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slicers/slicer3.xml" ContentType="application/vnd.ms-excel.slicer+xml"/>
  <Override PartName="/xl/drawings/drawing5.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slicers/slicer4.xml" ContentType="application/vnd.ms-excel.slicer+xml"/>
  <Override PartName="/xl/drawings/drawing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slicers/slicer5.xml" ContentType="application/vnd.ms-excel.slicer+xml"/>
  <Override PartName="/xl/comments1.xml" ContentType="application/vnd.openxmlformats-officedocument.spreadsheetml.comments+xml"/>
  <Override PartName="/xl/drawings/drawing7.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slicers/slicer6.xml" ContentType="application/vnd.ms-excel.slicer+xml"/>
  <Override PartName="/xl/comments2.xml" ContentType="application/vnd.openxmlformats-officedocument.spreadsheetml.comments+xml"/>
  <Override PartName="/xl/drawings/drawing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slicers/slicer7.xml" ContentType="application/vnd.ms-excel.slicer+xml"/>
  <Override PartName="/xl/comments3.xml" ContentType="application/vnd.openxmlformats-officedocument.spreadsheetml.comments+xml"/>
  <Override PartName="/xl/drawings/drawing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slicers/slicer8.xml" ContentType="application/vnd.ms-excel.slicer+xml"/>
  <Override PartName="/xl/comments4.xml" ContentType="application/vnd.openxmlformats-officedocument.spreadsheetml.comments+xml"/>
  <Override PartName="/xl/drawings/drawing10.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slicers/slicer9.xml" ContentType="application/vnd.ms-excel.slicer+xml"/>
  <Override PartName="/xl/comments5.xml" ContentType="application/vnd.openxmlformats-officedocument.spreadsheetml.comments+xml"/>
  <Override PartName="/xl/drawings/drawing11.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slicers/slicer10.xml" ContentType="application/vnd.ms-excel.slicer+xml"/>
  <Override PartName="/xl/comments6.xml" ContentType="application/vnd.openxmlformats-officedocument.spreadsheetml.comments+xml"/>
  <Override PartName="/xl/drawings/drawing12.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slicers/slicer11.xml" ContentType="application/vnd.ms-excel.slicer+xml"/>
  <Override PartName="/xl/comments7.xml" ContentType="application/vnd.openxmlformats-officedocument.spreadsheetml.comments+xml"/>
  <Override PartName="/xl/drawings/drawing13.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slicers/slicer12.xml" ContentType="application/vnd.ms-excel.slicer+xml"/>
  <Override PartName="/xl/comments8.xml" ContentType="application/vnd.openxmlformats-officedocument.spreadsheetml.comments+xml"/>
  <Override PartName="/xl/drawings/drawing14.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slicers/slicer13.xml" ContentType="application/vnd.ms-excel.slicer+xml"/>
  <Override PartName="/xl/comments9.xml" ContentType="application/vnd.openxmlformats-officedocument.spreadsheetml.comments+xml"/>
  <Override PartName="/xl/drawings/drawing15.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slicers/slicer14.xml" ContentType="application/vnd.ms-excel.slicer+xml"/>
  <Override PartName="/xl/drawings/drawing16.xml" ContentType="application/vnd.openxmlformats-officedocument.drawing+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slicers/slicer15.xml" ContentType="application/vnd.ms-excel.slicer+xml"/>
  <Override PartName="/xl/drawings/drawing17.xml" ContentType="application/vnd.openxmlformats-officedocument.drawing+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slicers/slicer16.xml" ContentType="application/vnd.ms-excel.slicer+xml"/>
  <Override PartName="/xl/drawings/drawing18.xml" ContentType="application/vnd.openxmlformats-officedocument.drawing+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slicers/slicer17.xml" ContentType="application/vnd.ms-excel.slicer+xml"/>
  <Override PartName="/xl/drawings/drawing19.xml" ContentType="application/vnd.openxmlformats-officedocument.drawing+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drawings/drawing20.xml" ContentType="application/vnd.openxmlformats-officedocument.drawing+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drawings/drawing21.xml" ContentType="application/vnd.openxmlformats-officedocument.drawing+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drawings/drawing22.xml" ContentType="application/vnd.openxmlformats-officedocument.drawing+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drawings/drawing23.xml" ContentType="application/vnd.openxmlformats-officedocument.drawing+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drawings/drawing24.xml" ContentType="application/vnd.openxmlformats-officedocument.drawing+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drawings/drawing25.xml" ContentType="application/vnd.openxmlformats-officedocument.drawing+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drawings/drawing26.xml" ContentType="application/vnd.openxmlformats-officedocument.drawing+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drawings/drawing27.xml" ContentType="application/vnd.openxmlformats-officedocument.drawing+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drawings/drawing28.xml" ContentType="application/vnd.openxmlformats-officedocument.drawing+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drawings/drawing29.xml" ContentType="application/vnd.openxmlformats-officedocument.drawing+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drawings/drawing30.xml" ContentType="application/vnd.openxmlformats-officedocument.drawing+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drawings/drawing31.xml" ContentType="application/vnd.openxmlformats-officedocument.drawing+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drawings/drawing32.xml" ContentType="application/vnd.openxmlformats-officedocument.drawing+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drawings/drawing33.xml" ContentType="application/vnd.openxmlformats-officedocument.drawing+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drawings/drawing34.xml" ContentType="application/vnd.openxmlformats-officedocument.drawing+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drawings/drawing35.xml" ContentType="application/vnd.openxmlformats-officedocument.drawing+xml"/>
  <Override PartName="/xl/tables/table132.xml" ContentType="application/vnd.openxmlformats-officedocument.spreadsheetml.table+xml"/>
  <Override PartName="/xl/queryTables/queryTable1.xml" ContentType="application/vnd.openxmlformats-officedocument.spreadsheetml.queryTable+xml"/>
  <Override PartName="/xl/drawings/drawing3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codeName="ThisWorkbook"/>
  <mc:AlternateContent xmlns:mc="http://schemas.openxmlformats.org/markup-compatibility/2006">
    <mc:Choice Requires="x15">
      <x15ac:absPath xmlns:x15ac="http://schemas.microsoft.com/office/spreadsheetml/2010/11/ac" url="https://innovacionautomotriz-my.sharepoint.com/personal/edesio_santos_autolab_live/Documents/AUTOLAB/AutoLab Development/Requerimientos Sprints/"/>
    </mc:Choice>
  </mc:AlternateContent>
  <xr:revisionPtr revIDLastSave="1397" documentId="13_ncr:1_{EDF5E637-E452-4B7F-BD7A-CF0678A45737}" xr6:coauthVersionLast="47" xr6:coauthVersionMax="47" xr10:uidLastSave="{100A849B-2C8F-4D28-8DC4-B7B7E8C8370C}"/>
  <bookViews>
    <workbookView xWindow="-113" yWindow="-113" windowWidth="24267" windowHeight="13023" firstSheet="33" activeTab="33" xr2:uid="{00000000-000D-0000-FFFF-FFFF00000000}"/>
  </bookViews>
  <sheets>
    <sheet name="58 (2)" sheetId="55" r:id="rId1"/>
    <sheet name="18" sheetId="4" r:id="rId2"/>
    <sheet name="19" sheetId="1" r:id="rId3"/>
    <sheet name="21" sheetId="6" r:id="rId4"/>
    <sheet name="22" sheetId="7" r:id="rId5"/>
    <sheet name="23" sheetId="8" r:id="rId6"/>
    <sheet name="24" sheetId="9" r:id="rId7"/>
    <sheet name="25" sheetId="10" r:id="rId8"/>
    <sheet name="26" sheetId="11" r:id="rId9"/>
    <sheet name="27" sheetId="12" r:id="rId10"/>
    <sheet name="27 (2)" sheetId="13" r:id="rId11"/>
    <sheet name="28" sheetId="14" r:id="rId12"/>
    <sheet name="29" sheetId="15" r:id="rId13"/>
    <sheet name="30" sheetId="16" r:id="rId14"/>
    <sheet name="31" sheetId="17" r:id="rId15"/>
    <sheet name="32" sheetId="19" r:id="rId16"/>
    <sheet name="33" sheetId="20" r:id="rId17"/>
    <sheet name="34" sheetId="21" r:id="rId18"/>
    <sheet name="35" sheetId="22" r:id="rId19"/>
    <sheet name="36" sheetId="23" r:id="rId20"/>
    <sheet name="37" sheetId="27" r:id="rId21"/>
    <sheet name="38" sheetId="29" r:id="rId22"/>
    <sheet name="39" sheetId="31" r:id="rId23"/>
    <sheet name="40" sheetId="35" r:id="rId24"/>
    <sheet name="41" sheetId="25" r:id="rId25"/>
    <sheet name="42" sheetId="37" r:id="rId26"/>
    <sheet name="43" sheetId="39" r:id="rId27"/>
    <sheet name="45" sheetId="41" r:id="rId28"/>
    <sheet name="46" sheetId="42" r:id="rId29"/>
    <sheet name="47" sheetId="51" r:id="rId30"/>
    <sheet name="48" sheetId="52" r:id="rId31"/>
    <sheet name="55" sheetId="53" r:id="rId32"/>
    <sheet name="58" sheetId="54" r:id="rId33"/>
    <sheet name="59" sheetId="56" r:id="rId34"/>
    <sheet name="QA (2)" sheetId="46" r:id="rId35"/>
    <sheet name="Jira Exportar CSV (mis valores " sheetId="47" r:id="rId36"/>
    <sheet name="Vigfor" sheetId="40" r:id="rId37"/>
    <sheet name="Etapas" sheetId="48" r:id="rId38"/>
    <sheet name="Backlog" sheetId="50" r:id="rId39"/>
    <sheet name="Descrip" sheetId="43" r:id="rId40"/>
    <sheet name="Vacaciones" sheetId="18" r:id="rId41"/>
    <sheet name="Proceso" sheetId="5" r:id="rId42"/>
    <sheet name="Puntos" sheetId="3" r:id="rId43"/>
    <sheet name="Buscador" sheetId="32" r:id="rId44"/>
  </sheets>
  <externalReferences>
    <externalReference r:id="rId45"/>
    <externalReference r:id="rId46"/>
  </externalReferences>
  <definedNames>
    <definedName name="_xlnm._FilterDatabase" localSheetId="34" hidden="1">'QA (2)'!$A$3:$F$60</definedName>
    <definedName name="Categorías" localSheetId="1">#REF!</definedName>
    <definedName name="Categorías" localSheetId="23">#REF!</definedName>
    <definedName name="Categorías">#REF!</definedName>
    <definedName name="DatosExternos_1" localSheetId="35" hidden="1">'Jira Exportar CSV (mis valores '!$A$1:$E$13</definedName>
    <definedName name="_xlnm.Print_Titles" localSheetId="1">'18'!$3:$3</definedName>
    <definedName name="_xlnm.Print_Titles" localSheetId="2">'19'!$3:$3</definedName>
    <definedName name="_xlnm.Print_Titles" localSheetId="3">'21'!$3:$3</definedName>
    <definedName name="_xlnm.Print_Titles" localSheetId="4">'22'!$3:$3</definedName>
    <definedName name="_xlnm.Print_Titles" localSheetId="5">'23'!$3:$3</definedName>
    <definedName name="_xlnm.Print_Titles" localSheetId="6">'24'!$3:$3</definedName>
    <definedName name="_xlnm.Print_Titles" localSheetId="7">'25'!$3:$3</definedName>
    <definedName name="_xlnm.Print_Titles" localSheetId="8">'26'!$3:$3</definedName>
    <definedName name="_xlnm.Print_Titles" localSheetId="9">'27'!$3:$3</definedName>
    <definedName name="_xlnm.Print_Titles" localSheetId="10">'27 (2)'!$3:$3</definedName>
    <definedName name="_xlnm.Print_Titles" localSheetId="11">'28'!$3:$3</definedName>
    <definedName name="_xlnm.Print_Titles" localSheetId="12">'29'!$3:$3</definedName>
    <definedName name="_xlnm.Print_Titles" localSheetId="13">'30'!$3:$3</definedName>
    <definedName name="_xlnm.Print_Titles" localSheetId="14">'31'!$3:$3</definedName>
    <definedName name="_xlnm.Print_Titles" localSheetId="15">'32'!$3:$3</definedName>
    <definedName name="_xlnm.Print_Titles" localSheetId="16">'33'!$3:$3</definedName>
    <definedName name="_xlnm.Print_Titles" localSheetId="17">'34'!$3:$3</definedName>
    <definedName name="SegmentaciónDeDatos_ESTADO">#N/A</definedName>
    <definedName name="SegmentaciónDeDatos_ESTADO1">#N/A</definedName>
    <definedName name="SegmentaciónDeDatos_ESTADO11">#N/A</definedName>
    <definedName name="SegmentaciónDeDatos_ESTADO12">#N/A</definedName>
    <definedName name="SegmentaciónDeDatos_ESTADO121">#N/A</definedName>
    <definedName name="SegmentaciónDeDatos_ESTADO1211">#N/A</definedName>
    <definedName name="SegmentaciónDeDatos_ESTADO12111">#N/A</definedName>
    <definedName name="SegmentaciónDeDatos_ESTADO121111">#N/A</definedName>
    <definedName name="SegmentaciónDeDatos_ESTADO1211111">#N/A</definedName>
    <definedName name="SegmentaciónDeDatos_ESTADO12111111">#N/A</definedName>
    <definedName name="SegmentaciónDeDatos_ESTADO121111111">#N/A</definedName>
    <definedName name="SegmentaciónDeDatos_ESTADO1211111111">#N/A</definedName>
    <definedName name="SegmentaciónDeDatos_ESTADO12111111111">#N/A</definedName>
    <definedName name="SegmentaciónDeDatos_ESTADO121111111111">#N/A</definedName>
    <definedName name="SegmentaciónDeDatos_ESTADO1211111111111">#N/A</definedName>
    <definedName name="SegmentaciónDeDatos_ESTADO12111111111111">#N/A</definedName>
    <definedName name="SegmentaciónDeDatos_ESTADO121111111111111">#N/A</definedName>
    <definedName name="SegmentaciónDeDatos_ESTADO1211111111111111">#N/A</definedName>
    <definedName name="SegmentaciónDeDatos_ESTADO2">#N/A</definedName>
    <definedName name="SegmentaciónDeDatos_ESTADO3">#N/A</definedName>
    <definedName name="SegmentaciónDeDatos_ESTADO31">#N/A</definedName>
    <definedName name="SegmentaciónDeDatos_ESTADO311">#N/A</definedName>
    <definedName name="SegmentaciónDeDatos_ESTADO3111">#N/A</definedName>
    <definedName name="SegmentaciónDeDatos_ESTADO31111">#N/A</definedName>
    <definedName name="SegmentaciónDeDatos_ESTADO311111">#N/A</definedName>
    <definedName name="SegmentaciónDeDatos_ESTADO3111111">#N/A</definedName>
    <definedName name="SegmentaciónDeDatos_ESTADO31111111">#N/A</definedName>
    <definedName name="SegmentaciónDeDatos_ESTADO311111111">#N/A</definedName>
    <definedName name="SegmentaciónDeDatos_ESTADO3111111111">#N/A</definedName>
    <definedName name="SegmentaciónDeDatos_ESTADO31111111111">#N/A</definedName>
    <definedName name="SegmentaciónDeDatos_ESTADO311111111111">#N/A</definedName>
    <definedName name="SegmentaciónDeDatos_ESTADO3111111111111">#N/A</definedName>
    <definedName name="SegmentaciónDeDatos_ESTADO31111111111111">#N/A</definedName>
    <definedName name="SegmentaciónDeDatos_ESTADO311111111111111">#N/A</definedName>
    <definedName name="TítuloColumna1" localSheetId="1">Lista6[[#Headers],[Proyecto]]</definedName>
    <definedName name="TítuloColumna1" localSheetId="3">Lista10[[#Headers],[Proyecto]]</definedName>
    <definedName name="TítuloColumna1" localSheetId="4">Lista1014[[#Headers],[Proyecto]]</definedName>
    <definedName name="TítuloColumna1" localSheetId="5">Lista101418[[#Headers],[Proyecto]]</definedName>
    <definedName name="TítuloColumna1" localSheetId="6">Lista10141822[[#Headers],[Proyecto]]</definedName>
    <definedName name="TítuloColumna1" localSheetId="7">Lista1014182226[[#Headers],[Proyecto]]</definedName>
    <definedName name="TítuloColumna1" localSheetId="8">Lista101418222630[[#Headers],[Proyecto]]</definedName>
    <definedName name="TítuloColumna1" localSheetId="9">Lista10141822263034[[#Headers],[Proyecto]]</definedName>
    <definedName name="TítuloColumna1" localSheetId="10">Lista1014182226303438[[#Headers],[Proyecto]]</definedName>
    <definedName name="TítuloColumna1" localSheetId="11">Lista101418222630343842[[#Headers],[Proyecto]]</definedName>
    <definedName name="TítuloColumna1" localSheetId="12">Lista10141822263034384246[[#Headers],[Proyecto]]</definedName>
    <definedName name="TítuloColumna1" localSheetId="13">Lista1014182226303438424650[[#Headers],[Proyecto]]</definedName>
    <definedName name="TítuloColumna1" localSheetId="14">Lista101418222630343842465054[[#Headers],[Proyecto]]</definedName>
    <definedName name="TítuloColumna1" localSheetId="15">Lista10141822263034384246505458[[#Headers],[Proyecto]]</definedName>
    <definedName name="TítuloColumna1" localSheetId="16">Lista1014182226303438424650545862[[#Headers],[Proyecto]]</definedName>
    <definedName name="TítuloColumna1" localSheetId="17">Lista101418222630343842465054586266[[#Headers],[Proyecto]]</definedName>
    <definedName name="TítuloColumna1" localSheetId="22">[1]!Lista[[#Headers],[Proyecto]]</definedName>
    <definedName name="TítuloColumna1" localSheetId="23">[2]!Lista[[#Headers],[Proyecto]]</definedName>
    <definedName name="TítuloColumna1" localSheetId="24">Lista[[#Headers],[Proyecto]]</definedName>
    <definedName name="TítuloColumna1" localSheetId="25">Lista[[#Headers],[Proyecto]]</definedName>
    <definedName name="TítuloColumna1" localSheetId="26">Lista[[#Headers],[Proyecto]]</definedName>
    <definedName name="TítuloColumna1" localSheetId="27">Lista[[#Headers],[Proyecto]]</definedName>
    <definedName name="TítuloColumna1" localSheetId="28">Lista[[#Headers],[Proyecto]]</definedName>
    <definedName name="TítuloColumna1" localSheetId="29">Lista[[#Headers],[Proyecto]]</definedName>
    <definedName name="TítuloColumna1" localSheetId="30">Lista[[#Headers],[Proyecto]]</definedName>
    <definedName name="TítuloColumna1" localSheetId="31">Lista[[#Headers],[Proyecto]]</definedName>
    <definedName name="TítuloColumna1" localSheetId="32">Lista[[#Headers],[Proyecto]]</definedName>
    <definedName name="TítuloColumna1" localSheetId="0">Lista[[#Headers],[Proyecto]]</definedName>
    <definedName name="TítuloColumna1" localSheetId="33">Lista[[#Headers],[Proyecto]]</definedName>
    <definedName name="TítuloColumna1">Lista[[#Headers],[Proyecto]]</definedName>
    <definedName name="TítuloColumna2" localSheetId="1">#REF!</definedName>
    <definedName name="TítuloColumna2">#REF!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56" l="1"/>
  <c r="E43" i="56"/>
  <c r="E27" i="56"/>
  <c r="M7" i="56"/>
  <c r="E60" i="55"/>
  <c r="E43" i="55"/>
  <c r="E27" i="55"/>
  <c r="M7" i="55" s="1"/>
  <c r="E27" i="54"/>
  <c r="E60" i="54"/>
  <c r="E43" i="54"/>
  <c r="M7" i="54"/>
  <c r="E60" i="53"/>
  <c r="E43" i="53"/>
  <c r="E27" i="53"/>
  <c r="M7" i="53"/>
  <c r="M11" i="52"/>
  <c r="E26" i="52"/>
  <c r="E59" i="52"/>
  <c r="E42" i="52"/>
  <c r="M7" i="52"/>
  <c r="E59" i="51"/>
  <c r="E42" i="51"/>
  <c r="E26" i="51"/>
  <c r="M7" i="51"/>
  <c r="E2" i="46"/>
  <c r="D2" i="46"/>
  <c r="C2" i="46"/>
  <c r="B2" i="46"/>
  <c r="R2" i="43"/>
  <c r="E61" i="42"/>
  <c r="E44" i="42"/>
  <c r="E27" i="42"/>
  <c r="M7" i="42" s="1"/>
  <c r="E100" i="41"/>
  <c r="E83" i="41"/>
  <c r="E66" i="41"/>
  <c r="E49" i="41"/>
  <c r="E31" i="41"/>
  <c r="E19" i="41"/>
  <c r="E67" i="39"/>
  <c r="E50" i="39"/>
  <c r="E31" i="39"/>
  <c r="E19" i="39"/>
  <c r="E67" i="37"/>
  <c r="E50" i="37"/>
  <c r="E31" i="37"/>
  <c r="E19" i="37"/>
  <c r="E68" i="35"/>
  <c r="E51" i="35"/>
  <c r="E32" i="35"/>
  <c r="E19" i="35"/>
  <c r="F2" i="46" l="1"/>
  <c r="M7" i="41"/>
  <c r="M8" i="41" s="1"/>
  <c r="E63" i="31"/>
  <c r="E46" i="31"/>
  <c r="E25" i="31"/>
  <c r="E12" i="31"/>
  <c r="F6" i="31"/>
  <c r="E1" i="46" l="1"/>
  <c r="B1" i="46"/>
  <c r="E62" i="29"/>
  <c r="E45" i="29"/>
  <c r="E24" i="29"/>
  <c r="K12" i="29"/>
  <c r="E11" i="29"/>
  <c r="E63" i="27"/>
  <c r="E47" i="27"/>
  <c r="F46" i="27"/>
  <c r="E46" i="27"/>
  <c r="E25" i="27"/>
  <c r="K12" i="27"/>
  <c r="E11" i="27"/>
  <c r="E33" i="25"/>
  <c r="E20" i="25"/>
  <c r="E69" i="25"/>
  <c r="E52" i="25"/>
  <c r="I14" i="23"/>
  <c r="J14" i="23"/>
  <c r="K14" i="23"/>
  <c r="E13" i="23"/>
  <c r="E65" i="23"/>
  <c r="E49" i="23"/>
  <c r="F48" i="23"/>
  <c r="E48" i="23"/>
  <c r="F27" i="23"/>
  <c r="E27" i="23"/>
  <c r="E15" i="22"/>
  <c r="E61" i="22"/>
  <c r="E45" i="22"/>
  <c r="F44" i="22"/>
  <c r="E44" i="22"/>
  <c r="E25" i="22"/>
  <c r="F24" i="22"/>
  <c r="E24" i="22"/>
  <c r="E61" i="21"/>
  <c r="E45" i="21"/>
  <c r="F44" i="21"/>
  <c r="E44" i="21"/>
  <c r="E25" i="21"/>
  <c r="F24" i="21"/>
  <c r="E24" i="21"/>
  <c r="E15" i="21"/>
  <c r="E61" i="20"/>
  <c r="E45" i="20"/>
  <c r="F44" i="20"/>
  <c r="E44" i="20"/>
  <c r="E25" i="20"/>
  <c r="F24" i="20"/>
  <c r="E24" i="20"/>
  <c r="E15" i="20"/>
  <c r="E16" i="19"/>
  <c r="F44" i="19"/>
  <c r="E61" i="19"/>
  <c r="E45" i="19"/>
  <c r="E44" i="19"/>
  <c r="E25" i="19"/>
  <c r="F24" i="19"/>
  <c r="E24" i="19"/>
  <c r="E15" i="19"/>
  <c r="E25" i="17"/>
  <c r="E15" i="17"/>
  <c r="E61" i="17"/>
  <c r="E45" i="17"/>
  <c r="F44" i="17"/>
  <c r="E44" i="17"/>
  <c r="F24" i="17"/>
  <c r="E24" i="17"/>
  <c r="F9" i="17"/>
  <c r="E16" i="16"/>
  <c r="F13" i="16"/>
  <c r="F12" i="16"/>
  <c r="F9" i="16"/>
  <c r="F10" i="16"/>
  <c r="E61" i="16"/>
  <c r="E45" i="16"/>
  <c r="F44" i="16"/>
  <c r="E44" i="16"/>
  <c r="F24" i="16"/>
  <c r="E24" i="16"/>
  <c r="E15" i="16"/>
  <c r="F40" i="15"/>
  <c r="E57" i="15"/>
  <c r="E41" i="15"/>
  <c r="E40" i="15"/>
  <c r="F20" i="15"/>
  <c r="E20" i="15"/>
  <c r="E11" i="15"/>
  <c r="E57" i="14"/>
  <c r="E41" i="14"/>
  <c r="E40" i="14"/>
  <c r="F20" i="14"/>
  <c r="E20" i="14"/>
  <c r="E11" i="14"/>
  <c r="E41" i="13"/>
  <c r="E57" i="13"/>
  <c r="E40" i="13"/>
  <c r="F20" i="13"/>
  <c r="E20" i="13"/>
  <c r="E11" i="13"/>
  <c r="E72" i="12"/>
  <c r="E55" i="12"/>
  <c r="F35" i="12"/>
  <c r="E35" i="12"/>
  <c r="E19" i="12"/>
  <c r="E74" i="11"/>
  <c r="E57" i="11"/>
  <c r="F37" i="11"/>
  <c r="E37" i="11"/>
  <c r="E19" i="11"/>
  <c r="E75" i="10"/>
  <c r="E58" i="10"/>
  <c r="F38" i="10"/>
  <c r="E38" i="10"/>
  <c r="E20" i="10"/>
  <c r="E75" i="9"/>
  <c r="E58" i="9"/>
  <c r="F38" i="9"/>
  <c r="E38" i="9"/>
  <c r="E20" i="9"/>
  <c r="E20" i="8"/>
  <c r="E75" i="8"/>
  <c r="E58" i="8"/>
  <c r="F38" i="8"/>
  <c r="E38" i="8"/>
  <c r="E20" i="7"/>
  <c r="E75" i="7"/>
  <c r="E58" i="7"/>
  <c r="F38" i="7"/>
  <c r="E38" i="7"/>
  <c r="E17" i="6"/>
  <c r="E72" i="6"/>
  <c r="E55" i="6"/>
  <c r="F35" i="6"/>
  <c r="E35" i="6"/>
  <c r="E76" i="4"/>
  <c r="E59" i="4"/>
  <c r="F39" i="4"/>
  <c r="E39" i="4"/>
  <c r="E20" i="4"/>
  <c r="E39" i="1" l="1"/>
  <c r="E20" i="1"/>
  <c r="E76" i="1"/>
  <c r="F39" i="1" l="1"/>
  <c r="E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44" authorId="0" shapeId="0" xr:uid="{A4089E06-77AF-4423-9EFE-5FB1108A4882}">
      <text>
        <r>
          <rPr>
            <b/>
            <sz val="9"/>
            <color indexed="81"/>
            <rFont val="Tahoma"/>
            <family val="2"/>
          </rPr>
          <t>Edesio Santos:</t>
        </r>
        <r>
          <rPr>
            <sz val="9"/>
            <color indexed="81"/>
            <rFont val="Tahoma"/>
            <family val="2"/>
          </rPr>
          <t xml:space="preserve">
Equipo Operaciones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9" authorId="0" shapeId="0" xr:uid="{34EDB6FE-8636-4884-AC40-D16AFEC147C8}">
      <text>
        <r>
          <rPr>
            <b/>
            <sz val="9"/>
            <color indexed="81"/>
            <rFont val="Tahoma"/>
            <family val="2"/>
          </rPr>
          <t>Edesio Santos:</t>
        </r>
        <r>
          <rPr>
            <sz val="9"/>
            <color indexed="81"/>
            <rFont val="Tahoma"/>
            <family val="2"/>
          </rPr>
          <t xml:space="preserve">
Equipo Operaciones</t>
        </r>
      </text>
    </comment>
    <comment ref="D44" authorId="0" shapeId="0" xr:uid="{02CD8862-EE0E-452F-892A-94A5249FFC68}">
      <text>
        <r>
          <rPr>
            <b/>
            <sz val="9"/>
            <color indexed="81"/>
            <rFont val="Tahoma"/>
            <family val="2"/>
          </rPr>
          <t>Edesio Santos:</t>
        </r>
        <r>
          <rPr>
            <sz val="9"/>
            <color indexed="81"/>
            <rFont val="Tahoma"/>
            <family val="2"/>
          </rPr>
          <t xml:space="preserve">
Equipo Operaciones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0" authorId="0" shapeId="0" xr:uid="{E61F075D-C7D3-422C-97E8-4897850DF133}">
      <text>
        <r>
          <rPr>
            <b/>
            <sz val="9"/>
            <color indexed="81"/>
            <rFont val="Tahoma"/>
            <family val="2"/>
          </rPr>
          <t>Edesio Santos:</t>
        </r>
        <r>
          <rPr>
            <sz val="9"/>
            <color indexed="81"/>
            <rFont val="Tahoma"/>
            <family val="2"/>
          </rPr>
          <t xml:space="preserve">
Equipo Operaciones</t>
        </r>
      </text>
    </comment>
    <comment ref="D11" authorId="0" shapeId="0" xr:uid="{BBF2A39C-C37D-4BFF-BDB0-5130B07EEAAF}">
      <text>
        <r>
          <rPr>
            <b/>
            <sz val="9"/>
            <color indexed="81"/>
            <rFont val="Tahoma"/>
            <family val="2"/>
          </rPr>
          <t>Edesio Santos:</t>
        </r>
        <r>
          <rPr>
            <sz val="9"/>
            <color indexed="81"/>
            <rFont val="Tahoma"/>
            <family val="2"/>
          </rPr>
          <t xml:space="preserve">
Equipo Operaciones</t>
        </r>
      </text>
    </comment>
    <comment ref="D19" authorId="0" shapeId="0" xr:uid="{0EBE1B02-C73F-4A0B-B00D-E9083F6A273E}">
      <text>
        <r>
          <rPr>
            <b/>
            <sz val="9"/>
            <color indexed="81"/>
            <rFont val="Tahoma"/>
            <family val="2"/>
          </rPr>
          <t>Edesio Santos:</t>
        </r>
        <r>
          <rPr>
            <sz val="9"/>
            <color indexed="81"/>
            <rFont val="Tahoma"/>
            <family val="2"/>
          </rPr>
          <t xml:space="preserve">
Equipo Operaciones</t>
        </r>
      </text>
    </comment>
    <comment ref="D44" authorId="0" shapeId="0" xr:uid="{E96F3BAE-4FCE-45AC-BE90-95B549C7D086}">
      <text>
        <r>
          <rPr>
            <b/>
            <sz val="9"/>
            <color indexed="81"/>
            <rFont val="Tahoma"/>
            <family val="2"/>
          </rPr>
          <t>Edesio Santos:</t>
        </r>
        <r>
          <rPr>
            <sz val="9"/>
            <color indexed="81"/>
            <rFont val="Tahoma"/>
            <family val="2"/>
          </rPr>
          <t xml:space="preserve">
Equipo Operaciones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8" authorId="0" shapeId="0" xr:uid="{5B7DD75C-4D10-4EA4-A03E-247EDFE851AD}">
      <text>
        <r>
          <rPr>
            <b/>
            <sz val="9"/>
            <color indexed="81"/>
            <rFont val="Tahoma"/>
            <family val="2"/>
          </rPr>
          <t>Edesio Santos:</t>
        </r>
        <r>
          <rPr>
            <sz val="9"/>
            <color indexed="81"/>
            <rFont val="Tahoma"/>
            <family val="2"/>
          </rPr>
          <t xml:space="preserve">
Equipo Operaciones</t>
        </r>
      </text>
    </comment>
    <comment ref="D43" authorId="0" shapeId="0" xr:uid="{3B11A818-9AE8-4252-8CAE-50BF16A19D62}">
      <text>
        <r>
          <rPr>
            <b/>
            <sz val="9"/>
            <color indexed="81"/>
            <rFont val="Tahoma"/>
            <family val="2"/>
          </rPr>
          <t>Edesio Santos:</t>
        </r>
        <r>
          <rPr>
            <sz val="9"/>
            <color indexed="81"/>
            <rFont val="Tahoma"/>
            <family val="2"/>
          </rPr>
          <t xml:space="preserve">
Equipo Operaciones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8" authorId="0" shapeId="0" xr:uid="{6BDC0527-637A-4CFD-BE61-384782B6E7EE}">
      <text>
        <r>
          <rPr>
            <b/>
            <sz val="9"/>
            <color indexed="81"/>
            <rFont val="Tahoma"/>
            <family val="2"/>
          </rPr>
          <t>Edesio Santos:</t>
        </r>
        <r>
          <rPr>
            <sz val="9"/>
            <color indexed="81"/>
            <rFont val="Tahoma"/>
            <family val="2"/>
          </rPr>
          <t xml:space="preserve">
Equipo Operaciones</t>
        </r>
      </text>
    </comment>
    <comment ref="D41" authorId="0" shapeId="0" xr:uid="{3CB603EA-DE96-459D-A471-D11B59E348EE}">
      <text>
        <r>
          <rPr>
            <b/>
            <sz val="9"/>
            <color indexed="81"/>
            <rFont val="Tahoma"/>
            <family val="2"/>
          </rPr>
          <t>Edesio Santos:</t>
        </r>
        <r>
          <rPr>
            <sz val="9"/>
            <color indexed="81"/>
            <rFont val="Tahoma"/>
            <family val="2"/>
          </rPr>
          <t xml:space="preserve">
Equipo Operaciones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0" authorId="0" shapeId="0" xr:uid="{191183F7-3C60-4185-8A46-5E104E0E7B60}">
      <text>
        <r>
          <rPr>
            <b/>
            <sz val="9"/>
            <color indexed="81"/>
            <rFont val="Tahoma"/>
            <family val="2"/>
          </rPr>
          <t>Edesio Santos:</t>
        </r>
        <r>
          <rPr>
            <sz val="9"/>
            <color indexed="81"/>
            <rFont val="Tahoma"/>
            <family val="2"/>
          </rPr>
          <t xml:space="preserve">
Equipo Operaciones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0" authorId="0" shapeId="0" xr:uid="{248750C6-DCDE-4F13-8E3A-C5780ED5E841}">
      <text>
        <r>
          <rPr>
            <b/>
            <sz val="9"/>
            <color indexed="81"/>
            <rFont val="Tahoma"/>
            <family val="2"/>
          </rPr>
          <t>Edesio Santos:</t>
        </r>
        <r>
          <rPr>
            <sz val="9"/>
            <color indexed="81"/>
            <rFont val="Tahoma"/>
            <family val="2"/>
          </rPr>
          <t xml:space="preserve">
Equipo Operaciones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0" authorId="0" shapeId="0" xr:uid="{82F8031F-0240-43B7-AE86-6256CB2F6DD6}">
      <text>
        <r>
          <rPr>
            <b/>
            <sz val="9"/>
            <color indexed="81"/>
            <rFont val="Tahoma"/>
            <family val="2"/>
          </rPr>
          <t>Edesio Santos:</t>
        </r>
        <r>
          <rPr>
            <sz val="9"/>
            <color indexed="81"/>
            <rFont val="Tahoma"/>
            <family val="2"/>
          </rPr>
          <t xml:space="preserve">
Equipo Operaciones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Edesio Santos</author>
  </authors>
  <commentList>
    <comment ref="D14" authorId="0" shapeId="0" xr:uid="{477A3883-B7CD-4F69-B6B2-8912A9B1D179}">
      <text>
        <r>
          <rPr>
            <b/>
            <sz val="9"/>
            <color indexed="81"/>
            <rFont val="Tahoma"/>
            <family val="2"/>
          </rPr>
          <t>Edesio Santos:</t>
        </r>
        <r>
          <rPr>
            <sz val="9"/>
            <color indexed="81"/>
            <rFont val="Tahoma"/>
            <family val="2"/>
          </rPr>
          <t xml:space="preserve">
Equipo Operaciones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EC651-D7BA-490D-B1C1-6F964D706BB5}" keepAlive="1" name="Consulta - Jira Exportar CSV (mis valores predeterminados) 20250122175311" description="Conexión a la consulta 'Jira Exportar CSV (mis valores predeterminados) 20250122175311' en el libro." type="5" refreshedVersion="7" background="1" saveData="1">
    <dbPr connection="Provider=Microsoft.Mashup.OleDb.1;Data Source=$Workbook$;Location=&quot;Jira Exportar CSV (mis valores predeterminados) 20250122175311&quot;;Extended Properties=&quot;&quot;" command="SELECT * FROM [Jira Exportar CSV (mis valores predeterminados) 20250122175311]"/>
  </connection>
</connections>
</file>

<file path=xl/sharedStrings.xml><?xml version="1.0" encoding="utf-8"?>
<sst xmlns="http://schemas.openxmlformats.org/spreadsheetml/2006/main" count="2477" uniqueCount="1142">
  <si>
    <t>Lista de HU Sprint 58</t>
  </si>
  <si>
    <t>Sprint Backlog 58</t>
  </si>
  <si>
    <t>Datos Constantes</t>
  </si>
  <si>
    <t>Valor</t>
  </si>
  <si>
    <t>Proyecto</t>
  </si>
  <si>
    <t>Prioridad</t>
  </si>
  <si>
    <t>Titulo HU</t>
  </si>
  <si>
    <t>Estimación</t>
  </si>
  <si>
    <t>ESTADO</t>
  </si>
  <si>
    <t>LINK</t>
  </si>
  <si>
    <t>Column1</t>
  </si>
  <si>
    <t>Cantidad de Desarrolladores</t>
  </si>
  <si>
    <t>Digital Workshop Web</t>
  </si>
  <si>
    <t>92-Descarga de excel de reporte Astucar</t>
  </si>
  <si>
    <t>93-Descarga de excel de tabla de inspecciones</t>
  </si>
  <si>
    <t>94-Descarga de excel de tabla de agenda</t>
  </si>
  <si>
    <t>Sprint</t>
  </si>
  <si>
    <t>95-Boton refresh de tabla de inspecciones</t>
  </si>
  <si>
    <t>Promedio por desarrollador</t>
  </si>
  <si>
    <t>96-Boton refresh de tabla de citas</t>
  </si>
  <si>
    <t>Fecha de inicio</t>
  </si>
  <si>
    <t>Spareparts</t>
  </si>
  <si>
    <t>97-Boton refresh de modulo de carrito</t>
  </si>
  <si>
    <t>98-Boton refresh de tabla de contacto</t>
  </si>
  <si>
    <t>99-Integracion con api de vigfor</t>
  </si>
  <si>
    <t>100-Filtrados extras de busqueda de productos</t>
  </si>
  <si>
    <t>101-Modulo de usuarios desde ecommerce</t>
  </si>
  <si>
    <t>102-Logica de aprobacion de usuario y precios de productos</t>
  </si>
  <si>
    <t>103-Mejora en codigo de pagina de checkout</t>
  </si>
  <si>
    <t>104-Cambio en modelo de Versiones</t>
  </si>
  <si>
    <t>105-Aplicar logica de mostrar tiendas segun el carrito</t>
  </si>
  <si>
    <t>106-Boton refresh de tabla de productos en el modulo de productos</t>
  </si>
  <si>
    <t>107-Log de consulta de api de tiempo de entrega de Vigfor</t>
  </si>
  <si>
    <t>108-Pagina Mi perfil con los datos informativos del usuario y empresa a la que pertenece</t>
  </si>
  <si>
    <t>109-Generacion de Tabla Catalogo de Productos</t>
  </si>
  <si>
    <t>110-Investigacion y construccion de azure funtions</t>
  </si>
  <si>
    <t>111-Arreglar regla del aceptar tiempo de entrega</t>
  </si>
  <si>
    <t>112-Investigacion Y asignacion de arquitectura de bot para ia</t>
  </si>
  <si>
    <t xml:space="preserve">       </t>
  </si>
  <si>
    <t>Resagado de Sprints</t>
  </si>
  <si>
    <t>Solicitudes Nuevas</t>
  </si>
  <si>
    <t>Lista de HU Sprint 18</t>
  </si>
  <si>
    <t>Sprint Backlog 18 Semana 01</t>
  </si>
  <si>
    <t>Test Drive</t>
  </si>
  <si>
    <t xml:space="preserve">694 - Upload archivo Excel simple con 3 columnas </t>
  </si>
  <si>
    <t>Completada</t>
  </si>
  <si>
    <t>701 - Agregar opción de carta de seguimiento:</t>
  </si>
  <si>
    <t>Revision</t>
  </si>
  <si>
    <t xml:space="preserve">700 - Incluir campo: “Comunicación Automática”
</t>
  </si>
  <si>
    <t>720 - Vehiculo 0 cero km</t>
  </si>
  <si>
    <t xml:space="preserve">721 - Incluir tipo de vehículo: Por defecto </t>
  </si>
  <si>
    <t>722 - Incluir campo template: SPB correos y notificaciones</t>
  </si>
  <si>
    <t>724 - color que llame la atencion con avisos cuando los plazos no son cumplidos</t>
  </si>
  <si>
    <t>Sprint Backlog 18 Semana 02</t>
  </si>
  <si>
    <t>723 - Incluir perfil = estudios SPB</t>
  </si>
  <si>
    <t>En QA</t>
  </si>
  <si>
    <t>Listo en dev</t>
  </si>
  <si>
    <t>725 - Logica para saber si se modal de conversacion o abrir whatsapp web SPB</t>
  </si>
  <si>
    <t>726 - Habilitar el boton + de oportunidades en crm</t>
  </si>
  <si>
    <t>Revisar buscador de repuestos Inalco</t>
  </si>
  <si>
    <t xml:space="preserve">Falta distinct </t>
  </si>
  <si>
    <t>Hacer más intuitivo la selección de repuestos en el cotizador</t>
  </si>
  <si>
    <t>Digital Workshop App</t>
  </si>
  <si>
    <t>Agregar número telefono / mail a tabla de seguimiento</t>
  </si>
  <si>
    <t>Generacion de Modelo, ModelYear y Version genericos</t>
  </si>
  <si>
    <t>Incluir campo fecha en la tabla de objetivos. Dia 01/xx/xxxx</t>
  </si>
  <si>
    <t>Correciones de Kilometraje cero</t>
  </si>
  <si>
    <t>Boton de envio de mensaje de pruebas en Etapas</t>
  </si>
  <si>
    <t>Sprint Backlog 18 Semana 03</t>
  </si>
  <si>
    <t>Fleet</t>
  </si>
  <si>
    <t>Landing Fllet</t>
  </si>
  <si>
    <t>727 - Configuracion Administrativa Base de datos pricing</t>
  </si>
  <si>
    <t>En Curso</t>
  </si>
  <si>
    <t>728 - Mantenedores de precios estudio</t>
  </si>
  <si>
    <t>Sprint Backlog 18 Semana 04</t>
  </si>
  <si>
    <t>Lista de HU Sprint 19</t>
  </si>
  <si>
    <t>Sprint Backlog 19 Semana 01</t>
  </si>
  <si>
    <t>748 – Activacion y desactivacion automatica de Campa;as</t>
  </si>
  <si>
    <t>759 - SpareParts - Fase 2 de Estudio de precio: solicitud de estudio</t>
  </si>
  <si>
    <t>746 – Generacion de Modulo de Configuracion de campa;as</t>
  </si>
  <si>
    <t>747 –Envio automatico de campa;as:</t>
  </si>
  <si>
    <t>750 - SpareParts - Mantenedor de cupones</t>
  </si>
  <si>
    <t>749 - Mostrar u ocultar buscador de Vin o Patente</t>
  </si>
  <si>
    <t>751 -  Logica de aplicacion de cupon en la orden</t>
  </si>
  <si>
    <t>723 - Incluir perfil = estudios</t>
  </si>
  <si>
    <t>Probarlo</t>
  </si>
  <si>
    <t>Sprint Backlog 19 Semana 02</t>
  </si>
  <si>
    <t>758 - DW - Leads - Bug de duplicidad placa de vehiculos</t>
  </si>
  <si>
    <t>757 - DW - Leads - Revision de calculo de prioridad de vehiculos, cambiar calculo de km a calculo de la fecha</t>
  </si>
  <si>
    <t>756 - DW - Leads - Listar vehiculos por fecha de agenda 30 dias antes de la fecha actual</t>
  </si>
  <si>
    <t>755 - DW - Leads - Cambio de logica en la api segura para guardar el tipo de vehiculo por defecto</t>
  </si>
  <si>
    <t>754 - DW - Leads - Mostrar Periodo de mantencion segun la vesion o el modelo del vehiculo</t>
  </si>
  <si>
    <t>753 - DW - Agregar Campos de Peridodo de mantencion a la tabla modelo y versiones</t>
  </si>
  <si>
    <t>Actualización automática de los calculos de los paquetes en DWS / PP</t>
  </si>
  <si>
    <t>Asociacion de Productos de estudio con evidencias</t>
  </si>
  <si>
    <t>Sprint Backlog 19 Semana 03</t>
  </si>
  <si>
    <t>Sprint Backlog 19 Semana 04</t>
  </si>
  <si>
    <t>Lista de HU Sprint 21</t>
  </si>
  <si>
    <t>Sprint Backlog 21 Semana 01</t>
  </si>
  <si>
    <t>890 - SpareParts - Logica de confirmacion de pago con plataforma de pago</t>
  </si>
  <si>
    <t>891 - SpareParts - Ordenamiento de solicitudes de contacto de forma descentende por fecha por defecto</t>
  </si>
  <si>
    <t>4.7</t>
  </si>
  <si>
    <t>892 - CRM - Mejorar campo de busqueda de los dataTables</t>
  </si>
  <si>
    <t>893 - CRM - Revisar consulta de tareas</t>
  </si>
  <si>
    <t>894 - CRM - Revision de envio de pruebas de campa;a por email</t>
  </si>
  <si>
    <t>1.7</t>
  </si>
  <si>
    <t>895 - DW- Leads- Filtrado de campos de texto en la pagina de Seguimiento (Traking)</t>
  </si>
  <si>
    <t>3.7</t>
  </si>
  <si>
    <t>897 - DWS - Mobile - implementacion de limpieza de cache de forma manual</t>
  </si>
  <si>
    <t>7.3</t>
  </si>
  <si>
    <t>899 - DW - Leads - Cambiar combo por plugin select2 que permite busqueda de registros</t>
  </si>
  <si>
    <t>1.8</t>
  </si>
  <si>
    <t>901 - TestDrive - Mobile - Revisar generacion de nuevo testdrive desde la opcon del menu</t>
  </si>
  <si>
    <t>2.3</t>
  </si>
  <si>
    <t>902 - SpareParts - Mejoras en el mantenedor de Productos de Estudio</t>
  </si>
  <si>
    <t>896 - DWS y CRM - Revisar envio de prueba de whatsapp de la etapa</t>
  </si>
  <si>
    <t>916 - SpareParts - Mejoras Varias</t>
  </si>
  <si>
    <t>898 - DW - Exportacion de inspecciones  a excel</t>
  </si>
  <si>
    <t>Por Desarrollar</t>
  </si>
  <si>
    <t>Sprint Backlog 21 Semana 02</t>
  </si>
  <si>
    <t>887 - SpareParts - Traducciones de registro de productos</t>
  </si>
  <si>
    <t>3.3</t>
  </si>
  <si>
    <t>888 - SpareParts - Ajustes de logica de Mpp</t>
  </si>
  <si>
    <t>889 - SpareParts - Investigacion de integracion de MecadoPago</t>
  </si>
  <si>
    <t>900 - TestDrive - Mobile - cambio de ordenes de pantallas para nuevo testdrive</t>
  </si>
  <si>
    <t>Sprint Backlog 21 Semana 03</t>
  </si>
  <si>
    <t>Sprint Backlog 21 Semana 04</t>
  </si>
  <si>
    <t>Lista de HU Sprint 22</t>
  </si>
  <si>
    <t>Sprint Backlog 22 Semana 01</t>
  </si>
  <si>
    <t>977 - DW - Limpieza de cache en background de app</t>
  </si>
  <si>
    <t>976 - SpareParts - accion de borrado logico</t>
  </si>
  <si>
    <t>975 - SpareParts - insert de imagenes</t>
  </si>
  <si>
    <t>974 - SpareParts - Estudio de precio procedimiento almacenado</t>
  </si>
  <si>
    <t>973 - SpareParts - Estudio de precio arreglar calendario de historico de precio</t>
  </si>
  <si>
    <t>972 - SpareParts - Revision y mejora en apartado de oferta</t>
  </si>
  <si>
    <t>971 - SpareParts - Arreglar logica de guardado</t>
  </si>
  <si>
    <t>970 - SpareParts - Normalizacion de combos</t>
  </si>
  <si>
    <t>969 - SpareParts - Mejora en el tiempo de ejecucion de querys a la base de datos</t>
  </si>
  <si>
    <t>968 - SpareParts - Mejoras entodas las pantallas de spareparts</t>
  </si>
  <si>
    <t>Sprint Backlog 22 Semana 02</t>
  </si>
  <si>
    <t>Sprint Backlog 22 Semana 03</t>
  </si>
  <si>
    <t>Sprint Backlog 22 Semana 04</t>
  </si>
  <si>
    <t>Lista de HU Sprint 23</t>
  </si>
  <si>
    <t>Sprint Backlog 23 Semana 01</t>
  </si>
  <si>
    <t>Sprint Backlog 23 Semana 02</t>
  </si>
  <si>
    <t>1026-SpareParts – Crear pantalla de Detalles de Producto en el Ecommerce</t>
  </si>
  <si>
    <t>1027-SpareParts – Logica de guardado y visualizacion de multiples imagenes(Administrativo y Ecommerce)</t>
  </si>
  <si>
    <t>1028-SpareParts – Logica de Mostrar PartNumber en el ecommerce y configuracion en el admin</t>
  </si>
  <si>
    <t>1029-SpareParts – Logica para mostrar apartado de aplicaciones del producto en el ecommerce</t>
  </si>
  <si>
    <t>1030-SpareParts – Logica de mostrar precio de ofertas en el ecommerce</t>
  </si>
  <si>
    <t>1025-SpareParts- Agregar nuevo campo de Tipo de Repuesto</t>
  </si>
  <si>
    <t>1031-SpareParts – Logica de guardado de seleccion de vehiculo al momento de generar la orden</t>
  </si>
  <si>
    <t>1032-SpareParts – Revision de las imagenes al momento de enviar correos en produccion</t>
  </si>
  <si>
    <t>1024-Spareparts- Precio de Estudio, agregar campo de PartNumber</t>
  </si>
  <si>
    <t>969 - Cambiar configuracion del tiempo de ejecucion de querys 
Revisar consulta de busqueda de productos</t>
  </si>
  <si>
    <t>1034-DW – Mostrar boton de importacion solamente a los supervisor hasta super usuario</t>
  </si>
  <si>
    <t>1035-DW – Revision de generacion de excel, se esta duplicando la columna Total de Videos</t>
  </si>
  <si>
    <t>1036 - DW – En el nombre del archivo colocar el nombre de la sucursal</t>
  </si>
  <si>
    <t>1037 - DW – Tratar de agregar los campos del total de evidencias hecha por un asesor y por un mecanico segun el checklist en el excel</t>
  </si>
  <si>
    <t>Sprint Backlog 23 Semana 03</t>
  </si>
  <si>
    <t>1038-DW – Agregar en el site master un footer con el nombre del grupo y el nombre de la sucursal (Guiarse por spareparts)</t>
  </si>
  <si>
    <t>1039 - Buscar formas viables de poder notificar al usuario “Asesor” cuando reciba mensaje vía whatsapp business. Cómo opciones tentativas pueden ser vía correo electrónico, algún popup o contador especie de contador de mensajes.</t>
  </si>
  <si>
    <t>Crear templates de Whatsapp en DW/SPB</t>
  </si>
  <si>
    <t>Sprint Backlog 23 Semana 04</t>
  </si>
  <si>
    <t>Lista de HU Sprint 24</t>
  </si>
  <si>
    <t>Sprint Backlog 24 Semana 01</t>
  </si>
  <si>
    <t>1033 - SpareParts- Integrar MercadoPago en el ecommerce</t>
  </si>
  <si>
    <t>Sprint Backlog 24 Semana 02</t>
  </si>
  <si>
    <t>Sprint Backlog 24 Semana 03</t>
  </si>
  <si>
    <t>Sprint Backlog 24 Semana 04</t>
  </si>
  <si>
    <t>Lista de HU Sprint 25</t>
  </si>
  <si>
    <t>Sprint Backlog 25 Semana 01</t>
  </si>
  <si>
    <t>Sprint Backlog 25 Semana 02</t>
  </si>
  <si>
    <t>1106 Spare parts - Modificaciones a la api de inalco</t>
  </si>
  <si>
    <t>1073 Estudio de Precio: Detalles de la socilitud de estudio</t>
  </si>
  <si>
    <t>1074 Estudio de Precio: Mantenedor del super usuario de todas las solicitudes de estudio solicitadas</t>
  </si>
  <si>
    <t>1082 SpareParts - Generacion de Tablas de Estados y Ciudades </t>
  </si>
  <si>
    <t>1085 Spare Parts - Nuevos Campos para el Dealer</t>
  </si>
  <si>
    <t>1087 Spare Parts - Agregar informacion en el footer del ecommerce:</t>
  </si>
  <si>
    <t>1089 Spare Parts - Completar apartado de traducciones tanto Ecommerce como Admin</t>
  </si>
  <si>
    <t>Solo admin</t>
  </si>
  <si>
    <t>1092 Spare Parts - Asociacion de modelo y versiones al dealer</t>
  </si>
  <si>
    <t>1096 Estudio de Precio - Campo Canal de Venta</t>
  </si>
  <si>
    <t>1098 DW - Migracion de QA a azure</t>
  </si>
  <si>
    <t>1104 Quicksight</t>
  </si>
  <si>
    <t>1080 Spare Parts: Version 2 con manejo de Url por paginas</t>
  </si>
  <si>
    <t>Sprint Backlog 25 Semana 03</t>
  </si>
  <si>
    <t>Sprint Backlog 25 Semana 04</t>
  </si>
  <si>
    <t>Lista de HU Sprint 26</t>
  </si>
  <si>
    <t>Sprint Backlog 26 Semana 01</t>
  </si>
  <si>
    <t>1125- Evaluar onedrive api o azure storage para el guardado de respaldos</t>
  </si>
  <si>
    <t>1111-Estudio de precio Tiempo pantalla producto estudio</t>
  </si>
  <si>
    <t>1112-Estudio de precio :Bandera de Si historico de precio con una version en especifica es gratis:</t>
  </si>
  <si>
    <t>1113- Estudi de precio: Descarga en Excel</t>
  </si>
  <si>
    <t>1114- Estudio de precios: Carga de archivo Web Scraping</t>
  </si>
  <si>
    <t>1115- Estudio de precios: Descarga de archivo Web Scraping</t>
  </si>
  <si>
    <t>1116 - Mantenedor de Tipo de Neumaticos: (No van asociados al dealer)</t>
  </si>
  <si>
    <t>1117-Mantenedor de Rin</t>
  </si>
  <si>
    <t>1118-Mantenedor de Alto</t>
  </si>
  <si>
    <t>Sprint Backlog 26 Semana 02</t>
  </si>
  <si>
    <t>1119-Mantenedor de Ancho</t>
  </si>
  <si>
    <t>1120-Guardado de Producto Neumatico</t>
  </si>
  <si>
    <t>1121-Buscador de neumaticos Spareparts Ecommerce:</t>
  </si>
  <si>
    <t>1123 - Crear y asignar templates para todas las sucursales de mexico en DW</t>
  </si>
  <si>
    <t>1124 -Crear y generar templates para SpareParts cuando se envia una cotizacion o se genero una orden</t>
  </si>
  <si>
    <t>Medición Ecommerce Repuestos</t>
  </si>
  <si>
    <t>Sprint Backlog 26 Semana 03</t>
  </si>
  <si>
    <t>Sprint Backlog 26 Semana 04</t>
  </si>
  <si>
    <t>Lista de HU Sprint 27</t>
  </si>
  <si>
    <t>Sprint Backlog 27 Semana 01</t>
  </si>
  <si>
    <t>1153 - Habilitar descarga de Web Scrapping al dealer</t>
  </si>
  <si>
    <t>1154 –Fix bug de seleccion de subcategoria en apartado de productos en repuestos</t>
  </si>
  <si>
    <t>1155 –Mejora de velocidad en ecommerce</t>
  </si>
  <si>
    <t>1156 - Estudio de Precio - Agregar campo de celda de excel</t>
  </si>
  <si>
    <t>1167 – Guardado de Evidencias en azure desde la web</t>
  </si>
  <si>
    <t>1168 – Worker para guardado automartico de evidencias en base de datos</t>
  </si>
  <si>
    <t>1157 – Configuraciones para buscador de neumaticos</t>
  </si>
  <si>
    <t>1169 – Cambio de logica y mostrar buscadores en el ecommerce</t>
  </si>
  <si>
    <t>Sprint Backlog 27 Semana 02</t>
  </si>
  <si>
    <t>1158 – Modulo de Planner Proyecto aparte</t>
  </si>
  <si>
    <t xml:space="preserve">1159-Planner - Mostrar usuarios Asesores y Tecnicos </t>
  </si>
  <si>
    <t>1160- Mantenedor de especialidades</t>
  </si>
  <si>
    <t xml:space="preserve">1161- Agregar Campo de hora promesa </t>
  </si>
  <si>
    <t>1170 - Apartado Mobil</t>
  </si>
  <si>
    <t>1162- Asignacion de tecnico Apartado Web </t>
  </si>
  <si>
    <t>1171 – Asignacion de tecnico apartado movil</t>
  </si>
  <si>
    <t>1163 – Mejoras en los estatus de cita</t>
  </si>
  <si>
    <t>1172 – Apartado de visualizacion de ordines asignadas a los tecnicos en un calendario</t>
  </si>
  <si>
    <t>1164 – Generacion de Proyecto Api DWS Public</t>
  </si>
  <si>
    <t>1165 – Metodo de guardado de citas Api DWS Public</t>
  </si>
  <si>
    <t>1166 – Metodo de actualizacion de Precio Stock Api DWS Public</t>
  </si>
  <si>
    <t>Sprint Backlog 27 Semana 03</t>
  </si>
  <si>
    <t>Sprint Backlog 27 Semana 04</t>
  </si>
  <si>
    <t>Lista de HU Sprint 27 1/2</t>
  </si>
  <si>
    <t>Sprint Backlog 27 1/2 Semana 01</t>
  </si>
  <si>
    <t>Sprint Backlog 27 1/2 Semana 02</t>
  </si>
  <si>
    <t>Sprint Backlog 27 1/2 Semana 03</t>
  </si>
  <si>
    <t>1186-DW – Filtrados de citas por placa, nombre y apellido del cliente, apartado Web</t>
  </si>
  <si>
    <t>1187-DW – Filtrados de citas por placa, nombre y apellido del cliente, apartado Movil</t>
  </si>
  <si>
    <t xml:space="preserve">1188-DW – Agregar los colores Blanco y Anaranjado al listado de conos en la aplicacion movil y apartados web </t>
  </si>
  <si>
    <t>1189 – Maxy Fleet- Cambio 
de nombre de opcion en menu</t>
  </si>
  <si>
    <t>1190 – Maxy Fleet – Agregar campos a la tabla y mantenedor de Fleet</t>
  </si>
  <si>
    <t>1191 – Maxy Fleet – Mantenedor de Banners</t>
  </si>
  <si>
    <t>1193 – MaxyFleet – Mantenedor de transmision</t>
  </si>
  <si>
    <t>1194 – Maxy Fleet – Ajuste de market place a nivel web</t>
  </si>
  <si>
    <t>1195 – Maxy Fleet – Arranque de sitio web dependiendo de la url</t>
  </si>
  <si>
    <t>1196 – Maxy Fleet – Funcionalidad de busqueda de vehiculo</t>
  </si>
  <si>
    <t>1197 – Maxy Fleet – Verificacion de funcionalidad de disponibilidad de los vehiculo de una flota y el precio</t>
  </si>
  <si>
    <t>1198 – Maxy Fleet – Verificacion de funcionalidad de mapa de direccion de la flota</t>
  </si>
  <si>
    <t>Sprint Backlog 27 1/2 Semana 04</t>
  </si>
  <si>
    <t>Lista de HU Sprint 28 1/2</t>
  </si>
  <si>
    <t>Sprint Backlog 28 1/2 Semana 01</t>
  </si>
  <si>
    <t>Sprint Backlog 28 1/2 Semana 02</t>
  </si>
  <si>
    <t>Sprint Backlog 28 1/2 Semana 03</t>
  </si>
  <si>
    <r>
      <rPr>
        <strike/>
        <sz val="11"/>
        <color theme="1"/>
        <rFont val="Euphemia"/>
        <family val="2"/>
        <scheme val="minor"/>
      </rPr>
      <t>1198</t>
    </r>
    <r>
      <rPr>
        <sz val="11"/>
        <color theme="1"/>
        <rFont val="Euphemia"/>
        <family val="2"/>
        <scheme val="minor"/>
      </rPr>
      <t xml:space="preserve"> – Maxy Fleet – Verificacion de funcionalidad de mapa de direccion de la flota</t>
    </r>
  </si>
  <si>
    <t>Falta codigo google, api key google maps</t>
  </si>
  <si>
    <t>Sprint Backlog 28 1/2 Semana 04</t>
  </si>
  <si>
    <t>1198 – SpareParts: Mejora de campo de busqueda general en el ecommerce - etapa 1</t>
  </si>
  <si>
    <t>1199- DW-Planner: link de redireccion a pantalla de inspecciones abriendo el pop up del detalle de la inspeccion.</t>
  </si>
  <si>
    <t>1200- DW-Planner: Mouse over con detalle de la inspeccion</t>
  </si>
  <si>
    <t>1201 – DW-Planner: colocar nombre completos de los tecnicos en magneto plan</t>
  </si>
  <si>
    <t>1202 – MaxyFleet: cambiar el nobre de todo lo que degia connected car en el portal administrativo a maxyfleet</t>
  </si>
  <si>
    <t>1203 - MaxyFleet: Corregir error al querer entrar al portal sin seleccionar flota</t>
  </si>
  <si>
    <t>1204 – Comenzar Integracion con CRM</t>
  </si>
  <si>
    <t>1205 - MaxyFleet - MarketPlace: mejoras de dise;o y cambios de textos predeterminados</t>
  </si>
  <si>
    <t>1206 - MaxyFleet - MarketPlace: Pagina de detalle de vehiculo</t>
  </si>
  <si>
    <t>1209 - MaxyFleet - MarketPlace: pagina de carrito</t>
  </si>
  <si>
    <t>1207 - MaxyFleet - MarketPlace: pagina de checkout</t>
  </si>
  <si>
    <t>1208 - MaxyFleet – admin y MarketPlace: Campos de Detalle  y Resumen detalle del vehiculo</t>
  </si>
  <si>
    <t>Lista de HU Sprint 29 1/2</t>
  </si>
  <si>
    <t>Sprint Backlog 29 1/2 Semana 01</t>
  </si>
  <si>
    <t>Sprint Backlog 29 1/2 Semana 02</t>
  </si>
  <si>
    <t>Sprint Backlog 29 1/2 Semana 03</t>
  </si>
  <si>
    <t>1218 - SpareParts - Logica de consulta inteligente ecommerce:</t>
  </si>
  <si>
    <t>1231 – SpareParts – Logica de mostrar Precios de productos.</t>
  </si>
  <si>
    <t>1219-DW – Mantenedor de motivos de pausa de trabajo</t>
  </si>
  <si>
    <t>1220- DW – Logica de historico de trabajo Web</t>
  </si>
  <si>
    <t>1221- DW – Logica de historico de trabajo Movil</t>
  </si>
  <si>
    <t>1222- MaxyFleet: Cambios de Textos y Mejoras En el dise;o</t>
  </si>
  <si>
    <t>3.5</t>
  </si>
  <si>
    <t>1223- Cambio de nombre de opcion de menu y url</t>
  </si>
  <si>
    <t>1224- MaxyFleet: Campos nuevos para vehiculos</t>
  </si>
  <si>
    <t>1225- MaxuFleet: Cambios en la pagina del detalle del Vehiculo MarketPlace:</t>
  </si>
  <si>
    <t>1226 – MaxyFleet: Logica de Tarifa para mostrar en el MarketPlace </t>
  </si>
  <si>
    <t>1227 – MaxyFleet: Cambios en la pagina del Carrito</t>
  </si>
  <si>
    <t>1228 – MaxyFleet: Campos nuevos para la orden</t>
  </si>
  <si>
    <t>1229 – MaxyFLeet: Revisar porque en produccion no redirige a transbank</t>
  </si>
  <si>
    <t>Sprint Backlog 29 1/2 Semana 04</t>
  </si>
  <si>
    <t>1230- MaxyFLeet: Demo de Graficos</t>
  </si>
  <si>
    <t>Lista de HU Sprint 30 1/2</t>
  </si>
  <si>
    <t>Sprint Backlog 30 1/2 Semana 01</t>
  </si>
  <si>
    <t>Fin de semana</t>
  </si>
  <si>
    <t>1218 - SpareParts - Logica de consulta inteligente ecommerce: Terminar Ordenamiento</t>
  </si>
  <si>
    <t>Revisar tiempo de sesión DWS</t>
  </si>
  <si>
    <t>Cambiar el envio de mail via API…</t>
  </si>
  <si>
    <t>Estudio de precios: Valor dolar diario</t>
  </si>
  <si>
    <t>Estudio de precios: Zona de competencia</t>
  </si>
  <si>
    <t>SpareParts: Mejoras en el mantenedor de ofertas</t>
  </si>
  <si>
    <t>2 semanas</t>
  </si>
  <si>
    <t>Sprint Backlog 30 1/2 Semana 02</t>
  </si>
  <si>
    <t>Sprint Backlog 30 1/2 Semana 03</t>
  </si>
  <si>
    <t>Sprint Backlog 30 1/2 Semana 04</t>
  </si>
  <si>
    <t>Lista de HU Sprint 31 1/2</t>
  </si>
  <si>
    <t>Sprint Backlog 31 1/2 Semana 01</t>
  </si>
  <si>
    <t>1232. SpareParts – Link de cotizacion configurable</t>
  </si>
  <si>
    <t>1233.SpareParts – Compartir link de carrito de compras desde administrativo</t>
  </si>
  <si>
    <t>1234.SpareParts – Compartir link de carrito de compras desde ecommerce</t>
  </si>
  <si>
    <t>1235.SpareParts – Pagina de ShoppingCart y nueva logica:</t>
  </si>
  <si>
    <t>1236.SpareParts- Pre-Whatsapp</t>
  </si>
  <si>
    <t>1237.SpareParts- Asociacion de varias versiones, permitiendo indicar marca, modelo y a;o en Competencia de Versiones</t>
  </si>
  <si>
    <t>1238.SpareParts- Mejora del buscador inteligente</t>
  </si>
  <si>
    <t>1239.SpareParts - Mantenedor de (Km) de mantenciones:</t>
  </si>
  <si>
    <t>1240.SpareParts - Mantenedor de Caracteristicas de mantenciones:</t>
  </si>
  <si>
    <t>Sprint Backlog 31 1/2 Semana 02</t>
  </si>
  <si>
    <t>SpareParts - Mantenedor de Historico de Mantenimiento:</t>
  </si>
  <si>
    <t>SpareParts-Logica de moneda comun:</t>
  </si>
  <si>
    <t>SpareParts: Activacion/Desactivacion de Paises:</t>
  </si>
  <si>
    <t>Chile, Colombia, Peru, Ecuador, paraguay, Uruguay, Republida Dominicana, Brasil y México</t>
  </si>
  <si>
    <t>1241.SpareParts: Precio de vehiculos.</t>
  </si>
  <si>
    <t>Aprox cerca de la Navid</t>
  </si>
  <si>
    <t>Sprint Backlog 31 1/2 Semana 03</t>
  </si>
  <si>
    <t>Sprint Backlog 31 1/2 Semana 04</t>
  </si>
  <si>
    <t>1231- MaxyFLeet: Demo de Graficos</t>
  </si>
  <si>
    <t>Lista de HU Sprint 32 1/2</t>
  </si>
  <si>
    <t>Sprint Backlog 32 1/2 Semana 01</t>
  </si>
  <si>
    <t>Agenda: Selector de pais para la agenda</t>
  </si>
  <si>
    <t>Agenda: Mostrar sucursales en Agenda</t>
  </si>
  <si>
    <t>Agenda: Estados y Ciudades</t>
  </si>
  <si>
    <t>Agenda: Indicar si tipo de servicio aparece en proyecto agenda:</t>
  </si>
  <si>
    <t>Agenda: Cambio de texto de tecnico a Asesor</t>
  </si>
  <si>
    <t>Agenda: Texto de los Labels segun pais</t>
  </si>
  <si>
    <t>Agenda: Revisar envio de correo</t>
  </si>
  <si>
    <t>DW: Notificaciones internas</t>
  </si>
  <si>
    <t>Agenda: Notificacion interna de agendamiento.</t>
  </si>
  <si>
    <t>Planner: Agregar en el MagnetoPlan, otro calendario que muestre las citas agendada del dia.</t>
  </si>
  <si>
    <t>SpareParts: Azure Search</t>
  </si>
  <si>
    <t>Sprint Backlog 32 1/2 Semana 02</t>
  </si>
  <si>
    <t>DW agregar estatus de Agenda : Cita Agendada, Cita Confirmada y Cita No Show</t>
  </si>
  <si>
    <t>DW notificaciones a miembros de autolab de fallas con sincronizacion</t>
  </si>
  <si>
    <t>Banners</t>
  </si>
  <si>
    <t>Sprint Backlog 32 1/2 Semana 03</t>
  </si>
  <si>
    <t>Sprint Backlog 32 1/2 Semana 04</t>
  </si>
  <si>
    <t>1232- MaxyFLeet: Demo de Graficos</t>
  </si>
  <si>
    <t>Lista de HU Sprint 33 1/2</t>
  </si>
  <si>
    <t>Sprint Backlog 33 1/2 Semana 01</t>
  </si>
  <si>
    <t>1271-DW Mobile: Revision de sincronizacion rapida en apartado de Agenda del Dia</t>
  </si>
  <si>
    <t>1272-Invetigacion de integracion con Outlook y Gmail:</t>
  </si>
  <si>
    <t>1273-DW Agenda: Ver, Modificar, Anular Cita </t>
  </si>
  <si>
    <t>1274-DW Website y Agenda: Numero de whatsapp para la agenda</t>
  </si>
  <si>
    <t>1275-DW Agenda: Revisar y arreglar por que no aparece la imagen de la sucursal despues de seleccionada. </t>
  </si>
  <si>
    <t>1276-Cambios en base de datos y Cambios en WebSite y Web Application</t>
  </si>
  <si>
    <t>1277-Tareas en el proyecto de agenda:</t>
  </si>
  <si>
    <t>1278-Tareas en el proyecto planner:</t>
  </si>
  <si>
    <t>1279-Tareas en la app Mobile</t>
  </si>
  <si>
    <t>1280-Tareas en la api publica</t>
  </si>
  <si>
    <t>1281-Mostrar historico en el popup de cita en el planer de citas</t>
  </si>
  <si>
    <t>Sprint Backlog 33 1/2 Semana 02</t>
  </si>
  <si>
    <t>1287-DW Planner: Mover el apartado de Magneto PLan de Citas a Magneto Plan de Inspecciones</t>
  </si>
  <si>
    <t>1270-SpareParts: PreWhatsapp y ContactoWhatsapp</t>
  </si>
  <si>
    <t>1269-SpareParts : Mantenedor de imagenes del Ecommerce</t>
  </si>
  <si>
    <t>Sprint Backlog 33 1/2 Semana 03</t>
  </si>
  <si>
    <t>Sprint Backlog 33 1/2 Semana 04</t>
  </si>
  <si>
    <t>Lista de HU Sprint 34 1/2</t>
  </si>
  <si>
    <t>Sprint Backlog 34 1/2 Semana 01</t>
  </si>
  <si>
    <t>1389 - CRM: Mejora de búsqueda de productos y selección para presupuesto</t>
  </si>
  <si>
    <t>5.5</t>
  </si>
  <si>
    <t xml:space="preserve">1390 - Agenda: Revisar envío de correo desde el grupo marti </t>
  </si>
  <si>
    <t>1391 - Agenda: Estilar correo enviado a cliente</t>
  </si>
  <si>
    <t>1392 - Planner: Revisar imagenes de modelos de vehículos en el apartado de servicios en el planner</t>
  </si>
  <si>
    <t>1393 - API Pública: Metodo para obtener lass citas de la sucursal ordenadas de mayor a menor en la fecha, paginada</t>
  </si>
  <si>
    <t>1394 - API pública: Obtener el detalle de la cita</t>
  </si>
  <si>
    <t>1395 - DW: Checklist revisar lógica de generación, actualización y eliminación</t>
  </si>
  <si>
    <t>1413 - DW: Checklist, logica de habilitar eliminar seccion, pregunta.respuesta y/o cambiar tipo de pregunta</t>
  </si>
  <si>
    <t>1414- Agenda: Campo de servicios</t>
  </si>
  <si>
    <t>1421 - Agenda: Cambio de los colores del background</t>
  </si>
  <si>
    <t>1426 - Mover datos del envio de correo para el lado del cliente</t>
  </si>
  <si>
    <t>Sprint Backlog 34 1/2 Semana 02</t>
  </si>
  <si>
    <t>Api México VINs</t>
  </si>
  <si>
    <t>API Inalco / Forcenter con el campo país</t>
  </si>
  <si>
    <t>Primero del proximo sprint</t>
  </si>
  <si>
    <t>WhatsApp Granauto</t>
  </si>
  <si>
    <t>Sprint Backlog 34 1/2 Semana 03</t>
  </si>
  <si>
    <t>Sprint Backlog 34 1/2 Semana 04</t>
  </si>
  <si>
    <t>Lista de HU Sprint 35 1/2</t>
  </si>
  <si>
    <t>Sprint Backlog 35 1/2 Semana 01</t>
  </si>
  <si>
    <t>1430 - Crear templates para WA Granauto</t>
  </si>
  <si>
    <t>1431 - DWS Agenda: Ciudad santo domingo un solo registro</t>
  </si>
  <si>
    <t>1432 - SpareParts: Campo de nacionalidad en ecommerce</t>
  </si>
  <si>
    <t>1433 - SpareParts: GranAuto</t>
  </si>
  <si>
    <t>1434 - SpareParts: Mejoras de lógica al crear dealer</t>
  </si>
  <si>
    <t>1435 - SpareParts: Integración de API VIN</t>
  </si>
  <si>
    <t>Query con todos los datos Nissan</t>
  </si>
  <si>
    <t>1436 - SpareParts: Estudio de Precios - Revisar el tema del cambio de dolares</t>
  </si>
  <si>
    <t>1437 - SpareParts: Estudio de Precios - Modificación de SP de guardado de historico</t>
  </si>
  <si>
    <t>1438 - SpareParts: Estudio de Precios - Asignación de Productos de Estudio por dealer</t>
  </si>
  <si>
    <t>Sprint Backlog 35 1/2 Semana 02</t>
  </si>
  <si>
    <t>Sprint Backlog 35 1/2 Semana 03</t>
  </si>
  <si>
    <t>Sprint Backlog 35 1/2 Semana 04</t>
  </si>
  <si>
    <t>Lista de HU Sprint 36 1/2</t>
  </si>
  <si>
    <t>Sprint Backlog 36 1/2 Semana 01</t>
  </si>
  <si>
    <t>1464 - Cambio de posicion del buscador de vehiculos en el ecommerce</t>
  </si>
  <si>
    <t>1465 - nitegracion incrustada de Google Analytics</t>
  </si>
  <si>
    <t>1466 - Dashboard de Google Analytics configurable</t>
  </si>
  <si>
    <t>1467 - Accion de activar, desactivar grupo</t>
  </si>
  <si>
    <t>1468 - Spareparts: Accion de activar y desactivar dealer</t>
  </si>
  <si>
    <t>1469 - Spareparts: Cambio en la direccion de las tiendas fisicas. Actualmente esta enfocado a solo chile, se debe ampliar a mas paises</t>
  </si>
  <si>
    <t>1470 - Cambio en la direccion de los precios de despacho. Actualmente esta enfocado solo a chile, se debe ampliar a mas paises.</t>
  </si>
  <si>
    <t>1471 - Spareparts: Cambio en la direccion de precios de entrega por peso. Actualmente esta enfocado solo en chile, se debe ampliar a más países.</t>
  </si>
  <si>
    <t>Sprint Backlog 36 1/2 Semana 02</t>
  </si>
  <si>
    <t>Inalco y Forcenter</t>
  </si>
  <si>
    <t>1472 - Spareparts: Cambio en la direccion de los clientes. Esta enfocado solo a chile, se debe ampliar a más países.</t>
  </si>
  <si>
    <t>1473 - Spareparts: Debido a las historias anteriores, se debe cambiar la logica actual de los precios de delivery con las nuevas tablas</t>
  </si>
  <si>
    <t>1474 - Spareparts: Cambio en mostrar direcciones de cliente y/o tiendas fisicas en correos electronicos y en confirmacion de orden</t>
  </si>
  <si>
    <t>1475 - Spareparts: Envío de dirección a las API de Inalco y Forcenter</t>
  </si>
  <si>
    <t>1476 - Usuarios Microsoft Entra ID</t>
  </si>
  <si>
    <t>1477 - Estudio de precios: modificar campo de precio en el historico para que acepte dos decimales</t>
  </si>
  <si>
    <t>1478 - Estudio de precios: Mantener productos solicitados en el estudio</t>
  </si>
  <si>
    <t>Documento detallada de integracion DW y GranAuto</t>
  </si>
  <si>
    <t>1479 - Digital Workshop: Habilitar en producción aquellos grupos y sucursales que estan activos</t>
  </si>
  <si>
    <t>Sprint Backlog 36 1/2 Semana 03</t>
  </si>
  <si>
    <t xml:space="preserve">Habilitar precios de Stellans </t>
  </si>
  <si>
    <t>Habilitar Paises de Stellans</t>
  </si>
  <si>
    <t>Habilitar precios de Astar</t>
  </si>
  <si>
    <t>Actualizar precios de Derco</t>
  </si>
  <si>
    <t>Sprint Backlog 36 1/2 Semana 04</t>
  </si>
  <si>
    <t>Lista de HU Sprint 37 1/2</t>
  </si>
  <si>
    <t>Sprint Backlog 37 1/2 Semana 01</t>
  </si>
  <si>
    <t>1509 - Spareparts: Botón de llamar al dealer en ecommerce</t>
  </si>
  <si>
    <t>1510 - Cambio de estilos, mensaje cuando no hay productos</t>
  </si>
  <si>
    <t>1512 - Spareparts: Datos sensibles en botones de agregar productos</t>
  </si>
  <si>
    <t>1513 - Spareparts: Separar layouts de SparepartsEcommerce con Spareparts Pricing</t>
  </si>
  <si>
    <t>1517-Aplicar Oferta o Descuento manual a productos del carrito generado desde el administrativo:</t>
  </si>
  <si>
    <t>1518- Metodos de guardado de producto en api publica de spareparts</t>
  </si>
  <si>
    <t>Sprint Backlog 37 1/2 Semana 02</t>
  </si>
  <si>
    <t>1508 - Spareparts y maxyfleet: sacar del repositorio de github</t>
  </si>
  <si>
    <t>1511 - CRM: Agregar módulo de encuestas de calidad</t>
  </si>
  <si>
    <t>1514 - Spareparts: Integración con la base de datos de decodificación de VIN</t>
  </si>
  <si>
    <t>1515 - Spareparts: Campos para integración con Base de Datos de decodificación VIN</t>
  </si>
  <si>
    <t>1516 - Spareparts: Comunicación de la integración</t>
  </si>
  <si>
    <t>Sprint Backlog 37 1/2 Semana 03</t>
  </si>
  <si>
    <t>Stellantis</t>
  </si>
  <si>
    <t>Peru</t>
  </si>
  <si>
    <t>x</t>
  </si>
  <si>
    <t>Colombia</t>
  </si>
  <si>
    <t>Ecuador</t>
  </si>
  <si>
    <t>Paraguay</t>
  </si>
  <si>
    <t>Uruguay</t>
  </si>
  <si>
    <t>Rep Dominicana</t>
  </si>
  <si>
    <t>Chile</t>
  </si>
  <si>
    <t>Astara</t>
  </si>
  <si>
    <t>Pendiende lo de cautivos</t>
  </si>
  <si>
    <t>Derco</t>
  </si>
  <si>
    <t>Bridgestone</t>
  </si>
  <si>
    <t>Lista de HU Sprint 38 1/2</t>
  </si>
  <si>
    <t>Sprint Backlog 38 1/2 Semana 01</t>
  </si>
  <si>
    <t>1539 - Importación de repositorios de github a azure</t>
  </si>
  <si>
    <t>1540 - Spareparts: Colocar botones de Buscar y Limpiar</t>
  </si>
  <si>
    <t>1541 - Spareparts:Cambios en menú mobile</t>
  </si>
  <si>
    <t>1542 - Spareparts: Integración con quicksight</t>
  </si>
  <si>
    <t>1543 - MaxyFleet: Integración con quicksight</t>
  </si>
  <si>
    <t>1544 - DW: Integración con quicksight</t>
  </si>
  <si>
    <t>Sprint Backlog 38 1/2 Semana 02</t>
  </si>
  <si>
    <t>1545 - DW - API Pública: Endpoints tipos de ordenes de servicios</t>
  </si>
  <si>
    <t>1546 - DW - Api publica: endpoints asesores de servicio</t>
  </si>
  <si>
    <t>1547 - DW - Api publica: endpoints lineas de unidades de servicio</t>
  </si>
  <si>
    <t>1548 - DW - Api publica: endpoints colonia</t>
  </si>
  <si>
    <t>1549 - DW - Api pública: endpoints tipos de cliente</t>
  </si>
  <si>
    <t>1550 - DW - Api pública: endpoints trabajos de servicios</t>
  </si>
  <si>
    <t>1551 - DW - Api pública: endpoints materiales diversos</t>
  </si>
  <si>
    <t>1552 - DW - Api pública: endpoints paquete de servicio</t>
  </si>
  <si>
    <t>1553 - DW - Api pública: endpoints campañas/alertas de servicio</t>
  </si>
  <si>
    <t>Sprint Backlog 38 1/2 Semana 03</t>
  </si>
  <si>
    <t>1554 - Spareparts: Internacionalizar textos de español chile - mexico</t>
  </si>
  <si>
    <t>1555 - Spareparts: Colocar los textos de los recursos en el ecommerce</t>
  </si>
  <si>
    <t>1556 - Spareparts: Colocar los textos de los recursos en el  admin</t>
  </si>
  <si>
    <t>1557 - Precio de estudio: Logica de accion de conversion a dolar</t>
  </si>
  <si>
    <t>1558 - Precio de estudio: Campo de observaciones</t>
  </si>
  <si>
    <t>1559 - Precio de estudio: Mejora del modal de producto de estudio</t>
  </si>
  <si>
    <t>Sprint Backlog 38 1/2 Semana 04</t>
  </si>
  <si>
    <t>Lista de HU Sprint 39 1/2</t>
  </si>
  <si>
    <t>Sprint Backlog 39 1/2 Semana 01</t>
  </si>
  <si>
    <t>1514: Spareparts: integracion con base de datos de decodificacion de vin</t>
  </si>
  <si>
    <t>1515: Spareparts: Campos para integracion con Base de datos de decodificacion vin</t>
  </si>
  <si>
    <t>1516: Spareparts: Comunicacion de la integracion:</t>
  </si>
  <si>
    <t>1539: Importacion de repositorios de github a azure devops</t>
  </si>
  <si>
    <t>1601:Spareparts: Buscador de Id del producto en las paginas de producto y la pagina de carrito al momento de buscar los productos para el carrito</t>
  </si>
  <si>
    <t>1602:Spareparts: Bug al consultar en el modal de versiones del modulo de versiones en el select de año modelo se esta repitiendo el año, se esta treyendo los años y modelos activos e inactivos</t>
  </si>
  <si>
    <t xml:space="preserve">1603:Spareparts: Bug en modulo de año modelo que al momento de generar un nuevo año para un modelo se pega la pagina y se repite </t>
  </si>
  <si>
    <t>1604:Bases de datos y sus contraseñas: Ver si se puede realizar diferencias de conexiones de base de datos segn la rama(que usan el archivo env</t>
  </si>
  <si>
    <t>Sprint Backlog 39 1/2 Semana 02</t>
  </si>
  <si>
    <t>1605-DW: Sucursales integradas al sistema Integra</t>
  </si>
  <si>
    <r>
      <t>1606-DW - Mobile: Modificacion en login de usuario para traer el campo anterior.</t>
    </r>
    <r>
      <rPr>
        <sz val="12"/>
        <rFont val="Arial"/>
        <family val="2"/>
      </rPr>
      <t>​</t>
    </r>
  </si>
  <si>
    <t>1607-DW – Mobile: Modifcacion en seleccion de sucursal.</t>
  </si>
  <si>
    <t>1608-DW – Api privada: Crear metodos get para obtener la informacion de las tablas catalogo</t>
  </si>
  <si>
    <t>1609-DW – mobile: Crear campos de seleccion de las nuevas tablas</t>
  </si>
  <si>
    <t>1610- SpareParts: campos de configuracion para PowerBi Ecommerce</t>
  </si>
  <si>
    <t>1611 - SpareParts: campos de configuracion para PowerBi Pricing Products</t>
  </si>
  <si>
    <t>1612 - Logica para mostrar dashboar como pagina de inicio</t>
  </si>
  <si>
    <t>Sprint Backlog 39 1/2 Semana 03</t>
  </si>
  <si>
    <t>Sprint Backlog 39 1/2 Semana 04</t>
  </si>
  <si>
    <t>Cambios en metodo DeleteServicesPackage</t>
  </si>
  <si>
    <t>Revision de metodo DeleteServicesPackage</t>
  </si>
  <si>
    <t>Cambio de Definicion en el metodo DeleteServiceWork</t>
  </si>
  <si>
    <t>Apoyo con envio de datos al metodo SaveNewDates</t>
  </si>
  <si>
    <t>Pruebas a endpoint de Verificacion de Stock</t>
  </si>
  <si>
    <t>Endpoint de consulta de Inspecciones no Leidas</t>
  </si>
  <si>
    <t>Endpoint de modificacion de inspecciones no leida a leidas</t>
  </si>
  <si>
    <t>Arreglos de enpoint de colonia</t>
  </si>
  <si>
    <t>Lista de HU Sprint 40 1/2</t>
  </si>
  <si>
    <t>Sprint Backlog 40 1/2 Semana 01</t>
  </si>
  <si>
    <t>1621 - Spareparts - Decodificador de Vin</t>
  </si>
  <si>
    <t>1622 - Spareparts - Generar Orden en Granauto</t>
  </si>
  <si>
    <t>1623 - Spareparts - Integrar API - Existencia de stock de productos de Intengra</t>
  </si>
  <si>
    <t>1624 - Spareparts - Buscador de patente (placa), Vin o Ambos</t>
  </si>
  <si>
    <t>1625 - Spareparts - Bug de login al momento de logout desde el checkout</t>
  </si>
  <si>
    <t>1626 - Spareparts -Mostrar datos de la factura si el país es México</t>
  </si>
  <si>
    <t>1627 - DW - Consultar y mostrar nuevos campos de los layout de Integra</t>
  </si>
  <si>
    <t>1628 - DW - Guardado de datos OT</t>
  </si>
  <si>
    <t>1629 - DW - Links de Dashboard Power BI</t>
  </si>
  <si>
    <t>1630 - DW - Conjuntos de datos Power BI</t>
  </si>
  <si>
    <t>1631 - Spareparts - Manejo de SEO Investigación</t>
  </si>
  <si>
    <t>1632 - Spareparts - Ver si se puede mejorar visualmente ese modal de ordenes</t>
  </si>
  <si>
    <t>1633 - Spareparts - Ofertas de tipos: por marca, modelo, año y version aplicación</t>
  </si>
  <si>
    <t>1634 - Spareparts - Revisar y mejorar módulo de ofertas</t>
  </si>
  <si>
    <t>Sprint Backlog 40 1/2 Semana 02</t>
  </si>
  <si>
    <t>Sprint Backlog 40 1/2 Semana 03</t>
  </si>
  <si>
    <t>Screenshots de Spareparts y e-commerce de Inalco</t>
  </si>
  <si>
    <t>Autolab page - Actualizar sección de DWS DUE SOLUTION</t>
  </si>
  <si>
    <t>Cambio de Texto y links de la sección de Connected Car</t>
  </si>
  <si>
    <t>Los links del menú de Autolab deben abrir una nueva ventana y mantenerse en la actual</t>
  </si>
  <si>
    <t>Cambios en landing de Maxyfleet</t>
  </si>
  <si>
    <t>Agregar logo de Microsoft en landings</t>
  </si>
  <si>
    <t>Agregar logo de Autolab en las landings</t>
  </si>
  <si>
    <t>Sprint Backlog 40 1/2 Semana 04</t>
  </si>
  <si>
    <t>Lista de HU Sprint 41 1/2</t>
  </si>
  <si>
    <t>Sprint Backlog 41 1/2 Semana 01</t>
  </si>
  <si>
    <t>SparePars - Manejo de SEO Investigacion</t>
  </si>
  <si>
    <t>SpareParts – Revisar y mejorar modulo de ofertas</t>
  </si>
  <si>
    <t>Sprint Backlog 41 1/2 Semana 02</t>
  </si>
  <si>
    <t>Sprint Backlog 41 1/2 Semana 03</t>
  </si>
  <si>
    <t>Sprint Backlog 41 1/2 Semana 04</t>
  </si>
  <si>
    <t>Lista de HU Sprint 42 1/2</t>
  </si>
  <si>
    <t>Sprint Backlog 42 1/2 Semana 01</t>
  </si>
  <si>
    <t xml:space="preserve">1669-SpareParts: Agregar archivos css para vigfor y gran auto </t>
  </si>
  <si>
    <t>1670-Spareparts: Configuracion de nuevo indixe de azure search con mas opciones a evaluar</t>
  </si>
  <si>
    <t>1671-Spareparts: SEO de los ecommerce</t>
  </si>
  <si>
    <t>1672-Spareparts:Inserccion de parque automotor en tabla centralizada en spareparts</t>
  </si>
  <si>
    <t>1673-Spareparts: Tabla de parque automotriz en estudio de precio</t>
  </si>
  <si>
    <t>1674-Parque Automotriz: Ayudar a vane a entender estos archivos y generar un template de excel para la carga en la base de datos de vincl</t>
  </si>
  <si>
    <t>1675-Spareparts: Logica para mostrar Productos originales e inmediatamente sus alternativos</t>
  </si>
  <si>
    <t>1676-Sparepart: Investigar api SII</t>
  </si>
  <si>
    <t>1677-Spareparts: Investigacion de api de servicios de Curriert</t>
  </si>
  <si>
    <t>1678-Spareparts: Investigacion para publicar productos en Mercadolibre​</t>
  </si>
  <si>
    <t>Sprint Backlog 42 1/2 Semana 02</t>
  </si>
  <si>
    <t>Column2</t>
  </si>
  <si>
    <t>1679-DW: Negar acceso a todos los usuarios de una sucursal.</t>
  </si>
  <si>
    <t>1680-DW: Negar acceso a todos los usuarios de un grupo.</t>
  </si>
  <si>
    <t>1681-DW: Dar acceso a todos los usuarios de una sucursal.</t>
  </si>
  <si>
    <t>1682-DW: Dar acceso a todos los usuarios de un grupo.</t>
  </si>
  <si>
    <t>1683-Vigfor: Codigo de reemplazo y logica de cadena de reemplazo</t>
  </si>
  <si>
    <t>Por definir con Vigfor</t>
  </si>
  <si>
    <t>Integracion de ecommerce vigfor con endpoint de precio stock</t>
  </si>
  <si>
    <t>Integracion de ecommerce vigfor con endpoint de ordenes</t>
  </si>
  <si>
    <t>Solicitud de granauto para IdNumber para las ordenes</t>
  </si>
  <si>
    <t>Logica de envio de codigo de tienda fisica para vigfor</t>
  </si>
  <si>
    <t>Sprint Backlog 42 1/2 Semana 03</t>
  </si>
  <si>
    <t>Incremento de longitud del campo de Color DW e Integgra</t>
  </si>
  <si>
    <t>Vigfor guardado de stock por sucursal</t>
  </si>
  <si>
    <t>Sprint Backlog 42 1/2 Semana 04</t>
  </si>
  <si>
    <t>Lista de HU Sprint 43 1/2</t>
  </si>
  <si>
    <t>Sprint Backlog 43 1/2 Semana 01</t>
  </si>
  <si>
    <t>1693-DW: Urls de dashboars en leads.</t>
  </si>
  <si>
    <t>1694-DW: Cambio en la definicion del campo email.</t>
  </si>
  <si>
    <t>1695-DW: Quitar sincronizacion completa en la sincronizacion rapida</t>
  </si>
  <si>
    <t>1696Dw: Realizar logica de limpieza de tablas en la sincronizacion rapida.</t>
  </si>
  <si>
    <t>1697-DW: Mensaje de presupuesto en elaboracion.</t>
  </si>
  <si>
    <t>1698-DW: Revision de modal y scroll de adicionales en el apartado de Inspecciones</t>
  </si>
  <si>
    <t>1699-DW: Revisar todas las variables de session de nuevo y el tiempo</t>
  </si>
  <si>
    <t>1700-DW: al momento de enviar email mostrar el modal de cargando.</t>
  </si>
  <si>
    <t>1701-DW: traducion de textos</t>
  </si>
  <si>
    <t>0,5</t>
  </si>
  <si>
    <t>1702-DW: revision de adicionales al ver evidencia</t>
  </si>
  <si>
    <t>1703-Spareparts: Procesamiento de productos alternativos</t>
  </si>
  <si>
    <t>1704-Spareparts: Carousel de alternativos en la pagina de detalle del producto si es original o genuino</t>
  </si>
  <si>
    <t>Se va a realizar mejoras para el rendimiento de la pagina</t>
  </si>
  <si>
    <t>1705-DW: campio de url del proyecto de gps</t>
  </si>
  <si>
    <t>1706-DW: Demo de Leads Para Leon</t>
  </si>
  <si>
    <t>Sprint Backlog 43 1/2 Semana 02</t>
  </si>
  <si>
    <t>Sprint Backlog 43 1/2 Semana 03</t>
  </si>
  <si>
    <t>Sprint Backlog 43 1/2 Semana 04</t>
  </si>
  <si>
    <t>Lista de HU Sprint 45 1/2</t>
  </si>
  <si>
    <t>Sprint Backlog 45 1/2 Semana 01</t>
  </si>
  <si>
    <t>1707-Spareparts:Generacion Masiva de Aplicaciones desde el Adminitrativo</t>
  </si>
  <si>
    <t>1708-Spareparts: Apartado de Contactos en el Ecommerce Configuracion</t>
  </si>
  <si>
    <t>1709-Spareparts: Apartado de Contactos en el Ecommerce Pagina</t>
  </si>
  <si>
    <t xml:space="preserve">1734-Spareparts: Ordenamiento en el search </t>
  </si>
  <si>
    <t>Promedio Total</t>
  </si>
  <si>
    <t>Sprint Backlog 45 1/2 Semana 02</t>
  </si>
  <si>
    <t>1710-Spareparts: Nuevos Campos en los datos de la tienda fisica</t>
  </si>
  <si>
    <t>1711-Spareparts: Formulario de Contactanos en Ecommerce</t>
  </si>
  <si>
    <t>1712-Spareparts: Mostrar mensajes del Formulario de Contactanos en Administrativo</t>
  </si>
  <si>
    <t>1713-Spareparts:Modificacion visual de los banners de oferta</t>
  </si>
  <si>
    <t>1714-Spareparts: Permitir mas de un formato (png, jpg,gif) para las imagenes de los banners de Oferta</t>
  </si>
  <si>
    <t>1715-Apartado de Mi Perfil en ecommerce: Opcion y Pagina de Mi Perfil</t>
  </si>
  <si>
    <t>Sprint Backlog 45 1/2 Semana 03</t>
  </si>
  <si>
    <t xml:space="preserve">1716- Apartado de Mi Perfil en ecommerce: Historico de Ordenes </t>
  </si>
  <si>
    <t>1717-  Apartado de Mi Perfil en ecommerce: Ver detalle de la orden</t>
  </si>
  <si>
    <t>1719- Apartado de Mi Perfil en ecommerce: Logout</t>
  </si>
  <si>
    <t>1720-Spareparts: Modulo B2B Configuracion</t>
  </si>
  <si>
    <t>1721-Spareparts: Modulo B2B Registro de cliente</t>
  </si>
  <si>
    <t>1726- Spareparts: Agregar link al proyecto de digitalworkshop en el apartado de modulo del administrativo de spareparts</t>
  </si>
  <si>
    <t>Sprint Backlog 45 1/2 Semana 04</t>
  </si>
  <si>
    <t>Coluna1</t>
  </si>
  <si>
    <t>1718- Apartado de Mi Perfil en ecommerce: Cambiar Contrase;a</t>
  </si>
  <si>
    <t>1722-Spareparts: Apartado Mi Perfil para cuentas Coorporativas en ecommerce</t>
  </si>
  <si>
    <t>1723- Spareparts: Modulo B2B CRM Solicitud de Cuenta</t>
  </si>
  <si>
    <t>nota: falta modal con el detalle de la solicitud</t>
  </si>
  <si>
    <t>1724- Spareparts: Checkout para clientes empresariales: la idea es mantener la misma logica que se encuentra actualemente pero con los siguientes cambios</t>
  </si>
  <si>
    <t>1728- Spareparts: Revisar Logica de mostrar la asociacion de productos alternativos/originales, en el ecommerce solo deben aparecer los productos asociados y que se encuentran activos</t>
  </si>
  <si>
    <t>1727- DW: Agregar link para ver la app de DW en el playstore desde DW</t>
  </si>
  <si>
    <t>1725- Spareparts: Logica de Generacion y Actualizacion de Solicitudes de Cuentas en De Spareparts a CRM</t>
  </si>
  <si>
    <t>nota: falta la parte de actualizar los datos de la solicitud</t>
  </si>
  <si>
    <t>1729-Spareparts:Modulo de Politicas de privacidad En promedio</t>
  </si>
  <si>
    <t>1730- Spareparts: Refactoriacion de la logica de roles y accesos a modulo</t>
  </si>
  <si>
    <t>1731- Spareparts:Apartado de configuracion de Servidor smtp en el administrativo</t>
  </si>
  <si>
    <t>1732- Spareparts: Filtrado por tipo de Repuestos en el listado de repuestos en el ecommerce</t>
  </si>
  <si>
    <t>1733- Modificacion Visual del modal de Dealers. En promedio</t>
  </si>
  <si>
    <t>Logica de direccion de factura cuando es documento tributario de facturo</t>
  </si>
  <si>
    <t>Agregar campos de dimensiones para procesamiento (Vigfor)</t>
  </si>
  <si>
    <t>Lista de HU Sprint 46 1/2</t>
  </si>
  <si>
    <t>Sprint Backlog 46</t>
  </si>
  <si>
    <t>1734.Spareparts:Modulo de Configuracion de SEO en generar para el ecommerce del dealer</t>
  </si>
  <si>
    <t>1735.Spareparts:Mostrar configuracion de SEO generada al momento de ingresar al ecommerce del Dealer.</t>
  </si>
  <si>
    <t>1736.Spareparts:Modal de Configuracion de SEO por producto</t>
  </si>
  <si>
    <t>1737.Spareparts:Mostrar configuracion del SEO del producto configurado al momento de ingresar a la pantalla del detalle del producto</t>
  </si>
  <si>
    <t>1738.Spareparts:Agregar a la informacion de producto un campo que permita indicar como se vera la url del detalle del producto</t>
  </si>
  <si>
    <t>1739.Spareparts:Nuevos Campos en el apartado de productos</t>
  </si>
  <si>
    <t>Campo adicional</t>
  </si>
  <si>
    <t>Fecha aproximada de finalizacion</t>
  </si>
  <si>
    <t>1740.Spareparts:Modulo de Configuracion de Politicas comerciales</t>
  </si>
  <si>
    <t>1741.Spareparts:Generar logica de mostrar los precios para los clientes corporativos segun su tipo de cuenta en el ecommerce sin la busqueda en el search.</t>
  </si>
  <si>
    <t>1742.Spareparts:Generar logica de mostrar los precios para los clientes corporativos segun su tipo de cuenta en el ecommerce con la busqueda en el search.</t>
  </si>
  <si>
    <t>1743.Spareparts:Configuracion de tiendas fisacas en el sistema administrativo</t>
  </si>
  <si>
    <t>1744.Spareparts:Mostrar datos en el ecommerce.Mapa</t>
  </si>
  <si>
    <t>1745.Spareparts:Realizar logica para activar las llamadas desde el ecommerce en el apartado de contactanos.</t>
  </si>
  <si>
    <t>1746.Spareparts:Colocar un mensaje en el detalle del producto en la que se indique que dicho producto si es adecuado para el mismo.</t>
  </si>
  <si>
    <t>1747.Spareparts:Ajust a tabla de Aplicaciones cuando hay un vehiculo indicado en el detalle del producto</t>
  </si>
  <si>
    <t>1748.Spareparts:Investigar que se necesita para realizar una integracion con GetNet mediante WebCheckout.</t>
  </si>
  <si>
    <t>1749.Spareparts:Generar Demo de integracion con GetNet Sistema administrativo</t>
  </si>
  <si>
    <t>1750.Spareparts:Generar Demo de integracion con GetNet Ecommerce</t>
  </si>
  <si>
    <t>1751.Spareparts:Ajustar template del apartado de mi cuenta en el ecommerce que se requiere usar el mayor width posible</t>
  </si>
  <si>
    <t>1752.Spareparts:Ajustar textos en el apartado de Solicitud de cuenta.</t>
  </si>
  <si>
    <t>1753. Spareparts: Worker para encender o apagar automaticamente las politicas segun la fecha</t>
  </si>
  <si>
    <t>1754. Integracion Enviame: Definicion de alcance e investigacion</t>
  </si>
  <si>
    <t>1755. Logica de asignacion de aplicaciones: bug cuando se quiere eliminar todas las aplicaciones</t>
  </si>
  <si>
    <t>1756. Spareparts: bug con el guardado de imagenes para productos</t>
  </si>
  <si>
    <t>Lista de HU Sprint 47 1/2</t>
  </si>
  <si>
    <t>Sprint Backlog 47</t>
  </si>
  <si>
    <t>Bug mercado pago en prd</t>
  </si>
  <si>
    <t>Mostrar el formato correcto de precion segun el pais del ecommerce</t>
  </si>
  <si>
    <t>Color primario para el ecommerce</t>
  </si>
  <si>
    <t>Cambio de dise;o en el header por muchas opciones</t>
  </si>
  <si>
    <t>SiteMap Plan A</t>
  </si>
  <si>
    <t>Mostrar URL Canonica en ecommerce</t>
  </si>
  <si>
    <t>Link de consulta de boleta en el ecommerce</t>
  </si>
  <si>
    <t>Endpoint en api publica de spareparts para obtener los datos de los clientes</t>
  </si>
  <si>
    <t>Inventario por sucursal(Mostrar datos en el ecommerce)</t>
  </si>
  <si>
    <t>Endpoint de Productos en api publica de Spareparts, agregar campos de dimensiones</t>
  </si>
  <si>
    <t>Modulo B2B:Logica de registro y login de clientes coorporativos</t>
  </si>
  <si>
    <t>Modulo B2B: Logica de acetar datos de solicitud de cuenta de clientes coorporativos</t>
  </si>
  <si>
    <t>Modulo B2B: Politica comercial aplicacion general</t>
  </si>
  <si>
    <t>Mejora en la actualizacion de el datasource de azure search</t>
  </si>
  <si>
    <t>Apartado de configuracion de servidor de smtp en el administrativo para cada ecommerce</t>
  </si>
  <si>
    <t>Mantener un solo H1 en cada pagina del ecommerce</t>
  </si>
  <si>
    <t>1754-Spareparts: Politicas Comerciales (B2B)</t>
  </si>
  <si>
    <t>1755-DW: Sincronizacion Completa de la app</t>
  </si>
  <si>
    <t>1756-DW: Sincronizar datos pendientes al servidor desde la app</t>
  </si>
  <si>
    <t>1757-DW: Sincronizar app solamente</t>
  </si>
  <si>
    <t>1758-DW: Enviar Archivos Multimedia Pendientes de la app</t>
  </si>
  <si>
    <t>1759-DW: Reenviar todos los archivos multimedia de la app</t>
  </si>
  <si>
    <t>1760-DW: Listado de Paises en la app</t>
  </si>
  <si>
    <t>Nota: Como existe una tarea que posee dos planes el promedio del sprint puede variar de la siguiente forma</t>
  </si>
  <si>
    <t>1761-DW: Generar citas diarias mediante la api de Intelisense</t>
  </si>
  <si>
    <t>Si se logra el Plan A:</t>
  </si>
  <si>
    <t>1762-Levantar y Publicar MVC de DW</t>
  </si>
  <si>
    <t>Si hay que irse por el plan b, si es de forma completa el promedio normal</t>
  </si>
  <si>
    <t>1763-Spareparts: Realizar ordenamiento del menu segun una especificacion</t>
  </si>
  <si>
    <t>Andre</t>
  </si>
  <si>
    <t>1764-Spareparts: Colapsar opciones del menu izquierdo de categorias y subcategorias de la pagina de repuestos del ecommerce</t>
  </si>
  <si>
    <t>1765-Spareparts: Cambiar el menu principal de categorias y subcategorias a opciones despegables</t>
  </si>
  <si>
    <t>Andre 16/04/2025</t>
  </si>
  <si>
    <t>1766-Spareparts: Logica de Registro de Datos de Direccion de Factura</t>
  </si>
  <si>
    <t>1767-SparteParts: Integraciones con Enviame, configuraciones en spareparts</t>
  </si>
  <si>
    <t>1768-Spareparts: Buscador de texto en el ecommerce, logica de recomendados Plan A</t>
  </si>
  <si>
    <t>1769-Spareparts: Buscador de texto en el ecommerce, logica de recomendados Plan B</t>
  </si>
  <si>
    <t>1770-Spareparts: Modulo de Configuracion de servidor smtp, agregar campo de emailFrom</t>
  </si>
  <si>
    <t>1771-Spareparts: Logica para eliminar imagenes</t>
  </si>
  <si>
    <t>1772-Spareparts: Logica para refrescar tabla sin tener que refrescar la pagina</t>
  </si>
  <si>
    <t>Lista de HU Sprint 55</t>
  </si>
  <si>
    <t>Sprint Backlog 55</t>
  </si>
  <si>
    <t>Modulo de Checklist: Importar Checklist</t>
  </si>
  <si>
    <t>Modulo de Checklist: Importar Paquete Maestro</t>
  </si>
  <si>
    <t>Modulo de Checklist: Importar Todo</t>
  </si>
  <si>
    <t>Admin: Disminuir  tiempo de session</t>
  </si>
  <si>
    <t xml:space="preserve">Admin: Verificacion de password y usuario activo </t>
  </si>
  <si>
    <t>B2B Configuracion del proyecto</t>
  </si>
  <si>
    <t>B2B Correr proyecto segun dealer configurado:</t>
  </si>
  <si>
    <t>B2B Layout Componente Logo</t>
  </si>
  <si>
    <t>B2B Layout Componente Header</t>
  </si>
  <si>
    <t>B2B Layout Componente Navbar</t>
  </si>
  <si>
    <t xml:space="preserve">B2B Layout Componente Footer </t>
  </si>
  <si>
    <t>B2B Componente Listado de Productos</t>
  </si>
  <si>
    <t>B2B Componente Login</t>
  </si>
  <si>
    <t>B2B Componente Carousel de Imagenes</t>
  </si>
  <si>
    <t>B2B Componente Filtros de busqueda</t>
  </si>
  <si>
    <t>B2B Componente Carrito de Compras</t>
  </si>
  <si>
    <t>B2B Pagina de Registro Componente de registro</t>
  </si>
  <si>
    <t>B2B Api Publica Guardado de informacion masiva de precios de productos por clientes</t>
  </si>
  <si>
    <t>B2B Api publica procesamientos de datos masivos de precios de productos por clientes</t>
  </si>
  <si>
    <t>Admin: Modulo de Precios de productos por clientes</t>
  </si>
  <si>
    <t>Lista de HU Sprint 59</t>
  </si>
  <si>
    <t>Sprint Backlog 59</t>
  </si>
  <si>
    <t>141-Pase a produccion ecommerce b2b</t>
  </si>
  <si>
    <t>142-Limite en cotizacion</t>
  </si>
  <si>
    <t>143-KeyVault</t>
  </si>
  <si>
    <t>144-Publicacion de la app</t>
  </si>
  <si>
    <t>145- Revision app y correcciones</t>
  </si>
  <si>
    <t>146- Cambio de busqueda de Vin o Patente</t>
  </si>
  <si>
    <t>147- Historico de Dashboard</t>
  </si>
  <si>
    <t>148- Chat Agent AI Study Price</t>
  </si>
  <si>
    <t>150- Cambio de diseño panel chat ecommerce b2c</t>
  </si>
  <si>
    <t>151- Revision y arreglo de MercadoPago para Chile</t>
  </si>
  <si>
    <t>152- Comunicacion Whatsapp y Llamada Telefonica ecommerce b2b</t>
  </si>
  <si>
    <t>153- Configuracion de ecommerce b2b Vigfor en produccion</t>
  </si>
  <si>
    <t>Tema</t>
  </si>
  <si>
    <t>ok</t>
  </si>
  <si>
    <t xml:space="preserve">características </t>
  </si>
  <si>
    <t>Error Corregido</t>
  </si>
  <si>
    <t>error</t>
  </si>
  <si>
    <t xml:space="preserve">Responsable </t>
  </si>
  <si>
    <t>KIA Morning | Placa DSSP39 | Vin KNABX512ACT200552 Filtros por Placa y/o Vin: Sin resultados.</t>
  </si>
  <si>
    <t>Autolab /Vigfor</t>
  </si>
  <si>
    <t>Filtro manual (serie de inputs por marca, modelo, año, motor): Sin resultados.</t>
  </si>
  <si>
    <t>Búsqueda por descripción: Criterio de búsqueda “filtro de aire morning”, el resultado no indica para que modelos aplica, aun seleccionando el filtro para encontrar la herramienta “aplicaciones”, tampoco hay resultados.</t>
  </si>
  <si>
    <t>HYUNDAI Creta | Placa KLTF83 | Vin MALC381CAJM383312 Mismo caso anterior con el Morning</t>
  </si>
  <si>
    <t>Tampoco aparecen algunas imágenes referenciales sobre los productos</t>
  </si>
  <si>
    <t>Autolab / Vigfor</t>
  </si>
  <si>
    <t xml:space="preserve">Asimismo, se buscó filtro de aire de la marca correspondiente (por búsqueda guiada indicando modelo Toyota RAV 4 y año) y se encontró en la página 7 el filtro de aire (avanzando página a página). </t>
  </si>
  <si>
    <t>Nueva forma de ordamiento</t>
  </si>
  <si>
    <t>También se buscó espejo derecho de Toyota Rav4 y se encontró en la página 7 (búsqueda manual).</t>
  </si>
  <si>
    <t>Algunos nombres no se encuentran completos y los modelos de los vehículos están abreviados. Esto puede confundir al cliente.</t>
  </si>
  <si>
    <t>Se realizo búsqueda Dodge caravan 2007, 3.3. Observaciones 1. Se encuentran repuestos, pero los modelos salen abreviados (¿el cliente sabrá que RS Y RT es Caravan?). (Mejora a realizar por parte de Vigfor) RS: Caravan, RT: Caravan.</t>
  </si>
  <si>
    <t>Vigfor</t>
  </si>
  <si>
    <t>No aparecen algunos precios en la plataforma en las diferentes marcas ya que se debe consultar de manera telefónica</t>
  </si>
  <si>
    <t>En la página Boston ayuda mucho en la búsqueda, que a medida que se digita la marca del vehículo y modelo, muestra inmediatamente todas las alternativas que tienen disponibles en la página.</t>
  </si>
  <si>
    <t>La pagina de Vigfor funciona igual, solo no funciona mejor porque las descripciones están mal formuladas</t>
  </si>
  <si>
    <t>Al momento de aparecer los resultados de los productos salen con sus nombres completos y se coloca resumidamente, desde que año empieza y termina así esto ayuda la facilidad del cliente a encontrar su producto.</t>
  </si>
  <si>
    <t>Además, cuenta con 3 opciones de entrega, donde la opción 2 si uno compra antes de las 11 am puede obtener el producto de manera más rápida (Despachos express).</t>
  </si>
  <si>
    <t>Enviame</t>
  </si>
  <si>
    <t>Luego de confirmar método de entrega se procede al método de pago donde se ofrecen 2 opciones de pago para el cliente. En la pagina Vigfor se envía directo a método de pago con tarjeta, sin avisar antes de dar en el botón pagar, cual será el método de pago (e idealmente se debería avisar mostrando los logos de las tarjetas).</t>
  </si>
  <si>
    <t>María soto tiene este método de pago en el cual ofrece 3 opciones de pago para conseguir los productos.</t>
  </si>
  <si>
    <t>Autolab</t>
  </si>
  <si>
    <t>Repuestos de Ranger J97 compables con Mazda BT-50 2.5 DSL, no figuran como tal.</t>
  </si>
  <si>
    <t>Vigfor /Autolab</t>
  </si>
  <si>
    <t>Toyota 4Runner | Placa GBKZ71 | Vin JTEZU4JR9E5063314 (Recuadro morado). A nivel de interfaz, una vez ingresado el Vin o Placa patente, no se le informa al usuario que está navegando con el filtro aplicado, solo se describe modelo año y cilindrada, el usuario no ene la seguridad que está buscando repuestos para el VIN/Patente ingresado, solo un modelo igual al auto consultado, incluso, al pinchar el input se despliega nuevamente el mensaje para ingresar Vin/Chasis confundiendo al usuario.</t>
  </si>
  <si>
    <t>Sí, se le informa, podemos mejorar para que quede más evidente</t>
  </si>
  <si>
    <t>Se detecta error al abrir nueva pestaña; es muy común que el usuario abra nuevas pestañas a medida que navega en la búsqueda de varios repuestos. Ejemplo, si filtra por chasis, buscaría el afinamiento y abrirá una pestaña con cada repuesto a medida que los va consiguiendo. Esta acción genera error en las nuevas pestañas.</t>
  </si>
  <si>
    <t>Si seguimos las instrucciones de la plataforma y pinchamos “contactar”, se deriva a una conversación por chat vía WhatsApp con el mensaje para consultar por Chrysler, este mensaje para solicitar repuestos podría ser opmizado, Ej, “Hola, quiero cozar algunos repuestos para mi vehículo por favor” , a lo que luego el usuario seguirá el proceso de marcar la opcion a la marca y modelo correspondiente.</t>
  </si>
  <si>
    <t xml:space="preserve">Casos Adicionales De Casos Donde La Pagina Indica Que No Hay Stock, Pero En Realidad Si Hay </t>
  </si>
  <si>
    <t>Probablemente es una falla en la api de Vigfor</t>
  </si>
  <si>
    <t>Se realiza último intento de compra con una bomba de agua, nuevamente paso el mismo error no permitiendo comprar producto. Nuevamente se revisa plataforma Vigfor para ver su stock y se encuentra nuevamente con un 56 total de stock disponible.</t>
  </si>
  <si>
    <t>Este menú siempre indica “motor”, pero no ofrece las cilindradas del vehículo. En el Menú versión debería indicar 4X2/4X4, Versión GLI/ GSl, Diesel/Gasolina, etc,, y en el menú motor debería ofrecer la cilindrada 2.0/1.4/3.0 turbo etc..</t>
  </si>
  <si>
    <t>No tenemos el campo separa con el motor, por ahora lo vamos a sacar</t>
  </si>
  <si>
    <t>Búsqueda guiada: al buscar por número de VIN, solo funciona si está en mayúsculas.</t>
  </si>
  <si>
    <t xml:space="preserve">Autolab </t>
  </si>
  <si>
    <t>Tampoco aparecen algunas imágenes referenciales sobre los productos o hay imágenes referenciales, pero son erróneas ej: filtro de aire y aparece la imagen una llave de vehículo.</t>
  </si>
  <si>
    <t>no encontrado o ok</t>
  </si>
  <si>
    <t>FORD Ranger | Placa LGXV24 | Vin 8AFAR23W4KJ123022 Este modelo si filtra por chasis, no obstante, encontramos como resultado el filtro de petróleo de la Ranger Raptor 2.0 y se muestra como compable con la Ranger 3.2 (filtro chasis aplicado) siendo esto un error.</t>
  </si>
  <si>
    <t>En los ejemplos de las pruebas de usabilidad se idenficó con Toyota lo siguiente: -Errores que evidencian incompabilidad de motorización:   Kit de distribución ranger 2.2 compable con 4runner 4.0</t>
  </si>
  <si>
    <t>(Recuadro azul) Posterior al ingreso del Vin/Patente, los resultados no son precisos. Lo primero que se observa en este caso es una distribución que no corresponde al modelo</t>
  </si>
  <si>
    <t xml:space="preserve">Trabajar descripciones </t>
  </si>
  <si>
    <t>Al momento de querer revisar uno a uno los ítems del carrito, ocurre el error mostrado en la imagen de abajo (cuando se selecciona 1 ítem) y no hay manera de reiniciarla o actualizarla, solo queda la opción de abrir una pestañana nueva y volver a ingresar a la página web Vigfor.</t>
  </si>
  <si>
    <t>Casos Adicionales De Casos Donde La Pagina Indica Que No Hay Stock, Pero En Realidad Si Hay Caso 1. Se utiliza búsqueda guiada para comprar sensor Ford F-150 y al momento de agregar a carrito demora 2 minutos para arrojar mensaje sin stock.</t>
  </si>
  <si>
    <t>Cual producto?</t>
  </si>
  <si>
    <t>Filtro de aire se encuentra en pagina 3, pero al ocupar “menú de categorías” se borran el vehículo inicuamente seleccionado en la búsqueda guiada” cuando se cambia la familia en el menú lateral .</t>
  </si>
  <si>
    <t>También ocurre que, luego de cierta cantidad de búsquedas en las subfamilias de categorías, el número VIN registrado y el vehículo seleccionado se borran, y se debe volver a digitar.</t>
  </si>
  <si>
    <t>Se realizó una prueba con otro vehículo, un Toyota Corolla 2011, y no se encontró el VIN (JTDBV43E0B9011877). No da ninguna opción de búsqueda.</t>
  </si>
  <si>
    <t>También sucede que, al momento de seleccionar otro ítem del carro para ver sus características y códigos la pagina se queda cargando como 5 minutos o más, se debe proceder a reiniciar pagina para que vuelva a funcionar sin problemas.</t>
  </si>
  <si>
    <t>Al momento de eliminar los 2 artículos del carrito y solamente quedarse con 1 artículo, la página queda actualizándose y luego de varios minutos es necesario reiniciar la página . Lo que ocurre es que no permite ir a pagar, ya que dice que no existe el producto en el carrito , pero en el carrito si se logra visualizar que está el artículo. (contradicción)</t>
  </si>
  <si>
    <t>Corregido pero podria tener alguna incidencia</t>
  </si>
  <si>
    <t>Luego de hacer intentos de comprar, volver atrás y actualizar la página, la página web Vigfor se queda pegada y se debe reiniciar para que vuelva a funcionar.</t>
  </si>
  <si>
    <t>No replicado</t>
  </si>
  <si>
    <t>En este caso se había seleccionado un ítem de la pagina 1 (refrigerante rosado 50/50 original Toyota). Luego se procedió a cambiar a la paginas siguientes para seleccionar otros ítems y al momento de agregar radiador y juego de empaquetadura de motor, el ítem que se había seleccionado al principio se borra. Luego se vuelve agregar un refrigerante y se borran los artículos mencionados anteriormente, al tercer intento de agregar los productos al carrito se hace sin dificultad.</t>
  </si>
  <si>
    <t>Luego se hizo el ejercicio utilizando búsqueda libre 1. Se buscó digitando en distinto orden el siguiente texto “filtro de aire Toyota Rav4 “y da los resultados correctos de filtros.</t>
  </si>
  <si>
    <t>Disco de freno con imagen errada, Cliente realizo devolucion gracias a ello</t>
  </si>
  <si>
    <t>No encontrado</t>
  </si>
  <si>
    <t>FORD Ranger | Placa LGXV24 | Vin 8AFAR23W4KJ123022 Este modelo si filtra por chasis</t>
  </si>
  <si>
    <t xml:space="preserve">Proyecto Envíame </t>
  </si>
  <si>
    <t>Luego se cerró la página y se buscó nuevamente y si arrojó resultados inmediatamente. A 3 usuarios les sucedió que en el primer intento de búsqueda los repuestos no aparecen, sim embargo, después de varios intentos de la misma búsqueda si aparecen.</t>
  </si>
  <si>
    <t>Se buscó y se encontró el modelo Toyota RAV4, año 2016, por su número de VIN correspondiente. 3. VIN: JTMZD8EV4HD077649</t>
  </si>
  <si>
    <t>Luego, se utilizó el menú lateral para poder buscar por familias y se logró encontrar productos: 1. Filtro de aire. 2. Filtro de polen. 3. Filtro de aceite. 4. Filtro de bencina. 5. Dirección.</t>
  </si>
  <si>
    <t>Sin Embargo, luego se realizó una “búsqueda guiada”, colocando sus respectivas características y SI aparecieron repuestos para este mismo vehículo.</t>
  </si>
  <si>
    <t>Se realizó búsqueda con apoyo del menú de categorías lateral , junto con la búsqueda guiada, y SI se encuentran productos: (los mismos que no se encontraron por VIN) 1. Filtro de polen. 2. Filtro de aire. 3. Filtro de combustible. 4. Filtros.</t>
  </si>
  <si>
    <t>Se buscó el modelo Toyota RAV4 2021 con el VIN JTMZ43FV7MD08457.</t>
  </si>
  <si>
    <t>Se realizó búsqueda con “Menú guiada” y apoyada por el menú de categorías y resulto exitosa la búsqueda: 1. Filtro de polen. 2. Filtro de aire. 3. Filtro de combustible. 4. Filtro de aceite. 5. Correas y tensores.</t>
  </si>
  <si>
    <t>También se buscó sólo Toyota Rav4 y da resultados.</t>
  </si>
  <si>
    <t>Otra búsqueda fue Rav4 Toyota 2017 y dio opciones correctas.</t>
  </si>
  <si>
    <t>filtro de aire Toyota Rav4 2017. (este ejercicio se realizó pues en ocasión anterior no funcionaba la busqueda cuando el orden de las palabras era distinto, pero no se logró encontrar un ejemplo esta vez)</t>
  </si>
  <si>
    <t>Se realizo búsqueda de Dodge caravan filtro de aire y polen y si da resultado correcto</t>
  </si>
  <si>
    <t>Se busco Dodge caravan aceite y si da resultado correcto</t>
  </si>
  <si>
    <t>por último, se cambió el modelo a Jeep Cheeroke filtro de aire y si da el resultado positivo</t>
  </si>
  <si>
    <t>Ford fiesta 2015 1.6 1. Por último, se hizo una búsqueda del Ford fiesta 2015 y se encontraron repuestos generales.</t>
  </si>
  <si>
    <t>Se utilizo el buscador guiado con el menú de categorías y funciona correctamente.</t>
  </si>
  <si>
    <t>Errores al momento de usar y pagar en página Vigfor 1. Al momento de confirmar la orden , se debe esperar de cargando alrededor de 5 minutos y se debe reiniciar la pagina web y volver ingresar al método de pago para proceder con los pasos. Una vez echo esto se ingresa inmediatamente para poder pagar.</t>
  </si>
  <si>
    <t>ProductDescription</t>
  </si>
  <si>
    <t>ProductPartNumber</t>
  </si>
  <si>
    <t>Aceite de motor 5w20 100% Sintetico en formato de 946cc Mopar</t>
  </si>
  <si>
    <t>68218890AB</t>
  </si>
  <si>
    <t>Filtro de aceite Mopar</t>
  </si>
  <si>
    <t>68191349AA</t>
  </si>
  <si>
    <t>Aceite de motor 5w20 100% Sintetico en formato de 5 litros Mopar</t>
  </si>
  <si>
    <t>68218891AC</t>
  </si>
  <si>
    <t xml:space="preserve">Tapa de deposito radiador </t>
  </si>
  <si>
    <t>DG9Z8100A</t>
  </si>
  <si>
    <t>CORREA DISTRIBUSION 15 DRAGON 260617</t>
  </si>
  <si>
    <t>GN1Z6268D</t>
  </si>
  <si>
    <t>ACEITE 5W20 MOTOR MOPAR 5LITROS</t>
  </si>
  <si>
    <t>Aceite de motor 5w30 Sintetico en formato de 946cc Motorcraft</t>
  </si>
  <si>
    <t>BXO5W30GA</t>
  </si>
  <si>
    <t xml:space="preserve">Filtro de aceite </t>
  </si>
  <si>
    <t>AA5Z6714A</t>
  </si>
  <si>
    <t xml:space="preserve">Manguera de intercooler izquierda </t>
  </si>
  <si>
    <t>AB3Z6K683E</t>
  </si>
  <si>
    <t xml:space="preserve">Bujia de encendido </t>
  </si>
  <si>
    <t>CYFS12YEC</t>
  </si>
  <si>
    <t>Aceite de caja mecanica 75w90 Motorcraft</t>
  </si>
  <si>
    <t>XTM5QS</t>
  </si>
  <si>
    <t>RADIADOR AGUA  FIESTA 16SIGMA 260411</t>
  </si>
  <si>
    <t>AE8Z8005BAL</t>
  </si>
  <si>
    <t>TERMINAL INTERIOR FIESTA 310510 16</t>
  </si>
  <si>
    <t>BE8Z3280AAL</t>
  </si>
  <si>
    <t>Aceite de motor 5w20 Sintetico en formato de 946cc Motorcraft</t>
  </si>
  <si>
    <t>BXO5W20CA</t>
  </si>
  <si>
    <t>TAPA RADIADOR B4046 05161210 F150 62 10</t>
  </si>
  <si>
    <t>6L2Z8100AC</t>
  </si>
  <si>
    <t>FILTRO BENCINA F150 1205 54L B40 040803</t>
  </si>
  <si>
    <t>2C5Z9155BC</t>
  </si>
  <si>
    <t>FAROL TRASERO B 06161210 RH</t>
  </si>
  <si>
    <t>6L2Z13404CAAL</t>
  </si>
  <si>
    <t>Aceite ATF WS en formato de 1 Litro Original Toyota</t>
  </si>
  <si>
    <t>00289ATFWS</t>
  </si>
  <si>
    <t>Filtro de aceite Original Toyota</t>
  </si>
  <si>
    <t>90915YZZD4</t>
  </si>
  <si>
    <t>Refrigerante anticongelante rosado 50/50 Original Toyota</t>
  </si>
  <si>
    <t>00272SLLC2</t>
  </si>
  <si>
    <t>Refrigerante anticongelante rojo concentrado Original Toyota</t>
  </si>
  <si>
    <t>Aceite de motor 10w40 en formato de 946cc Motorcraft</t>
  </si>
  <si>
    <t>XO10W40Q1P</t>
  </si>
  <si>
    <t>E4FZ6731AB</t>
  </si>
  <si>
    <t>ROTULA BANDEJA TRAS SUP KJ 0207</t>
  </si>
  <si>
    <t>52088647ABAL</t>
  </si>
  <si>
    <t>Aceite ATF 4 en formato de 946cc Mopar</t>
  </si>
  <si>
    <t>68218057AC</t>
  </si>
  <si>
    <t>Aceite de motor 10w30 Semi-sintetico en formato de 946cc Motorcraft</t>
  </si>
  <si>
    <t>XO10W30Q1SP</t>
  </si>
  <si>
    <t>Filtro de aire Wix</t>
  </si>
  <si>
    <t>4861756AAAL</t>
  </si>
  <si>
    <t>4892339AA</t>
  </si>
  <si>
    <t>4884899AB</t>
  </si>
  <si>
    <t>Filtro de aire Alternativo Multimarca</t>
  </si>
  <si>
    <t>68441763AAAL</t>
  </si>
  <si>
    <t>BOMBA AGUAR2301ECO2003MONDEO01ESCAPE 23 04</t>
  </si>
  <si>
    <t>4S4Z8501AA</t>
  </si>
  <si>
    <t>MAZA DELFISION 25 2013300516</t>
  </si>
  <si>
    <t>DG9Z1104UAL</t>
  </si>
  <si>
    <t>Aceite de motor 5w30 Semi sintetico en formato de 5 litros Mopar</t>
  </si>
  <si>
    <t>68218921AC</t>
  </si>
  <si>
    <t>4105409AC</t>
  </si>
  <si>
    <t>Sensor de posicion del cigüeñal Mopar</t>
  </si>
  <si>
    <t>5033307AC</t>
  </si>
  <si>
    <t>AGSF32PM</t>
  </si>
  <si>
    <t>Tipo de Incidencia</t>
  </si>
  <si>
    <t>Clave de incidencia</t>
  </si>
  <si>
    <t>Resumen</t>
  </si>
  <si>
    <t>Estado</t>
  </si>
  <si>
    <t>Fecha de vencimiento</t>
  </si>
  <si>
    <t>Prioriodad</t>
  </si>
  <si>
    <t>Observacion</t>
  </si>
  <si>
    <t>Historia</t>
  </si>
  <si>
    <t>EC-31</t>
  </si>
  <si>
    <t>Caso de Inventario por Sucursal</t>
  </si>
  <si>
    <t>Definir la regla de negocio deseada</t>
  </si>
  <si>
    <t>EC-24</t>
  </si>
  <si>
    <t>Solicitar Dirección de Facturación al Seleccionar</t>
  </si>
  <si>
    <t>Tareas por hacer</t>
  </si>
  <si>
    <t/>
  </si>
  <si>
    <t>No corresponde tomar la direccion de la sucursal (Proximo Sprint)</t>
  </si>
  <si>
    <t>EC-21</t>
  </si>
  <si>
    <t xml:space="preserve"> Link de Consulta de Boleta</t>
  </si>
  <si>
    <t>EC-23</t>
  </si>
  <si>
    <t>API de Datos de Clientes</t>
  </si>
  <si>
    <t>Tambien al proximo sprint</t>
  </si>
  <si>
    <t>EC-27</t>
  </si>
  <si>
    <t>Obtener Carritos</t>
  </si>
  <si>
    <t>Crear la logica de remarketing</t>
  </si>
  <si>
    <t>EC-28</t>
  </si>
  <si>
    <t>Crear Cupones</t>
  </si>
  <si>
    <t>EC-22</t>
  </si>
  <si>
    <t>API de Imágenes de Productos</t>
  </si>
  <si>
    <t>Para que aparezca en el capturador de picking. App mobile Android (Xamain, Maui, …). Replicar lo que tenemos de DWS</t>
  </si>
  <si>
    <t>Error</t>
  </si>
  <si>
    <t>EC-20</t>
  </si>
  <si>
    <t>Validar Aplicación</t>
  </si>
  <si>
    <t>EC-25</t>
  </si>
  <si>
    <t>Evaluación de Operatividad y Usabilidad de web Vigfor Ene 25</t>
  </si>
  <si>
    <t>EC-26</t>
  </si>
  <si>
    <t>Fallas pagina web vigfor</t>
  </si>
  <si>
    <t>EC-29</t>
  </si>
  <si>
    <t>Formato de Aplicaciones en E Commerce</t>
  </si>
  <si>
    <t>Agregar segunda hoja con aplicación simplificada / Consolidad</t>
  </si>
  <si>
    <t>EC-30</t>
  </si>
  <si>
    <t>Documento de Implementación del Módulo B2B para Vigfor Spa Etapa 1 Enero 2025</t>
  </si>
  <si>
    <t>Funcionalidad de contactar por whatsapp despues de generar la cotizacion</t>
  </si>
  <si>
    <t>Llamar el boton de whatsApp para que la misma cotizacion además del mail vaya al whatsApp central con mismos datos…</t>
  </si>
  <si>
    <t>Identificar la marca de los alternativos en la tienda</t>
  </si>
  <si>
    <t>Intedracion BCI Pay</t>
  </si>
  <si>
    <t>Marcos va priorizar</t>
  </si>
  <si>
    <t>Accion</t>
  </si>
  <si>
    <t>Responsable</t>
  </si>
  <si>
    <t>Plazo</t>
  </si>
  <si>
    <t>Status</t>
  </si>
  <si>
    <t>General</t>
  </si>
  <si>
    <t>Base de VINs actualizada (Base registro civil + base PRT)</t>
  </si>
  <si>
    <t>ES</t>
  </si>
  <si>
    <t>Asociasion Categorias</t>
  </si>
  <si>
    <t>JD, VM</t>
  </si>
  <si>
    <t>Imágenes</t>
  </si>
  <si>
    <t>7000 realizada al dia 12/09</t>
  </si>
  <si>
    <t>Revision logos, CATEGORIAS = Toyota</t>
  </si>
  <si>
    <t>Toyota</t>
  </si>
  <si>
    <t>Crear Modelos</t>
  </si>
  <si>
    <t>VM</t>
  </si>
  <si>
    <t>Extrear datos del catalogo MYSQL</t>
  </si>
  <si>
    <t>JD</t>
  </si>
  <si>
    <t>Insert aplicaciones en Base de Datos</t>
  </si>
  <si>
    <t>VM, HS, JV</t>
  </si>
  <si>
    <t>Ford</t>
  </si>
  <si>
    <t>Crear Modelos  (Extender desde Forcenter a Vigfor)</t>
  </si>
  <si>
    <t>Extrear datos de Forcenter, revisar Datamain y catalogos</t>
  </si>
  <si>
    <t>Chrysler</t>
  </si>
  <si>
    <t>Web Scraping</t>
  </si>
  <si>
    <t>Etapa:</t>
  </si>
  <si>
    <t>Integraciones:</t>
  </si>
  <si>
    <t>Base de datos:</t>
  </si>
  <si>
    <t>Noviembre</t>
  </si>
  <si>
    <r>
      <t xml:space="preserve">I. </t>
    </r>
    <r>
      <rPr>
        <sz val="11"/>
        <color rgb="FF000000"/>
        <rFont val="Century Gothic"/>
        <family val="2"/>
      </rPr>
      <t xml:space="preserve">3º mes: </t>
    </r>
  </si>
  <si>
    <t>Actualizacion de precio y stock
Generación de Orden de venta en sistema Vigfor</t>
  </si>
  <si>
    <t>Ford
Toyota
Chrysler</t>
  </si>
  <si>
    <t>Febrero</t>
  </si>
  <si>
    <r>
      <t xml:space="preserve">II. </t>
    </r>
    <r>
      <rPr>
        <sz val="11"/>
        <color rgb="FF000000"/>
        <rFont val="Century Gothic"/>
        <family val="2"/>
      </rPr>
      <t>6º mes:</t>
    </r>
  </si>
  <si>
    <r>
      <t xml:space="preserve">Actualizacion de precio y stock
Generación de Orden de venta en sistema Vigfor
</t>
    </r>
    <r>
      <rPr>
        <sz val="11"/>
        <color rgb="FF00B050"/>
        <rFont val="Euphemia"/>
        <family val="2"/>
        <scheme val="minor"/>
      </rPr>
      <t>Provedores logisticos</t>
    </r>
    <r>
      <rPr>
        <sz val="11"/>
        <color rgb="FFFF0000"/>
        <rFont val="Euphemia"/>
        <family val="2"/>
        <scheme val="minor"/>
      </rPr>
      <t xml:space="preserve">
Facturadores Electronicos</t>
    </r>
  </si>
  <si>
    <r>
      <t xml:space="preserve">Actualizacion de precio y stock
Generación de Orden de venta en sistema Vigfor
</t>
    </r>
    <r>
      <rPr>
        <sz val="11"/>
        <color rgb="FF00B050"/>
        <rFont val="Euphemia"/>
        <family val="2"/>
        <scheme val="minor"/>
      </rPr>
      <t>SEO (Finalizar sitmap ), quien trabaja los datos?
Diversos + Backlog (Amarillo) incluye mostrar stock por sucursal</t>
    </r>
    <r>
      <rPr>
        <sz val="11"/>
        <color theme="1"/>
        <rFont val="Euphemia"/>
        <family val="2"/>
        <scheme val="minor"/>
      </rPr>
      <t xml:space="preserve">
</t>
    </r>
    <r>
      <rPr>
        <sz val="11"/>
        <color rgb="FF00B050"/>
        <rFont val="Euphemia"/>
        <family val="2"/>
        <scheme val="minor"/>
      </rPr>
      <t>Modulo ventas B2B (1)
Enviame (1) API Datos pesos y dimensiones</t>
    </r>
    <r>
      <rPr>
        <sz val="11"/>
        <color theme="1"/>
        <rFont val="Euphemia"/>
        <family val="2"/>
        <scheme val="minor"/>
      </rPr>
      <t xml:space="preserve"> </t>
    </r>
    <r>
      <rPr>
        <sz val="11"/>
        <color rgb="FF00B050"/>
        <rFont val="Euphemia"/>
        <family val="2"/>
        <scheme val="minor"/>
      </rPr>
      <t>(Voluimen?)</t>
    </r>
  </si>
  <si>
    <r>
      <t xml:space="preserve">Ford
Toyota
Chrysler
</t>
    </r>
    <r>
      <rPr>
        <sz val="11"/>
        <color rgb="FF00B050"/>
        <rFont val="Euphemia"/>
        <family val="2"/>
        <scheme val="minor"/>
      </rPr>
      <t>Revisión Categorias / Subcategorias</t>
    </r>
    <r>
      <rPr>
        <sz val="11"/>
        <color theme="1"/>
        <rFont val="Euphemia"/>
        <family val="2"/>
        <scheme val="minor"/>
      </rPr>
      <t xml:space="preserve">
</t>
    </r>
    <r>
      <rPr>
        <sz val="11"/>
        <color rgb="FF00B050"/>
        <rFont val="Euphemia"/>
        <family val="2"/>
        <scheme val="minor"/>
      </rPr>
      <t>Aplicaciones 5.000 repuestos</t>
    </r>
    <r>
      <rPr>
        <sz val="11"/>
        <color theme="1"/>
        <rFont val="Euphemia"/>
        <family val="2"/>
        <scheme val="minor"/>
      </rPr>
      <t xml:space="preserve">
Ford, Toyota y Chrysler (Con parque)</t>
    </r>
  </si>
  <si>
    <t>mapa?</t>
  </si>
  <si>
    <t>Abril</t>
  </si>
  <si>
    <r>
      <t xml:space="preserve">III. </t>
    </r>
    <r>
      <rPr>
        <sz val="11"/>
        <color rgb="FF000000"/>
        <rFont val="Century Gothic"/>
        <family val="2"/>
      </rPr>
      <t>8º mes:</t>
    </r>
  </si>
  <si>
    <r>
      <t xml:space="preserve">Actualizacion de precio y stock
Generación de Orden de venta en sistema Vigfor
</t>
    </r>
    <r>
      <rPr>
        <sz val="11"/>
        <rFont val="Euphemia"/>
        <family val="2"/>
        <scheme val="minor"/>
      </rPr>
      <t>Provedores logisticos
Facturadores Electronicos</t>
    </r>
  </si>
  <si>
    <r>
      <t xml:space="preserve">Ford
</t>
    </r>
    <r>
      <rPr>
        <b/>
        <sz val="11"/>
        <color rgb="FF92D050"/>
        <rFont val="Euphemia"/>
        <family val="2"/>
        <scheme val="minor"/>
      </rPr>
      <t>Kia
Hyundai</t>
    </r>
    <r>
      <rPr>
        <sz val="11"/>
        <color theme="1"/>
        <rFont val="Euphemia"/>
        <family val="2"/>
        <scheme val="minor"/>
      </rPr>
      <t xml:space="preserve">
Toyota
Chrysler</t>
    </r>
  </si>
  <si>
    <r>
      <t xml:space="preserve">Actualizacion de precio y stock
Generación de Orden de venta en sistema Vigfor
SEO
Diversos
</t>
    </r>
    <r>
      <rPr>
        <sz val="11"/>
        <color rgb="FF00B050"/>
        <rFont val="Euphemia"/>
        <family val="2"/>
        <scheme val="minor"/>
      </rPr>
      <t>Enviame (2) Integración completa (Solo Santiago / Casa Matriz)
Api otros tipos retiro</t>
    </r>
    <r>
      <rPr>
        <sz val="11"/>
        <rFont val="Euphemia"/>
        <family val="2"/>
        <scheme val="minor"/>
      </rPr>
      <t xml:space="preserve">
</t>
    </r>
    <r>
      <rPr>
        <sz val="11"/>
        <color rgb="FF00B050"/>
        <rFont val="Euphemia"/>
        <family val="2"/>
        <scheme val="minor"/>
      </rPr>
      <t>Stock por Sucursal (Lógica)
Modulo ventas B2B (2)
Otros (Backlog)</t>
    </r>
  </si>
  <si>
    <r>
      <t xml:space="preserve">Ford
</t>
    </r>
    <r>
      <rPr>
        <sz val="11"/>
        <color rgb="FF00B050"/>
        <rFont val="Euphemia"/>
        <family val="2"/>
        <scheme val="minor"/>
      </rPr>
      <t>Kia
Hyundai</t>
    </r>
    <r>
      <rPr>
        <sz val="11"/>
        <color theme="1"/>
        <rFont val="Euphemia"/>
        <family val="2"/>
        <scheme val="minor"/>
      </rPr>
      <t xml:space="preserve">
Toyota
Chrysler</t>
    </r>
  </si>
  <si>
    <t>Mayo</t>
  </si>
  <si>
    <r>
      <t xml:space="preserve">IV. </t>
    </r>
    <r>
      <rPr>
        <sz val="11"/>
        <color rgb="FF000000"/>
        <rFont val="Century Gothic"/>
        <family val="2"/>
      </rPr>
      <t>9º mes:</t>
    </r>
  </si>
  <si>
    <r>
      <t xml:space="preserve">Actualizacion de precio y stock
Generación de Orden de venta en sistema Vigfor
Provedores logisticos
Facturadores Electronicos
</t>
    </r>
    <r>
      <rPr>
        <b/>
        <sz val="11"/>
        <color rgb="FF92D050"/>
        <rFont val="Euphemia"/>
        <family val="2"/>
        <scheme val="minor"/>
      </rPr>
      <t>Ventas por plataforma Admin</t>
    </r>
  </si>
  <si>
    <r>
      <t xml:space="preserve">Ford
Kia
Hyundai
Toyota
Chrysler
</t>
    </r>
    <r>
      <rPr>
        <b/>
        <sz val="11"/>
        <color rgb="FF92D050"/>
        <rFont val="Euphemia"/>
        <family val="2"/>
        <scheme val="minor"/>
      </rPr>
      <t>Mazda
Mitsubishi
Suzuki
Honda</t>
    </r>
  </si>
  <si>
    <r>
      <t xml:space="preserve">Actualizacion de precio y stock
Generación de Orden de venta en sistema Vigfor
SEO
</t>
    </r>
    <r>
      <rPr>
        <sz val="11"/>
        <rFont val="Euphemia"/>
        <family val="2"/>
        <scheme val="minor"/>
      </rPr>
      <t xml:space="preserve">Provedores logisticos
Stock por Sucursal
Otros
</t>
    </r>
    <r>
      <rPr>
        <sz val="11"/>
        <color rgb="FF00B050"/>
        <rFont val="Euphemia"/>
        <family val="2"/>
        <scheme val="minor"/>
      </rPr>
      <t>Modulo ventas B2B (3)
Modulo Sucarsal (1)</t>
    </r>
  </si>
  <si>
    <r>
      <t xml:space="preserve">Ford
</t>
    </r>
    <r>
      <rPr>
        <b/>
        <sz val="11"/>
        <color theme="1"/>
        <rFont val="Euphemia"/>
        <family val="2"/>
        <scheme val="minor"/>
      </rPr>
      <t xml:space="preserve">Kia
Hyundai
</t>
    </r>
    <r>
      <rPr>
        <sz val="11"/>
        <color theme="1"/>
        <rFont val="Euphemia"/>
        <family val="2"/>
        <scheme val="minor"/>
      </rPr>
      <t>Toyota
Chrysler</t>
    </r>
  </si>
  <si>
    <t>Agosto</t>
  </si>
  <si>
    <r>
      <t xml:space="preserve">V. </t>
    </r>
    <r>
      <rPr>
        <sz val="11"/>
        <color rgb="FF000000"/>
        <rFont val="Century Gothic"/>
        <family val="2"/>
      </rPr>
      <t>12º mes:</t>
    </r>
  </si>
  <si>
    <r>
      <t xml:space="preserve">Actualizacion de precio y stock
Generación de Orden de venta en sistema Vigfor
Provedores logisticos
Facturadores Electronicos
Ventas por plataforma Admin
</t>
    </r>
    <r>
      <rPr>
        <b/>
        <sz val="11"/>
        <color rgb="FF92D050"/>
        <rFont val="Euphemia"/>
        <family val="2"/>
        <scheme val="minor"/>
      </rPr>
      <t>Modulo ventas B2B</t>
    </r>
  </si>
  <si>
    <t>Ford
Kia
Hyundai
Toyota
Chrysler
Mazda
Mitsubishi
Suzuki
Honda</t>
  </si>
  <si>
    <r>
      <t xml:space="preserve">Actualizacion de precio y stock
Generación de Orden de venta en sistema Vigfor
SEO
</t>
    </r>
    <r>
      <rPr>
        <sz val="11"/>
        <rFont val="Euphemia"/>
        <family val="2"/>
        <scheme val="minor"/>
      </rPr>
      <t xml:space="preserve">Provedores logisticos
Stock por Sucursal
Otros
</t>
    </r>
    <r>
      <rPr>
        <sz val="11"/>
        <color rgb="FF00B050"/>
        <rFont val="Euphemia"/>
        <family val="2"/>
        <scheme val="minor"/>
      </rPr>
      <t>Modulo ventas B2B (4)
Modulo Sucursal (2)</t>
    </r>
  </si>
  <si>
    <r>
      <t xml:space="preserve">Ford
Kia
Hyundai
Toyota
Chrysler
</t>
    </r>
    <r>
      <rPr>
        <sz val="11"/>
        <color rgb="FF00B050"/>
        <rFont val="Euphemia"/>
        <family val="2"/>
        <scheme val="minor"/>
      </rPr>
      <t>Mazda
Mitsubishi
Suzuki
Honda</t>
    </r>
  </si>
  <si>
    <r>
      <t xml:space="preserve">IV. </t>
    </r>
    <r>
      <rPr>
        <sz val="11"/>
        <color rgb="FF000000"/>
        <rFont val="Century Gothic"/>
        <family val="2"/>
      </rPr>
      <t>15º mes:</t>
    </r>
  </si>
  <si>
    <t>Actualizacion de precio y stock
Generación de Orden de venta en sistema Vigfor
Provedores logisticos
Facturadores Electronicos
Ventas por plataforma Admin
Modulo ventas B2B
Totems de Autoatencion</t>
  </si>
  <si>
    <t>Requerimiento</t>
  </si>
  <si>
    <t>Solicitado por cliente</t>
  </si>
  <si>
    <t>Actividades a realizar</t>
  </si>
  <si>
    <t>Observaciones</t>
  </si>
  <si>
    <t>Link de Consulta de Boleta</t>
  </si>
  <si>
    <t>Si</t>
  </si>
  <si>
    <t>Crear campo de configuracion de manejo extenor de consulta de boleta</t>
  </si>
  <si>
    <t>Solicitarle link a vigfor</t>
  </si>
  <si>
    <t>Crear campo para colocar link donde se realiza la consulta</t>
  </si>
  <si>
    <t>Mostrar accesso del link en los lugares adecuados en el ecommerce</t>
  </si>
  <si>
    <t>Api de Imagenes de productos de Spareparts</t>
  </si>
  <si>
    <t xml:space="preserve">Realizar un endpoint en la api publica que permita entregar la url de la imagen del producto configurada. </t>
  </si>
  <si>
    <t>Api de datos del cliente</t>
  </si>
  <si>
    <t>Realizar un endpoint en la api publica que permita consultar los datos del cliente</t>
  </si>
  <si>
    <t>Logica de datos de solicitud de datos de direccion de factura</t>
  </si>
  <si>
    <t>Cambiar la logica actual en la que se solicita los datos de la direccion de la factura en el ecommerce</t>
  </si>
  <si>
    <t>Api de Datos de carrito</t>
  </si>
  <si>
    <t>Generar un endpoint en api publica que permita obtener informacion de los carritos generados en spareparts</t>
  </si>
  <si>
    <t>Solicitar exactamente que datos requiere vigfor a ser entregados</t>
  </si>
  <si>
    <t>Api de Generacion de Cupones</t>
  </si>
  <si>
    <t>Generar endpoint en la api publica que permita generar cupones en el sistema de spareparts</t>
  </si>
  <si>
    <r>
      <t xml:space="preserve">Inventario por sucursal (1: Mostrar stock y </t>
    </r>
    <r>
      <rPr>
        <strike/>
        <sz val="11"/>
        <color theme="1"/>
        <rFont val="Euphemia"/>
        <family val="2"/>
        <scheme val="minor"/>
      </rPr>
      <t>2) Funcionalidad</t>
    </r>
    <r>
      <rPr>
        <sz val="11"/>
        <color theme="1"/>
        <rFont val="Euphemia"/>
        <family val="2"/>
        <scheme val="minor"/>
      </rPr>
      <t>)</t>
    </r>
  </si>
  <si>
    <t>Procesamiento de datos de productos por sucursal</t>
  </si>
  <si>
    <t>Mostrar informacion en el ecommerce</t>
  </si>
  <si>
    <t>Habilitar que despues de generado la cotizacion solicitada por el cliente, este le redirja al whatsapp web configurado en spareparts</t>
  </si>
  <si>
    <t>Realizar logica para generacion de carritos automaticos en el sistema de spareparts segun la cotizacion generada</t>
  </si>
  <si>
    <t>Logica de manejo de marcasde productos</t>
  </si>
  <si>
    <t>Se necesita que a los productos se les pueda asignar marcas y que desde el ecommerce puedan ser filtrados por las mismas</t>
  </si>
  <si>
    <t>Campos de dimensiones de Productos</t>
  </si>
  <si>
    <t>Agregar los campos de dimensiones en el guardado de productos en la api publica</t>
  </si>
  <si>
    <t>Integracion con BCI Pay</t>
  </si>
  <si>
    <t>Integrar ecommerce con BCI Pay</t>
  </si>
  <si>
    <t>Modulo B2B</t>
  </si>
  <si>
    <t>No</t>
  </si>
  <si>
    <t>Mejorar o continuar con el apartado de registro de clientes coorporativos</t>
  </si>
  <si>
    <t>Agregar generacion de ofertas para el modulo b2b</t>
  </si>
  <si>
    <t>Continuar con logica para las Politicas comerciales del modulo b2b</t>
  </si>
  <si>
    <t>Mejora en actualizacion de datos de productos en el datasource de azure search</t>
  </si>
  <si>
    <t>Realizar logica para la actualizacion automatica de los datos en el search segun un campo de version del registro</t>
  </si>
  <si>
    <t>Mejora en la generacion de sitemap de ecommerce</t>
  </si>
  <si>
    <t>Realizar los cambios pertinentes para que se genere de forma correcta el sitemap de cada ecommerce</t>
  </si>
  <si>
    <t>Integracion con enviame</t>
  </si>
  <si>
    <t>Realizar integracion con el sistema de enviame</t>
  </si>
  <si>
    <t>Mejora de los recomendados en el buscador de texto del ecommerce</t>
  </si>
  <si>
    <t>Mejorar la busqueda de texto de los productos recomendados en el buscado de texto con el search de azure</t>
  </si>
  <si>
    <t>1729-Spareparts:Modulo de Politicas de privacidad</t>
  </si>
  <si>
    <t>Modulo para la modificacion de politicas de privacida segun su tipo</t>
  </si>
  <si>
    <t>Realizar mejoras en la porcion de codigo que permite indicar los accesos en el administrativo de spareparts</t>
  </si>
  <si>
    <t>Modulo para indicar datos de los servidores smtp de los dealers para el envio de correo</t>
  </si>
  <si>
    <t>Habilitar mas filtros para el ecommerce</t>
  </si>
  <si>
    <t>Mejora para el SEO dejar un solo H1 por pagina del ecommerce</t>
  </si>
  <si>
    <t>Asegurarnos que cada pagina del ecommerce posea un solo h1</t>
  </si>
  <si>
    <t>PartNumber</t>
  </si>
  <si>
    <t>Descripcion SpareParts</t>
  </si>
  <si>
    <t>Activo</t>
  </si>
  <si>
    <t>Precio</t>
  </si>
  <si>
    <t>Stock</t>
  </si>
  <si>
    <t>Categoria</t>
  </si>
  <si>
    <t>Subcategoria</t>
  </si>
  <si>
    <t>Dealer</t>
  </si>
  <si>
    <t>Marca</t>
  </si>
  <si>
    <t>Modelo</t>
  </si>
  <si>
    <t>Año</t>
  </si>
  <si>
    <t>Version</t>
  </si>
  <si>
    <t>Descripcion Comercial</t>
  </si>
  <si>
    <t>Descripcion</t>
  </si>
  <si>
    <t>CC</t>
  </si>
  <si>
    <t>URL</t>
  </si>
  <si>
    <t>Filtro de aceite Chevrolet Aveo 1.5 2010 - 2018</t>
  </si>
  <si>
    <t>Filtro de Aceite</t>
  </si>
  <si>
    <t>Jeep, RAM</t>
  </si>
  <si>
    <t>1000, Renegate</t>
  </si>
  <si>
    <t>Edesio</t>
  </si>
  <si>
    <t>Fora del país</t>
  </si>
  <si>
    <t>viernes</t>
  </si>
  <si>
    <t>Trabajo Completo</t>
  </si>
  <si>
    <t>Henrique</t>
  </si>
  <si>
    <t>martes</t>
  </si>
  <si>
    <t>miércoles</t>
  </si>
  <si>
    <t>jueves</t>
  </si>
  <si>
    <t>JV</t>
  </si>
  <si>
    <t>Acción</t>
  </si>
  <si>
    <t>Contribucion</t>
  </si>
  <si>
    <t>1) Creación de las histórias de usuarios</t>
  </si>
  <si>
    <t>JD, AR</t>
  </si>
  <si>
    <t>2) Presentación de las historias en la planning</t>
  </si>
  <si>
    <t>3) Estimaciones tiempos y tareas</t>
  </si>
  <si>
    <t>CH, HS</t>
  </si>
  <si>
    <t>4) Cargar Historias en Devops</t>
  </si>
  <si>
    <t>5) Transpasar Historias a la plantilla</t>
  </si>
  <si>
    <t>6) Seguimiento general durante las dailys</t>
  </si>
  <si>
    <t>7) Desarrollo (Utilizar Devops)</t>
  </si>
  <si>
    <t>JV, CH, HS</t>
  </si>
  <si>
    <t>8) Publicacion QA (Utilizar Devops)</t>
  </si>
  <si>
    <t>9) Realizar QA (No olvidar pruebas integrales)</t>
  </si>
  <si>
    <t>JD=DWS</t>
  </si>
  <si>
    <t>10) Publicar prod</t>
  </si>
  <si>
    <t>JV, CH</t>
  </si>
  <si>
    <t>AR=SPB</t>
  </si>
  <si>
    <t>11) Realizar revision final Prod</t>
  </si>
  <si>
    <t>Teste=Ambos</t>
  </si>
  <si>
    <t>Puntos</t>
  </si>
  <si>
    <t>Horas</t>
  </si>
  <si>
    <t>Un par de horas</t>
  </si>
  <si>
    <t>Medio dia</t>
  </si>
  <si>
    <t>1 dia</t>
  </si>
  <si>
    <t>1 dia y medio</t>
  </si>
  <si>
    <t>2 dias 1/2</t>
  </si>
  <si>
    <t>4 dias</t>
  </si>
  <si>
    <t>5 dias</t>
  </si>
  <si>
    <t>Separar historia</t>
  </si>
  <si>
    <t>?</t>
  </si>
  <si>
    <t>OK</t>
  </si>
  <si>
    <t>Existe pero no ecuentra</t>
  </si>
  <si>
    <t>No existe</t>
  </si>
  <si>
    <t>Aveo</t>
  </si>
  <si>
    <t>Onix</t>
  </si>
  <si>
    <t>Tracker</t>
  </si>
  <si>
    <t>N300</t>
  </si>
  <si>
    <t>N400</t>
  </si>
  <si>
    <t>Bujia</t>
  </si>
  <si>
    <t>Filtro de Aire</t>
  </si>
  <si>
    <t>Filtro de Combustible</t>
  </si>
  <si>
    <t>Filtro Polen (A/C)</t>
  </si>
  <si>
    <t>Correa de Accesorios</t>
  </si>
  <si>
    <t>Cadena de Distribución</t>
  </si>
  <si>
    <t>Correa de Distribución</t>
  </si>
  <si>
    <t>Tensor Distribución</t>
  </si>
  <si>
    <t>Kit de Distribución</t>
  </si>
  <si>
    <t>Disco de Embrague</t>
  </si>
  <si>
    <t>Prensa de Embrague</t>
  </si>
  <si>
    <t>Rodamiento de Empuje</t>
  </si>
  <si>
    <t>Kit de Embrague</t>
  </si>
  <si>
    <t>Disco de freno delantero</t>
  </si>
  <si>
    <t>Pastillas de freno Delanteras</t>
  </si>
  <si>
    <t>Pastillas de freno traseras</t>
  </si>
  <si>
    <t>Balatas de freno traseras</t>
  </si>
  <si>
    <t>Disco Freno tras</t>
  </si>
  <si>
    <t>Tambor Freno tras</t>
  </si>
  <si>
    <t>Amortiguador Delantero</t>
  </si>
  <si>
    <t>Amortiguador Trasero</t>
  </si>
  <si>
    <t>Parabrisas</t>
  </si>
  <si>
    <t>Luneta Trasera</t>
  </si>
  <si>
    <t>Vidrio Puerta del derecha</t>
  </si>
  <si>
    <t>Radiador</t>
  </si>
  <si>
    <t>Condensador</t>
  </si>
  <si>
    <t>Funda Parachoque Delantero</t>
  </si>
  <si>
    <t>Mascara</t>
  </si>
  <si>
    <t>Optico delantero derecho</t>
  </si>
  <si>
    <t>Capot</t>
  </si>
  <si>
    <t>Puerta delantera derecha</t>
  </si>
  <si>
    <t>Retrovisor completo derecho</t>
  </si>
  <si>
    <t>Luneta retrovisor derecho</t>
  </si>
  <si>
    <t>Puerta trasera derecha</t>
  </si>
  <si>
    <t>Tapabarro delantero Derecho</t>
  </si>
  <si>
    <t>Portalon o Tapa de Maletero</t>
  </si>
  <si>
    <t>Foco trasero derecho</t>
  </si>
  <si>
    <t>Funda parachoque trasero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</si>
</sst>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42">
    <font>
      <sz val="11"/>
      <color theme="1"/>
      <name val="Euphemia"/>
      <family val="2"/>
      <scheme val="minor"/>
    </font>
    <font>
      <sz val="11"/>
      <color theme="1"/>
      <name val="Euphemia"/>
      <family val="2"/>
      <scheme val="minor"/>
    </font>
    <font>
      <sz val="11"/>
      <color theme="0"/>
      <name val="Euphemia"/>
      <family val="2"/>
      <scheme val="minor"/>
    </font>
    <font>
      <sz val="28"/>
      <color theme="0"/>
      <name val="Franklin Gothic Medium"/>
      <family val="2"/>
      <scheme val="major"/>
    </font>
    <font>
      <sz val="11"/>
      <color theme="4"/>
      <name val="Euphemia"/>
      <family val="2"/>
      <scheme val="minor"/>
    </font>
    <font>
      <sz val="11"/>
      <color theme="1"/>
      <name val="Euphemia"/>
      <family val="2"/>
      <scheme val="minor"/>
    </font>
    <font>
      <sz val="8"/>
      <name val="Euphemia"/>
      <family val="2"/>
      <scheme val="minor"/>
    </font>
    <font>
      <sz val="28"/>
      <name val="Franklin Gothic Medium"/>
      <family val="2"/>
      <scheme val="major"/>
    </font>
    <font>
      <sz val="11"/>
      <name val="Euphemia"/>
      <family val="2"/>
      <scheme val="minor"/>
    </font>
    <font>
      <b/>
      <sz val="11"/>
      <color theme="1"/>
      <name val="Euphemia"/>
      <family val="2"/>
      <scheme val="minor"/>
    </font>
    <font>
      <sz val="11"/>
      <color rgb="FFFF0000"/>
      <name val="Euphemia"/>
      <family val="2"/>
      <scheme val="minor"/>
    </font>
    <font>
      <sz val="11"/>
      <color rgb="FF00B050"/>
      <name val="Euphemia"/>
      <family val="2"/>
      <scheme val="minor"/>
    </font>
    <font>
      <sz val="11"/>
      <color rgb="FF000000"/>
      <name val="Euphemia"/>
      <family val="2"/>
      <scheme val="minor"/>
    </font>
    <font>
      <sz val="10"/>
      <color theme="1"/>
      <name val="Segoe UI"/>
      <family val="2"/>
    </font>
    <font>
      <sz val="10"/>
      <name val="Segoe UI"/>
      <family val="2"/>
    </font>
    <font>
      <sz val="9"/>
      <color indexed="81"/>
      <name val="Tahoma"/>
      <family val="2"/>
    </font>
    <font>
      <b/>
      <sz val="9"/>
      <color indexed="81"/>
      <name val="Tahoma"/>
      <family val="2"/>
    </font>
    <font>
      <strike/>
      <sz val="11"/>
      <color theme="1"/>
      <name val="Euphemia"/>
      <family val="2"/>
      <scheme val="minor"/>
    </font>
    <font>
      <sz val="11"/>
      <color theme="1"/>
      <name val="Batang"/>
      <family val="1"/>
      <charset val="129"/>
    </font>
    <font>
      <sz val="12"/>
      <color rgb="FF000000"/>
      <name val="Batang"/>
      <family val="1"/>
      <charset val="129"/>
    </font>
    <font>
      <sz val="11"/>
      <color theme="1"/>
      <name val="Arial"/>
      <family val="2"/>
    </font>
    <font>
      <sz val="12"/>
      <color rgb="FF000000"/>
      <name val="Arial"/>
      <family val="2"/>
    </font>
    <font>
      <sz val="12"/>
      <name val="Arial"/>
      <family val="2"/>
    </font>
    <font>
      <sz val="11"/>
      <color rgb="FF000000"/>
      <name val="Arial"/>
      <family val="2"/>
    </font>
    <font>
      <sz val="12"/>
      <color theme="1"/>
      <name val="Batang"/>
      <family val="1"/>
      <charset val="129"/>
    </font>
    <font>
      <sz val="28"/>
      <color theme="1"/>
      <name val="Franklin Gothic Medium"/>
      <family val="2"/>
      <scheme val="major"/>
    </font>
    <font>
      <sz val="12"/>
      <color theme="1"/>
      <name val="Euphemia"/>
      <family val="2"/>
      <scheme val="minor"/>
    </font>
    <font>
      <sz val="9"/>
      <color theme="1"/>
      <name val="Euphemia"/>
      <family val="2"/>
      <scheme val="minor"/>
    </font>
    <font>
      <sz val="11"/>
      <color rgb="FF404040"/>
      <name val="Euphemia"/>
      <family val="2"/>
      <scheme val="minor"/>
    </font>
    <font>
      <sz val="12"/>
      <color rgb="FF404040"/>
      <name val="Batang"/>
      <family val="1"/>
      <charset val="129"/>
    </font>
    <font>
      <sz val="12"/>
      <color theme="1"/>
      <name val="Arial"/>
      <family val="2"/>
    </font>
    <font>
      <sz val="11"/>
      <color rgb="FF000000"/>
      <name val="Euphemia"/>
      <family val="2"/>
    </font>
    <font>
      <sz val="11"/>
      <color rgb="FF000000"/>
      <name val="Franklin Gothic Medium"/>
      <family val="2"/>
    </font>
    <font>
      <sz val="11"/>
      <color theme="1"/>
      <name val="Franklin Gothic Medium"/>
      <family val="2"/>
    </font>
    <font>
      <sz val="11"/>
      <color rgb="FFFF0000"/>
      <name val="Franklin Gothic Medium"/>
      <family val="2"/>
    </font>
    <font>
      <sz val="12"/>
      <color rgb="FF000000"/>
      <name val="Calibri"/>
      <family val="2"/>
    </font>
    <font>
      <sz val="12"/>
      <color theme="1"/>
      <name val="Calibri"/>
      <family val="2"/>
    </font>
    <font>
      <b/>
      <sz val="11"/>
      <color rgb="FF00B050"/>
      <name val="Euphemia"/>
      <family val="2"/>
      <scheme val="minor"/>
    </font>
    <font>
      <sz val="11"/>
      <color rgb="FF000000"/>
      <name val="Century Gothic"/>
      <family val="2"/>
    </font>
    <font>
      <b/>
      <sz val="11"/>
      <color rgb="FF92D050"/>
      <name val="Euphemia"/>
      <family val="2"/>
      <scheme val="minor"/>
    </font>
    <font>
      <sz val="11"/>
      <color rgb="FF242424"/>
      <name val="Euphemia"/>
      <family val="2"/>
      <scheme val="minor"/>
    </font>
    <font>
      <sz val="11"/>
      <color theme="1"/>
      <name val="Calibri"/>
      <family val="2"/>
      <charset val="1"/>
    </font>
  </fonts>
  <fills count="20">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00B050"/>
        <bgColor indexed="64"/>
      </patternFill>
    </fill>
    <fill>
      <patternFill patternType="solid">
        <fgColor rgb="FF70AD47"/>
        <bgColor indexed="64"/>
      </patternFill>
    </fill>
    <fill>
      <patternFill patternType="solid">
        <fgColor rgb="FFED7D31"/>
        <bgColor indexed="64"/>
      </patternFill>
    </fill>
    <fill>
      <patternFill patternType="solid">
        <fgColor theme="7"/>
        <bgColor indexed="64"/>
      </patternFill>
    </fill>
    <fill>
      <patternFill patternType="solid">
        <fgColor rgb="FF92D050"/>
        <bgColor indexed="64"/>
      </patternFill>
    </fill>
    <fill>
      <patternFill patternType="solid">
        <fgColor theme="5"/>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theme="3" tint="0.79998168889431442"/>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FFC000"/>
        <bgColor indexed="64"/>
      </patternFill>
    </fill>
    <fill>
      <patternFill patternType="solid">
        <fgColor theme="4" tint="0.39997558519241921"/>
        <bgColor indexed="64"/>
      </patternFill>
    </fill>
    <fill>
      <patternFill patternType="solid">
        <fgColor theme="6"/>
        <bgColor indexed="64"/>
      </patternFill>
    </fill>
    <fill>
      <patternFill patternType="solid">
        <fgColor theme="1"/>
        <bgColor indexed="64"/>
      </patternFill>
    </fill>
  </fills>
  <borders count="29">
    <border>
      <left/>
      <right/>
      <top/>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s>
  <cellStyleXfs count="14">
    <xf numFmtId="0" fontId="0" fillId="0" borderId="0">
      <alignment vertical="center" wrapText="1"/>
    </xf>
    <xf numFmtId="1" fontId="1" fillId="0" borderId="0" applyFont="0" applyFill="0" applyBorder="0" applyProtection="0">
      <alignment horizontal="center" vertical="center"/>
    </xf>
    <xf numFmtId="0" fontId="3" fillId="2" borderId="0">
      <alignment horizontal="left" vertical="center" indent="4"/>
    </xf>
    <xf numFmtId="0" fontId="1" fillId="0" borderId="0" applyNumberFormat="0" applyFont="0" applyFill="0" applyBorder="0"/>
    <xf numFmtId="0" fontId="2" fillId="0" borderId="0">
      <alignment wrapText="1"/>
    </xf>
    <xf numFmtId="14" fontId="1" fillId="0" borderId="0" applyFont="0" applyFill="0" applyBorder="0">
      <alignment horizontal="left" vertical="center" wrapText="1"/>
    </xf>
    <xf numFmtId="0" fontId="4" fillId="0" borderId="0" applyFill="0">
      <alignment vertical="center" wrapText="1"/>
    </xf>
    <xf numFmtId="0" fontId="4" fillId="0" borderId="0" applyFill="0">
      <alignment vertical="center" wrapText="1"/>
    </xf>
    <xf numFmtId="0" fontId="4" fillId="0" borderId="0" applyNumberForma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41" fillId="0" borderId="0"/>
  </cellStyleXfs>
  <cellXfs count="435">
    <xf numFmtId="0" fontId="0" fillId="0" borderId="0" xfId="0">
      <alignment vertical="center" wrapText="1"/>
    </xf>
    <xf numFmtId="0" fontId="5" fillId="0" borderId="0" xfId="0" applyFont="1" applyAlignment="1">
      <alignment vertical="center"/>
    </xf>
    <xf numFmtId="0" fontId="5" fillId="0" borderId="0" xfId="0" applyFont="1">
      <alignment vertical="center" wrapText="1"/>
    </xf>
    <xf numFmtId="0" fontId="3" fillId="2" borderId="0" xfId="2">
      <alignment horizontal="left" vertical="center" indent="4"/>
    </xf>
    <xf numFmtId="0" fontId="0" fillId="0" borderId="4" xfId="0" applyBorder="1">
      <alignment vertical="center" wrapText="1"/>
    </xf>
    <xf numFmtId="0" fontId="0" fillId="0" borderId="5" xfId="0" applyBorder="1" applyAlignment="1">
      <alignment horizontal="center" vertical="center" wrapText="1"/>
    </xf>
    <xf numFmtId="0" fontId="0" fillId="0" borderId="5" xfId="0" applyBorder="1">
      <alignment vertical="center" wrapText="1"/>
    </xf>
    <xf numFmtId="0" fontId="0" fillId="0" borderId="6" xfId="3" applyFont="1" applyBorder="1"/>
    <xf numFmtId="0" fontId="0" fillId="0" borderId="7" xfId="3" applyFont="1" applyBorder="1"/>
    <xf numFmtId="0" fontId="0" fillId="0" borderId="8" xfId="3" applyFont="1" applyBorder="1"/>
    <xf numFmtId="0" fontId="0" fillId="0" borderId="0" xfId="0" applyAlignment="1">
      <alignment horizontal="center" vertical="center" wrapText="1"/>
    </xf>
    <xf numFmtId="0" fontId="0" fillId="0" borderId="2" xfId="0" applyBorder="1">
      <alignment vertical="center" wrapText="1"/>
    </xf>
    <xf numFmtId="0" fontId="7" fillId="0" borderId="0" xfId="2" applyFont="1" applyFill="1">
      <alignment horizontal="left" vertical="center" indent="4"/>
    </xf>
    <xf numFmtId="0" fontId="8" fillId="0" borderId="0" xfId="8" applyFont="1" applyFill="1" applyAlignment="1">
      <alignment horizontal="left" vertical="center" indent="5"/>
    </xf>
    <xf numFmtId="0" fontId="8" fillId="0" borderId="0" xfId="0" applyFont="1">
      <alignment vertical="center" wrapText="1"/>
    </xf>
    <xf numFmtId="0" fontId="0" fillId="0" borderId="9" xfId="0" applyBorder="1" applyAlignment="1">
      <alignment horizontal="center" vertical="center" wrapText="1"/>
    </xf>
    <xf numFmtId="0" fontId="0" fillId="0" borderId="3" xfId="0" applyBorder="1">
      <alignment vertical="center" wrapText="1"/>
    </xf>
    <xf numFmtId="0" fontId="0" fillId="0" borderId="1" xfId="0" applyBorder="1">
      <alignment vertical="center" wrapText="1"/>
    </xf>
    <xf numFmtId="0" fontId="0" fillId="0" borderId="10" xfId="0" applyBorder="1" applyAlignment="1">
      <alignment horizontal="center" vertical="center" wrapText="1"/>
    </xf>
    <xf numFmtId="0" fontId="4" fillId="0" borderId="0" xfId="6" applyFill="1">
      <alignment vertical="center" wrapText="1"/>
    </xf>
    <xf numFmtId="0" fontId="0" fillId="0" borderId="9" xfId="0" applyBorder="1">
      <alignment vertical="center" wrapText="1"/>
    </xf>
    <xf numFmtId="0" fontId="0" fillId="0" borderId="9" xfId="0" applyBorder="1" applyAlignment="1">
      <alignment horizontal="right" vertical="center" wrapText="1"/>
    </xf>
    <xf numFmtId="16" fontId="0" fillId="0" borderId="9" xfId="0" applyNumberFormat="1" applyBorder="1">
      <alignment vertical="center" wrapText="1"/>
    </xf>
    <xf numFmtId="0" fontId="1" fillId="0" borderId="0" xfId="0" applyFont="1" applyAlignment="1">
      <alignment vertical="center"/>
    </xf>
    <xf numFmtId="0" fontId="1" fillId="0" borderId="7" xfId="3" applyFont="1" applyBorder="1"/>
    <xf numFmtId="0" fontId="1" fillId="0" borderId="0" xfId="0" applyFont="1">
      <alignment vertical="center" wrapText="1"/>
    </xf>
    <xf numFmtId="0" fontId="1" fillId="0" borderId="5" xfId="0" applyFont="1" applyBorder="1">
      <alignment vertical="center" wrapText="1"/>
    </xf>
    <xf numFmtId="0" fontId="9" fillId="3" borderId="9" xfId="0" applyFont="1" applyFill="1" applyBorder="1">
      <alignment vertical="center" wrapText="1"/>
    </xf>
    <xf numFmtId="0" fontId="10" fillId="0" borderId="0" xfId="0" applyFont="1">
      <alignment vertical="center" wrapText="1"/>
    </xf>
    <xf numFmtId="0" fontId="10" fillId="0" borderId="0" xfId="0" applyFont="1" applyAlignment="1">
      <alignment horizontal="center" vertical="center" wrapText="1"/>
    </xf>
    <xf numFmtId="164" fontId="0" fillId="0" borderId="0" xfId="0" applyNumberFormat="1" applyAlignment="1">
      <alignment horizontal="center" vertical="center" wrapText="1"/>
    </xf>
    <xf numFmtId="164" fontId="0" fillId="0" borderId="5" xfId="0" applyNumberFormat="1" applyBorder="1" applyAlignment="1">
      <alignment horizontal="center" vertical="center" wrapText="1"/>
    </xf>
    <xf numFmtId="0" fontId="10" fillId="0" borderId="0" xfId="6" applyFont="1" applyFill="1">
      <alignment vertical="center" wrapText="1"/>
    </xf>
    <xf numFmtId="0" fontId="10" fillId="0" borderId="3" xfId="0" applyFont="1" applyBorder="1">
      <alignment vertical="center" wrapText="1"/>
    </xf>
    <xf numFmtId="164" fontId="10" fillId="0" borderId="0" xfId="0" applyNumberFormat="1" applyFont="1" applyAlignment="1">
      <alignment horizontal="center" vertical="center" wrapText="1"/>
    </xf>
    <xf numFmtId="0" fontId="10" fillId="0" borderId="1" xfId="0" applyFont="1" applyBorder="1">
      <alignment vertical="center" wrapText="1"/>
    </xf>
    <xf numFmtId="0" fontId="10" fillId="0" borderId="4" xfId="0" applyFont="1" applyBorder="1">
      <alignment vertical="center" wrapText="1"/>
    </xf>
    <xf numFmtId="0" fontId="10" fillId="0" borderId="5" xfId="0" applyFont="1" applyBorder="1" applyAlignment="1">
      <alignment horizontal="center" vertical="center" wrapText="1"/>
    </xf>
    <xf numFmtId="0" fontId="0" fillId="0" borderId="0" xfId="6" applyFont="1" applyFill="1">
      <alignment vertical="center" wrapText="1"/>
    </xf>
    <xf numFmtId="0" fontId="4" fillId="0" borderId="0" xfId="6">
      <alignment vertical="center" wrapText="1"/>
    </xf>
    <xf numFmtId="0" fontId="11" fillId="0" borderId="3" xfId="0" applyFont="1" applyBorder="1">
      <alignment vertical="center" wrapText="1"/>
    </xf>
    <xf numFmtId="0" fontId="11" fillId="0" borderId="0" xfId="0" applyFont="1" applyAlignment="1">
      <alignment horizontal="center" vertical="center" wrapText="1"/>
    </xf>
    <xf numFmtId="0" fontId="11" fillId="0" borderId="0" xfId="0" applyFont="1">
      <alignment vertical="center" wrapText="1"/>
    </xf>
    <xf numFmtId="0" fontId="0" fillId="4" borderId="0" xfId="0" applyFill="1" applyAlignment="1">
      <alignment horizontal="center" vertical="center" wrapText="1"/>
    </xf>
    <xf numFmtId="0" fontId="0" fillId="4" borderId="0" xfId="0" applyFill="1">
      <alignment vertical="center" wrapText="1"/>
    </xf>
    <xf numFmtId="0" fontId="0" fillId="4" borderId="0" xfId="6" applyFont="1" applyFill="1">
      <alignment vertical="center" wrapText="1"/>
    </xf>
    <xf numFmtId="0" fontId="10" fillId="4" borderId="5" xfId="0" applyFont="1" applyFill="1" applyBorder="1" applyAlignment="1">
      <alignment horizontal="center" vertical="center" wrapText="1"/>
    </xf>
    <xf numFmtId="0" fontId="10" fillId="4" borderId="0" xfId="0" applyFont="1" applyFill="1">
      <alignment vertical="center" wrapText="1"/>
    </xf>
    <xf numFmtId="0" fontId="10" fillId="4" borderId="0" xfId="0" applyFont="1" applyFill="1" applyAlignment="1">
      <alignment horizontal="center" vertical="center" wrapText="1"/>
    </xf>
    <xf numFmtId="0" fontId="10" fillId="4" borderId="0" xfId="6" applyFont="1" applyFill="1">
      <alignment vertical="center" wrapText="1"/>
    </xf>
    <xf numFmtId="0" fontId="0" fillId="4" borderId="1" xfId="0" applyFill="1" applyBorder="1">
      <alignment vertical="center" wrapText="1"/>
    </xf>
    <xf numFmtId="0" fontId="4" fillId="4" borderId="0" xfId="6" applyFill="1">
      <alignment vertical="center" wrapText="1"/>
    </xf>
    <xf numFmtId="0" fontId="11" fillId="4" borderId="0" xfId="0" applyFont="1" applyFill="1" applyAlignment="1">
      <alignment horizontal="center" vertical="center" wrapText="1"/>
    </xf>
    <xf numFmtId="0" fontId="11" fillId="4" borderId="0" xfId="0" applyFont="1" applyFill="1">
      <alignment vertical="center" wrapText="1"/>
    </xf>
    <xf numFmtId="0" fontId="0" fillId="3" borderId="0" xfId="0" applyFill="1" applyAlignment="1">
      <alignment horizontal="center" vertical="center" wrapText="1"/>
    </xf>
    <xf numFmtId="0" fontId="0" fillId="3" borderId="0" xfId="0" applyFill="1">
      <alignment vertical="center" wrapText="1"/>
    </xf>
    <xf numFmtId="0" fontId="4" fillId="3" borderId="0" xfId="6" applyFill="1">
      <alignment vertical="center" wrapText="1"/>
    </xf>
    <xf numFmtId="0" fontId="0" fillId="3" borderId="1" xfId="0" applyFill="1" applyBorder="1">
      <alignment vertical="center" wrapText="1"/>
    </xf>
    <xf numFmtId="0" fontId="0" fillId="3" borderId="3" xfId="0" applyFill="1" applyBorder="1">
      <alignment vertical="center" wrapText="1"/>
    </xf>
    <xf numFmtId="164" fontId="0" fillId="3" borderId="0" xfId="0" applyNumberFormat="1" applyFill="1" applyAlignment="1">
      <alignment horizontal="center" vertical="center" wrapText="1"/>
    </xf>
    <xf numFmtId="0" fontId="0" fillId="3" borderId="0" xfId="6" applyFont="1" applyFill="1">
      <alignment vertical="center" wrapText="1"/>
    </xf>
    <xf numFmtId="0" fontId="0" fillId="5" borderId="3" xfId="0" applyFill="1" applyBorder="1">
      <alignment vertical="center" wrapText="1"/>
    </xf>
    <xf numFmtId="0" fontId="0" fillId="5" borderId="0" xfId="0" applyFill="1" applyAlignment="1">
      <alignment horizontal="center" vertical="center" wrapText="1"/>
    </xf>
    <xf numFmtId="0" fontId="0" fillId="5" borderId="0" xfId="0" applyFill="1">
      <alignment vertical="center" wrapText="1"/>
    </xf>
    <xf numFmtId="0" fontId="10" fillId="5" borderId="0" xfId="0" applyFont="1" applyFill="1" applyAlignment="1">
      <alignment horizontal="center" vertical="center" wrapText="1"/>
    </xf>
    <xf numFmtId="0" fontId="0" fillId="5" borderId="1" xfId="0" applyFill="1" applyBorder="1">
      <alignment vertical="center" wrapText="1"/>
    </xf>
    <xf numFmtId="0" fontId="4" fillId="5" borderId="0" xfId="6" applyFill="1">
      <alignment vertical="center" wrapText="1"/>
    </xf>
    <xf numFmtId="0" fontId="10" fillId="5" borderId="0" xfId="0" applyFont="1" applyFill="1">
      <alignment vertical="center" wrapText="1"/>
    </xf>
    <xf numFmtId="0" fontId="0" fillId="5" borderId="4" xfId="0" applyFill="1" applyBorder="1">
      <alignment vertical="center" wrapText="1"/>
    </xf>
    <xf numFmtId="0" fontId="0" fillId="5" borderId="5" xfId="0" applyFill="1" applyBorder="1" applyAlignment="1">
      <alignment horizontal="center" vertical="center" wrapText="1"/>
    </xf>
    <xf numFmtId="0" fontId="0" fillId="5" borderId="5" xfId="0" applyFill="1" applyBorder="1">
      <alignment vertical="center" wrapText="1"/>
    </xf>
    <xf numFmtId="0" fontId="0" fillId="5" borderId="2" xfId="0" applyFill="1" applyBorder="1">
      <alignment vertical="center" wrapText="1"/>
    </xf>
    <xf numFmtId="0" fontId="1" fillId="3" borderId="0" xfId="0" applyFont="1" applyFill="1">
      <alignment vertical="center" wrapText="1"/>
    </xf>
    <xf numFmtId="0" fontId="0" fillId="3" borderId="4" xfId="0" applyFill="1" applyBorder="1">
      <alignment vertical="center" wrapText="1"/>
    </xf>
    <xf numFmtId="0" fontId="0" fillId="3" borderId="5" xfId="0" applyFill="1" applyBorder="1" applyAlignment="1">
      <alignment horizontal="center" vertical="center" wrapText="1"/>
    </xf>
    <xf numFmtId="0" fontId="1" fillId="5" borderId="0" xfId="0" applyFont="1" applyFill="1">
      <alignment vertical="center" wrapText="1"/>
    </xf>
    <xf numFmtId="0" fontId="5" fillId="5" borderId="0" xfId="0" applyFont="1" applyFill="1">
      <alignment vertical="center" wrapText="1"/>
    </xf>
    <xf numFmtId="0" fontId="12" fillId="5" borderId="0" xfId="0" applyFont="1" applyFill="1">
      <alignment vertical="center" wrapText="1"/>
    </xf>
    <xf numFmtId="0" fontId="12" fillId="0" borderId="0" xfId="0" applyFont="1">
      <alignment vertical="center" wrapText="1"/>
    </xf>
    <xf numFmtId="0" fontId="1" fillId="6" borderId="0" xfId="0" applyFont="1" applyFill="1">
      <alignment vertical="center" wrapText="1"/>
    </xf>
    <xf numFmtId="0" fontId="0" fillId="6" borderId="0" xfId="0" applyFill="1" applyAlignment="1">
      <alignment horizontal="center" vertical="center" wrapText="1"/>
    </xf>
    <xf numFmtId="0" fontId="0" fillId="6" borderId="0" xfId="0" applyFill="1">
      <alignment vertical="center" wrapText="1"/>
    </xf>
    <xf numFmtId="0" fontId="5" fillId="6" borderId="0" xfId="0" applyFont="1" applyFill="1">
      <alignment vertical="center" wrapText="1"/>
    </xf>
    <xf numFmtId="0" fontId="12" fillId="5" borderId="0" xfId="0" applyFont="1" applyFill="1" applyAlignment="1">
      <alignment horizontal="center" vertical="center" wrapText="1"/>
    </xf>
    <xf numFmtId="0" fontId="0" fillId="5" borderId="0" xfId="6" applyFont="1" applyFill="1">
      <alignment vertical="center" wrapText="1"/>
    </xf>
    <xf numFmtId="0" fontId="1" fillId="7" borderId="0" xfId="0" applyFont="1" applyFill="1">
      <alignment vertical="center" wrapText="1"/>
    </xf>
    <xf numFmtId="0" fontId="0" fillId="7" borderId="3" xfId="0" applyFill="1" applyBorder="1">
      <alignment vertical="center" wrapText="1"/>
    </xf>
    <xf numFmtId="0" fontId="0" fillId="7" borderId="0" xfId="0" applyFill="1" applyAlignment="1">
      <alignment horizontal="center" vertical="center" wrapText="1"/>
    </xf>
    <xf numFmtId="0" fontId="0" fillId="7" borderId="0" xfId="0" applyFill="1">
      <alignment vertical="center" wrapText="1"/>
    </xf>
    <xf numFmtId="0" fontId="0" fillId="7" borderId="0" xfId="6" applyFont="1" applyFill="1">
      <alignment vertical="center" wrapText="1"/>
    </xf>
    <xf numFmtId="0" fontId="5" fillId="7" borderId="0" xfId="0" applyFont="1" applyFill="1">
      <alignment vertical="center" wrapText="1"/>
    </xf>
    <xf numFmtId="0" fontId="10" fillId="7" borderId="0" xfId="0" applyFont="1" applyFill="1">
      <alignment vertical="center" wrapText="1"/>
    </xf>
    <xf numFmtId="0" fontId="0" fillId="7" borderId="1" xfId="0" applyFill="1" applyBorder="1">
      <alignment vertical="center" wrapText="1"/>
    </xf>
    <xf numFmtId="0" fontId="4" fillId="7" borderId="0" xfId="6" applyFill="1">
      <alignment vertical="center" wrapText="1"/>
    </xf>
    <xf numFmtId="0" fontId="13" fillId="3" borderId="0" xfId="0" applyFont="1" applyFill="1">
      <alignment vertical="center" wrapText="1"/>
    </xf>
    <xf numFmtId="0" fontId="5" fillId="3" borderId="0" xfId="0" applyFont="1" applyFill="1">
      <alignment vertical="center" wrapText="1"/>
    </xf>
    <xf numFmtId="0" fontId="1" fillId="8" borderId="0" xfId="0" applyFont="1" applyFill="1">
      <alignment vertical="center" wrapText="1"/>
    </xf>
    <xf numFmtId="0" fontId="0" fillId="8" borderId="0" xfId="0" applyFill="1" applyAlignment="1">
      <alignment horizontal="center" vertical="center" wrapText="1"/>
    </xf>
    <xf numFmtId="0" fontId="13" fillId="8" borderId="0" xfId="0" applyFont="1" applyFill="1">
      <alignment vertical="center" wrapText="1"/>
    </xf>
    <xf numFmtId="0" fontId="0" fillId="8" borderId="0" xfId="0" applyFill="1">
      <alignment vertical="center" wrapText="1"/>
    </xf>
    <xf numFmtId="0" fontId="5" fillId="8" borderId="0" xfId="0" applyFont="1" applyFill="1">
      <alignment vertical="center" wrapText="1"/>
    </xf>
    <xf numFmtId="0" fontId="14" fillId="7" borderId="0" xfId="0" applyFont="1" applyFill="1" applyAlignment="1">
      <alignment vertical="center"/>
    </xf>
    <xf numFmtId="0" fontId="13" fillId="7" borderId="0" xfId="0" applyFont="1" applyFill="1">
      <alignment vertical="center" wrapText="1"/>
    </xf>
    <xf numFmtId="0" fontId="12" fillId="7" borderId="0" xfId="0" applyFont="1" applyFill="1" applyAlignment="1">
      <alignment horizontal="center" vertical="center" wrapText="1"/>
    </xf>
    <xf numFmtId="0" fontId="1" fillId="9" borderId="0" xfId="0" applyFont="1" applyFill="1">
      <alignment vertical="center" wrapText="1"/>
    </xf>
    <xf numFmtId="0" fontId="0" fillId="9" borderId="3" xfId="0" applyFill="1" applyBorder="1">
      <alignment vertical="center" wrapText="1"/>
    </xf>
    <xf numFmtId="0" fontId="0" fillId="9" borderId="0" xfId="0" applyFill="1" applyAlignment="1">
      <alignment horizontal="center" vertical="center" wrapText="1"/>
    </xf>
    <xf numFmtId="0" fontId="0" fillId="9" borderId="0" xfId="0" applyFill="1">
      <alignment vertical="center" wrapText="1"/>
    </xf>
    <xf numFmtId="0" fontId="4" fillId="9" borderId="0" xfId="6" applyFill="1">
      <alignment vertical="center" wrapText="1"/>
    </xf>
    <xf numFmtId="0" fontId="5" fillId="9" borderId="0" xfId="0" applyFont="1" applyFill="1">
      <alignment vertical="center" wrapText="1"/>
    </xf>
    <xf numFmtId="0" fontId="1" fillId="8" borderId="3" xfId="0" applyFont="1" applyFill="1" applyBorder="1">
      <alignment vertical="center" wrapText="1"/>
    </xf>
    <xf numFmtId="0" fontId="4" fillId="0" borderId="1" xfId="6" applyFill="1" applyBorder="1">
      <alignment vertical="center" wrapText="1"/>
    </xf>
    <xf numFmtId="0" fontId="4" fillId="7" borderId="1" xfId="6" applyFill="1" applyBorder="1">
      <alignment vertical="center" wrapText="1"/>
    </xf>
    <xf numFmtId="0" fontId="1" fillId="8" borderId="1" xfId="0" applyFont="1" applyFill="1" applyBorder="1">
      <alignment vertical="center" wrapText="1"/>
    </xf>
    <xf numFmtId="0" fontId="1" fillId="10" borderId="0" xfId="0" applyFont="1" applyFill="1">
      <alignment vertical="center" wrapText="1"/>
    </xf>
    <xf numFmtId="0" fontId="0" fillId="10" borderId="3" xfId="0" applyFill="1" applyBorder="1">
      <alignment vertical="center" wrapText="1"/>
    </xf>
    <xf numFmtId="0" fontId="0" fillId="10" borderId="0" xfId="0" applyFill="1" applyAlignment="1">
      <alignment horizontal="center" vertical="center" wrapText="1"/>
    </xf>
    <xf numFmtId="0" fontId="13" fillId="10" borderId="0" xfId="0" applyFont="1" applyFill="1">
      <alignment vertical="center" wrapText="1"/>
    </xf>
    <xf numFmtId="0" fontId="12" fillId="10" borderId="0" xfId="0" applyFont="1" applyFill="1" applyAlignment="1">
      <alignment horizontal="center" vertical="center" wrapText="1"/>
    </xf>
    <xf numFmtId="0" fontId="0" fillId="10" borderId="0" xfId="0" applyFill="1">
      <alignment vertical="center" wrapText="1"/>
    </xf>
    <xf numFmtId="0" fontId="4" fillId="10" borderId="1" xfId="6" applyFill="1" applyBorder="1">
      <alignment vertical="center" wrapText="1"/>
    </xf>
    <xf numFmtId="0" fontId="5" fillId="10" borderId="0" xfId="0" applyFont="1" applyFill="1">
      <alignment vertical="center" wrapText="1"/>
    </xf>
    <xf numFmtId="0" fontId="1" fillId="10" borderId="3" xfId="0" applyFont="1" applyFill="1" applyBorder="1">
      <alignment vertical="center" wrapText="1"/>
    </xf>
    <xf numFmtId="0" fontId="1" fillId="10" borderId="1" xfId="0" applyFont="1" applyFill="1" applyBorder="1">
      <alignment vertical="center" wrapText="1"/>
    </xf>
    <xf numFmtId="0" fontId="0" fillId="10" borderId="1" xfId="0" applyFill="1" applyBorder="1">
      <alignment vertical="center" wrapText="1"/>
    </xf>
    <xf numFmtId="0" fontId="14" fillId="10" borderId="0" xfId="0" applyFont="1" applyFill="1" applyAlignment="1">
      <alignment vertical="center"/>
    </xf>
    <xf numFmtId="0" fontId="9" fillId="11" borderId="9" xfId="0" applyFont="1" applyFill="1" applyBorder="1">
      <alignment vertical="center" wrapText="1"/>
    </xf>
    <xf numFmtId="0" fontId="0" fillId="8" borderId="3" xfId="0" applyFill="1" applyBorder="1">
      <alignment vertical="center" wrapText="1"/>
    </xf>
    <xf numFmtId="0" fontId="0" fillId="8" borderId="0" xfId="6" applyFont="1" applyFill="1">
      <alignment vertical="center" wrapText="1"/>
    </xf>
    <xf numFmtId="0" fontId="0" fillId="8" borderId="1" xfId="0" applyFill="1" applyBorder="1">
      <alignment vertical="center" wrapText="1"/>
    </xf>
    <xf numFmtId="0" fontId="4" fillId="8" borderId="0" xfId="6" applyFill="1">
      <alignment vertical="center" wrapText="1"/>
    </xf>
    <xf numFmtId="0" fontId="10" fillId="8" borderId="0" xfId="0" applyFont="1" applyFill="1">
      <alignment vertical="center" wrapText="1"/>
    </xf>
    <xf numFmtId="0" fontId="10" fillId="8" borderId="0" xfId="6" applyFont="1" applyFill="1">
      <alignment vertical="center" wrapText="1"/>
    </xf>
    <xf numFmtId="0" fontId="12" fillId="8" borderId="0" xfId="0" applyFont="1" applyFill="1">
      <alignment vertical="center" wrapText="1"/>
    </xf>
    <xf numFmtId="0" fontId="4" fillId="8" borderId="1" xfId="6" applyFill="1" applyBorder="1">
      <alignment vertical="center" wrapText="1"/>
    </xf>
    <xf numFmtId="165" fontId="0" fillId="3" borderId="0" xfId="0" applyNumberFormat="1" applyFill="1" applyAlignment="1">
      <alignment horizontal="center" vertical="center" wrapText="1"/>
    </xf>
    <xf numFmtId="0" fontId="12" fillId="3" borderId="0" xfId="0" applyFont="1" applyFill="1">
      <alignment vertical="center" wrapText="1"/>
    </xf>
    <xf numFmtId="0" fontId="0" fillId="8" borderId="4" xfId="0" applyFill="1" applyBorder="1">
      <alignment vertical="center" wrapText="1"/>
    </xf>
    <xf numFmtId="0" fontId="0" fillId="8" borderId="5" xfId="0" applyFill="1" applyBorder="1" applyAlignment="1">
      <alignment horizontal="center" vertical="center" wrapText="1"/>
    </xf>
    <xf numFmtId="0" fontId="10" fillId="3" borderId="0" xfId="0" applyFont="1" applyFill="1">
      <alignment vertical="center" wrapText="1"/>
    </xf>
    <xf numFmtId="0" fontId="10" fillId="3" borderId="0" xfId="0" applyFont="1" applyFill="1" applyAlignment="1">
      <alignment horizontal="center" vertical="center" wrapText="1"/>
    </xf>
    <xf numFmtId="0" fontId="11" fillId="8" borderId="3" xfId="0" applyFont="1" applyFill="1" applyBorder="1">
      <alignment vertical="center" wrapText="1"/>
    </xf>
    <xf numFmtId="0" fontId="11" fillId="8" borderId="0" xfId="0" applyFont="1" applyFill="1" applyAlignment="1">
      <alignment horizontal="center" vertical="center" wrapText="1"/>
    </xf>
    <xf numFmtId="0" fontId="11" fillId="8" borderId="0" xfId="0" applyFont="1" applyFill="1">
      <alignment vertical="center" wrapText="1"/>
    </xf>
    <xf numFmtId="0" fontId="13" fillId="0" borderId="0" xfId="0" applyFont="1">
      <alignment vertical="center" wrapText="1"/>
    </xf>
    <xf numFmtId="0" fontId="12" fillId="0" borderId="0" xfId="0" applyFont="1" applyAlignment="1">
      <alignment horizontal="center" vertical="center" wrapText="1"/>
    </xf>
    <xf numFmtId="0" fontId="1" fillId="0" borderId="3" xfId="0" applyFont="1" applyBorder="1">
      <alignment vertical="center" wrapText="1"/>
    </xf>
    <xf numFmtId="0" fontId="1" fillId="0" borderId="1" xfId="0" applyFont="1" applyBorder="1">
      <alignment vertical="center" wrapText="1"/>
    </xf>
    <xf numFmtId="0" fontId="0" fillId="0" borderId="6" xfId="3" applyFont="1" applyFill="1" applyBorder="1"/>
    <xf numFmtId="0" fontId="0" fillId="0" borderId="7" xfId="3" applyFont="1" applyFill="1" applyBorder="1"/>
    <xf numFmtId="0" fontId="1" fillId="0" borderId="7" xfId="3" applyFont="1" applyFill="1" applyBorder="1"/>
    <xf numFmtId="0" fontId="0" fillId="0" borderId="8" xfId="3" applyFont="1" applyFill="1" applyBorder="1"/>
    <xf numFmtId="165" fontId="0" fillId="0" borderId="0" xfId="0" applyNumberFormat="1" applyAlignment="1">
      <alignment horizontal="center" vertical="center" wrapText="1"/>
    </xf>
    <xf numFmtId="0" fontId="11" fillId="3" borderId="3" xfId="0" applyFont="1" applyFill="1" applyBorder="1">
      <alignment vertical="center" wrapText="1"/>
    </xf>
    <xf numFmtId="0" fontId="11" fillId="3" borderId="0" xfId="0" applyFont="1" applyFill="1" applyAlignment="1">
      <alignment horizontal="center" vertical="center" wrapText="1"/>
    </xf>
    <xf numFmtId="0" fontId="8" fillId="3" borderId="0" xfId="0" applyFont="1" applyFill="1">
      <alignment vertical="center" wrapText="1"/>
    </xf>
    <xf numFmtId="0" fontId="11" fillId="3" borderId="0" xfId="0" applyFont="1" applyFill="1">
      <alignment vertical="center" wrapText="1"/>
    </xf>
    <xf numFmtId="0" fontId="4" fillId="3" borderId="1" xfId="6" applyFill="1" applyBorder="1">
      <alignment vertical="center" wrapText="1"/>
    </xf>
    <xf numFmtId="0" fontId="1" fillId="12" borderId="0" xfId="0" applyFont="1" applyFill="1">
      <alignment vertical="center" wrapText="1"/>
    </xf>
    <xf numFmtId="0" fontId="0" fillId="12" borderId="3" xfId="0" applyFill="1" applyBorder="1">
      <alignment vertical="center" wrapText="1"/>
    </xf>
    <xf numFmtId="0" fontId="0" fillId="12" borderId="0" xfId="0" applyFill="1" applyAlignment="1">
      <alignment horizontal="center" vertical="center" wrapText="1"/>
    </xf>
    <xf numFmtId="0" fontId="0" fillId="12" borderId="0" xfId="0" applyFill="1">
      <alignment vertical="center" wrapText="1"/>
    </xf>
    <xf numFmtId="0" fontId="0" fillId="12" borderId="1" xfId="0" applyFill="1" applyBorder="1">
      <alignment vertical="center" wrapText="1"/>
    </xf>
    <xf numFmtId="0" fontId="5" fillId="12" borderId="0" xfId="0" applyFont="1" applyFill="1">
      <alignment vertical="center" wrapText="1"/>
    </xf>
    <xf numFmtId="0" fontId="4" fillId="12" borderId="0" xfId="6" applyFill="1">
      <alignment vertical="center" wrapText="1"/>
    </xf>
    <xf numFmtId="0" fontId="0" fillId="10" borderId="5" xfId="0" applyFill="1" applyBorder="1" applyAlignment="1">
      <alignment horizontal="center" vertical="center" wrapText="1"/>
    </xf>
    <xf numFmtId="0" fontId="4" fillId="12" borderId="1" xfId="6" applyFill="1" applyBorder="1">
      <alignment vertical="center" wrapText="1"/>
    </xf>
    <xf numFmtId="0" fontId="1" fillId="4" borderId="0" xfId="0" applyFont="1" applyFill="1">
      <alignment vertical="center" wrapText="1"/>
    </xf>
    <xf numFmtId="0" fontId="0" fillId="4" borderId="3" xfId="0" applyFill="1" applyBorder="1">
      <alignment vertical="center" wrapText="1"/>
    </xf>
    <xf numFmtId="0" fontId="5" fillId="4" borderId="0" xfId="0" applyFont="1" applyFill="1">
      <alignment vertical="center" wrapText="1"/>
    </xf>
    <xf numFmtId="0" fontId="1" fillId="4" borderId="3" xfId="0" applyFont="1" applyFill="1" applyBorder="1">
      <alignment vertical="center" wrapText="1"/>
    </xf>
    <xf numFmtId="0" fontId="13" fillId="4" borderId="0" xfId="0" applyFont="1" applyFill="1">
      <alignment vertical="center" wrapText="1"/>
    </xf>
    <xf numFmtId="0" fontId="17" fillId="10" borderId="0" xfId="0" applyFont="1" applyFill="1">
      <alignment vertical="center" wrapText="1"/>
    </xf>
    <xf numFmtId="0" fontId="17" fillId="10" borderId="3" xfId="0" applyFont="1" applyFill="1" applyBorder="1">
      <alignment vertical="center" wrapText="1"/>
    </xf>
    <xf numFmtId="0" fontId="17" fillId="10" borderId="0" xfId="0" applyFont="1" applyFill="1" applyAlignment="1">
      <alignment horizontal="center" vertical="center" wrapText="1"/>
    </xf>
    <xf numFmtId="0" fontId="17" fillId="10" borderId="1" xfId="0" applyFont="1" applyFill="1" applyBorder="1">
      <alignment vertical="center" wrapText="1"/>
    </xf>
    <xf numFmtId="165" fontId="0" fillId="4" borderId="0" xfId="0" applyNumberFormat="1" applyFill="1" applyAlignment="1">
      <alignment horizontal="center" vertical="center" wrapText="1"/>
    </xf>
    <xf numFmtId="0" fontId="12" fillId="4" borderId="0" xfId="0" applyFont="1" applyFill="1">
      <alignment vertical="center" wrapText="1"/>
    </xf>
    <xf numFmtId="0" fontId="11" fillId="4" borderId="3" xfId="0" applyFont="1" applyFill="1" applyBorder="1">
      <alignment vertical="center" wrapText="1"/>
    </xf>
    <xf numFmtId="0" fontId="8" fillId="4" borderId="0" xfId="0" applyFont="1" applyFill="1">
      <alignment vertical="center" wrapText="1"/>
    </xf>
    <xf numFmtId="0" fontId="0" fillId="4" borderId="4" xfId="0" applyFill="1" applyBorder="1">
      <alignment vertical="center" wrapText="1"/>
    </xf>
    <xf numFmtId="0" fontId="0" fillId="4" borderId="5" xfId="0" applyFill="1" applyBorder="1" applyAlignment="1">
      <alignment horizontal="center" vertical="center" wrapText="1"/>
    </xf>
    <xf numFmtId="0" fontId="8" fillId="12" borderId="0" xfId="0" applyFont="1" applyFill="1">
      <alignment vertical="center" wrapText="1"/>
    </xf>
    <xf numFmtId="165" fontId="0" fillId="0" borderId="10" xfId="0" applyNumberFormat="1" applyBorder="1" applyAlignment="1">
      <alignment horizontal="center" vertical="center" wrapText="1"/>
    </xf>
    <xf numFmtId="165" fontId="0" fillId="0" borderId="5" xfId="0" applyNumberFormat="1" applyBorder="1" applyAlignment="1">
      <alignment horizontal="center" vertical="center" wrapText="1"/>
    </xf>
    <xf numFmtId="165" fontId="10" fillId="0" borderId="0" xfId="0" applyNumberFormat="1" applyFont="1" applyAlignment="1">
      <alignment horizontal="center" vertical="center" wrapText="1"/>
    </xf>
    <xf numFmtId="0" fontId="10" fillId="4" borderId="3" xfId="0" applyFont="1" applyFill="1" applyBorder="1">
      <alignment vertical="center" wrapText="1"/>
    </xf>
    <xf numFmtId="165" fontId="10" fillId="4" borderId="0" xfId="0" applyNumberFormat="1" applyFont="1" applyFill="1" applyAlignment="1">
      <alignment horizontal="center" vertical="center" wrapText="1"/>
    </xf>
    <xf numFmtId="0" fontId="10" fillId="4" borderId="1" xfId="0" applyFont="1" applyFill="1" applyBorder="1">
      <alignment vertical="center" wrapText="1"/>
    </xf>
    <xf numFmtId="0" fontId="1" fillId="4" borderId="5" xfId="0" applyFont="1" applyFill="1" applyBorder="1">
      <alignment vertical="center" wrapText="1"/>
    </xf>
    <xf numFmtId="165" fontId="0" fillId="4" borderId="5" xfId="0" applyNumberFormat="1" applyFill="1" applyBorder="1" applyAlignment="1">
      <alignment horizontal="center" vertical="center" wrapText="1"/>
    </xf>
    <xf numFmtId="0" fontId="0" fillId="4" borderId="5" xfId="0" applyFill="1" applyBorder="1">
      <alignment vertical="center" wrapText="1"/>
    </xf>
    <xf numFmtId="0" fontId="0" fillId="4" borderId="2" xfId="0" applyFill="1" applyBorder="1">
      <alignment vertical="center" wrapText="1"/>
    </xf>
    <xf numFmtId="165" fontId="0" fillId="0" borderId="0" xfId="0" applyNumberFormat="1">
      <alignment vertical="center" wrapText="1"/>
    </xf>
    <xf numFmtId="165" fontId="0" fillId="12" borderId="0" xfId="0" applyNumberFormat="1" applyFill="1" applyAlignment="1">
      <alignment horizontal="center" vertical="center" wrapText="1"/>
    </xf>
    <xf numFmtId="165" fontId="1" fillId="0" borderId="0" xfId="0" applyNumberFormat="1" applyFont="1">
      <alignment vertical="center" wrapText="1"/>
    </xf>
    <xf numFmtId="165" fontId="0" fillId="8" borderId="0" xfId="0" applyNumberFormat="1" applyFill="1" applyAlignment="1">
      <alignment horizontal="center" vertical="center" wrapText="1"/>
    </xf>
    <xf numFmtId="0" fontId="0" fillId="0" borderId="0" xfId="0" applyAlignment="1">
      <alignment horizontal="right" vertical="center" wrapText="1"/>
    </xf>
    <xf numFmtId="14" fontId="0" fillId="0" borderId="0" xfId="0" applyNumberFormat="1">
      <alignment vertical="center" wrapText="1"/>
    </xf>
    <xf numFmtId="0" fontId="1" fillId="4" borderId="0" xfId="0" applyFont="1" applyFill="1" applyAlignment="1">
      <alignment horizontal="center" vertical="center" wrapText="1"/>
    </xf>
    <xf numFmtId="165" fontId="0" fillId="10" borderId="0" xfId="0" applyNumberFormat="1" applyFill="1" applyAlignment="1">
      <alignment horizontal="center" vertical="center" wrapText="1"/>
    </xf>
    <xf numFmtId="0" fontId="1" fillId="0" borderId="0" xfId="0" applyFont="1" applyAlignment="1">
      <alignment horizontal="center" vertical="center" wrapText="1"/>
    </xf>
    <xf numFmtId="0" fontId="0" fillId="0" borderId="11" xfId="3" applyFont="1" applyBorder="1"/>
    <xf numFmtId="0" fontId="0" fillId="0" borderId="12" xfId="3" applyFont="1" applyBorder="1"/>
    <xf numFmtId="0" fontId="1" fillId="0" borderId="12" xfId="3" applyFont="1" applyBorder="1"/>
    <xf numFmtId="0" fontId="0" fillId="0" borderId="13" xfId="3" applyFont="1" applyBorder="1"/>
    <xf numFmtId="0" fontId="0" fillId="10" borderId="14" xfId="0" applyFill="1" applyBorder="1">
      <alignment vertical="center" wrapText="1"/>
    </xf>
    <xf numFmtId="0" fontId="0" fillId="10" borderId="14" xfId="0" applyFill="1" applyBorder="1" applyAlignment="1">
      <alignment horizontal="center" vertical="center" wrapText="1"/>
    </xf>
    <xf numFmtId="165" fontId="0" fillId="10" borderId="14" xfId="0" applyNumberFormat="1" applyFill="1" applyBorder="1" applyAlignment="1">
      <alignment horizontal="center" vertical="center" wrapText="1"/>
    </xf>
    <xf numFmtId="165" fontId="0" fillId="0" borderId="9" xfId="0" applyNumberFormat="1" applyBorder="1" applyAlignment="1">
      <alignment horizontal="center" vertical="center" wrapText="1"/>
    </xf>
    <xf numFmtId="0" fontId="0" fillId="3" borderId="0" xfId="0" applyFill="1" applyAlignment="1">
      <alignment vertical="center"/>
    </xf>
    <xf numFmtId="0" fontId="0" fillId="3" borderId="14" xfId="0" applyFill="1" applyBorder="1">
      <alignment vertical="center" wrapText="1"/>
    </xf>
    <xf numFmtId="0" fontId="0" fillId="3" borderId="14" xfId="0" applyFill="1" applyBorder="1" applyAlignment="1">
      <alignment horizontal="center" vertical="center" wrapText="1"/>
    </xf>
    <xf numFmtId="165" fontId="0" fillId="3" borderId="14" xfId="0" applyNumberFormat="1" applyFill="1" applyBorder="1" applyAlignment="1">
      <alignment horizontal="center" vertical="center" wrapText="1"/>
    </xf>
    <xf numFmtId="0" fontId="0" fillId="4" borderId="14" xfId="0" applyFill="1" applyBorder="1">
      <alignment vertical="center" wrapText="1"/>
    </xf>
    <xf numFmtId="0" fontId="0" fillId="4" borderId="14" xfId="0" applyFill="1" applyBorder="1" applyAlignment="1">
      <alignment horizontal="center" vertical="center" wrapText="1"/>
    </xf>
    <xf numFmtId="165" fontId="0" fillId="4" borderId="14" xfId="0" applyNumberFormat="1" applyFill="1" applyBorder="1" applyAlignment="1">
      <alignment horizontal="center" vertical="center" wrapText="1"/>
    </xf>
    <xf numFmtId="0" fontId="1" fillId="4" borderId="15" xfId="0" applyFont="1" applyFill="1" applyBorder="1">
      <alignment vertical="center" wrapText="1"/>
    </xf>
    <xf numFmtId="0" fontId="1" fillId="4" borderId="16" xfId="0" applyFont="1" applyFill="1" applyBorder="1">
      <alignment vertical="center" wrapText="1"/>
    </xf>
    <xf numFmtId="0" fontId="0" fillId="4" borderId="16" xfId="0" applyFill="1" applyBorder="1">
      <alignment vertical="center" wrapText="1"/>
    </xf>
    <xf numFmtId="0" fontId="0" fillId="10" borderId="15" xfId="0" applyFill="1" applyBorder="1">
      <alignment vertical="center" wrapText="1"/>
    </xf>
    <xf numFmtId="0" fontId="0" fillId="10" borderId="17" xfId="0" applyFill="1" applyBorder="1">
      <alignment vertical="center" wrapText="1"/>
    </xf>
    <xf numFmtId="165" fontId="0" fillId="10" borderId="15" xfId="0" applyNumberFormat="1" applyFill="1" applyBorder="1" applyAlignment="1">
      <alignment horizontal="center" vertical="center" wrapText="1"/>
    </xf>
    <xf numFmtId="17" fontId="1" fillId="0" borderId="0" xfId="0" applyNumberFormat="1" applyFont="1">
      <alignment vertical="center" wrapText="1"/>
    </xf>
    <xf numFmtId="165" fontId="0" fillId="10" borderId="10" xfId="0" applyNumberFormat="1" applyFill="1" applyBorder="1" applyAlignment="1">
      <alignment horizontal="center" vertical="center" wrapText="1"/>
    </xf>
    <xf numFmtId="0" fontId="0" fillId="10" borderId="0" xfId="0" applyFill="1" applyAlignment="1">
      <alignment horizontal="right" vertical="center" wrapText="1"/>
    </xf>
    <xf numFmtId="0" fontId="8" fillId="10" borderId="0" xfId="8" applyFont="1" applyFill="1" applyAlignment="1">
      <alignment horizontal="left" vertical="center" indent="5"/>
    </xf>
    <xf numFmtId="0" fontId="0" fillId="10" borderId="6" xfId="3" applyFont="1" applyFill="1" applyBorder="1"/>
    <xf numFmtId="0" fontId="0" fillId="10" borderId="7" xfId="3" applyFont="1" applyFill="1" applyBorder="1"/>
    <xf numFmtId="0" fontId="1" fillId="10" borderId="7" xfId="3" applyFont="1" applyFill="1" applyBorder="1"/>
    <xf numFmtId="0" fontId="0" fillId="10" borderId="8" xfId="3" applyFont="1" applyFill="1" applyBorder="1"/>
    <xf numFmtId="0" fontId="0" fillId="0" borderId="14" xfId="0" applyBorder="1">
      <alignment vertical="center" wrapText="1"/>
    </xf>
    <xf numFmtId="0" fontId="0" fillId="0" borderId="14" xfId="0" applyBorder="1" applyAlignment="1">
      <alignment horizontal="center" vertical="center" wrapText="1"/>
    </xf>
    <xf numFmtId="0" fontId="0" fillId="10" borderId="17" xfId="0" applyFill="1" applyBorder="1" applyAlignment="1">
      <alignment horizontal="center" vertical="center" wrapText="1"/>
    </xf>
    <xf numFmtId="0" fontId="0" fillId="10" borderId="18" xfId="0" applyFill="1" applyBorder="1">
      <alignment vertical="center" wrapText="1"/>
    </xf>
    <xf numFmtId="165" fontId="0" fillId="10" borderId="19" xfId="0" applyNumberFormat="1" applyFill="1" applyBorder="1" applyAlignment="1">
      <alignment horizontal="center" vertical="center" wrapText="1"/>
    </xf>
    <xf numFmtId="0" fontId="0" fillId="10" borderId="15" xfId="0" applyFill="1" applyBorder="1" applyAlignment="1">
      <alignment horizontal="center" vertical="center" wrapText="1"/>
    </xf>
    <xf numFmtId="0" fontId="0" fillId="4" borderId="17" xfId="0" applyFill="1" applyBorder="1">
      <alignment vertical="center" wrapText="1"/>
    </xf>
    <xf numFmtId="17" fontId="1" fillId="4" borderId="0" xfId="0" applyNumberFormat="1" applyFont="1" applyFill="1">
      <alignment vertical="center" wrapText="1"/>
    </xf>
    <xf numFmtId="0" fontId="1" fillId="4" borderId="0" xfId="0" applyFont="1" applyFill="1" applyAlignment="1">
      <alignment vertical="center"/>
    </xf>
    <xf numFmtId="0" fontId="0" fillId="3" borderId="15" xfId="0" applyFill="1" applyBorder="1">
      <alignment vertical="center" wrapText="1"/>
    </xf>
    <xf numFmtId="0" fontId="0" fillId="3" borderId="17" xfId="0" applyFill="1" applyBorder="1">
      <alignment vertical="center" wrapText="1"/>
    </xf>
    <xf numFmtId="165" fontId="0" fillId="3" borderId="15" xfId="0" applyNumberFormat="1" applyFill="1" applyBorder="1" applyAlignment="1">
      <alignment horizontal="center" vertical="center" wrapText="1"/>
    </xf>
    <xf numFmtId="0" fontId="18" fillId="10" borderId="14" xfId="0" applyFont="1" applyFill="1" applyBorder="1">
      <alignment vertical="center" wrapText="1"/>
    </xf>
    <xf numFmtId="165" fontId="18" fillId="10" borderId="14" xfId="0" applyNumberFormat="1" applyFont="1" applyFill="1" applyBorder="1">
      <alignment vertical="center" wrapText="1"/>
    </xf>
    <xf numFmtId="0" fontId="18" fillId="0" borderId="14" xfId="0" applyFont="1" applyBorder="1">
      <alignment vertical="center" wrapText="1"/>
    </xf>
    <xf numFmtId="0" fontId="20" fillId="10" borderId="14" xfId="0" applyFont="1" applyFill="1" applyBorder="1">
      <alignment vertical="center" wrapText="1"/>
    </xf>
    <xf numFmtId="165" fontId="20" fillId="10" borderId="14" xfId="0" applyNumberFormat="1" applyFont="1" applyFill="1" applyBorder="1" applyAlignment="1">
      <alignment horizontal="center" vertical="center" wrapText="1"/>
    </xf>
    <xf numFmtId="0" fontId="0" fillId="10" borderId="11" xfId="3" applyFont="1" applyFill="1" applyBorder="1"/>
    <xf numFmtId="0" fontId="0" fillId="10" borderId="12" xfId="3" applyFont="1" applyFill="1" applyBorder="1"/>
    <xf numFmtId="0" fontId="1" fillId="10" borderId="12" xfId="3" applyFont="1" applyFill="1" applyBorder="1"/>
    <xf numFmtId="0" fontId="0" fillId="10" borderId="13" xfId="3" applyFont="1" applyFill="1" applyBorder="1"/>
    <xf numFmtId="0" fontId="20" fillId="3" borderId="14" xfId="0" applyFont="1" applyFill="1" applyBorder="1">
      <alignment vertical="center" wrapText="1"/>
    </xf>
    <xf numFmtId="0" fontId="20" fillId="3" borderId="14" xfId="0" applyFont="1" applyFill="1" applyBorder="1" applyAlignment="1">
      <alignment horizontal="center" vertical="center" wrapText="1"/>
    </xf>
    <xf numFmtId="165" fontId="20" fillId="3" borderId="14" xfId="0" applyNumberFormat="1" applyFont="1" applyFill="1" applyBorder="1" applyAlignment="1">
      <alignment horizontal="center" vertical="center" wrapText="1"/>
    </xf>
    <xf numFmtId="0" fontId="21" fillId="3" borderId="14" xfId="0" applyFont="1" applyFill="1" applyBorder="1">
      <alignment vertical="center" wrapText="1"/>
    </xf>
    <xf numFmtId="0" fontId="21" fillId="3" borderId="14" xfId="0" applyFont="1" applyFill="1" applyBorder="1" applyAlignment="1">
      <alignment horizontal="left" vertical="center" wrapText="1"/>
    </xf>
    <xf numFmtId="0" fontId="23" fillId="3" borderId="14" xfId="0" applyFont="1" applyFill="1" applyBorder="1" applyAlignment="1">
      <alignment vertical="center" wrapText="1" readingOrder="1"/>
    </xf>
    <xf numFmtId="0" fontId="20" fillId="4" borderId="14" xfId="0" applyFont="1" applyFill="1" applyBorder="1">
      <alignment vertical="center" wrapText="1"/>
    </xf>
    <xf numFmtId="0" fontId="20" fillId="4" borderId="14" xfId="0" applyFont="1" applyFill="1" applyBorder="1" applyAlignment="1">
      <alignment horizontal="center" vertical="center" wrapText="1"/>
    </xf>
    <xf numFmtId="165" fontId="20" fillId="4" borderId="14" xfId="0" applyNumberFormat="1" applyFont="1" applyFill="1" applyBorder="1" applyAlignment="1">
      <alignment horizontal="center" vertical="center" wrapText="1"/>
    </xf>
    <xf numFmtId="0" fontId="23" fillId="3" borderId="14" xfId="0" applyFont="1" applyFill="1" applyBorder="1" applyAlignment="1">
      <alignment horizontal="left" vertical="center" wrapText="1"/>
    </xf>
    <xf numFmtId="0" fontId="23" fillId="3" borderId="14" xfId="0" applyFont="1" applyFill="1" applyBorder="1" applyAlignment="1">
      <alignment horizontal="left" vertical="center" wrapText="1" indent="1" readingOrder="1"/>
    </xf>
    <xf numFmtId="0" fontId="18" fillId="4" borderId="14" xfId="0" applyFont="1" applyFill="1" applyBorder="1">
      <alignment vertical="center" wrapText="1"/>
    </xf>
    <xf numFmtId="165" fontId="18" fillId="4" borderId="14" xfId="0" applyNumberFormat="1" applyFont="1" applyFill="1" applyBorder="1">
      <alignment vertical="center" wrapText="1"/>
    </xf>
    <xf numFmtId="0" fontId="19" fillId="4" borderId="14" xfId="0" applyFont="1" applyFill="1" applyBorder="1">
      <alignment vertical="center" wrapText="1"/>
    </xf>
    <xf numFmtId="0" fontId="18" fillId="4" borderId="14" xfId="0" applyFont="1" applyFill="1" applyBorder="1" applyAlignment="1">
      <alignment vertical="center" wrapText="1" indent="1" readingOrder="1"/>
    </xf>
    <xf numFmtId="0" fontId="20" fillId="10" borderId="14" xfId="0" applyFont="1" applyFill="1" applyBorder="1" applyAlignment="1">
      <alignment horizontal="center" vertical="center" wrapText="1"/>
    </xf>
    <xf numFmtId="0" fontId="18" fillId="0" borderId="9" xfId="0" applyFont="1" applyBorder="1">
      <alignment vertical="center" wrapText="1"/>
    </xf>
    <xf numFmtId="0" fontId="24" fillId="0" borderId="9" xfId="0" applyFont="1" applyBorder="1">
      <alignment vertical="center" wrapText="1"/>
    </xf>
    <xf numFmtId="0" fontId="0" fillId="10" borderId="0" xfId="8" applyFont="1" applyFill="1" applyAlignment="1">
      <alignment horizontal="left" vertical="center" indent="5"/>
    </xf>
    <xf numFmtId="0" fontId="20" fillId="10" borderId="14" xfId="0" applyFont="1" applyFill="1" applyBorder="1" applyAlignment="1">
      <alignment horizontal="left" vertical="center" wrapText="1"/>
    </xf>
    <xf numFmtId="0" fontId="20" fillId="10" borderId="14" xfId="0" applyFont="1" applyFill="1" applyBorder="1" applyAlignment="1">
      <alignment horizontal="left" vertical="center" wrapText="1" indent="1" readingOrder="1"/>
    </xf>
    <xf numFmtId="0" fontId="0" fillId="0" borderId="0" xfId="8" applyFont="1" applyFill="1" applyAlignment="1">
      <alignment horizontal="left" vertical="center" indent="5"/>
    </xf>
    <xf numFmtId="0" fontId="0" fillId="3" borderId="9" xfId="0" applyFill="1" applyBorder="1">
      <alignment vertical="center" wrapText="1"/>
    </xf>
    <xf numFmtId="0" fontId="18" fillId="3" borderId="9" xfId="0" applyFont="1" applyFill="1" applyBorder="1">
      <alignment vertical="center" wrapText="1"/>
    </xf>
    <xf numFmtId="0" fontId="24" fillId="3" borderId="9" xfId="0" applyFont="1" applyFill="1" applyBorder="1">
      <alignment vertical="center" wrapText="1"/>
    </xf>
    <xf numFmtId="0" fontId="0" fillId="3" borderId="9" xfId="0" applyFill="1" applyBorder="1" applyAlignment="1">
      <alignment horizontal="center" vertical="center" wrapText="1"/>
    </xf>
    <xf numFmtId="3" fontId="26" fillId="13" borderId="20" xfId="0" applyNumberFormat="1" applyFont="1" applyFill="1" applyBorder="1">
      <alignment vertical="center" wrapText="1"/>
    </xf>
    <xf numFmtId="3" fontId="27" fillId="0" borderId="21" xfId="0" applyNumberFormat="1" applyFont="1" applyBorder="1" applyAlignment="1">
      <alignment horizontal="left"/>
    </xf>
    <xf numFmtId="3" fontId="27" fillId="0" borderId="22" xfId="0" applyNumberFormat="1" applyFont="1" applyBorder="1" applyAlignment="1">
      <alignment horizontal="left"/>
    </xf>
    <xf numFmtId="3" fontId="27" fillId="0" borderId="23" xfId="0" applyNumberFormat="1" applyFont="1" applyBorder="1" applyAlignment="1">
      <alignment horizontal="left"/>
    </xf>
    <xf numFmtId="3" fontId="27" fillId="0" borderId="24" xfId="0" applyNumberFormat="1" applyFont="1" applyBorder="1" applyAlignment="1">
      <alignment horizontal="left"/>
    </xf>
    <xf numFmtId="3" fontId="27" fillId="0" borderId="6" xfId="0" applyNumberFormat="1" applyFont="1" applyBorder="1" applyAlignment="1">
      <alignment horizontal="left"/>
    </xf>
    <xf numFmtId="0" fontId="0" fillId="8" borderId="9" xfId="0" applyFill="1" applyBorder="1">
      <alignment vertical="center" wrapText="1"/>
    </xf>
    <xf numFmtId="0" fontId="0" fillId="12" borderId="9" xfId="0" applyFill="1" applyBorder="1">
      <alignment vertical="center" wrapText="1"/>
    </xf>
    <xf numFmtId="0" fontId="0" fillId="4" borderId="9" xfId="0" applyFill="1" applyBorder="1">
      <alignment vertical="center" wrapText="1"/>
    </xf>
    <xf numFmtId="0" fontId="18" fillId="4" borderId="9" xfId="0" applyFont="1" applyFill="1" applyBorder="1">
      <alignment vertical="center" wrapText="1"/>
    </xf>
    <xf numFmtId="0" fontId="24" fillId="4" borderId="9" xfId="0" applyFont="1" applyFill="1" applyBorder="1">
      <alignment vertical="center" wrapText="1"/>
    </xf>
    <xf numFmtId="0" fontId="0" fillId="4" borderId="9" xfId="0" applyFill="1" applyBorder="1" applyAlignment="1">
      <alignment horizontal="center" vertical="center" wrapText="1"/>
    </xf>
    <xf numFmtId="0" fontId="18" fillId="4" borderId="17" xfId="0" applyFont="1" applyFill="1" applyBorder="1">
      <alignment vertical="center" wrapText="1"/>
    </xf>
    <xf numFmtId="0" fontId="24" fillId="4" borderId="17" xfId="0" applyFont="1" applyFill="1" applyBorder="1">
      <alignment vertical="center" wrapText="1"/>
    </xf>
    <xf numFmtId="165" fontId="18" fillId="4" borderId="17" xfId="0" applyNumberFormat="1" applyFont="1" applyFill="1" applyBorder="1">
      <alignment vertical="center" wrapText="1"/>
    </xf>
    <xf numFmtId="0" fontId="18" fillId="10" borderId="25" xfId="0" applyFont="1" applyFill="1" applyBorder="1">
      <alignment vertical="center" wrapText="1"/>
    </xf>
    <xf numFmtId="0" fontId="24" fillId="10" borderId="25" xfId="0" applyFont="1" applyFill="1" applyBorder="1">
      <alignment vertical="center" wrapText="1"/>
    </xf>
    <xf numFmtId="165" fontId="18" fillId="10" borderId="25" xfId="0" applyNumberFormat="1" applyFont="1" applyFill="1" applyBorder="1">
      <alignment vertical="center" wrapText="1"/>
    </xf>
    <xf numFmtId="0" fontId="18" fillId="10" borderId="14" xfId="0" applyFont="1" applyFill="1" applyBorder="1" applyAlignment="1">
      <alignment vertical="center" wrapText="1" indent="1" readingOrder="1"/>
    </xf>
    <xf numFmtId="0" fontId="30" fillId="10" borderId="14" xfId="0" applyFont="1" applyFill="1" applyBorder="1">
      <alignment vertical="center" wrapText="1"/>
    </xf>
    <xf numFmtId="0" fontId="30" fillId="10" borderId="14" xfId="0" applyFont="1" applyFill="1" applyBorder="1" applyAlignment="1">
      <alignment horizontal="left" vertical="center" wrapText="1"/>
    </xf>
    <xf numFmtId="0" fontId="20" fillId="10" borderId="14" xfId="0" applyFont="1" applyFill="1" applyBorder="1" applyAlignment="1">
      <alignment vertical="center" wrapText="1" readingOrder="1"/>
    </xf>
    <xf numFmtId="0" fontId="0" fillId="4" borderId="15" xfId="0" applyFill="1" applyBorder="1">
      <alignment vertical="center" wrapText="1"/>
    </xf>
    <xf numFmtId="17" fontId="1" fillId="10" borderId="0" xfId="0" applyNumberFormat="1" applyFont="1" applyFill="1">
      <alignment vertical="center" wrapText="1"/>
    </xf>
    <xf numFmtId="0" fontId="8" fillId="10" borderId="0" xfId="0" applyFont="1" applyFill="1">
      <alignment vertical="center" wrapText="1"/>
    </xf>
    <xf numFmtId="0" fontId="1" fillId="10" borderId="0" xfId="0" applyFont="1" applyFill="1" applyAlignment="1">
      <alignment vertical="center"/>
    </xf>
    <xf numFmtId="0" fontId="10" fillId="10" borderId="0" xfId="0" applyFont="1" applyFill="1">
      <alignment vertical="center" wrapText="1"/>
    </xf>
    <xf numFmtId="0" fontId="29" fillId="0" borderId="6" xfId="0" applyFont="1" applyBorder="1">
      <alignment vertical="center" wrapText="1"/>
    </xf>
    <xf numFmtId="0" fontId="29" fillId="0" borderId="4" xfId="0" applyFont="1" applyBorder="1">
      <alignment vertical="center" wrapText="1"/>
    </xf>
    <xf numFmtId="0" fontId="28" fillId="0" borderId="6" xfId="0" applyFont="1" applyBorder="1" applyAlignment="1">
      <alignment horizontal="center" vertical="center" wrapText="1"/>
    </xf>
    <xf numFmtId="0" fontId="28" fillId="0" borderId="9" xfId="0" applyFont="1" applyBorder="1" applyAlignment="1">
      <alignment horizontal="center" vertical="center" wrapText="1"/>
    </xf>
    <xf numFmtId="0" fontId="0" fillId="0" borderId="6" xfId="0" applyBorder="1">
      <alignment vertical="center" wrapText="1"/>
    </xf>
    <xf numFmtId="0" fontId="0" fillId="10" borderId="14" xfId="0" applyFill="1" applyBorder="1" applyAlignment="1">
      <alignment horizontal="left" vertical="center" wrapText="1" readingOrder="1"/>
    </xf>
    <xf numFmtId="0" fontId="0" fillId="4" borderId="14" xfId="0" applyFill="1" applyBorder="1" applyAlignment="1">
      <alignment horizontal="left" vertical="top" wrapText="1"/>
    </xf>
    <xf numFmtId="0" fontId="0" fillId="4" borderId="14" xfId="0" applyFill="1" applyBorder="1" applyAlignment="1">
      <alignment horizontal="left" vertical="center" wrapText="1"/>
    </xf>
    <xf numFmtId="0" fontId="31" fillId="0" borderId="0" xfId="0" applyFont="1">
      <alignment vertical="center" wrapText="1"/>
    </xf>
    <xf numFmtId="0" fontId="0" fillId="0" borderId="5" xfId="0" applyBorder="1" applyAlignment="1">
      <alignment vertical="center"/>
    </xf>
    <xf numFmtId="0" fontId="0" fillId="10" borderId="9" xfId="0" applyFill="1" applyBorder="1">
      <alignment vertical="center" wrapText="1"/>
    </xf>
    <xf numFmtId="0" fontId="18" fillId="10" borderId="9" xfId="0" applyFont="1" applyFill="1" applyBorder="1">
      <alignment vertical="center" wrapText="1"/>
    </xf>
    <xf numFmtId="0" fontId="0" fillId="10" borderId="9" xfId="0" applyFill="1" applyBorder="1" applyAlignment="1">
      <alignment horizontal="center" vertical="center" wrapText="1"/>
    </xf>
    <xf numFmtId="0" fontId="0" fillId="10" borderId="14" xfId="0" applyFill="1" applyBorder="1" applyAlignment="1">
      <alignment horizontal="left" vertical="top" wrapText="1"/>
    </xf>
    <xf numFmtId="0" fontId="0" fillId="10" borderId="14" xfId="0" applyFill="1" applyBorder="1" applyAlignment="1">
      <alignment horizontal="left" vertical="center" wrapText="1"/>
    </xf>
    <xf numFmtId="0" fontId="0" fillId="0" borderId="0" xfId="0" applyAlignment="1">
      <alignment vertical="center"/>
    </xf>
    <xf numFmtId="0" fontId="23" fillId="14" borderId="0" xfId="0" applyFont="1" applyFill="1" applyAlignment="1">
      <alignment vertical="center"/>
    </xf>
    <xf numFmtId="0" fontId="32" fillId="0" borderId="0" xfId="0" applyFont="1" applyAlignment="1">
      <alignment vertical="center"/>
    </xf>
    <xf numFmtId="0" fontId="12" fillId="3" borderId="0" xfId="0" applyFont="1" applyFill="1" applyAlignment="1">
      <alignment horizontal="left" vertical="center" wrapText="1" readingOrder="1"/>
    </xf>
    <xf numFmtId="0" fontId="8" fillId="0" borderId="14" xfId="0" applyFont="1" applyBorder="1">
      <alignment vertical="center" wrapText="1"/>
    </xf>
    <xf numFmtId="0" fontId="1" fillId="0" borderId="14" xfId="0" applyFont="1" applyBorder="1" applyAlignment="1">
      <alignment vertical="center"/>
    </xf>
    <xf numFmtId="0" fontId="1" fillId="10" borderId="14" xfId="0" applyFont="1" applyFill="1" applyBorder="1">
      <alignment vertical="center" wrapText="1"/>
    </xf>
    <xf numFmtId="0" fontId="1" fillId="0" borderId="14" xfId="0" applyFont="1" applyBorder="1">
      <alignment vertical="center" wrapText="1"/>
    </xf>
    <xf numFmtId="165" fontId="1" fillId="10" borderId="0" xfId="0" applyNumberFormat="1" applyFont="1" applyFill="1">
      <alignment vertical="center" wrapText="1"/>
    </xf>
    <xf numFmtId="0" fontId="0" fillId="10" borderId="27" xfId="0" applyFill="1" applyBorder="1">
      <alignment vertical="center" wrapText="1"/>
    </xf>
    <xf numFmtId="0" fontId="12" fillId="4" borderId="0" xfId="0" applyFont="1" applyFill="1" applyAlignment="1">
      <alignment horizontal="left" vertical="center" wrapText="1" readingOrder="1"/>
    </xf>
    <xf numFmtId="2" fontId="20" fillId="3" borderId="14" xfId="0" applyNumberFormat="1" applyFont="1" applyFill="1" applyBorder="1" applyAlignment="1">
      <alignment horizontal="center" vertical="center" wrapText="1"/>
    </xf>
    <xf numFmtId="0" fontId="33" fillId="0" borderId="0" xfId="0" applyFont="1" applyAlignment="1">
      <alignment vertical="center"/>
    </xf>
    <xf numFmtId="0" fontId="34" fillId="0" borderId="0" xfId="0" applyFont="1" applyAlignment="1">
      <alignment vertical="center"/>
    </xf>
    <xf numFmtId="0" fontId="1" fillId="0" borderId="5" xfId="0" applyFont="1" applyBorder="1" applyAlignment="1">
      <alignment vertical="center"/>
    </xf>
    <xf numFmtId="0" fontId="26" fillId="0" borderId="14" xfId="0" applyFont="1" applyBorder="1" applyAlignment="1">
      <alignment horizontal="center" vertical="center" wrapText="1"/>
    </xf>
    <xf numFmtId="0" fontId="26" fillId="0" borderId="14" xfId="0" applyFont="1" applyBorder="1">
      <alignment vertical="center" wrapText="1"/>
    </xf>
    <xf numFmtId="0" fontId="24" fillId="0" borderId="14" xfId="0" applyFont="1" applyBorder="1">
      <alignment vertical="center" wrapText="1"/>
    </xf>
    <xf numFmtId="0" fontId="35" fillId="0" borderId="14" xfId="0" applyFont="1" applyBorder="1">
      <alignment vertical="center" wrapText="1"/>
    </xf>
    <xf numFmtId="14" fontId="0" fillId="10" borderId="0" xfId="0" applyNumberFormat="1" applyFill="1">
      <alignment vertical="center" wrapText="1"/>
    </xf>
    <xf numFmtId="14" fontId="1" fillId="10" borderId="0" xfId="0" applyNumberFormat="1" applyFont="1" applyFill="1">
      <alignment vertical="center" wrapText="1"/>
    </xf>
    <xf numFmtId="0" fontId="26" fillId="0" borderId="17" xfId="0" applyFont="1" applyBorder="1">
      <alignment vertical="center" wrapText="1"/>
    </xf>
    <xf numFmtId="0" fontId="24" fillId="0" borderId="17" xfId="0" applyFont="1" applyBorder="1">
      <alignment vertical="center" wrapText="1"/>
    </xf>
    <xf numFmtId="0" fontId="35" fillId="0" borderId="17" xfId="0" applyFont="1" applyBorder="1">
      <alignment vertical="center" wrapText="1"/>
    </xf>
    <xf numFmtId="0" fontId="26" fillId="0" borderId="17" xfId="0" applyFont="1" applyBorder="1" applyAlignment="1">
      <alignment horizontal="center" vertical="center" wrapText="1"/>
    </xf>
    <xf numFmtId="0" fontId="1" fillId="0" borderId="0" xfId="10"/>
    <xf numFmtId="0" fontId="1" fillId="0" borderId="0" xfId="10" applyAlignment="1">
      <alignment horizontal="left" vertical="top" wrapText="1"/>
    </xf>
    <xf numFmtId="0" fontId="9" fillId="11" borderId="0" xfId="10" applyFont="1" applyFill="1" applyAlignment="1">
      <alignment horizontal="left" vertical="top" wrapText="1"/>
    </xf>
    <xf numFmtId="0" fontId="1" fillId="0" borderId="9" xfId="10" applyBorder="1" applyAlignment="1">
      <alignment horizontal="center" vertical="center"/>
    </xf>
    <xf numFmtId="0" fontId="9" fillId="11" borderId="0" xfId="10" applyFont="1" applyFill="1" applyAlignment="1">
      <alignment horizontal="center" vertical="center"/>
    </xf>
    <xf numFmtId="0" fontId="9" fillId="11" borderId="0" xfId="10" applyFont="1" applyFill="1" applyAlignment="1">
      <alignment horizontal="center"/>
    </xf>
    <xf numFmtId="9" fontId="1" fillId="0" borderId="0" xfId="9"/>
    <xf numFmtId="0" fontId="1" fillId="15" borderId="9" xfId="10" applyFill="1" applyBorder="1" applyAlignment="1">
      <alignment horizontal="center" vertical="center"/>
    </xf>
    <xf numFmtId="0" fontId="1" fillId="3" borderId="9" xfId="10" applyFill="1" applyBorder="1" applyAlignment="1">
      <alignment horizontal="left" vertical="top" wrapText="1"/>
    </xf>
    <xf numFmtId="0" fontId="1" fillId="16" borderId="9" xfId="10" applyFill="1" applyBorder="1" applyAlignment="1">
      <alignment horizontal="left" vertical="top" wrapText="1"/>
    </xf>
    <xf numFmtId="0" fontId="1" fillId="8" borderId="9" xfId="10" applyFill="1" applyBorder="1" applyAlignment="1">
      <alignment horizontal="left" vertical="top" wrapText="1"/>
    </xf>
    <xf numFmtId="0" fontId="26" fillId="4" borderId="14" xfId="0" applyFont="1" applyFill="1" applyBorder="1">
      <alignment vertical="center" wrapText="1"/>
    </xf>
    <xf numFmtId="0" fontId="24" fillId="4" borderId="14" xfId="0" applyFont="1" applyFill="1" applyBorder="1">
      <alignment vertical="center" wrapText="1"/>
    </xf>
    <xf numFmtId="0" fontId="35" fillId="4" borderId="14" xfId="0" applyFont="1" applyFill="1" applyBorder="1">
      <alignment vertical="center" wrapText="1"/>
    </xf>
    <xf numFmtId="0" fontId="26" fillId="4" borderId="14" xfId="0" applyFont="1" applyFill="1" applyBorder="1" applyAlignment="1">
      <alignment horizontal="center" vertical="center" wrapText="1"/>
    </xf>
    <xf numFmtId="0" fontId="2" fillId="17" borderId="9" xfId="10" applyFont="1" applyFill="1" applyBorder="1" applyAlignment="1">
      <alignment horizontal="left" vertical="top" wrapText="1"/>
    </xf>
    <xf numFmtId="0" fontId="8" fillId="16" borderId="9" xfId="10" applyFont="1" applyFill="1" applyBorder="1" applyAlignment="1">
      <alignment horizontal="left" vertical="top" wrapText="1"/>
    </xf>
    <xf numFmtId="0" fontId="0" fillId="0" borderId="17" xfId="0" applyBorder="1">
      <alignment vertical="center" wrapText="1"/>
    </xf>
    <xf numFmtId="0" fontId="36" fillId="0" borderId="17" xfId="0" applyFont="1" applyBorder="1">
      <alignment vertical="center" wrapText="1"/>
    </xf>
    <xf numFmtId="0" fontId="0" fillId="0" borderId="17" xfId="0" applyBorder="1" applyAlignment="1">
      <alignment horizontal="center" vertical="center" wrapText="1"/>
    </xf>
    <xf numFmtId="0" fontId="1" fillId="0" borderId="0" xfId="10" applyAlignment="1">
      <alignment vertical="center"/>
    </xf>
    <xf numFmtId="0" fontId="1" fillId="0" borderId="0" xfId="10" applyAlignment="1">
      <alignment horizontal="center" vertical="center"/>
    </xf>
    <xf numFmtId="0" fontId="2" fillId="18" borderId="9" xfId="10" applyFont="1" applyFill="1" applyBorder="1" applyAlignment="1">
      <alignment horizontal="left" vertical="top" wrapText="1"/>
    </xf>
    <xf numFmtId="0" fontId="2" fillId="11" borderId="9" xfId="10" applyFont="1" applyFill="1" applyBorder="1" applyAlignment="1">
      <alignment horizontal="left" vertical="top" wrapText="1"/>
    </xf>
    <xf numFmtId="0" fontId="12" fillId="0" borderId="9" xfId="10" applyFont="1" applyBorder="1" applyAlignment="1">
      <alignment horizontal="left" vertical="top" wrapText="1"/>
    </xf>
    <xf numFmtId="0" fontId="0" fillId="0" borderId="0" xfId="0" applyAlignment="1"/>
    <xf numFmtId="0" fontId="37" fillId="3" borderId="9" xfId="10" applyFont="1" applyFill="1" applyBorder="1" applyAlignment="1">
      <alignment horizontal="left" vertical="top" wrapText="1"/>
    </xf>
    <xf numFmtId="0" fontId="1" fillId="0" borderId="0" xfId="10" applyAlignment="1">
      <alignment horizontal="center" vertical="center" wrapText="1"/>
    </xf>
    <xf numFmtId="0" fontId="1" fillId="10" borderId="9" xfId="10" applyFill="1" applyBorder="1" applyAlignment="1">
      <alignment horizontal="left" vertical="top" wrapText="1"/>
    </xf>
    <xf numFmtId="0" fontId="1" fillId="0" borderId="0" xfId="10" applyAlignment="1">
      <alignment wrapText="1"/>
    </xf>
    <xf numFmtId="0" fontId="1" fillId="8" borderId="0" xfId="10" applyFill="1"/>
    <xf numFmtId="0" fontId="1" fillId="3" borderId="0" xfId="10" applyFill="1"/>
    <xf numFmtId="0" fontId="9" fillId="11" borderId="9" xfId="11" applyFont="1" applyFill="1" applyBorder="1"/>
    <xf numFmtId="0" fontId="1" fillId="0" borderId="0" xfId="11"/>
    <xf numFmtId="0" fontId="1" fillId="0" borderId="9" xfId="11" applyBorder="1" applyAlignment="1">
      <alignment vertical="center"/>
    </xf>
    <xf numFmtId="0" fontId="1" fillId="0" borderId="9" xfId="11" applyBorder="1" applyAlignment="1">
      <alignment vertical="center" wrapText="1"/>
    </xf>
    <xf numFmtId="0" fontId="9" fillId="3" borderId="9" xfId="11" applyFont="1" applyFill="1" applyBorder="1"/>
    <xf numFmtId="0" fontId="0" fillId="0" borderId="9" xfId="11" applyFont="1" applyBorder="1" applyAlignment="1">
      <alignment vertical="center" wrapText="1"/>
    </xf>
    <xf numFmtId="0" fontId="9" fillId="19" borderId="9" xfId="11" applyFont="1" applyFill="1" applyBorder="1"/>
    <xf numFmtId="0" fontId="1" fillId="19" borderId="9" xfId="11" applyFill="1" applyBorder="1" applyAlignment="1">
      <alignment vertical="center" wrapText="1"/>
    </xf>
    <xf numFmtId="0" fontId="1" fillId="19" borderId="0" xfId="11" applyFill="1"/>
    <xf numFmtId="0" fontId="1" fillId="0" borderId="0" xfId="10" applyAlignment="1">
      <alignment horizontal="left" vertical="center"/>
    </xf>
    <xf numFmtId="0" fontId="1" fillId="3" borderId="0" xfId="10" applyFill="1" applyAlignment="1">
      <alignment horizontal="left" vertical="center"/>
    </xf>
    <xf numFmtId="0" fontId="1" fillId="0" borderId="0" xfId="10" applyAlignment="1">
      <alignment horizontal="left" vertical="center" wrapText="1"/>
    </xf>
    <xf numFmtId="0" fontId="1" fillId="0" borderId="0" xfId="10" applyAlignment="1">
      <alignment vertical="center" wrapText="1"/>
    </xf>
    <xf numFmtId="0" fontId="1" fillId="3" borderId="0" xfId="10" applyFill="1" applyAlignment="1">
      <alignment horizontal="left" vertical="center" wrapText="1"/>
    </xf>
    <xf numFmtId="0" fontId="40" fillId="0" borderId="0" xfId="10" applyFont="1"/>
    <xf numFmtId="0" fontId="40" fillId="0" borderId="0" xfId="10" applyFont="1" applyAlignment="1">
      <alignment horizontal="left" vertical="center"/>
    </xf>
    <xf numFmtId="0" fontId="40" fillId="3" borderId="0" xfId="10" applyFont="1" applyFill="1" applyAlignment="1">
      <alignment wrapText="1"/>
    </xf>
    <xf numFmtId="0" fontId="40" fillId="0" borderId="0" xfId="10" applyFont="1" applyAlignment="1">
      <alignment wrapText="1"/>
    </xf>
    <xf numFmtId="0" fontId="1" fillId="0" borderId="0" xfId="11" applyAlignment="1">
      <alignment vertical="top"/>
    </xf>
    <xf numFmtId="0" fontId="0" fillId="0" borderId="9" xfId="11" applyFont="1" applyBorder="1" applyAlignment="1">
      <alignment vertical="center"/>
    </xf>
    <xf numFmtId="0" fontId="1" fillId="3" borderId="0" xfId="11" applyFill="1"/>
    <xf numFmtId="165" fontId="0" fillId="0" borderId="14" xfId="0" applyNumberFormat="1" applyBorder="1" applyAlignment="1">
      <alignment horizontal="center" vertical="center" wrapText="1"/>
    </xf>
    <xf numFmtId="0" fontId="1" fillId="3" borderId="14" xfId="0" applyFont="1" applyFill="1" applyBorder="1">
      <alignment vertical="center" wrapText="1"/>
    </xf>
    <xf numFmtId="0" fontId="1" fillId="0" borderId="26" xfId="0" applyFont="1" applyBorder="1">
      <alignment vertical="center" wrapText="1"/>
    </xf>
    <xf numFmtId="0" fontId="36" fillId="4" borderId="14" xfId="0" applyFont="1" applyFill="1" applyBorder="1">
      <alignment vertical="center" wrapText="1"/>
    </xf>
    <xf numFmtId="0" fontId="36" fillId="0" borderId="14" xfId="0" applyFont="1" applyBorder="1">
      <alignment vertical="center" wrapText="1"/>
    </xf>
    <xf numFmtId="0" fontId="26" fillId="0" borderId="25" xfId="0" applyFont="1" applyBorder="1">
      <alignment vertical="center" wrapText="1"/>
    </xf>
    <xf numFmtId="0" fontId="24" fillId="0" borderId="25" xfId="0" applyFont="1" applyBorder="1">
      <alignment vertical="center" wrapText="1"/>
    </xf>
    <xf numFmtId="0" fontId="35" fillId="0" borderId="25" xfId="0" applyFont="1" applyBorder="1">
      <alignment vertical="center" wrapText="1"/>
    </xf>
    <xf numFmtId="0" fontId="26" fillId="0" borderId="25" xfId="0" applyFont="1" applyBorder="1" applyAlignment="1">
      <alignment horizontal="center" vertical="center" wrapText="1"/>
    </xf>
    <xf numFmtId="0" fontId="1" fillId="4" borderId="14" xfId="0" applyFont="1" applyFill="1" applyBorder="1">
      <alignment vertical="center" wrapText="1"/>
    </xf>
    <xf numFmtId="0" fontId="12" fillId="4" borderId="14" xfId="0" applyFont="1" applyFill="1" applyBorder="1">
      <alignment vertical="center" wrapText="1"/>
    </xf>
    <xf numFmtId="0" fontId="1" fillId="4" borderId="14" xfId="0" applyFont="1" applyFill="1" applyBorder="1" applyAlignment="1">
      <alignment horizontal="center" vertical="center" wrapText="1"/>
    </xf>
    <xf numFmtId="0" fontId="12" fillId="0" borderId="14" xfId="0" applyFont="1" applyBorder="1">
      <alignment vertical="center" wrapText="1"/>
    </xf>
    <xf numFmtId="0" fontId="1" fillId="0" borderId="14" xfId="0" applyFont="1" applyBorder="1" applyAlignment="1">
      <alignment horizontal="center" vertical="center" wrapText="1"/>
    </xf>
    <xf numFmtId="165" fontId="20" fillId="10" borderId="28" xfId="0" applyNumberFormat="1" applyFont="1" applyFill="1" applyBorder="1" applyAlignment="1">
      <alignment horizontal="center" vertical="center" wrapText="1"/>
    </xf>
    <xf numFmtId="165" fontId="0" fillId="10" borderId="28" xfId="0" applyNumberFormat="1" applyFill="1" applyBorder="1" applyAlignment="1">
      <alignment horizontal="center" vertical="center" wrapText="1"/>
    </xf>
    <xf numFmtId="0" fontId="0" fillId="0" borderId="12" xfId="3" applyFont="1" applyFill="1" applyBorder="1"/>
    <xf numFmtId="0" fontId="12" fillId="3" borderId="14" xfId="0" applyFont="1" applyFill="1" applyBorder="1">
      <alignment vertical="center" wrapText="1"/>
    </xf>
    <xf numFmtId="0" fontId="1" fillId="3" borderId="14" xfId="0" applyFont="1" applyFill="1" applyBorder="1" applyAlignment="1">
      <alignment horizontal="center" vertical="center" wrapText="1"/>
    </xf>
    <xf numFmtId="0" fontId="26" fillId="4" borderId="17" xfId="0" applyFont="1" applyFill="1" applyBorder="1">
      <alignment vertical="center" wrapText="1"/>
    </xf>
    <xf numFmtId="0" fontId="35" fillId="4" borderId="17" xfId="0" applyFont="1" applyFill="1" applyBorder="1">
      <alignment vertical="center" wrapText="1"/>
    </xf>
    <xf numFmtId="0" fontId="26" fillId="4" borderId="17" xfId="0" applyFont="1" applyFill="1" applyBorder="1" applyAlignment="1">
      <alignment horizontal="center" vertical="center" wrapText="1"/>
    </xf>
    <xf numFmtId="0" fontId="26" fillId="4" borderId="25" xfId="0" applyFont="1" applyFill="1" applyBorder="1">
      <alignment vertical="center" wrapText="1"/>
    </xf>
    <xf numFmtId="0" fontId="24" fillId="4" borderId="25" xfId="0" applyFont="1" applyFill="1" applyBorder="1">
      <alignment vertical="center" wrapText="1"/>
    </xf>
    <xf numFmtId="0" fontId="35" fillId="4" borderId="25" xfId="0" applyFont="1" applyFill="1" applyBorder="1">
      <alignment vertical="center" wrapText="1"/>
    </xf>
    <xf numFmtId="0" fontId="26" fillId="4" borderId="25" xfId="0" applyFont="1" applyFill="1" applyBorder="1" applyAlignment="1">
      <alignment horizontal="center" vertical="center" wrapText="1"/>
    </xf>
    <xf numFmtId="0" fontId="1" fillId="10" borderId="0" xfId="0" applyFont="1" applyFill="1" applyAlignment="1">
      <alignment horizontal="left" vertical="center" wrapText="1"/>
    </xf>
    <xf numFmtId="0" fontId="4" fillId="2" borderId="0" xfId="8" applyFill="1" applyAlignment="1">
      <alignment horizontal="left" vertical="center" indent="5"/>
    </xf>
    <xf numFmtId="0" fontId="1" fillId="3" borderId="0" xfId="10" applyFill="1" applyAlignment="1">
      <alignment horizontal="left" vertical="center"/>
    </xf>
    <xf numFmtId="0" fontId="1" fillId="0" borderId="0" xfId="10" applyAlignment="1">
      <alignment horizontal="center" vertical="center"/>
    </xf>
    <xf numFmtId="0" fontId="0" fillId="3" borderId="0" xfId="10" applyFont="1" applyFill="1" applyAlignment="1">
      <alignment horizontal="left" vertical="center"/>
    </xf>
    <xf numFmtId="0" fontId="12" fillId="0" borderId="0" xfId="10" applyFont="1" applyAlignment="1">
      <alignment horizontal="left" vertical="center" wrapText="1"/>
    </xf>
    <xf numFmtId="0" fontId="3" fillId="2" borderId="0" xfId="2" applyAlignment="1">
      <alignment horizontal="left" vertical="center" indent="4"/>
    </xf>
    <xf numFmtId="0" fontId="7" fillId="0" borderId="0" xfId="2" applyFont="1" applyFill="1" applyAlignment="1">
      <alignment horizontal="left" vertical="center" indent="4"/>
    </xf>
    <xf numFmtId="0" fontId="7" fillId="10" borderId="0" xfId="2" applyFont="1" applyFill="1" applyAlignment="1">
      <alignment horizontal="left" vertical="center" indent="4"/>
    </xf>
    <xf numFmtId="0" fontId="25" fillId="10" borderId="0" xfId="2" applyFont="1" applyFill="1" applyAlignment="1">
      <alignment horizontal="left" vertical="center" indent="4"/>
    </xf>
    <xf numFmtId="0" fontId="25" fillId="0" borderId="0" xfId="2" applyFont="1" applyFill="1" applyAlignment="1">
      <alignment horizontal="left" vertical="center" indent="4"/>
    </xf>
  </cellXfs>
  <cellStyles count="14">
    <cellStyle name="Comma" xfId="1" builtinId="3" customBuiltin="1"/>
    <cellStyle name="Explanatory Text" xfId="8" builtinId="53" customBuiltin="1"/>
    <cellStyle name="Fecha" xfId="5" xr:uid="{00000000-0005-0000-0000-000001000000}"/>
    <cellStyle name="Followed Hyperlink" xfId="7" builtinId="9" customBuiltin="1"/>
    <cellStyle name="Heading 1" xfId="3" builtinId="16" customBuiltin="1"/>
    <cellStyle name="Hyperlink" xfId="6" builtinId="8" customBuiltin="1"/>
    <cellStyle name="Normal" xfId="0" builtinId="0" customBuiltin="1"/>
    <cellStyle name="Normal 2" xfId="10" xr:uid="{000E356E-10B0-4C0B-93E3-361A0F10B796}"/>
    <cellStyle name="Normal 3" xfId="11" xr:uid="{E5D3B115-9FE3-4384-A626-82A37902A462}"/>
    <cellStyle name="Normal 4" xfId="12" xr:uid="{6E0E45F3-9752-4722-BBA0-AFC3189F7902}"/>
    <cellStyle name="Normal 5" xfId="13" xr:uid="{F77DE716-F9AE-4662-9F5E-8D093341342D}"/>
    <cellStyle name="Note" xfId="4" builtinId="10" customBuiltin="1"/>
    <cellStyle name="Percent" xfId="9" builtinId="5"/>
    <cellStyle name="Title" xfId="2" builtinId="15" customBuiltin="1"/>
  </cellStyles>
  <dxfs count="4175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name val="Franklin Gothic Medium"/>
        <scheme val="none"/>
      </font>
      <alignment vertical="center" textRotation="0" wrapText="0" indent="0" justifyLastLine="0" shrinkToFit="0" readingOrder="0"/>
    </dxf>
    <dxf>
      <font>
        <b val="0"/>
        <i val="0"/>
        <strike val="0"/>
        <condense val="0"/>
        <extend val="0"/>
        <outline val="0"/>
        <shadow val="0"/>
        <u val="none"/>
        <vertAlign val="baseline"/>
        <sz val="11"/>
        <color rgb="FF000000"/>
        <name val="Euphemia"/>
        <family val="2"/>
        <scheme val="none"/>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ont>
        <b val="0"/>
        <strike val="0"/>
        <outline val="0"/>
        <shadow val="0"/>
        <u val="none"/>
        <vertAlign val="baseline"/>
        <sz val="11"/>
        <color rgb="FF000000"/>
        <name val="Arial"/>
        <scheme val="none"/>
      </font>
      <fill>
        <patternFill patternType="solid">
          <fgColor rgb="FF000000"/>
          <bgColor rgb="FFFFFFFF"/>
        </patternFill>
      </fill>
      <alignment vertical="center" textRotation="0" wrapText="0" indent="0" justifyLastLine="0" shrinkToFit="0" readingOrder="0"/>
      <border outline="0">
        <left style="thin">
          <color rgb="FF000000"/>
        </left>
      </border>
    </dxf>
    <dxf>
      <font>
        <b val="0"/>
        <i val="0"/>
        <strike val="0"/>
        <condense val="0"/>
        <extend val="0"/>
        <outline val="0"/>
        <shadow val="0"/>
        <u val="none"/>
        <vertAlign val="baseline"/>
        <sz val="11"/>
        <color rgb="FF000000"/>
        <name val="Euphemia"/>
        <family val="2"/>
        <scheme val="none"/>
      </font>
    </dxf>
    <dxf>
      <font>
        <color theme="1"/>
        <name val="Arial"/>
      </font>
      <fill>
        <patternFill patternType="solid">
          <fgColor indexed="64"/>
          <bgColor theme="0"/>
        </patternFill>
      </fill>
      <border diagonalUp="0" diagonalDown="0" outline="0">
        <left style="thin">
          <color rgb="FF000000"/>
        </left>
        <right style="thin">
          <color rgb="FF000000"/>
        </right>
        <top style="thin">
          <color rgb="FF000000"/>
        </top>
        <bottom style="thin">
          <color rgb="FF000000"/>
        </bottom>
      </border>
    </dxf>
    <dxf>
      <font>
        <color theme="1"/>
        <name val="Arial"/>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color theme="1"/>
        <name val="Arial"/>
      </font>
      <numFmt numFmtId="165" formatCode="0.0"/>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Arial"/>
        <scheme val="minor"/>
      </font>
      <fill>
        <patternFill patternType="solid">
          <fgColor indexed="64"/>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scheme val="minor"/>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color theme="1"/>
        <name val="Arial"/>
      </font>
      <fill>
        <patternFill patternType="solid">
          <fgColor indexed="64"/>
          <bgColor theme="0"/>
        </patternFill>
      </fill>
      <border diagonalUp="0" diagonalDown="0" outline="0">
        <left style="thin">
          <color rgb="FF000000"/>
        </left>
        <right style="thin">
          <color rgb="FF000000"/>
        </right>
        <top style="thin">
          <color rgb="FF000000"/>
        </top>
        <bottom style="thin">
          <color rgb="FF000000"/>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color rgb="FF000000"/>
        <name val="Arial"/>
        <scheme val="none"/>
      </font>
      <fill>
        <patternFill patternType="solid">
          <fgColor rgb="FF000000"/>
          <bgColor rgb="FFFFFFFF"/>
        </patternFill>
      </fill>
      <alignment vertical="center" textRotation="0" wrapText="0" indent="0" justifyLastLine="0" shrinkToFit="0" readingOrder="0"/>
    </dxf>
    <dxf>
      <font>
        <color theme="1"/>
      </font>
      <fill>
        <patternFill patternType="none">
          <fgColor indexed="64"/>
          <bgColor auto="1"/>
        </patternFill>
      </fill>
      <border diagonalUp="0" diagonalDown="0">
        <left/>
        <right/>
        <top/>
        <bottom/>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ont>
        <b val="0"/>
        <strike val="0"/>
        <outline val="0"/>
        <shadow val="0"/>
        <u val="none"/>
        <vertAlign val="baseline"/>
        <sz val="11"/>
        <color rgb="FF000000"/>
        <name val="Arial"/>
        <scheme val="none"/>
      </font>
      <fill>
        <patternFill patternType="solid">
          <fgColor rgb="FF000000"/>
          <bgColor rgb="FFFFFFFF"/>
        </patternFill>
      </fill>
      <alignment vertical="center" textRotation="0" wrapText="0" indent="0" justifyLastLine="0" shrinkToFit="0" readingOrder="0"/>
      <border outline="0">
        <left style="thin">
          <color rgb="FF000000"/>
        </left>
      </border>
    </dxf>
    <dxf>
      <font>
        <b val="0"/>
        <i val="0"/>
        <strike val="0"/>
        <condense val="0"/>
        <extend val="0"/>
        <outline val="0"/>
        <shadow val="0"/>
        <u val="none"/>
        <vertAlign val="baseline"/>
        <sz val="11"/>
        <color rgb="FF000000"/>
        <name val="Euphemia"/>
        <family val="2"/>
        <scheme val="none"/>
      </font>
    </dxf>
    <dxf>
      <font>
        <color theme="1"/>
        <name val="Arial"/>
      </font>
      <fill>
        <patternFill patternType="solid">
          <fgColor indexed="64"/>
          <bgColor theme="0"/>
        </patternFill>
      </fill>
      <border diagonalUp="0" diagonalDown="0" outline="0">
        <left style="thin">
          <color rgb="FF000000"/>
        </left>
        <right style="thin">
          <color rgb="FF000000"/>
        </right>
        <top style="thin">
          <color rgb="FF000000"/>
        </top>
        <bottom style="thin">
          <color rgb="FF000000"/>
        </bottom>
      </border>
    </dxf>
    <dxf>
      <font>
        <color theme="1"/>
        <name val="Arial"/>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color theme="1"/>
        <name val="Arial"/>
      </font>
      <numFmt numFmtId="165" formatCode="0.0"/>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Arial"/>
        <scheme val="minor"/>
      </font>
      <fill>
        <patternFill patternType="solid">
          <fgColor indexed="64"/>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scheme val="minor"/>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color theme="1"/>
        <name val="Arial"/>
      </font>
      <fill>
        <patternFill patternType="solid">
          <fgColor indexed="64"/>
          <bgColor theme="0"/>
        </patternFill>
      </fill>
      <border diagonalUp="0" diagonalDown="0" outline="0">
        <left style="thin">
          <color rgb="FF000000"/>
        </left>
        <right style="thin">
          <color rgb="FF000000"/>
        </right>
        <top style="thin">
          <color rgb="FF000000"/>
        </top>
        <bottom style="thin">
          <color rgb="FF000000"/>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color rgb="FF000000"/>
        <name val="Arial"/>
        <scheme val="none"/>
      </font>
      <fill>
        <patternFill patternType="solid">
          <fgColor rgb="FF000000"/>
          <bgColor rgb="FFFFFFFF"/>
        </patternFill>
      </fill>
      <alignment vertical="center" textRotation="0" wrapText="0" indent="0" justifyLastLine="0" shrinkToFit="0" readingOrder="0"/>
    </dxf>
    <dxf>
      <font>
        <color theme="1"/>
      </font>
      <fill>
        <patternFill patternType="none">
          <fgColor indexed="64"/>
          <bgColor auto="1"/>
        </patternFill>
      </fill>
      <border diagonalUp="0" diagonalDown="0">
        <left/>
        <right/>
        <top/>
        <bottom/>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ont>
        <b val="0"/>
        <strike val="0"/>
        <outline val="0"/>
        <shadow val="0"/>
        <u val="none"/>
        <vertAlign val="baseline"/>
        <sz val="11"/>
        <color rgb="FF000000"/>
        <name val="Arial"/>
        <scheme val="none"/>
      </font>
      <fill>
        <patternFill patternType="solid">
          <fgColor rgb="FF000000"/>
          <bgColor rgb="FFFFFFFF"/>
        </patternFill>
      </fill>
      <alignment vertical="center" textRotation="0" wrapText="0" indent="0" justifyLastLine="0" shrinkToFit="0" readingOrder="0"/>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color theme="1"/>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font>
      <numFmt numFmtId="165" formatCode="0.0"/>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Arial"/>
        <scheme val="minor"/>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minor"/>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color rgb="FF000000"/>
        <name val="Arial"/>
        <scheme val="none"/>
      </font>
      <fill>
        <patternFill patternType="solid">
          <fgColor rgb="FF000000"/>
          <bgColor rgb="FFFFFFFF"/>
        </patternFill>
      </fill>
      <alignment vertical="center" textRotation="0" wrapText="0" indent="0" justifyLastLine="0" shrinkToFit="0" readingOrder="0"/>
    </dxf>
    <dxf>
      <font>
        <color theme="1"/>
      </font>
      <fill>
        <patternFill patternType="none">
          <fgColor indexed="64"/>
          <bgColor auto="1"/>
        </patternFill>
      </fill>
      <border diagonalUp="0" diagonalDown="0">
        <left/>
        <right/>
        <top/>
        <bottom/>
      </border>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ont>
        <color theme="1"/>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font>
      <numFmt numFmtId="165" formatCode="0.0"/>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Arial"/>
        <scheme val="minor"/>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minor"/>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auto="1"/>
        </bottom>
      </border>
    </dxf>
    <dxf>
      <font>
        <b val="0"/>
        <i val="0"/>
        <strike val="0"/>
        <condense val="0"/>
        <extend val="0"/>
        <outline val="0"/>
        <shadow val="0"/>
        <u val="none"/>
        <vertAlign val="baseline"/>
        <sz val="11"/>
        <color theme="1"/>
        <name val="Euphemia"/>
        <family val="2"/>
        <scheme val="none"/>
      </font>
      <fill>
        <patternFill patternType="none">
          <fgColor rgb="FF000000"/>
          <bgColor auto="1"/>
        </patternFill>
      </fill>
    </dxf>
    <dxf>
      <font>
        <b val="0"/>
        <strike val="0"/>
        <outline val="0"/>
        <shadow val="0"/>
        <u val="none"/>
        <vertAlign val="baseline"/>
        <sz val="11"/>
        <color theme="1"/>
        <name val="Arial"/>
        <scheme val="none"/>
      </font>
      <fill>
        <patternFill patternType="solid">
          <fgColor indexed="64"/>
          <bgColor theme="0"/>
        </patternFill>
      </fill>
      <alignment vertical="center" textRotation="0" wrapText="0" indent="0" justifyLastLine="0" shrinkToFit="0" readingOrder="0"/>
    </dxf>
    <dxf>
      <font>
        <color theme="1"/>
      </font>
      <fill>
        <patternFill patternType="none">
          <fgColor indexed="64"/>
          <bgColor auto="1"/>
        </patternFill>
      </fill>
      <border diagonalUp="0" diagonalDown="0">
        <left/>
        <right/>
        <top/>
        <bottom/>
      </border>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theme="1"/>
      </font>
    </dxf>
    <dxf>
      <font>
        <b val="0"/>
        <strike val="0"/>
        <outline val="0"/>
        <shadow val="0"/>
        <u val="none"/>
        <vertAlign val="baseline"/>
        <sz val="11"/>
        <color theme="1"/>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ont>
        <color theme="1"/>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dxf>
    <dxf>
      <font>
        <color theme="1"/>
        <name val="Arial"/>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dxf>
    <dxf>
      <font>
        <color theme="1"/>
        <name val="Arial"/>
      </font>
      <numFmt numFmtId="165" formatCode="0.0"/>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numFmt numFmtId="165" formatCode="0.0"/>
      <alignment horizontal="center" vertical="center" textRotation="0" wrapText="1" indent="0" justifyLastLine="0" shrinkToFit="0" readingOrder="0"/>
      <border diagonalUp="0" diagonalDown="0">
        <left style="thin">
          <color auto="1"/>
        </left>
        <right style="thin">
          <color auto="1"/>
        </right>
        <top/>
        <bottom style="thin">
          <color auto="1"/>
        </bottom>
      </border>
    </dxf>
    <dxf>
      <font>
        <b val="0"/>
        <i val="0"/>
        <strike val="0"/>
        <condense val="0"/>
        <extend val="0"/>
        <outline val="0"/>
        <shadow val="0"/>
        <u val="none"/>
        <vertAlign val="baseline"/>
        <sz val="11"/>
        <color theme="1"/>
        <name val="Euphemia"/>
        <scheme val="minor"/>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dxf>
    <dxf>
      <font>
        <b val="0"/>
        <i val="0"/>
        <strike val="0"/>
        <condense val="0"/>
        <extend val="0"/>
        <outline val="0"/>
        <shadow val="0"/>
        <u val="none"/>
        <vertAlign val="baseline"/>
        <sz val="11"/>
        <color theme="1"/>
        <name val="Euphemia"/>
        <scheme val="minor"/>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dxf>
    <dxf>
      <font>
        <color theme="1"/>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dxf>
    <dxf>
      <border>
        <bottom style="thin">
          <color auto="1"/>
        </bottom>
      </border>
    </dxf>
    <dxf>
      <font>
        <b val="0"/>
        <i val="0"/>
        <strike val="0"/>
        <condense val="0"/>
        <extend val="0"/>
        <outline val="0"/>
        <shadow val="0"/>
        <u val="none"/>
        <vertAlign val="baseline"/>
        <sz val="11"/>
        <color theme="1"/>
        <name val="Euphemia"/>
        <family val="2"/>
        <scheme val="none"/>
      </font>
      <fill>
        <patternFill patternType="none">
          <fgColor rgb="FF000000"/>
          <bgColor auto="1"/>
        </patternFill>
      </fill>
    </dxf>
    <dxf>
      <font>
        <b val="0"/>
        <strike val="0"/>
        <outline val="0"/>
        <shadow val="0"/>
        <u val="none"/>
        <vertAlign val="baseline"/>
        <sz val="11"/>
        <color theme="1"/>
        <name val="Arial"/>
        <scheme val="none"/>
      </font>
      <fill>
        <patternFill patternType="solid">
          <fgColor indexed="64"/>
          <bgColor theme="0"/>
        </patternFill>
      </fill>
      <alignment vertical="center" textRotation="0" wrapText="0" indent="0" justifyLastLine="0" shrinkToFit="0" readingOrder="0"/>
    </dxf>
    <dxf>
      <font>
        <color theme="1"/>
      </font>
      <fill>
        <patternFill patternType="none">
          <fgColor indexed="64"/>
          <bgColor auto="1"/>
        </patternFill>
      </fill>
      <border diagonalUp="0" diagonalDown="0">
        <left/>
        <right/>
        <top/>
        <bottom/>
      </border>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theme="1"/>
      </font>
    </dxf>
    <dxf>
      <font>
        <b val="0"/>
        <strike val="0"/>
        <outline val="0"/>
        <shadow val="0"/>
        <u val="none"/>
        <vertAlign val="baseline"/>
        <sz val="11"/>
        <color theme="1"/>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ont>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numFmt numFmtId="165" formatCode="0.0"/>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scheme val="minor"/>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Euphemia"/>
        <scheme val="minor"/>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Arial"/>
        <scheme val="none"/>
      </font>
      <fill>
        <patternFill patternType="solid">
          <fgColor indexed="64"/>
          <bgColor theme="0"/>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theme="0"/>
        </patternFill>
      </fill>
      <border diagonalUp="0" diagonalDown="0" outline="0">
        <left/>
        <right style="thin">
          <color auto="1"/>
        </right>
        <top/>
        <bottom/>
      </border>
    </dxf>
    <dxf>
      <fill>
        <patternFill patternType="solid">
          <fgColor indexed="64"/>
          <bgColor theme="0"/>
        </patternFill>
      </fill>
      <border diagonalUp="0" diagonalDown="0" outline="0">
        <left/>
        <right style="thin">
          <color auto="1"/>
        </right>
        <top/>
        <bottom/>
      </border>
    </dxf>
    <dxf>
      <numFmt numFmtId="0" formatCode="General"/>
      <fill>
        <patternFill patternType="none">
          <fgColor indexed="64"/>
          <bgColor theme="0"/>
        </patternFill>
      </fill>
    </dxf>
    <dxf>
      <fill>
        <patternFill patternType="solid">
          <fgColor indexed="64"/>
          <bgColor theme="0"/>
        </patternFill>
      </fill>
    </dxf>
    <dxf>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ill>
        <patternFill patternType="none">
          <fgColor indexed="64"/>
          <bgColor theme="0"/>
        </patternFill>
      </fill>
    </dxf>
    <dxf>
      <fill>
        <patternFill patternType="solid">
          <fgColor indexed="64"/>
          <bgColor theme="0"/>
        </patternFill>
      </fill>
    </dxf>
    <dxf>
      <fill>
        <patternFill patternType="none">
          <fgColor indexed="64"/>
          <bgColor theme="0"/>
        </patternFill>
      </fill>
      <border diagonalUp="0" diagonalDown="0" outline="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solid">
          <fgColor indexed="64"/>
          <bgColor theme="0"/>
        </patternFill>
      </fill>
      <border diagonalUp="0" diagonalDown="0">
        <left/>
        <right style="thin">
          <color auto="1"/>
        </right>
        <top/>
        <bottom/>
      </border>
    </dxf>
    <dxf>
      <fill>
        <patternFill patternType="solid">
          <fgColor indexed="64"/>
          <bgColor theme="0"/>
        </patternFill>
      </fill>
    </dxf>
    <dxf>
      <numFmt numFmtId="165" formatCode="0.0"/>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solid">
          <fgColor indexed="64"/>
          <bgColor theme="0"/>
        </patternFill>
      </fil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Euphemia"/>
        <family val="2"/>
        <scheme val="minor"/>
      </font>
      <fill>
        <patternFill patternType="solid">
          <fgColor indexed="64"/>
          <bgColor theme="0"/>
        </patternFill>
      </fill>
    </dxf>
    <dxf>
      <fill>
        <patternFill patternType="solid">
          <fgColor indexed="64"/>
          <bgColor theme="0"/>
        </patternFill>
      </fill>
      <border diagonalUp="0" diagonalDown="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solid">
          <fgColor indexed="64"/>
          <bgColor theme="0"/>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theme="0"/>
        </patternFill>
      </fill>
      <border diagonalUp="0" diagonalDown="0" outline="0">
        <left/>
        <right style="thin">
          <color auto="1"/>
        </right>
        <top/>
        <bottom/>
      </border>
    </dxf>
    <dxf>
      <fill>
        <patternFill patternType="solid">
          <fgColor indexed="64"/>
          <bgColor theme="0"/>
        </patternFill>
      </fill>
      <border diagonalUp="0" diagonalDown="0" outline="0">
        <left/>
        <right style="thin">
          <color auto="1"/>
        </right>
        <top/>
        <bottom/>
      </border>
    </dxf>
    <dxf>
      <numFmt numFmtId="0" formatCode="General"/>
      <fill>
        <patternFill patternType="none">
          <fgColor indexed="64"/>
          <bgColor theme="0"/>
        </patternFill>
      </fill>
    </dxf>
    <dxf>
      <fill>
        <patternFill patternType="solid">
          <fgColor indexed="64"/>
          <bgColor theme="0"/>
        </patternFill>
      </fill>
    </dxf>
    <dxf>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ill>
        <patternFill patternType="none">
          <fgColor indexed="64"/>
          <bgColor theme="0"/>
        </patternFill>
      </fill>
    </dxf>
    <dxf>
      <fill>
        <patternFill patternType="solid">
          <fgColor indexed="64"/>
          <bgColor theme="0"/>
        </patternFill>
      </fill>
    </dxf>
    <dxf>
      <fill>
        <patternFill patternType="none">
          <fgColor indexed="64"/>
          <bgColor theme="0"/>
        </patternFill>
      </fill>
      <border diagonalUp="0" diagonalDown="0" outline="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solid">
          <fgColor indexed="64"/>
          <bgColor theme="0"/>
        </patternFill>
      </fill>
      <border diagonalUp="0" diagonalDown="0">
        <left/>
        <right style="thin">
          <color auto="1"/>
        </right>
        <top/>
        <bottom/>
      </border>
    </dxf>
    <dxf>
      <fill>
        <patternFill patternType="solid">
          <fgColor indexed="64"/>
          <bgColor theme="0"/>
        </patternFill>
      </fill>
    </dxf>
    <dxf>
      <fill>
        <patternFill patternType="solid">
          <fgColor indexed="64"/>
          <bgColor theme="0"/>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solid">
          <fgColor indexed="64"/>
          <bgColor theme="0"/>
        </patternFill>
      </fill>
    </dxf>
    <dxf>
      <font>
        <b val="0"/>
        <i val="0"/>
        <strike val="0"/>
        <condense val="0"/>
        <extend val="0"/>
        <outline val="0"/>
        <shadow val="0"/>
        <u val="none"/>
        <vertAlign val="baseline"/>
        <sz val="11"/>
        <color theme="1"/>
        <name val="Euphemia"/>
        <family val="2"/>
        <scheme val="minor"/>
      </font>
      <fill>
        <patternFill patternType="solid">
          <fgColor indexed="64"/>
          <bgColor theme="0"/>
        </patternFill>
      </fill>
    </dxf>
    <dxf>
      <fill>
        <patternFill patternType="solid">
          <fgColor indexed="64"/>
          <bgColor theme="0"/>
        </patternFill>
      </fill>
      <border diagonalUp="0" diagonalDown="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solid">
          <fgColor indexed="64"/>
          <bgColor theme="0"/>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indexed="64"/>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numFmt numFmtId="165" formatCode="0.0"/>
      <alignment horizontal="center"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Euphemia"/>
        <family val="2"/>
        <scheme val="minor"/>
      </font>
      <alignment horizontal="right"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Euphemia"/>
        <family val="2"/>
        <scheme val="minor"/>
      </font>
    </dxf>
    <dxf>
      <fill>
        <patternFill patternType="none">
          <fgColor indexed="64"/>
          <bgColor auto="1"/>
        </patternFill>
      </fill>
      <border diagonalUp="0" diagonalDown="0" outline="0">
        <left style="thin">
          <color auto="1"/>
        </left>
        <right/>
        <top/>
        <bottom/>
      </border>
    </dxf>
    <dxf>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numFmt numFmtId="165" formatCode="0.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ill>
        <patternFill patternType="none">
          <fgColor indexed="64"/>
          <bgColor auto="1"/>
        </patternFill>
      </fill>
      <border diagonalUp="0" diagonalDown="0" outline="0">
        <left style="thin">
          <color auto="1"/>
        </left>
        <right/>
        <top/>
        <bottom/>
      </border>
    </dxf>
    <dxf>
      <fill>
        <patternFill patternType="none">
          <fgColor indexed="64"/>
          <bgColor indexed="65"/>
        </patternFill>
      </fill>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8"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ill>
        <patternFill patternType="none">
          <fgColor indexed="64"/>
          <bgColor auto="1"/>
        </patternFill>
      </fill>
      <border diagonalUp="0" diagonalDown="0" outline="0">
        <left style="thin">
          <color auto="1"/>
        </left>
        <right/>
        <top/>
        <bottom/>
      </border>
    </dxf>
    <dxf>
      <fill>
        <patternFill patternType="none">
          <fgColor indexed="64"/>
          <bgColor indexed="65"/>
        </patternFill>
      </fill>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9"/>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0" tint="-0.24994659260841701"/>
      </font>
    </dxf>
    <dxf>
      <font>
        <color theme="8"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8" tint="-0.24994659260841701"/>
      </font>
    </dxf>
    <dxf>
      <font>
        <color theme="7" tint="-0.24994659260841701"/>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6" tint="-0.499984740745262"/>
      </font>
    </dxf>
    <dxf>
      <font>
        <strike/>
        <color theme="0" tint="-0.24994659260841701"/>
      </font>
      <fill>
        <patternFill patternType="none">
          <bgColor auto="1"/>
        </patternFill>
      </fill>
    </dxf>
    <dxf>
      <font>
        <color theme="9"/>
      </font>
    </dxf>
    <dxf>
      <font>
        <color theme="7"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9"/>
      </font>
    </dxf>
    <dxf>
      <font>
        <color theme="6" tint="-0.499984740745262"/>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0" tint="-0.24994659260841701"/>
      </font>
    </dxf>
    <dxf>
      <font>
        <color theme="8" tint="-0.24994659260841701"/>
      </font>
    </dxf>
    <dxf>
      <font>
        <color theme="7" tint="-0.24994659260841701"/>
      </font>
    </dxf>
    <dxf>
      <font>
        <color theme="9"/>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color theme="8" tint="-0.24994659260841701"/>
      </font>
    </dxf>
    <dxf>
      <font>
        <color theme="0"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0"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7" tint="-0.24994659260841701"/>
      </font>
    </dxf>
    <dxf>
      <font>
        <color theme="8" tint="-0.24994659260841701"/>
      </font>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color theme="8" tint="-0.24994659260841701"/>
      </font>
    </dxf>
    <dxf>
      <font>
        <color theme="9"/>
      </font>
    </dxf>
    <dxf>
      <font>
        <color theme="6" tint="-0.499984740745262"/>
      </font>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9"/>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9"/>
      </font>
    </dxf>
    <dxf>
      <font>
        <color theme="0" tint="-0.24994659260841701"/>
      </font>
    </dxf>
    <dxf>
      <font>
        <color theme="6" tint="-0.499984740745262"/>
      </font>
    </dxf>
    <dxf>
      <font>
        <color theme="7" tint="-0.24994659260841701"/>
      </font>
    </dxf>
    <dxf>
      <font>
        <color theme="0"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0" tint="-0.24994659260841701"/>
      </font>
    </dxf>
    <dxf>
      <font>
        <color theme="6" tint="-0.499984740745262"/>
      </font>
    </dxf>
    <dxf>
      <font>
        <color theme="7"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dxf>
    <dxf>
      <font>
        <color theme="9"/>
      </font>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color theme="9"/>
      </font>
    </dxf>
    <dxf>
      <font>
        <color theme="6" tint="-0.499984740745262"/>
      </font>
    </dxf>
    <dxf>
      <font>
        <strike/>
        <color theme="0" tint="-0.24994659260841701"/>
      </font>
      <fill>
        <patternFill patternType="none">
          <bgColor auto="1"/>
        </patternFill>
      </fill>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color theme="6" tint="-0.499984740745262"/>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dxf>
    <dxf>
      <font>
        <color theme="8" tint="-0.24994659260841701"/>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6" tint="-0.499984740745262"/>
      </font>
    </dxf>
    <dxf>
      <font>
        <strike/>
        <color theme="0" tint="-0.24994659260841701"/>
      </font>
      <fill>
        <patternFill patternType="none">
          <bgColor auto="1"/>
        </patternFill>
      </fill>
    </dxf>
    <dxf>
      <font>
        <color theme="7" tint="-0.24994659260841701"/>
      </font>
    </dxf>
    <dxf>
      <font>
        <color theme="7" tint="-0.24994659260841701"/>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6" tint="-0.499984740745262"/>
      </font>
    </dxf>
    <dxf>
      <font>
        <color theme="9"/>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6" tint="-0.499984740745262"/>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8" tint="-0.24994659260841701"/>
      </font>
    </dxf>
    <dxf>
      <font>
        <color theme="9"/>
      </font>
    </dxf>
    <dxf>
      <font>
        <color theme="0" tint="-0.24994659260841701"/>
      </font>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8" tint="-0.24994659260841701"/>
      </font>
    </dxf>
    <dxf>
      <font>
        <color theme="9"/>
      </font>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0" tint="-0.24994659260841701"/>
      </font>
    </dxf>
    <dxf>
      <font>
        <color theme="8" tint="-0.24994659260841701"/>
      </font>
    </dxf>
    <dxf>
      <font>
        <strike/>
        <color theme="0" tint="-0.24994659260841701"/>
      </font>
      <fill>
        <patternFill patternType="none">
          <bgColor auto="1"/>
        </patternFill>
      </fill>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9"/>
      </font>
    </dxf>
    <dxf>
      <font>
        <color theme="7" tint="-0.24994659260841701"/>
      </font>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7" tint="-0.24994659260841701"/>
      </font>
    </dxf>
    <dxf>
      <font>
        <color theme="6" tint="-0.499984740745262"/>
      </font>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dxf>
    <dxf>
      <font>
        <color theme="0" tint="-0.24994659260841701"/>
      </font>
    </dxf>
    <dxf>
      <font>
        <color theme="9"/>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0" tint="-0.24994659260841701"/>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9"/>
      </font>
    </dxf>
    <dxf>
      <font>
        <color theme="8" tint="-0.24994659260841701"/>
      </font>
    </dxf>
    <dxf>
      <font>
        <color theme="0" tint="-0.24994659260841701"/>
      </font>
    </dxf>
    <dxf>
      <font>
        <color theme="9"/>
      </font>
    </dxf>
    <dxf>
      <font>
        <color theme="6" tint="-0.499984740745262"/>
      </font>
    </dxf>
    <dxf>
      <font>
        <color theme="0" tint="-0.24994659260841701"/>
      </font>
    </dxf>
    <dxf>
      <font>
        <color theme="6" tint="-0.499984740745262"/>
      </font>
    </dxf>
    <dxf>
      <font>
        <color theme="0" tint="-0.24994659260841701"/>
      </font>
    </dxf>
    <dxf>
      <font>
        <color theme="8"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8" tint="-0.24994659260841701"/>
      </font>
    </dxf>
    <dxf>
      <font>
        <color theme="7" tint="-0.24994659260841701"/>
      </font>
    </dxf>
    <dxf>
      <font>
        <color theme="7" tint="-0.24994659260841701"/>
      </font>
      <fill>
        <patternFill patternType="none">
          <bgColor auto="1"/>
        </patternFill>
      </fill>
    </dxf>
    <dxf>
      <font>
        <color theme="8" tint="-0.24994659260841701"/>
      </font>
    </dxf>
    <dxf>
      <font>
        <color theme="7"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0" tint="-0.24994659260841701"/>
      </font>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6" tint="-0.499984740745262"/>
      </font>
    </dxf>
    <dxf>
      <font>
        <color theme="9"/>
      </font>
    </dxf>
    <dxf>
      <font>
        <color theme="0" tint="-0.24994659260841701"/>
      </font>
    </dxf>
    <dxf>
      <font>
        <color theme="7" tint="-0.24994659260841701"/>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color theme="6" tint="-0.499984740745262"/>
      </font>
    </dxf>
    <dxf>
      <font>
        <color theme="6" tint="-0.499984740745262"/>
      </font>
    </dxf>
    <dxf>
      <font>
        <color theme="7" tint="-0.24994659260841701"/>
      </font>
    </dxf>
    <dxf>
      <font>
        <color theme="8"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6" tint="-0.499984740745262"/>
      </font>
    </dxf>
    <dxf>
      <font>
        <color theme="0" tint="-0.24994659260841701"/>
      </font>
    </dxf>
    <dxf>
      <font>
        <color theme="9"/>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ill>
        <patternFill patternType="none">
          <fgColor indexed="64"/>
          <bgColor auto="1"/>
        </patternFill>
      </fill>
      <border diagonalUp="0" diagonalDown="0" outline="0">
        <left style="thin">
          <color auto="1"/>
        </left>
        <right/>
        <top/>
        <bottom/>
      </border>
    </dxf>
    <dxf>
      <fill>
        <patternFill patternType="none">
          <fgColor indexed="64"/>
          <bgColor indexed="65"/>
        </patternFill>
      </fill>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rgb="FF000000"/>
          <bgColor auto="1"/>
        </patternFill>
      </fill>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7" tint="-0.24994659260841701"/>
      </font>
      <fill>
        <patternFill patternType="none">
          <bgColor auto="1"/>
        </patternFill>
      </fill>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dxf>
    <dxf>
      <font>
        <color theme="8"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0" tint="-0.24994659260841701"/>
      </font>
    </dxf>
    <dxf>
      <font>
        <color theme="6" tint="-0.499984740745262"/>
      </font>
    </dxf>
    <dxf>
      <font>
        <color theme="7" tint="-0.24994659260841701"/>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6" tint="-0.499984740745262"/>
      </font>
    </dxf>
    <dxf>
      <font>
        <color theme="9"/>
      </font>
    </dxf>
    <dxf>
      <font>
        <color theme="8" tint="-0.24994659260841701"/>
      </font>
    </dxf>
    <dxf>
      <font>
        <color theme="8"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dxf>
    <dxf>
      <font>
        <color theme="6" tint="-0.499984740745262"/>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0" tint="-0.24994659260841701"/>
      </font>
    </dxf>
    <dxf>
      <font>
        <color theme="8" tint="-0.24994659260841701"/>
      </font>
    </dxf>
    <dxf>
      <font>
        <color theme="6" tint="-0.499984740745262"/>
      </font>
    </dxf>
    <dxf>
      <font>
        <color theme="7" tint="-0.24994659260841701"/>
      </font>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6" tint="-0.499984740745262"/>
      </font>
    </dxf>
    <dxf>
      <font>
        <color theme="9"/>
      </font>
    </dxf>
    <dxf>
      <font>
        <color theme="6" tint="-0.499984740745262"/>
      </font>
    </dxf>
    <dxf>
      <font>
        <color theme="9"/>
      </font>
    </dxf>
    <dxf>
      <font>
        <color theme="8" tint="-0.24994659260841701"/>
      </font>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6" tint="-0.499984740745262"/>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6" tint="-0.499984740745262"/>
      </font>
    </dxf>
    <dxf>
      <font>
        <color theme="9"/>
      </font>
    </dxf>
    <dxf>
      <font>
        <color theme="7"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6" tint="-0.499984740745262"/>
      </font>
    </dxf>
    <dxf>
      <font>
        <color theme="9"/>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9"/>
      </font>
    </dxf>
    <dxf>
      <font>
        <strike/>
        <color theme="0"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8" tint="-0.24994659260841701"/>
      </font>
    </dxf>
    <dxf>
      <font>
        <color theme="6" tint="-0.499984740745262"/>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9"/>
      </font>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0"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strike/>
        <color theme="0" tint="-0.24994659260841701"/>
      </font>
      <fill>
        <patternFill patternType="none">
          <bgColor auto="1"/>
        </patternFill>
      </fill>
    </dxf>
    <dxf>
      <font>
        <color theme="0" tint="-0.24994659260841701"/>
      </font>
    </dxf>
    <dxf>
      <font>
        <color theme="8"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6" tint="-0.499984740745262"/>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6" tint="-0.499984740745262"/>
      </font>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9"/>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8" tint="-0.24994659260841701"/>
      </font>
    </dxf>
    <dxf>
      <font>
        <color theme="6" tint="-0.499984740745262"/>
      </font>
    </dxf>
    <dxf>
      <font>
        <color theme="7"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0" tint="-0.24994659260841701"/>
      </font>
    </dxf>
    <dxf>
      <font>
        <color theme="9"/>
      </font>
    </dxf>
    <dxf>
      <font>
        <color theme="6" tint="-0.499984740745262"/>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7" tint="-0.24994659260841701"/>
      </font>
    </dxf>
    <dxf>
      <font>
        <color theme="0"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9"/>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color theme="8" tint="-0.24994659260841701"/>
      </font>
    </dxf>
    <dxf>
      <font>
        <color theme="0"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6" tint="-0.499984740745262"/>
      </font>
    </dxf>
    <dxf>
      <font>
        <color theme="7" tint="-0.24994659260841701"/>
      </font>
    </dxf>
    <dxf>
      <font>
        <color theme="9"/>
      </font>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7" tint="-0.24994659260841701"/>
      </font>
    </dxf>
    <dxf>
      <font>
        <color theme="6" tint="-0.499984740745262"/>
      </font>
    </dxf>
    <dxf>
      <font>
        <color theme="8" tint="-0.24994659260841701"/>
      </font>
    </dxf>
    <dxf>
      <font>
        <color theme="0"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6" tint="-0.499984740745262"/>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6" tint="-0.499984740745262"/>
      </font>
    </dxf>
    <dxf>
      <font>
        <color theme="7" tint="-0.24994659260841701"/>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6" tint="-0.499984740745262"/>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0" tint="-0.24994659260841701"/>
      </font>
    </dxf>
    <dxf>
      <font>
        <color theme="8" tint="-0.24994659260841701"/>
      </font>
    </dxf>
    <dxf>
      <font>
        <color theme="6" tint="-0.499984740745262"/>
      </font>
    </dxf>
    <dxf>
      <font>
        <color theme="7" tint="-0.24994659260841701"/>
      </font>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0"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6" tint="-0.499984740745262"/>
      </font>
    </dxf>
    <dxf>
      <font>
        <color theme="9"/>
      </font>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9"/>
      </font>
    </dxf>
    <dxf>
      <font>
        <color theme="6" tint="-0.499984740745262"/>
      </font>
    </dxf>
    <dxf>
      <font>
        <color theme="7"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9"/>
      </font>
    </dxf>
    <dxf>
      <font>
        <color theme="6" tint="-0.499984740745262"/>
      </font>
    </dxf>
    <dxf>
      <font>
        <color theme="9"/>
      </font>
    </dxf>
    <dxf>
      <font>
        <color theme="6" tint="-0.499984740745262"/>
      </font>
    </dxf>
    <dxf>
      <font>
        <color theme="7"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ill>
        <patternFill patternType="none">
          <fgColor indexed="64"/>
          <bgColor auto="1"/>
        </patternFill>
      </fill>
      <border diagonalUp="0" diagonalDown="0" outline="0">
        <left style="thin">
          <color auto="1"/>
        </left>
        <right/>
        <top/>
        <bottom/>
      </border>
    </dxf>
    <dxf>
      <fill>
        <patternFill patternType="none">
          <fgColor indexed="64"/>
          <bgColor indexed="65"/>
        </patternFill>
      </fill>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indexed="64"/>
          <bgColor auto="1"/>
        </patternFill>
      </fill>
    </dxf>
    <dxf>
      <font>
        <b val="0"/>
        <strike val="0"/>
        <outline val="0"/>
        <shadow val="0"/>
        <u val="none"/>
        <vertAlign val="baseline"/>
        <sz val="11"/>
        <name val="Franklin Gothic Medium"/>
        <scheme val="none"/>
      </font>
      <fill>
        <patternFill patternType="none">
          <fgColor indexed="64"/>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ont>
        <b val="0"/>
        <i val="0"/>
        <strike val="0"/>
        <condense val="0"/>
        <extend val="0"/>
        <outline val="0"/>
        <shadow val="0"/>
        <u val="none"/>
        <vertAlign val="baseline"/>
        <sz val="11"/>
        <color theme="1"/>
        <name val="Euphemia"/>
        <family val="2"/>
        <scheme val="minor"/>
      </font>
      <fill>
        <patternFill patternType="none">
          <fgColor indexed="64"/>
          <bgColor auto="1"/>
        </patternFill>
      </fill>
    </dxf>
    <dxf>
      <fill>
        <patternFill patternType="none">
          <fgColor indexed="64"/>
          <bgColor indexed="65"/>
        </patternFill>
      </fill>
    </dxf>
    <dxf>
      <fill>
        <patternFill patternType="none">
          <fgColor indexed="64"/>
          <bgColor auto="1"/>
        </patternFill>
      </fill>
      <border diagonalUp="0" diagonalDown="0" outline="0">
        <left style="thin">
          <color auto="1"/>
        </left>
        <right/>
        <top/>
        <bottom/>
      </border>
    </dxf>
    <dxf>
      <fill>
        <patternFill patternType="none">
          <fgColor indexed="64"/>
          <bgColor indexed="65"/>
        </patternFill>
      </fill>
    </dxf>
    <dxf>
      <border>
        <bottom style="thin">
          <color auto="1"/>
        </bottom>
      </border>
    </dxf>
    <dxf>
      <font>
        <b val="0"/>
        <i val="0"/>
        <strike val="0"/>
        <condense val="0"/>
        <extend val="0"/>
        <outline val="0"/>
        <shadow val="0"/>
        <u val="none"/>
        <vertAlign val="baseline"/>
        <sz val="11"/>
        <color rgb="FF000000"/>
        <name val="Euphemia"/>
        <family val="2"/>
        <scheme val="none"/>
      </font>
      <fill>
        <patternFill patternType="none">
          <fgColor indexed="64"/>
          <bgColor auto="1"/>
        </patternFill>
      </fill>
    </dxf>
    <dxf>
      <font>
        <b val="0"/>
        <strike val="0"/>
        <outline val="0"/>
        <shadow val="0"/>
        <u val="none"/>
        <vertAlign val="baseline"/>
        <sz val="11"/>
        <name val="Franklin Gothic Medium"/>
        <scheme val="none"/>
      </font>
      <fill>
        <patternFill patternType="none">
          <fgColor indexed="64"/>
          <bgColor auto="1"/>
        </patternFill>
      </fill>
      <alignment vertical="center" textRotation="0" wrapText="0" indent="0" justifyLastLine="0" shrinkToFit="0" readingOrder="0"/>
    </dxf>
    <dxf>
      <fill>
        <patternFill patternType="none">
          <fgColor indexed="64"/>
          <bgColor auto="1"/>
        </patternFill>
      </fill>
      <border diagonalUp="0" diagonalDown="0" outline="0">
        <left/>
        <right/>
        <top/>
        <bottom/>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dxf>
    <dxf>
      <font>
        <color theme="6" tint="-0.499984740745262"/>
      </font>
    </dxf>
    <dxf>
      <font>
        <color theme="8"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color theme="0" tint="-0.24994659260841701"/>
      </font>
    </dxf>
    <dxf>
      <font>
        <color theme="8"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0" tint="-0.24994659260841701"/>
      </font>
    </dxf>
    <dxf>
      <font>
        <color theme="7" tint="-0.24994659260841701"/>
      </font>
      <fill>
        <patternFill patternType="none">
          <bgColor auto="1"/>
        </patternFill>
      </fill>
    </dxf>
    <dxf>
      <font>
        <color theme="9"/>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8" tint="-0.24994659260841701"/>
      </font>
    </dxf>
    <dxf>
      <font>
        <color theme="7"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0" tint="-0.24994659260841701"/>
      </font>
    </dxf>
    <dxf>
      <font>
        <color theme="6" tint="-0.499984740745262"/>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dxf>
    <dxf>
      <font>
        <color theme="8" tint="-0.24994659260841701"/>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9"/>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9"/>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8" tint="-0.24994659260841701"/>
      </font>
    </dxf>
    <dxf>
      <font>
        <color theme="9"/>
      </font>
    </dxf>
    <dxf>
      <font>
        <color theme="0"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7" tint="-0.24994659260841701"/>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dxf>
    <dxf>
      <font>
        <color theme="8" tint="-0.24994659260841701"/>
      </font>
    </dxf>
    <dxf>
      <font>
        <color theme="9"/>
      </font>
    </dxf>
    <dxf>
      <font>
        <strike/>
        <color theme="0"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8" tint="-0.24994659260841701"/>
      </font>
    </dxf>
    <dxf>
      <font>
        <color theme="8"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7" tint="-0.24994659260841701"/>
      </font>
    </dxf>
    <dxf>
      <font>
        <color theme="9"/>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0" tint="-0.24994659260841701"/>
      </font>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6" tint="-0.499984740745262"/>
      </font>
    </dxf>
    <dxf>
      <font>
        <color theme="9"/>
      </font>
    </dxf>
    <dxf>
      <font>
        <color theme="7"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8"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6" tint="-0.499984740745262"/>
      </font>
    </dxf>
    <dxf>
      <font>
        <color theme="9"/>
      </font>
    </dxf>
    <dxf>
      <font>
        <color theme="0" tint="-0.24994659260841701"/>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9"/>
      </font>
    </dxf>
    <dxf>
      <font>
        <color theme="0" tint="-0.24994659260841701"/>
      </font>
    </dxf>
    <dxf>
      <font>
        <color theme="7" tint="-0.24994659260841701"/>
      </font>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0" tint="-0.24994659260841701"/>
      </font>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9"/>
      </font>
    </dxf>
    <dxf>
      <font>
        <color theme="7" tint="-0.24994659260841701"/>
      </font>
    </dxf>
    <dxf>
      <font>
        <color theme="6" tint="-0.499984740745262"/>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0" tint="-0.24994659260841701"/>
      </font>
    </dxf>
    <dxf>
      <font>
        <color theme="9"/>
      </font>
    </dxf>
    <dxf>
      <font>
        <color theme="6" tint="-0.499984740745262"/>
      </font>
    </dxf>
    <dxf>
      <font>
        <color theme="8"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8" tint="-0.24994659260841701"/>
      </font>
    </dxf>
    <dxf>
      <font>
        <color theme="7" tint="-0.24994659260841701"/>
      </font>
      <fill>
        <patternFill patternType="none">
          <bgColor auto="1"/>
        </patternFill>
      </fill>
    </dxf>
    <dxf>
      <font>
        <color theme="0" tint="-0.24994659260841701"/>
      </font>
    </dxf>
    <dxf>
      <font>
        <color theme="6" tint="-0.499984740745262"/>
      </font>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dxf>
    <dxf>
      <font>
        <color theme="6" tint="-0.499984740745262"/>
      </font>
    </dxf>
    <dxf>
      <font>
        <color theme="9"/>
      </font>
    </dxf>
    <dxf>
      <font>
        <color theme="6" tint="-0.499984740745262"/>
      </font>
    </dxf>
    <dxf>
      <font>
        <color theme="7" tint="-0.24994659260841701"/>
      </font>
    </dxf>
    <dxf>
      <font>
        <color theme="8" tint="-0.24994659260841701"/>
      </font>
    </dxf>
    <dxf>
      <font>
        <color theme="0"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color theme="9"/>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8"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6" tint="-0.499984740745262"/>
      </font>
    </dxf>
    <dxf>
      <font>
        <color theme="9"/>
      </font>
    </dxf>
    <dxf>
      <font>
        <color theme="0" tint="-0.24994659260841701"/>
      </font>
    </dxf>
    <dxf>
      <font>
        <color theme="6" tint="-0.499984740745262"/>
      </font>
    </dxf>
    <dxf>
      <font>
        <color theme="7" tint="-0.24994659260841701"/>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9"/>
      </font>
    </dxf>
    <dxf>
      <font>
        <color theme="6" tint="-0.499984740745262"/>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9"/>
      </font>
    </dxf>
    <dxf>
      <font>
        <color theme="8" tint="-0.24994659260841701"/>
      </font>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color theme="9"/>
      </font>
    </dxf>
    <dxf>
      <font>
        <color theme="7" tint="-0.24994659260841701"/>
      </font>
      <fill>
        <patternFill patternType="none">
          <bgColor auto="1"/>
        </patternFill>
      </fill>
    </dxf>
    <dxf>
      <font>
        <color theme="0" tint="-0.24994659260841701"/>
      </font>
    </dxf>
    <dxf>
      <font>
        <color theme="7" tint="-0.24994659260841701"/>
      </font>
    </dxf>
    <dxf>
      <font>
        <color theme="9"/>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6" tint="-0.499984740745262"/>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7" tint="-0.24994659260841701"/>
      </font>
    </dxf>
    <dxf>
      <font>
        <color theme="6" tint="-0.499984740745262"/>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8" tint="-0.24994659260841701"/>
      </font>
    </dxf>
    <dxf>
      <font>
        <color theme="9"/>
      </font>
    </dxf>
    <dxf>
      <font>
        <color theme="0"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9"/>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9"/>
      </font>
    </dxf>
    <dxf>
      <font>
        <color theme="6" tint="-0.499984740745262"/>
      </font>
    </dxf>
    <dxf>
      <font>
        <color theme="0" tint="-0.24994659260841701"/>
      </font>
    </dxf>
    <dxf>
      <font>
        <strike/>
        <color theme="0" tint="-0.24994659260841701"/>
      </font>
      <fill>
        <patternFill patternType="none">
          <bgColor auto="1"/>
        </patternFill>
      </fill>
    </dxf>
    <dxf>
      <font>
        <color theme="7"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strike/>
        <color theme="0" tint="-0.24994659260841701"/>
      </font>
      <fill>
        <patternFill patternType="none">
          <bgColor auto="1"/>
        </patternFill>
      </fill>
    </dxf>
    <dxf>
      <font>
        <color theme="8"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6" tint="-0.499984740745262"/>
      </font>
    </dxf>
    <dxf>
      <font>
        <color theme="8" tint="-0.24994659260841701"/>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rgb="FF000000"/>
          <bgColor auto="1"/>
        </patternFill>
      </fill>
      <alignment vertical="center" textRotation="0" wrapText="0" indent="0" justifyLastLine="0" shrinkToFit="0" readingOrder="0"/>
    </dxf>
    <dxf>
      <border diagonalUp="0" diagonalDown="0">
        <left/>
        <right/>
        <top/>
        <bottom/>
        <vertical/>
        <horizontal/>
      </border>
    </dxf>
    <dxf>
      <font>
        <color theme="8"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8" tint="-0.24994659260841701"/>
      </font>
    </dxf>
    <dxf>
      <font>
        <color theme="0" tint="-0.24994659260841701"/>
      </font>
    </dxf>
    <dxf>
      <font>
        <strike/>
        <color theme="0"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dxf>
    <dxf>
      <font>
        <color theme="6" tint="-0.499984740745262"/>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0" tint="-0.24994659260841701"/>
      </font>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dxf>
    <dxf>
      <font>
        <color theme="9"/>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7" tint="-0.24994659260841701"/>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8"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9"/>
      </font>
    </dxf>
    <dxf>
      <font>
        <color theme="9"/>
      </font>
    </dxf>
    <dxf>
      <font>
        <color theme="6" tint="-0.499984740745262"/>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0" tint="-0.24994659260841701"/>
      </font>
    </dxf>
    <dxf>
      <font>
        <color theme="7" tint="-0.24994659260841701"/>
      </font>
      <fill>
        <patternFill patternType="none">
          <bgColor auto="1"/>
        </patternFill>
      </fill>
    </dxf>
    <dxf>
      <font>
        <color theme="8" tint="-0.24994659260841701"/>
      </font>
    </dxf>
    <dxf>
      <font>
        <color theme="8" tint="-0.24994659260841701"/>
      </font>
    </dxf>
    <dxf>
      <font>
        <color theme="7"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6" tint="-0.499984740745262"/>
      </font>
    </dxf>
    <dxf>
      <font>
        <color theme="8" tint="-0.24994659260841701"/>
      </font>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6" tint="-0.499984740745262"/>
      </font>
    </dxf>
    <dxf>
      <font>
        <color theme="8"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0"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9"/>
      </font>
    </dxf>
    <dxf>
      <font>
        <color theme="8"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9"/>
      </font>
    </dxf>
    <dxf>
      <font>
        <color theme="8" tint="-0.24994659260841701"/>
      </font>
    </dxf>
    <dxf>
      <font>
        <color theme="9"/>
      </font>
    </dxf>
    <dxf>
      <font>
        <color theme="0" tint="-0.24994659260841701"/>
      </font>
    </dxf>
    <dxf>
      <font>
        <color theme="8" tint="-0.24994659260841701"/>
      </font>
    </dxf>
    <dxf>
      <font>
        <color theme="6" tint="-0.499984740745262"/>
      </font>
    </dxf>
    <dxf>
      <font>
        <color theme="0"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dxf>
    <dxf>
      <font>
        <color theme="6" tint="-0.499984740745262"/>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9"/>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8" tint="-0.24994659260841701"/>
      </font>
    </dxf>
    <dxf>
      <font>
        <color theme="7"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0" tint="-0.24994659260841701"/>
      </font>
    </dxf>
    <dxf>
      <font>
        <color theme="8" tint="-0.24994659260841701"/>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0" tint="-0.24994659260841701"/>
      </font>
    </dxf>
    <dxf>
      <font>
        <color theme="7"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7" tint="-0.24994659260841701"/>
      </font>
    </dxf>
    <dxf>
      <font>
        <color theme="9"/>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8" tint="-0.24994659260841701"/>
      </font>
    </dxf>
    <dxf>
      <font>
        <color theme="6" tint="-0.499984740745262"/>
      </font>
    </dxf>
    <dxf>
      <font>
        <color theme="9"/>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0" tint="-0.24994659260841701"/>
      </font>
    </dxf>
    <dxf>
      <font>
        <color theme="8"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8"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6" tint="-0.499984740745262"/>
      </font>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strike/>
        <color theme="0" tint="-0.24994659260841701"/>
      </font>
      <fill>
        <patternFill patternType="none">
          <bgColor auto="1"/>
        </patternFill>
      </fill>
    </dxf>
    <dxf>
      <font>
        <color theme="6" tint="-0.499984740745262"/>
      </font>
    </dxf>
    <dxf>
      <font>
        <color theme="8"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9"/>
      </font>
    </dxf>
    <dxf>
      <font>
        <color theme="0" tint="-0.24994659260841701"/>
      </font>
    </dxf>
    <dxf>
      <font>
        <color theme="0"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dxf>
    <dxf>
      <font>
        <color theme="6" tint="-0.499984740745262"/>
      </font>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9"/>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6" tint="-0.499984740745262"/>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9"/>
      </font>
    </dxf>
    <dxf>
      <font>
        <color theme="0"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8" tint="-0.24994659260841701"/>
      </font>
    </dxf>
    <dxf>
      <font>
        <color theme="9"/>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6" tint="-0.499984740745262"/>
      </font>
    </dxf>
    <dxf>
      <font>
        <color theme="9"/>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6" tint="-0.499984740745262"/>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7" tint="-0.24994659260841701"/>
      </font>
    </dxf>
    <dxf>
      <font>
        <color theme="9"/>
      </font>
    </dxf>
    <dxf>
      <font>
        <color theme="6" tint="-0.499984740745262"/>
      </font>
    </dxf>
    <dxf>
      <font>
        <color theme="7"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auto="1"/>
        </patternFill>
      </fill>
      <border diagonalUp="0" diagonalDown="0" outline="0">
        <left/>
        <right style="thin">
          <color auto="1"/>
        </right>
        <top/>
        <bottom/>
      </border>
    </dxf>
    <dxf>
      <numFmt numFmtId="0" formatCode="General"/>
      <fill>
        <patternFill patternType="none">
          <fgColor indexed="64"/>
          <bgColor auto="1"/>
        </patternFill>
      </fill>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auto="1"/>
        </left>
        <right/>
        <top/>
        <bottom/>
      </border>
    </dxf>
    <dxf>
      <border>
        <bottom style="thin">
          <color auto="1"/>
        </bottom>
      </border>
    </dxf>
    <dxf>
      <font>
        <b val="0"/>
        <strike val="0"/>
        <outline val="0"/>
        <shadow val="0"/>
        <u val="none"/>
        <vertAlign val="baseline"/>
        <sz val="11"/>
        <name val="Franklin Gothic Medium"/>
        <scheme val="none"/>
      </font>
      <fill>
        <patternFill patternType="none">
          <fgColor indexed="64"/>
          <bgColor auto="1"/>
        </patternFill>
      </fill>
      <alignment vertical="center" textRotation="0" wrapText="0" indent="0" justifyLastLine="0" shrinkToFit="0" readingOrder="0"/>
    </dxf>
    <dxf>
      <border diagonalUp="0" diagonalDown="0">
        <left/>
        <right/>
        <top/>
        <bottom/>
        <vertical/>
        <horizontal/>
      </border>
    </dxf>
    <dxf>
      <font>
        <color theme="8"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8" tint="-0.24994659260841701"/>
      </font>
    </dxf>
    <dxf>
      <font>
        <color theme="0" tint="-0.24994659260841701"/>
      </font>
    </dxf>
    <dxf>
      <font>
        <strike/>
        <color theme="0"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dxf>
    <dxf>
      <font>
        <color theme="6" tint="-0.499984740745262"/>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0" tint="-0.24994659260841701"/>
      </font>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dxf>
    <dxf>
      <font>
        <color theme="9"/>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7" tint="-0.24994659260841701"/>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8"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9"/>
      </font>
    </dxf>
    <dxf>
      <font>
        <color theme="9"/>
      </font>
    </dxf>
    <dxf>
      <font>
        <color theme="6" tint="-0.499984740745262"/>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0" tint="-0.24994659260841701"/>
      </font>
    </dxf>
    <dxf>
      <font>
        <color theme="7" tint="-0.24994659260841701"/>
      </font>
      <fill>
        <patternFill patternType="none">
          <bgColor auto="1"/>
        </patternFill>
      </fill>
    </dxf>
    <dxf>
      <font>
        <color theme="8" tint="-0.24994659260841701"/>
      </font>
    </dxf>
    <dxf>
      <font>
        <color theme="8" tint="-0.24994659260841701"/>
      </font>
    </dxf>
    <dxf>
      <font>
        <color theme="7"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6" tint="-0.499984740745262"/>
      </font>
    </dxf>
    <dxf>
      <font>
        <color theme="8" tint="-0.24994659260841701"/>
      </font>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9"/>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6" tint="-0.499984740745262"/>
      </font>
    </dxf>
    <dxf>
      <font>
        <color theme="8"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0"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9"/>
      </font>
    </dxf>
    <dxf>
      <font>
        <color theme="8"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9"/>
      </font>
    </dxf>
    <dxf>
      <font>
        <color theme="8" tint="-0.24994659260841701"/>
      </font>
    </dxf>
    <dxf>
      <font>
        <color theme="9"/>
      </font>
    </dxf>
    <dxf>
      <font>
        <color theme="0" tint="-0.24994659260841701"/>
      </font>
    </dxf>
    <dxf>
      <font>
        <color theme="8" tint="-0.24994659260841701"/>
      </font>
    </dxf>
    <dxf>
      <font>
        <color theme="6" tint="-0.499984740745262"/>
      </font>
    </dxf>
    <dxf>
      <font>
        <color theme="0"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dxf>
    <dxf>
      <font>
        <color theme="6" tint="-0.499984740745262"/>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9"/>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8" tint="-0.24994659260841701"/>
      </font>
    </dxf>
    <dxf>
      <font>
        <color theme="7"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0" tint="-0.24994659260841701"/>
      </font>
    </dxf>
    <dxf>
      <font>
        <color theme="8" tint="-0.24994659260841701"/>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0" tint="-0.24994659260841701"/>
      </font>
    </dxf>
    <dxf>
      <font>
        <color theme="7"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7" tint="-0.24994659260841701"/>
      </font>
    </dxf>
    <dxf>
      <font>
        <color theme="9"/>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8" tint="-0.24994659260841701"/>
      </font>
    </dxf>
    <dxf>
      <font>
        <color theme="6" tint="-0.499984740745262"/>
      </font>
    </dxf>
    <dxf>
      <font>
        <color theme="9"/>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0" tint="-0.24994659260841701"/>
      </font>
    </dxf>
    <dxf>
      <font>
        <color theme="8"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8"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6" tint="-0.499984740745262"/>
      </font>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strike/>
        <color theme="0" tint="-0.24994659260841701"/>
      </font>
      <fill>
        <patternFill patternType="none">
          <bgColor auto="1"/>
        </patternFill>
      </fill>
    </dxf>
    <dxf>
      <font>
        <color theme="6" tint="-0.499984740745262"/>
      </font>
    </dxf>
    <dxf>
      <font>
        <color theme="8"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9"/>
      </font>
    </dxf>
    <dxf>
      <font>
        <color theme="0" tint="-0.24994659260841701"/>
      </font>
    </dxf>
    <dxf>
      <font>
        <color theme="0"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dxf>
    <dxf>
      <font>
        <color theme="6" tint="-0.499984740745262"/>
      </font>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9"/>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6" tint="-0.499984740745262"/>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9"/>
      </font>
    </dxf>
    <dxf>
      <font>
        <color theme="0"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8" tint="-0.24994659260841701"/>
      </font>
    </dxf>
    <dxf>
      <font>
        <color theme="9"/>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6" tint="-0.499984740745262"/>
      </font>
    </dxf>
    <dxf>
      <font>
        <color theme="9"/>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6" tint="-0.499984740745262"/>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7" tint="-0.24994659260841701"/>
      </font>
    </dxf>
    <dxf>
      <font>
        <color theme="9"/>
      </font>
    </dxf>
    <dxf>
      <font>
        <color theme="6" tint="-0.499984740745262"/>
      </font>
    </dxf>
    <dxf>
      <font>
        <color theme="7"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border diagonalUp="0" diagonalDown="0">
        <left/>
        <right style="thin">
          <color auto="1"/>
        </right>
        <top/>
        <bottom/>
        <vertical/>
        <horizontal/>
      </border>
    </dxf>
    <dxf>
      <numFmt numFmtId="0" formatCode="General"/>
    </dxf>
    <dxf>
      <alignment horizontal="center" vertical="center" textRotation="0" wrapText="1" indent="0" justifyLastLine="0" shrinkToFit="0" readingOrder="0"/>
    </dxf>
    <dxf>
      <border diagonalUp="0" diagonalDown="0">
        <left style="thin">
          <color auto="1"/>
        </left>
        <right/>
        <top/>
        <bottom/>
        <vertical/>
        <horizontal/>
      </border>
    </dxf>
    <dxf>
      <border>
        <bottom style="thin">
          <color auto="1"/>
        </bottom>
      </border>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6" tint="-0.499984740745262"/>
      </font>
    </dxf>
    <dxf>
      <font>
        <color theme="0" tint="-0.24994659260841701"/>
      </font>
    </dxf>
    <dxf>
      <font>
        <color theme="8"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color theme="7" tint="-0.24994659260841701"/>
      </font>
    </dxf>
    <dxf>
      <font>
        <color theme="0"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8" tint="-0.24994659260841701"/>
      </font>
    </dxf>
    <dxf>
      <font>
        <color theme="7"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6" tint="-0.499984740745262"/>
      </font>
    </dxf>
    <dxf>
      <font>
        <color theme="9"/>
      </font>
    </dxf>
    <dxf>
      <font>
        <color theme="0"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strike/>
        <color theme="0" tint="-0.24994659260841701"/>
      </font>
      <fill>
        <patternFill patternType="none">
          <bgColor auto="1"/>
        </patternFill>
      </fill>
    </dxf>
    <dxf>
      <font>
        <color theme="7"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0"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dxf>
    <dxf>
      <font>
        <color theme="6" tint="-0.499984740745262"/>
      </font>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0" tint="-0.24994659260841701"/>
      </font>
    </dxf>
    <dxf>
      <font>
        <color theme="6" tint="-0.499984740745262"/>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6" tint="-0.499984740745262"/>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7" tint="-0.24994659260841701"/>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9"/>
      </font>
    </dxf>
    <dxf>
      <font>
        <color theme="6" tint="-0.499984740745262"/>
      </font>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9"/>
      </font>
    </dxf>
    <dxf>
      <font>
        <color theme="7"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dxf>
    <dxf>
      <font>
        <color theme="8" tint="-0.24994659260841701"/>
      </font>
    </dxf>
    <dxf>
      <font>
        <strike/>
        <color theme="0" tint="-0.24994659260841701"/>
      </font>
      <fill>
        <patternFill patternType="none">
          <bgColor auto="1"/>
        </patternFill>
      </fill>
    </dxf>
    <dxf>
      <font>
        <color theme="9"/>
      </font>
    </dxf>
    <dxf>
      <font>
        <color theme="6" tint="-0.499984740745262"/>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dxf>
    <dxf>
      <font>
        <strike/>
        <color theme="0" tint="-0.24994659260841701"/>
      </font>
      <fill>
        <patternFill patternType="none">
          <bgColor auto="1"/>
        </patternFill>
      </fill>
    </dxf>
    <dxf>
      <font>
        <color theme="6" tint="-0.499984740745262"/>
      </font>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9"/>
      </font>
    </dxf>
    <dxf>
      <font>
        <color theme="0" tint="-0.24994659260841701"/>
      </font>
    </dxf>
    <dxf>
      <font>
        <color theme="9"/>
      </font>
    </dxf>
    <dxf>
      <font>
        <color theme="8" tint="-0.24994659260841701"/>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color theme="6" tint="-0.499984740745262"/>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0" tint="-0.24994659260841701"/>
      </font>
    </dxf>
    <dxf>
      <font>
        <color theme="9"/>
      </font>
    </dxf>
    <dxf>
      <font>
        <color theme="8"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6" tint="-0.499984740745262"/>
      </font>
    </dxf>
    <dxf>
      <font>
        <color theme="8" tint="-0.24994659260841701"/>
      </font>
    </dxf>
    <dxf>
      <font>
        <color theme="7" tint="-0.24994659260841701"/>
      </font>
      <fill>
        <patternFill patternType="none">
          <bgColor auto="1"/>
        </patternFill>
      </fill>
    </dxf>
    <dxf>
      <font>
        <color theme="0" tint="-0.24994659260841701"/>
      </font>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color theme="9"/>
      </font>
    </dxf>
    <dxf>
      <font>
        <color theme="6" tint="-0.499984740745262"/>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9"/>
      </font>
    </dxf>
    <dxf>
      <font>
        <color theme="6" tint="-0.499984740745262"/>
      </font>
    </dxf>
    <dxf>
      <font>
        <color theme="7"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strike/>
        <color theme="0"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9"/>
      </font>
    </dxf>
    <dxf>
      <font>
        <color theme="7" tint="-0.24994659260841701"/>
      </font>
    </dxf>
    <dxf>
      <font>
        <color theme="6" tint="-0.499984740745262"/>
      </font>
    </dxf>
    <dxf>
      <font>
        <color theme="7"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8"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strike/>
        <color theme="0"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0"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0"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0" tint="-0.24994659260841701"/>
      </font>
    </dxf>
    <dxf>
      <font>
        <color theme="9"/>
      </font>
    </dxf>
    <dxf>
      <font>
        <color theme="6" tint="-0.499984740745262"/>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7" tint="-0.24994659260841701"/>
      </font>
    </dxf>
    <dxf>
      <font>
        <color theme="6" tint="-0.499984740745262"/>
      </font>
    </dxf>
    <dxf>
      <font>
        <color theme="8"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dxf>
    <dxf>
      <font>
        <color theme="0" tint="-0.24994659260841701"/>
      </font>
    </dxf>
    <dxf>
      <font>
        <color theme="7" tint="-0.24994659260841701"/>
      </font>
    </dxf>
    <dxf>
      <font>
        <color theme="6" tint="-0.499984740745262"/>
      </font>
    </dxf>
    <dxf>
      <font>
        <strike/>
        <color theme="0" tint="-0.24994659260841701"/>
      </font>
      <fill>
        <patternFill patternType="none">
          <bgColor auto="1"/>
        </patternFill>
      </fill>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9"/>
      </font>
    </dxf>
    <dxf>
      <font>
        <color theme="0"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9"/>
      </font>
    </dxf>
    <dxf>
      <font>
        <color theme="0"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6" tint="-0.499984740745262"/>
      </font>
    </dxf>
    <dxf>
      <font>
        <color theme="8"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dxf>
    <dxf>
      <font>
        <color theme="8" tint="-0.24994659260841701"/>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9"/>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0" tint="-0.24994659260841701"/>
      </font>
    </dxf>
    <dxf>
      <font>
        <color theme="9"/>
      </font>
    </dxf>
    <dxf>
      <font>
        <color theme="8"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6" tint="-0.499984740745262"/>
      </font>
    </dxf>
    <dxf>
      <font>
        <color theme="7"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theme="1"/>
        <name val="Euphemia"/>
        <family val="2"/>
        <scheme val="minor"/>
      </font>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theme="1"/>
        <name val="Euphemia"/>
        <family val="2"/>
        <scheme val="minor"/>
      </font>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theme="1"/>
        <name val="Euphemia"/>
        <family val="2"/>
        <scheme val="minor"/>
      </font>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border diagonalUp="0" diagonalDown="0">
        <left/>
        <right style="thin">
          <color auto="1"/>
        </right>
        <top/>
        <bottom/>
        <vertical/>
        <horizontal/>
      </border>
    </dxf>
    <dxf>
      <numFmt numFmtId="0" formatCode="General"/>
    </dxf>
    <dxf>
      <alignment horizontal="center" vertical="center" textRotation="0" wrapText="1" indent="0" justifyLastLine="0" shrinkToFit="0" readingOrder="0"/>
    </dxf>
    <dxf>
      <border diagonalUp="0" diagonalDown="0">
        <left style="thin">
          <color auto="1"/>
        </left>
        <right/>
        <top/>
        <bottom/>
        <vertical/>
        <horizontal/>
      </border>
    </dxf>
    <dxf>
      <border>
        <bottom style="thin">
          <color auto="1"/>
        </bottom>
      </border>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9"/>
      </font>
    </dxf>
    <dxf>
      <font>
        <color theme="8"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color theme="6" tint="-0.499984740745262"/>
      </font>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dxf>
    <dxf>
      <font>
        <color theme="6" tint="-0.499984740745262"/>
      </font>
    </dxf>
    <dxf>
      <font>
        <color theme="0" tint="-0.24994659260841701"/>
      </font>
    </dxf>
    <dxf>
      <font>
        <color theme="8" tint="-0.24994659260841701"/>
      </font>
    </dxf>
    <dxf>
      <font>
        <strike/>
        <color theme="0" tint="-0.24994659260841701"/>
      </font>
      <fill>
        <patternFill patternType="none">
          <bgColor auto="1"/>
        </patternFill>
      </fill>
    </dxf>
    <dxf>
      <font>
        <color theme="6" tint="-0.499984740745262"/>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7"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0" tint="-0.24994659260841701"/>
      </font>
    </dxf>
    <dxf>
      <font>
        <color theme="9"/>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8" tint="-0.24994659260841701"/>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color theme="7" tint="-0.24994659260841701"/>
      </font>
    </dxf>
    <dxf>
      <font>
        <color theme="8" tint="-0.24994659260841701"/>
      </font>
    </dxf>
    <dxf>
      <font>
        <color theme="0" tint="-0.24994659260841701"/>
      </font>
    </dxf>
    <dxf>
      <font>
        <color theme="9"/>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9"/>
      </font>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7" tint="-0.24994659260841701"/>
      </font>
    </dxf>
    <dxf>
      <font>
        <color theme="6" tint="-0.499984740745262"/>
      </font>
    </dxf>
    <dxf>
      <font>
        <color theme="8" tint="-0.24994659260841701"/>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8" tint="-0.24994659260841701"/>
      </font>
    </dxf>
    <dxf>
      <font>
        <color theme="9"/>
      </font>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9"/>
      </font>
    </dxf>
    <dxf>
      <font>
        <color theme="7" tint="-0.24994659260841701"/>
      </font>
      <fill>
        <patternFill patternType="none">
          <bgColor auto="1"/>
        </patternFill>
      </fill>
    </dxf>
    <dxf>
      <font>
        <color theme="6" tint="-0.499984740745262"/>
      </font>
    </dxf>
    <dxf>
      <font>
        <color theme="0" tint="-0.24994659260841701"/>
      </font>
    </dxf>
    <dxf>
      <font>
        <color theme="8" tint="-0.24994659260841701"/>
      </font>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6" tint="-0.499984740745262"/>
      </font>
    </dxf>
    <dxf>
      <font>
        <color theme="7"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strike/>
        <color theme="0" tint="-0.24994659260841701"/>
      </font>
      <fill>
        <patternFill patternType="none">
          <bgColor auto="1"/>
        </patternFill>
      </fill>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strike/>
        <color theme="0" tint="-0.24994659260841701"/>
      </font>
      <fill>
        <patternFill patternType="none">
          <bgColor auto="1"/>
        </patternFill>
      </fill>
    </dxf>
    <dxf>
      <font>
        <color theme="0"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0" tint="-0.24994659260841701"/>
      </font>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0" tint="-0.24994659260841701"/>
      </font>
    </dxf>
    <dxf>
      <font>
        <color theme="8"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color theme="0"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dxf>
    <dxf>
      <font>
        <color theme="6" tint="-0.499984740745262"/>
      </font>
    </dxf>
    <dxf>
      <font>
        <color theme="8"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7" tint="-0.24994659260841701"/>
      </font>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7" tint="-0.24994659260841701"/>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dxf>
    <dxf>
      <font>
        <color theme="6" tint="-0.499984740745262"/>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9"/>
      </font>
    </dxf>
    <dxf>
      <font>
        <strike/>
        <color theme="0" tint="-0.24994659260841701"/>
      </font>
      <fill>
        <patternFill patternType="none">
          <bgColor auto="1"/>
        </patternFill>
      </fill>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0" tint="-0.24994659260841701"/>
      </font>
    </dxf>
    <dxf>
      <font>
        <color theme="9"/>
      </font>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9"/>
      </font>
    </dxf>
    <dxf>
      <font>
        <color theme="0" tint="-0.24994659260841701"/>
      </font>
    </dxf>
    <dxf>
      <font>
        <color theme="8"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7" tint="-0.24994659260841701"/>
      </font>
    </dxf>
    <dxf>
      <font>
        <color theme="6" tint="-0.499984740745262"/>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9"/>
      </font>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0"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8" tint="-0.24994659260841701"/>
      </font>
    </dxf>
    <dxf>
      <font>
        <color theme="9"/>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6" tint="-0.499984740745262"/>
      </font>
    </dxf>
    <dxf>
      <font>
        <color theme="9"/>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7" tint="-0.24994659260841701"/>
      </font>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6" tint="-0.499984740745262"/>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color theme="9"/>
      </font>
    </dxf>
    <dxf>
      <font>
        <strike/>
        <color theme="0" tint="-0.24994659260841701"/>
      </font>
      <fill>
        <patternFill patternType="none">
          <bgColor auto="1"/>
        </patternFill>
      </fill>
    </dxf>
    <dxf>
      <font>
        <color theme="8" tint="-0.24994659260841701"/>
      </font>
    </dxf>
    <dxf>
      <font>
        <color theme="6" tint="-0.499984740745262"/>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0"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8" tint="-0.24994659260841701"/>
      </font>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theme="1"/>
        <name val="Euphemia"/>
        <family val="2"/>
        <scheme val="minor"/>
      </font>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theme="1"/>
        <name val="Euphemia"/>
        <family val="2"/>
        <scheme val="minor"/>
      </font>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theme="1"/>
        <name val="Euphemia"/>
        <family val="2"/>
        <scheme val="minor"/>
      </font>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border diagonalUp="0" diagonalDown="0">
        <left/>
        <right style="thin">
          <color auto="1"/>
        </right>
        <top/>
        <bottom/>
        <vertical/>
        <horizontal/>
      </border>
    </dxf>
    <dxf>
      <numFmt numFmtId="0" formatCode="General"/>
    </dxf>
    <dxf>
      <alignment horizontal="center" vertical="center" textRotation="0" wrapText="1" indent="0" justifyLastLine="0" shrinkToFit="0" readingOrder="0"/>
    </dxf>
    <dxf>
      <border diagonalUp="0" diagonalDown="0">
        <left style="thin">
          <color auto="1"/>
        </left>
        <right/>
        <top/>
        <bottom/>
        <vertical/>
        <horizontal/>
      </border>
    </dxf>
    <dxf>
      <border>
        <bottom style="thin">
          <color auto="1"/>
        </bottom>
      </border>
    </dxf>
    <dxf>
      <font>
        <b val="0"/>
        <strike val="0"/>
        <outline val="0"/>
        <shadow val="0"/>
        <u val="none"/>
        <vertAlign val="baseline"/>
        <sz val="11"/>
        <name val="Franklin Gothic Medium"/>
        <scheme val="major"/>
      </font>
      <alignment vertical="center" textRotation="0" wrapText="0" indent="0" justifyLastLine="0" shrinkToFit="0" readingOrder="0"/>
    </dxf>
    <dxf>
      <border diagonalUp="0" diagonalDown="0">
        <left/>
        <right/>
        <top/>
        <bottom/>
        <vertical/>
        <horizontal/>
      </border>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6" tint="-0.499984740745262"/>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color theme="0"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0"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8" tint="-0.24994659260841701"/>
      </font>
    </dxf>
    <dxf>
      <font>
        <color theme="0" tint="-0.24994659260841701"/>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strike/>
        <color theme="0"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0" tint="-0.24994659260841701"/>
      </font>
    </dxf>
    <dxf>
      <font>
        <color theme="9"/>
      </font>
    </dxf>
    <dxf>
      <font>
        <color theme="7"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6" tint="-0.499984740745262"/>
      </font>
    </dxf>
    <dxf>
      <font>
        <color theme="7" tint="-0.24994659260841701"/>
      </font>
    </dxf>
    <dxf>
      <font>
        <color theme="6" tint="-0.499984740745262"/>
      </font>
    </dxf>
    <dxf>
      <font>
        <color theme="9"/>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6" tint="-0.499984740745262"/>
      </font>
    </dxf>
    <dxf>
      <font>
        <color theme="8" tint="-0.24994659260841701"/>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7" tint="-0.24994659260841701"/>
      </font>
    </dxf>
    <dxf>
      <font>
        <color theme="6" tint="-0.499984740745262"/>
      </font>
    </dxf>
    <dxf>
      <font>
        <strike/>
        <color theme="0" tint="-0.24994659260841701"/>
      </font>
      <fill>
        <patternFill patternType="none">
          <bgColor auto="1"/>
        </patternFill>
      </fill>
    </dxf>
    <dxf>
      <font>
        <color theme="8"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8" tint="-0.24994659260841701"/>
      </font>
    </dxf>
    <dxf>
      <font>
        <color theme="0" tint="-0.24994659260841701"/>
      </font>
    </dxf>
    <dxf>
      <font>
        <color theme="9"/>
      </font>
    </dxf>
    <dxf>
      <font>
        <color theme="7" tint="-0.24994659260841701"/>
      </font>
    </dxf>
    <dxf>
      <font>
        <color theme="8" tint="-0.24994659260841701"/>
      </font>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8" tint="-0.24994659260841701"/>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0" tint="-0.24994659260841701"/>
      </font>
    </dxf>
    <dxf>
      <font>
        <color theme="7" tint="-0.24994659260841701"/>
      </font>
    </dxf>
    <dxf>
      <font>
        <color theme="7" tint="-0.24994659260841701"/>
      </font>
      <fill>
        <patternFill patternType="none">
          <bgColor auto="1"/>
        </patternFill>
      </fill>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strike/>
        <color theme="0" tint="-0.24994659260841701"/>
      </font>
      <fill>
        <patternFill patternType="none">
          <bgColor auto="1"/>
        </patternFill>
      </fill>
    </dxf>
    <dxf>
      <font>
        <color theme="7"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0"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6" tint="-0.499984740745262"/>
      </font>
    </dxf>
    <dxf>
      <font>
        <color theme="9"/>
      </font>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9"/>
      </font>
    </dxf>
    <dxf>
      <font>
        <color theme="0" tint="-0.24994659260841701"/>
      </font>
    </dxf>
    <dxf>
      <font>
        <color theme="6" tint="-0.499984740745262"/>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8" tint="-0.24994659260841701"/>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7"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6" tint="-0.499984740745262"/>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0"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8" tint="-0.24994659260841701"/>
      </font>
    </dxf>
    <dxf>
      <font>
        <color theme="9"/>
      </font>
    </dxf>
    <dxf>
      <font>
        <color theme="7" tint="-0.24994659260841701"/>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6" tint="-0.499984740745262"/>
      </font>
    </dxf>
    <dxf>
      <font>
        <color theme="8" tint="-0.24994659260841701"/>
      </font>
    </dxf>
    <dxf>
      <font>
        <color theme="0" tint="-0.24994659260841701"/>
      </font>
    </dxf>
    <dxf>
      <font>
        <color theme="0" tint="-0.24994659260841701"/>
      </font>
    </dxf>
    <dxf>
      <font>
        <color theme="9"/>
      </font>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8" tint="-0.24994659260841701"/>
      </font>
    </dxf>
    <dxf>
      <font>
        <color theme="9"/>
      </font>
    </dxf>
    <dxf>
      <font>
        <color theme="9"/>
      </font>
    </dxf>
    <dxf>
      <font>
        <color theme="6" tint="-0.499984740745262"/>
      </font>
    </dxf>
    <dxf>
      <font>
        <color theme="7" tint="-0.24994659260841701"/>
      </font>
    </dxf>
    <dxf>
      <font>
        <color theme="0"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7"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8" tint="-0.24994659260841701"/>
      </font>
    </dxf>
    <dxf>
      <font>
        <color theme="0" tint="-0.24994659260841701"/>
      </font>
    </dxf>
    <dxf>
      <font>
        <color theme="6" tint="-0.499984740745262"/>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strike/>
        <color theme="0" tint="-0.24994659260841701"/>
      </font>
      <fill>
        <patternFill patternType="none">
          <bgColor auto="1"/>
        </patternFill>
      </fill>
    </dxf>
    <dxf>
      <font>
        <color theme="0" tint="-0.24994659260841701"/>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9"/>
      </font>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dxf>
    <dxf>
      <font>
        <color theme="8" tint="-0.24994659260841701"/>
      </font>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dxf>
    <dxf>
      <font>
        <color theme="9"/>
      </font>
    </dxf>
    <dxf>
      <font>
        <color theme="0" tint="-0.24994659260841701"/>
      </font>
    </dxf>
    <dxf>
      <font>
        <color theme="8" tint="-0.24994659260841701"/>
      </font>
    </dxf>
    <dxf>
      <font>
        <color theme="6" tint="-0.499984740745262"/>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0" tint="-0.24994659260841701"/>
      </font>
    </dxf>
    <dxf>
      <font>
        <color theme="9"/>
      </font>
    </dxf>
    <dxf>
      <font>
        <color theme="7" tint="-0.24994659260841701"/>
      </font>
    </dxf>
    <dxf>
      <font>
        <color theme="6" tint="-0.499984740745262"/>
      </font>
    </dxf>
    <dxf>
      <font>
        <color theme="0" tint="-0.24994659260841701"/>
      </font>
    </dxf>
    <dxf>
      <font>
        <color theme="7" tint="-0.24994659260841701"/>
      </font>
      <fill>
        <patternFill patternType="none">
          <bgColor auto="1"/>
        </patternFill>
      </fill>
    </dxf>
    <dxf>
      <font>
        <color theme="8" tint="-0.24994659260841701"/>
      </font>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0" tint="-0.24994659260841701"/>
      </font>
    </dxf>
    <dxf>
      <font>
        <color theme="8" tint="-0.24994659260841701"/>
      </font>
    </dxf>
    <dxf>
      <font>
        <color theme="9"/>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6" tint="-0.499984740745262"/>
      </font>
    </dxf>
    <dxf>
      <font>
        <color theme="0"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0" tint="-0.24994659260841701"/>
      </font>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8"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9"/>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strike/>
        <color theme="0" tint="-0.24994659260841701"/>
      </font>
      <fill>
        <patternFill patternType="none">
          <bgColor auto="1"/>
        </patternFill>
      </fill>
    </dxf>
    <dxf>
      <font>
        <color theme="7" tint="-0.24994659260841701"/>
      </font>
    </dxf>
    <dxf>
      <font>
        <color theme="8" tint="-0.24994659260841701"/>
      </font>
    </dxf>
    <dxf>
      <font>
        <color theme="0" tint="-0.24994659260841701"/>
      </font>
    </dxf>
    <dxf>
      <font>
        <strike/>
        <color theme="0"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8"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color theme="7" tint="-0.24994659260841701"/>
      </font>
    </dxf>
    <dxf>
      <font>
        <color theme="9"/>
      </font>
    </dxf>
    <dxf>
      <font>
        <color theme="0" tint="-0.24994659260841701"/>
      </font>
    </dxf>
    <dxf>
      <font>
        <color theme="7" tint="-0.24994659260841701"/>
      </font>
      <fill>
        <patternFill patternType="none">
          <bgColor auto="1"/>
        </patternFill>
      </fill>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8" tint="-0.24994659260841701"/>
      </font>
    </dxf>
    <dxf>
      <font>
        <color theme="0" tint="-0.24994659260841701"/>
      </font>
    </dxf>
    <dxf>
      <font>
        <color theme="6" tint="-0.499984740745262"/>
      </font>
    </dxf>
    <dxf>
      <font>
        <color theme="9"/>
      </font>
    </dxf>
    <dxf>
      <font>
        <color theme="0" tint="-0.24994659260841701"/>
      </font>
    </dxf>
    <dxf>
      <font>
        <color theme="8" tint="-0.24994659260841701"/>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0" tint="-0.24994659260841701"/>
      </font>
    </dxf>
    <dxf>
      <font>
        <color theme="8" tint="-0.24994659260841701"/>
      </font>
    </dxf>
    <dxf>
      <font>
        <color theme="9"/>
      </font>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dxf>
    <dxf>
      <font>
        <color theme="0" tint="-0.24994659260841701"/>
      </font>
    </dxf>
    <dxf>
      <font>
        <color theme="9"/>
      </font>
    </dxf>
    <dxf>
      <font>
        <color theme="6" tint="-0.499984740745262"/>
      </font>
    </dxf>
    <dxf>
      <font>
        <color theme="7"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8" tint="-0.24994659260841701"/>
      </font>
    </dxf>
    <dxf>
      <font>
        <color theme="0" tint="-0.24994659260841701"/>
      </font>
    </dxf>
    <dxf>
      <font>
        <color theme="6" tint="-0.499984740745262"/>
      </font>
    </dxf>
    <dxf>
      <font>
        <color theme="7" tint="-0.24994659260841701"/>
      </font>
      <fill>
        <patternFill patternType="none">
          <bgColor auto="1"/>
        </patternFill>
      </fill>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9"/>
      </font>
    </dxf>
    <dxf>
      <font>
        <color theme="6" tint="-0.499984740745262"/>
      </font>
    </dxf>
    <dxf>
      <font>
        <color theme="7" tint="-0.24994659260841701"/>
      </font>
    </dxf>
    <dxf>
      <font>
        <color theme="6" tint="-0.499984740745262"/>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9"/>
      </font>
    </dxf>
    <dxf>
      <font>
        <color theme="0"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8"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6" tint="-0.499984740745262"/>
      </font>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8" tint="-0.24994659260841701"/>
      </font>
    </dxf>
    <dxf>
      <font>
        <color theme="0"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7"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6" tint="-0.499984740745262"/>
      </font>
    </dxf>
    <dxf>
      <font>
        <color theme="9"/>
      </font>
    </dxf>
    <dxf>
      <font>
        <color theme="7" tint="-0.24994659260841701"/>
      </font>
    </dxf>
    <dxf>
      <font>
        <color theme="8" tint="-0.24994659260841701"/>
      </font>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9"/>
      </font>
    </dxf>
    <dxf>
      <font>
        <color theme="8" tint="-0.24994659260841701"/>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0" tint="-0.24994659260841701"/>
      </font>
    </dxf>
    <dxf>
      <font>
        <color theme="8" tint="-0.24994659260841701"/>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0" tint="-0.24994659260841701"/>
      </font>
    </dxf>
    <dxf>
      <font>
        <color theme="9"/>
      </font>
    </dxf>
    <dxf>
      <font>
        <color theme="9"/>
      </font>
    </dxf>
    <dxf>
      <font>
        <color theme="6" tint="-0.499984740745262"/>
      </font>
    </dxf>
    <dxf>
      <font>
        <color theme="7"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7" tint="-0.24994659260841701"/>
      </font>
    </dxf>
    <dxf>
      <font>
        <color theme="6" tint="-0.499984740745262"/>
      </font>
    </dxf>
    <dxf>
      <font>
        <color theme="0" tint="-0.24994659260841701"/>
      </font>
    </dxf>
    <dxf>
      <font>
        <color theme="7" tint="-0.24994659260841701"/>
      </font>
      <fill>
        <patternFill patternType="none">
          <bgColor auto="1"/>
        </patternFill>
      </fill>
    </dxf>
    <dxf>
      <font>
        <color theme="9"/>
      </font>
    </dxf>
    <dxf>
      <font>
        <color theme="8"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6" tint="-0.499984740745262"/>
      </font>
    </dxf>
    <dxf>
      <font>
        <color theme="9"/>
      </font>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6" tint="-0.499984740745262"/>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8" tint="-0.24994659260841701"/>
      </font>
    </dxf>
    <dxf>
      <font>
        <color theme="0" tint="-0.24994659260841701"/>
      </font>
    </dxf>
    <dxf>
      <font>
        <color theme="9"/>
      </font>
    </dxf>
    <dxf>
      <font>
        <color theme="0" tint="-0.24994659260841701"/>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7" tint="-0.24994659260841701"/>
      </font>
      <fill>
        <patternFill patternType="none">
          <bgColor auto="1"/>
        </patternFill>
      </fill>
    </dxf>
    <dxf>
      <font>
        <color theme="7" tint="-0.24994659260841701"/>
      </font>
    </dxf>
    <dxf>
      <font>
        <color theme="9"/>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0" tint="-0.24994659260841701"/>
      </font>
    </dxf>
    <dxf>
      <font>
        <color theme="9"/>
      </font>
    </dxf>
    <dxf>
      <font>
        <color theme="6" tint="-0.499984740745262"/>
      </font>
    </dxf>
    <dxf>
      <font>
        <color theme="8" tint="-0.24994659260841701"/>
      </font>
    </dxf>
    <dxf>
      <font>
        <color theme="8" tint="-0.24994659260841701"/>
      </font>
    </dxf>
    <dxf>
      <font>
        <color theme="0" tint="-0.24994659260841701"/>
      </font>
    </dxf>
    <dxf>
      <font>
        <color theme="8" tint="-0.24994659260841701"/>
      </font>
    </dxf>
    <dxf>
      <font>
        <color theme="0" tint="-0.24994659260841701"/>
      </font>
    </dxf>
    <dxf>
      <font>
        <color theme="7" tint="-0.24994659260841701"/>
      </font>
      <fill>
        <patternFill patternType="none">
          <bgColor auto="1"/>
        </patternFill>
      </fill>
    </dxf>
    <dxf>
      <font>
        <color theme="9"/>
      </font>
    </dxf>
    <dxf>
      <font>
        <strike/>
        <color theme="0" tint="-0.24994659260841701"/>
      </font>
      <fill>
        <patternFill patternType="none">
          <bgColor auto="1"/>
        </patternFill>
      </fill>
    </dxf>
    <dxf>
      <font>
        <color theme="7" tint="-0.24994659260841701"/>
      </font>
    </dxf>
    <dxf>
      <font>
        <color theme="6" tint="-0.499984740745262"/>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9"/>
      </font>
    </dxf>
    <dxf>
      <font>
        <color theme="7" tint="-0.24994659260841701"/>
      </font>
    </dxf>
    <dxf>
      <font>
        <color theme="6" tint="-0.499984740745262"/>
      </font>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9"/>
      </font>
    </dxf>
    <dxf>
      <font>
        <color theme="0" tint="-0.24994659260841701"/>
      </font>
    </dxf>
    <dxf>
      <font>
        <color theme="8" tint="-0.24994659260841701"/>
      </font>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fill>
        <patternFill patternType="none">
          <bgColor auto="1"/>
        </patternFill>
      </fill>
    </dxf>
    <dxf>
      <font>
        <color theme="0" tint="-0.24994659260841701"/>
      </font>
    </dxf>
    <dxf>
      <font>
        <color theme="9"/>
      </font>
    </dxf>
    <dxf>
      <font>
        <color theme="7" tint="-0.24994659260841701"/>
      </font>
      <fill>
        <patternFill patternType="none">
          <bgColor auto="1"/>
        </patternFill>
      </fill>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strike/>
        <color theme="0" tint="-0.24994659260841701"/>
      </font>
      <fill>
        <patternFill patternType="none">
          <bgColor auto="1"/>
        </patternFill>
      </fill>
    </dxf>
    <dxf>
      <font>
        <color theme="0" tint="-0.24994659260841701"/>
      </font>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6" tint="-0.499984740745262"/>
      </font>
    </dxf>
    <dxf>
      <font>
        <color theme="8" tint="-0.24994659260841701"/>
      </font>
    </dxf>
    <dxf>
      <font>
        <color theme="7" tint="-0.24994659260841701"/>
      </font>
      <fill>
        <patternFill patternType="none">
          <bgColor auto="1"/>
        </patternFill>
      </fill>
    </dxf>
    <dxf>
      <font>
        <color theme="0" tint="-0.24994659260841701"/>
      </font>
    </dxf>
    <dxf>
      <font>
        <color theme="8" tint="-0.24994659260841701"/>
      </font>
    </dxf>
    <dxf>
      <font>
        <color theme="0" tint="-0.24994659260841701"/>
      </font>
    </dxf>
    <dxf>
      <font>
        <color theme="9"/>
      </font>
    </dxf>
    <dxf>
      <font>
        <color theme="6" tint="-0.499984740745262"/>
      </font>
    </dxf>
    <dxf>
      <font>
        <color theme="7" tint="-0.24994659260841701"/>
      </font>
    </dxf>
    <dxf>
      <font>
        <color theme="9"/>
      </font>
    </dxf>
    <dxf>
      <font>
        <strike/>
        <color theme="0" tint="-0.24994659260841701"/>
      </font>
      <fill>
        <patternFill patternType="none">
          <bgColor auto="1"/>
        </patternFill>
      </fill>
    </dxf>
    <dxf>
      <font>
        <color theme="6" tint="-0.499984740745262"/>
      </font>
    </dxf>
    <dxf>
      <font>
        <color theme="8" tint="-0.24994659260841701"/>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9"/>
      </font>
    </dxf>
    <dxf>
      <font>
        <color theme="7"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8"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7" tint="-0.24994659260841701"/>
      </font>
      <fill>
        <patternFill patternType="none">
          <bgColor auto="1"/>
        </patternFill>
      </fill>
    </dxf>
    <dxf>
      <font>
        <color theme="9"/>
      </font>
    </dxf>
    <dxf>
      <font>
        <color theme="6" tint="-0.499984740745262"/>
      </font>
    </dxf>
    <dxf>
      <font>
        <color theme="0"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9"/>
      </font>
    </dxf>
    <dxf>
      <font>
        <color theme="0" tint="-0.24994659260841701"/>
      </font>
    </dxf>
    <dxf>
      <font>
        <color theme="8" tint="-0.24994659260841701"/>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8" tint="-0.24994659260841701"/>
      </font>
    </dxf>
    <dxf>
      <font>
        <color theme="0" tint="-0.24994659260841701"/>
      </font>
    </dxf>
    <dxf>
      <font>
        <color theme="9"/>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0"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dxf>
    <dxf>
      <font>
        <strike/>
        <color theme="0" tint="-0.24994659260841701"/>
      </font>
      <fill>
        <patternFill patternType="none">
          <bgColor auto="1"/>
        </patternFill>
      </fill>
    </dxf>
    <dxf>
      <font>
        <color theme="8" tint="-0.24994659260841701"/>
      </font>
    </dxf>
    <dxf>
      <font>
        <color theme="7" tint="-0.24994659260841701"/>
      </font>
      <fill>
        <patternFill patternType="none">
          <bgColor auto="1"/>
        </patternFill>
      </fill>
    </dxf>
    <dxf>
      <font>
        <color theme="0"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dxf>
    <dxf>
      <font>
        <color theme="9"/>
      </font>
    </dxf>
    <dxf>
      <font>
        <color theme="6" tint="-0.499984740745262"/>
      </font>
    </dxf>
    <dxf>
      <font>
        <color theme="0" tint="-0.24994659260841701"/>
      </font>
    </dxf>
    <dxf>
      <font>
        <color theme="8" tint="-0.24994659260841701"/>
      </font>
    </dxf>
    <dxf>
      <font>
        <color theme="7" tint="-0.24994659260841701"/>
      </font>
      <fill>
        <patternFill patternType="none">
          <bgColor auto="1"/>
        </patternFill>
      </fill>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color theme="0" tint="-0.24994659260841701"/>
      </font>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8" tint="-0.24994659260841701"/>
      </font>
    </dxf>
    <dxf>
      <font>
        <color theme="9"/>
      </font>
    </dxf>
    <dxf>
      <font>
        <color theme="6" tint="-0.499984740745262"/>
      </font>
    </dxf>
    <dxf>
      <font>
        <color theme="7" tint="-0.24994659260841701"/>
      </font>
    </dxf>
    <dxf>
      <font>
        <strike/>
        <color theme="0" tint="-0.24994659260841701"/>
      </font>
      <fill>
        <patternFill patternType="none">
          <bgColor auto="1"/>
        </patternFill>
      </fill>
    </dxf>
    <dxf>
      <font>
        <color theme="7" tint="-0.24994659260841701"/>
      </font>
      <fill>
        <patternFill patternType="none">
          <bgColor auto="1"/>
        </patternFill>
      </fill>
    </dxf>
    <dxf>
      <font>
        <color theme="0" tint="-0.24994659260841701"/>
      </font>
    </dxf>
    <dxf>
      <font>
        <color theme="8" tint="-0.24994659260841701"/>
      </font>
    </dxf>
    <dxf>
      <font>
        <strike/>
        <color theme="0" tint="-0.24994659260841701"/>
      </font>
      <fill>
        <patternFill patternType="none">
          <bgColor auto="1"/>
        </patternFill>
      </fill>
    </dxf>
    <dxf>
      <font>
        <color theme="0" tint="-0.24994659260841701"/>
      </font>
    </dxf>
    <dxf>
      <font>
        <color theme="9"/>
      </font>
    </dxf>
    <dxf>
      <font>
        <color theme="7" tint="-0.24994659260841701"/>
      </font>
      <fill>
        <patternFill patternType="none">
          <bgColor auto="1"/>
        </patternFill>
      </fill>
    </dxf>
    <dxf>
      <font>
        <color theme="6" tint="-0.499984740745262"/>
      </font>
    </dxf>
    <dxf>
      <font>
        <color theme="7" tint="-0.24994659260841701"/>
      </font>
    </dxf>
    <dxf>
      <font>
        <color theme="7" tint="-0.24994659260841701"/>
      </font>
      <fill>
        <patternFill patternType="none">
          <bgColor auto="1"/>
        </patternFill>
      </fill>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dxf>
    <dxf>
      <numFmt numFmtId="165" formatCode="0.0"/>
      <alignment horizontal="center" vertical="center" textRotation="0" wrapText="1" indent="0" justifyLastLine="0" shrinkToFit="0" readingOrder="0"/>
    </dxf>
    <dxf>
      <numFmt numFmtId="165" formatCode="0.0"/>
      <alignment horizontal="center" vertical="center" textRotation="0" wrapText="1"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11"/>
        <color theme="1"/>
        <name val="Euphemia"/>
        <family val="2"/>
        <scheme val="minor"/>
      </font>
    </dxf>
    <dxf>
      <font>
        <b val="0"/>
        <i val="0"/>
        <strike val="0"/>
        <condense val="0"/>
        <extend val="0"/>
        <outline val="0"/>
        <shadow val="0"/>
        <u val="none"/>
        <vertAlign val="baseline"/>
        <sz val="11"/>
        <color theme="1"/>
        <name val="Euphemia"/>
        <family val="2"/>
        <scheme val="minor"/>
      </font>
    </dxf>
    <dxf>
      <fill>
        <patternFill patternType="none">
          <fgColor indexed="64"/>
          <bgColor indexed="65"/>
        </patternFill>
      </fill>
      <border diagonalUp="0" diagonalDown="0">
        <left style="thin">
          <color auto="1"/>
        </left>
        <right/>
        <top/>
        <bottom/>
        <vertical/>
        <horizontal/>
      </border>
    </dxf>
    <dxf>
      <border>
        <bottom style="thin">
          <color auto="1"/>
        </bottom>
      </border>
    </dxf>
    <dxf>
      <font>
        <b val="0"/>
        <i val="0"/>
        <strike val="0"/>
        <condense val="0"/>
        <extend val="0"/>
        <outline val="0"/>
        <shadow val="0"/>
        <u val="none"/>
        <vertAlign val="baseline"/>
        <sz val="11"/>
        <color rgb="FF000000"/>
        <name val="Euphemia"/>
        <family val="2"/>
        <scheme val="none"/>
      </font>
    </dxf>
    <dxf>
      <font>
        <b val="0"/>
        <strike val="0"/>
        <outline val="0"/>
        <shadow val="0"/>
        <u val="none"/>
        <vertAlign val="baseline"/>
        <sz val="11"/>
        <name val="Franklin Gothic Medium"/>
        <scheme val="none"/>
      </font>
      <alignment vertical="center" textRotation="0" wrapText="0" indent="0" justifyLastLine="0" shrinkToFit="0" readingOrder="0"/>
    </dxf>
    <dxf>
      <border diagonalUp="0" diagonalDown="0">
        <left/>
        <right/>
        <top/>
        <bottom/>
        <vertical/>
        <horizontal/>
      </border>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rgb="FF000000"/>
      </font>
    </dxf>
    <dxf>
      <font>
        <color theme="1"/>
      </font>
      <fill>
        <patternFill patternType="none">
          <fgColor indexed="64"/>
          <bgColor theme="0"/>
        </patternFill>
      </fill>
      <border diagonalUp="0" diagonalDown="0">
        <left/>
        <right style="thin">
          <color auto="1"/>
        </right>
        <top/>
        <bottom/>
      </border>
    </dxf>
    <dxf>
      <fill>
        <patternFill patternType="solid">
          <fgColor indexed="64"/>
          <bgColor theme="0"/>
        </patternFill>
      </fill>
      <border diagonalUp="0" diagonalDown="0" outline="0">
        <left/>
        <right style="thin">
          <color auto="1"/>
        </right>
        <top/>
        <bottom/>
      </border>
    </dxf>
    <dxf>
      <font>
        <color theme="1"/>
      </font>
      <numFmt numFmtId="0" formatCode="General"/>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alignment horizontal="center" vertical="center" textRotation="0" wrapText="1" indent="0" justifyLastLine="0" shrinkToFit="0" readingOrder="0"/>
    </dxf>
    <dxf>
      <numFmt numFmtId="165" formatCode="0.0"/>
      <fill>
        <patternFill patternType="solid">
          <fgColor indexed="64"/>
          <bgColor theme="0"/>
        </patternFill>
      </fill>
      <alignment horizontal="center"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alignment horizontal="right" vertical="center" textRotation="0" wrapText="1" indent="0" justifyLastLine="0" shrinkToFit="0" readingOrder="0"/>
    </dxf>
    <dxf>
      <font>
        <color theme="1"/>
      </font>
      <fill>
        <patternFill patternType="none">
          <fgColor indexed="64"/>
          <bgColor theme="0"/>
        </patternFill>
      </fill>
    </dxf>
    <dxf>
      <fill>
        <patternFill patternType="solid">
          <fgColor indexed="64"/>
          <bgColor theme="0"/>
        </patternFill>
      </fill>
    </dxf>
    <dxf>
      <font>
        <color theme="1"/>
      </font>
      <fill>
        <patternFill patternType="none">
          <fgColor indexed="64"/>
          <bgColor theme="0"/>
        </patternFill>
      </fill>
      <border diagonalUp="0" diagonalDown="0">
        <left style="thin">
          <color auto="1"/>
        </left>
        <right/>
        <top/>
        <bottom/>
      </border>
    </dxf>
    <dxf>
      <fill>
        <patternFill patternType="solid">
          <fgColor indexed="64"/>
          <bgColor theme="0"/>
        </patternFill>
      </fill>
      <border diagonalUp="0" diagonalDown="0" outline="0">
        <left style="thin">
          <color auto="1"/>
        </left>
        <right/>
        <top/>
        <bottom/>
      </border>
    </dxf>
    <dxf>
      <border>
        <bottom style="thin">
          <color auto="1"/>
        </bottom>
      </border>
    </dxf>
    <dxf>
      <font>
        <color rgb="FF000000"/>
      </font>
    </dxf>
    <dxf>
      <font>
        <b val="0"/>
        <strike val="0"/>
        <outline val="0"/>
        <shadow val="0"/>
        <u val="none"/>
        <vertAlign val="baseline"/>
        <sz val="11"/>
        <color rgb="FF000000"/>
        <name val="Franklin Gothic Medium"/>
        <scheme val="none"/>
      </font>
      <fill>
        <patternFill patternType="none">
          <fgColor rgb="FF000000"/>
          <bgColor auto="1"/>
        </patternFill>
      </fill>
      <alignment vertical="center" textRotation="0" wrapText="0" indent="0" justifyLastLine="0" shrinkToFit="0" readingOrder="0"/>
    </dxf>
    <dxf>
      <font>
        <color theme="1"/>
      </font>
      <border diagonalUp="0" diagonalDown="0">
        <left/>
        <right/>
        <top/>
        <bottom/>
        <vertical/>
        <horizontal/>
      </border>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color theme="7" tint="-0.24994659260841701"/>
      </font>
      <fill>
        <patternFill patternType="none">
          <bgColor auto="1"/>
        </patternFill>
      </fill>
    </dxf>
    <dxf>
      <font>
        <color theme="7" tint="-0.24994659260841701"/>
      </font>
      <fill>
        <patternFill patternType="none">
          <bgColor auto="1"/>
        </patternFill>
      </fill>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strike/>
        <color theme="0" tint="-0.24994659260841701"/>
      </font>
      <fill>
        <patternFill patternType="none">
          <bgColor auto="1"/>
        </patternFill>
      </fill>
    </dxf>
    <dxf>
      <font>
        <color theme="7" tint="-0.24994659260841701"/>
      </font>
    </dxf>
    <dxf>
      <font>
        <color theme="6" tint="-0.499984740745262"/>
      </font>
    </dxf>
    <dxf>
      <font>
        <color theme="9"/>
      </font>
    </dxf>
    <dxf>
      <font>
        <color theme="0" tint="-0.24994659260841701"/>
      </font>
    </dxf>
    <dxf>
      <font>
        <color theme="8" tint="-0.24994659260841701"/>
      </font>
    </dxf>
    <dxf>
      <font>
        <b val="0"/>
        <i val="0"/>
        <color theme="1" tint="0.24994659260841701"/>
      </font>
      <fill>
        <patternFill patternType="none">
          <fgColor indexed="64"/>
          <bgColor auto="1"/>
        </patternFill>
      </fill>
      <border diagonalUp="0" diagonalDown="0">
        <left/>
        <right/>
        <top/>
        <bottom style="thin">
          <color theme="0" tint="-0.14996795556505021"/>
        </bottom>
        <vertical/>
        <horizontal/>
      </border>
    </dxf>
    <dxf>
      <font>
        <b val="0"/>
        <i val="0"/>
        <color theme="1" tint="0.24994659260841701"/>
      </font>
      <border diagonalUp="0" diagonalDown="0">
        <left/>
        <right/>
        <top style="thin">
          <color theme="0" tint="-0.14996795556505021"/>
        </top>
        <bottom style="thin">
          <color theme="0" tint="-0.14996795556505021"/>
        </bottom>
        <vertical/>
        <horizontal style="thin">
          <color theme="0" tint="-0.14996795556505021"/>
        </horizontal>
      </border>
    </dxf>
    <dxf>
      <font>
        <sz val="11"/>
        <color theme="1"/>
        <name val="Euphemia"/>
        <scheme val="minor"/>
      </font>
      <border>
        <bottom style="thin">
          <color theme="0" tint="-0.34998626667073579"/>
        </bottom>
        <vertical/>
        <horizontal/>
      </border>
    </dxf>
    <dxf>
      <font>
        <sz val="11"/>
        <color theme="1"/>
        <name val="Euphemia"/>
        <scheme val="minor"/>
      </font>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color theme="1" tint="0.24994659260841701"/>
      </font>
      <fill>
        <patternFill patternType="none">
          <fgColor indexed="64"/>
          <bgColor auto="1"/>
        </patternFill>
      </fill>
      <border diagonalUp="0" diagonalDown="0">
        <left/>
        <right/>
        <top/>
        <bottom style="thin">
          <color theme="0" tint="-0.14996795556505021"/>
        </bottom>
        <vertical/>
        <horizontal/>
      </border>
    </dxf>
    <dxf>
      <font>
        <b val="0"/>
        <i val="0"/>
        <color theme="1" tint="0.24994659260841701"/>
      </font>
      <border diagonalUp="0" diagonalDown="0">
        <left/>
        <right/>
        <top style="thin">
          <color theme="0" tint="-0.14996795556505021"/>
        </top>
        <bottom style="thin">
          <color theme="0" tint="-0.14996795556505021"/>
        </bottom>
        <vertical/>
        <horizontal style="thin">
          <color theme="0" tint="-0.14996795556505021"/>
        </horizontal>
      </border>
    </dxf>
  </dxfs>
  <tableStyles count="3" defaultTableStyle="TableStyleMedium2" defaultPivotStyle="PivotStyleLight16">
    <tableStyle name="Lista de tareas pendientes del docente" pivot="0" count="2" xr9:uid="{00000000-0011-0000-FFFF-FFFF00000000}">
      <tableStyleElement type="wholeTable" dxfId="41757"/>
      <tableStyleElement type="headerRow" dxfId="41756"/>
    </tableStyle>
    <tableStyle name="Teacher To-Do List Slicer" pivot="0" table="0" count="10" xr9:uid="{00000000-0011-0000-FFFF-FFFF01000000}">
      <tableStyleElement type="wholeTable" dxfId="41755"/>
      <tableStyleElement type="headerRow" dxfId="41754"/>
    </tableStyle>
    <tableStyle name="Teacher's To Do List" pivot="0" count="2" xr9:uid="{00000000-0011-0000-FFFF-FFFF02000000}">
      <tableStyleElement type="wholeTable" dxfId="41753"/>
      <tableStyleElement type="headerRow" dxfId="41752"/>
    </tableStyle>
  </tableStyles>
  <colors>
    <mruColors>
      <color rgb="FFF5F5F5"/>
    </mruColors>
  </colors>
  <extLst>
    <ext xmlns:x14="http://schemas.microsoft.com/office/spreadsheetml/2009/9/main" uri="{46F421CA-312F-682f-3DD2-61675219B42D}">
      <x14:dxfs count="8">
        <dxf>
          <font>
            <color theme="0" tint="-0.1499679555650502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0" tint="-0.1499679555650502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0" tint="-0.14996795556505021"/>
          </font>
          <fill>
            <patternFill patternType="solid">
              <fgColor theme="0" tint="-0.14996795556505021"/>
              <bgColor theme="0" tint="-0.24994659260841701"/>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0" tint="-0.249977111117893"/>
              <bgColor theme="4" tint="-0.24994659260841701"/>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theme="0"/>
              <bgColor theme="0"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Teacher To-Do Lis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microsoft.com/office/2007/relationships/slicerCache" Target="slicerCaches/slicerCache1.xml"/><Relationship Id="rId63" Type="http://schemas.microsoft.com/office/2007/relationships/slicerCache" Target="slicerCaches/slicerCache17.xml"/><Relationship Id="rId68" Type="http://schemas.microsoft.com/office/2007/relationships/slicerCache" Target="slicerCaches/slicerCache22.xml"/><Relationship Id="rId84" Type="http://schemas.openxmlformats.org/officeDocument/2006/relationships/sharedStrings" Target="sharedStrings.xml"/><Relationship Id="rId89" Type="http://schemas.openxmlformats.org/officeDocument/2006/relationships/customXml" Target="../customXml/item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microsoft.com/office/2007/relationships/slicerCache" Target="slicerCaches/slicerCache7.xml"/><Relationship Id="rId58" Type="http://schemas.microsoft.com/office/2007/relationships/slicerCache" Target="slicerCaches/slicerCache12.xml"/><Relationship Id="rId74" Type="http://schemas.microsoft.com/office/2007/relationships/slicerCache" Target="slicerCaches/slicerCache28.xml"/><Relationship Id="rId79" Type="http://schemas.microsoft.com/office/2007/relationships/slicerCache" Target="slicerCaches/slicerCache33.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07/relationships/slicerCache" Target="slicerCaches/slicerCache2.xml"/><Relationship Id="rId56" Type="http://schemas.microsoft.com/office/2007/relationships/slicerCache" Target="slicerCaches/slicerCache10.xml"/><Relationship Id="rId64" Type="http://schemas.microsoft.com/office/2007/relationships/slicerCache" Target="slicerCaches/slicerCache18.xml"/><Relationship Id="rId69" Type="http://schemas.microsoft.com/office/2007/relationships/slicerCache" Target="slicerCaches/slicerCache23.xml"/><Relationship Id="rId77" Type="http://schemas.microsoft.com/office/2007/relationships/slicerCache" Target="slicerCaches/slicerCache31.xml"/><Relationship Id="rId8" Type="http://schemas.openxmlformats.org/officeDocument/2006/relationships/worksheet" Target="worksheets/sheet8.xml"/><Relationship Id="rId51" Type="http://schemas.microsoft.com/office/2007/relationships/slicerCache" Target="slicerCaches/slicerCache5.xml"/><Relationship Id="rId72" Type="http://schemas.microsoft.com/office/2007/relationships/slicerCache" Target="slicerCaches/slicerCache26.xml"/><Relationship Id="rId80" Type="http://schemas.microsoft.com/office/2007/relationships/slicerCache" Target="slicerCaches/slicerCache34.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59" Type="http://schemas.microsoft.com/office/2007/relationships/slicerCache" Target="slicerCaches/slicerCache13.xml"/><Relationship Id="rId67" Type="http://schemas.microsoft.com/office/2007/relationships/slicerCache" Target="slicerCaches/slicerCache2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07/relationships/slicerCache" Target="slicerCaches/slicerCache8.xml"/><Relationship Id="rId62" Type="http://schemas.microsoft.com/office/2007/relationships/slicerCache" Target="slicerCaches/slicerCache16.xml"/><Relationship Id="rId70" Type="http://schemas.microsoft.com/office/2007/relationships/slicerCache" Target="slicerCaches/slicerCache24.xml"/><Relationship Id="rId75" Type="http://schemas.microsoft.com/office/2007/relationships/slicerCache" Target="slicerCaches/slicerCache29.xml"/><Relationship Id="rId83" Type="http://schemas.openxmlformats.org/officeDocument/2006/relationships/styles" Target="style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07/relationships/slicerCache" Target="slicerCaches/slicerCache3.xml"/><Relationship Id="rId57" Type="http://schemas.microsoft.com/office/2007/relationships/slicerCache" Target="slicerCaches/slicerCache1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07/relationships/slicerCache" Target="slicerCaches/slicerCache6.xml"/><Relationship Id="rId60" Type="http://schemas.microsoft.com/office/2007/relationships/slicerCache" Target="slicerCaches/slicerCache14.xml"/><Relationship Id="rId65" Type="http://schemas.microsoft.com/office/2007/relationships/slicerCache" Target="slicerCaches/slicerCache19.xml"/><Relationship Id="rId73" Type="http://schemas.microsoft.com/office/2007/relationships/slicerCache" Target="slicerCaches/slicerCache27.xml"/><Relationship Id="rId78" Type="http://schemas.microsoft.com/office/2007/relationships/slicerCache" Target="slicerCaches/slicerCache32.xml"/><Relationship Id="rId81" Type="http://schemas.openxmlformats.org/officeDocument/2006/relationships/theme" Target="theme/theme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microsoft.com/office/2007/relationships/slicerCache" Target="slicerCaches/slicerCache4.xml"/><Relationship Id="rId55" Type="http://schemas.microsoft.com/office/2007/relationships/slicerCache" Target="slicerCaches/slicerCache9.xml"/><Relationship Id="rId76" Type="http://schemas.microsoft.com/office/2007/relationships/slicerCache" Target="slicerCaches/slicerCache30.xml"/><Relationship Id="rId7" Type="http://schemas.openxmlformats.org/officeDocument/2006/relationships/worksheet" Target="worksheets/sheet7.xml"/><Relationship Id="rId71" Type="http://schemas.microsoft.com/office/2007/relationships/slicerCache" Target="slicerCaches/slicerCache2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1.xml"/><Relationship Id="rId66" Type="http://schemas.microsoft.com/office/2007/relationships/slicerCache" Target="slicerCaches/slicerCache20.xml"/><Relationship Id="rId87" Type="http://schemas.openxmlformats.org/officeDocument/2006/relationships/customXml" Target="../customXml/item2.xml"/><Relationship Id="rId61" Type="http://schemas.microsoft.com/office/2007/relationships/slicerCache" Target="slicerCaches/slicerCache15.xml"/><Relationship Id="rId82" Type="http://schemas.openxmlformats.org/officeDocument/2006/relationships/connections" Target="connections.xml"/><Relationship Id="rId19" Type="http://schemas.openxmlformats.org/officeDocument/2006/relationships/worksheet" Target="worksheets/sheet19.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6.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9E2DE4E3-8968-46B1-8343-C5DD5065300B}"/>
            </a:ext>
          </a:extLst>
        </xdr:cNvPr>
        <xdr:cNvGrpSpPr/>
      </xdr:nvGrpSpPr>
      <xdr:grpSpPr>
        <a:xfrm>
          <a:off x="100774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0EC689F1-6940-0ADC-A346-4CB3362998A5}"/>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020C41D7-CF05-E4FB-BF76-B579CA48B9C6}"/>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B051533F-1B8F-BF0F-EB58-823F12767661}"/>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3D2E2377-F0A1-8060-5EDA-0FFB2DE2C2B0}"/>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ECA5393E-3ABA-1D1E-0B7F-461081A81457}"/>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B609ECB1-8252-62FF-63F9-3EFCA487FA9D}"/>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4757A975-8581-1200-FEA1-AD083D411005}"/>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3DCAF885-1F78-4B21-6DED-E381AAB60F6B}"/>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CB159205-3FB6-C0F2-29DB-2C127A032D67}"/>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6CF1BA82-C4F2-4201-CEAE-CA14926C4483}"/>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0269651B-455B-37DE-644A-0946AE4F881F}"/>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055BB630-D165-9B50-51A6-C34A0C30944F}"/>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B8D50CD0-FA30-A229-2DAA-52E97E053E11}"/>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BFE45C81-2E53-EADE-7F5C-2409C32D4767}"/>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4FA38DC9-C79A-47D3-97AB-555DB9B6FBE8}"/>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73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8C81EF30-85CB-467B-8A4C-A6DE19910DA5}"/>
            </a:ext>
          </a:extLst>
        </xdr:cNvPr>
        <xdr:cNvSpPr>
          <a:spLocks noEditPoints="1"/>
        </xdr:cNvSpPr>
      </xdr:nvSpPr>
      <xdr:spPr bwMode="auto">
        <a:xfrm>
          <a:off x="247731"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952A7EDE-DC3F-4A77-A2DE-38988DBA459D}"/>
            </a:ext>
          </a:extLst>
        </xdr:cNvPr>
        <xdr:cNvGrpSpPr/>
      </xdr:nvGrpSpPr>
      <xdr:grpSpPr>
        <a:xfrm>
          <a:off x="111156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2739284D-C8E4-1613-27DB-AED40D3D58D6}"/>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ABFA0FC7-9F98-50BE-BE8B-8792251FA164}"/>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60EE5F56-1E3B-09AD-A914-D09E549215BE}"/>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7D5B1964-B93B-5202-6400-146F22A95ED4}"/>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AB361B1F-4259-D88C-92A4-6DEA0E632E35}"/>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69448BF1-1192-4BB3-08E3-2560506DCAB1}"/>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C75E94CC-9653-DE0D-7F93-885CD2B6BF80}"/>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3E5FC1ED-DEFB-C640-0E80-16D514215D11}"/>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C073453C-A952-8077-9F4F-C56080E7972B}"/>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E297DE15-88D7-D3F4-7E56-F0D3092547EC}"/>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59E2EB3D-0712-BD89-730F-5D248F7CF8D2}"/>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5535F28C-2C37-70D9-E3C6-DF5285A301BC}"/>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1DA93419-B4A4-A680-DB6F-8AABE769131A}"/>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46427F86-E625-FA0A-1AE0-DA1053FB39A1}"/>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2" descr="Status slicer that filters List table data by Status">
              <a:extLst>
                <a:ext uri="{FF2B5EF4-FFF2-40B4-BE49-F238E27FC236}">
                  <a16:creationId xmlns:a16="http://schemas.microsoft.com/office/drawing/2014/main" id="{92A4B15B-6E17-4BA8-9029-6DBEE1AF3B27}"/>
                </a:ext>
              </a:extLst>
            </xdr:cNvPr>
            <xdr:cNvGraphicFramePr/>
          </xdr:nvGraphicFramePr>
          <xdr:xfrm>
            <a:off x="0" y="0"/>
            <a:ext cx="0" cy="0"/>
          </xdr:xfrm>
          <a:graphic>
            <a:graphicData uri="http://schemas.microsoft.com/office/drawing/2010/slicer">
              <sle:slicer xmlns:sle="http://schemas.microsoft.com/office/drawing/2010/slicer" name="ESTADO 2"/>
            </a:graphicData>
          </a:graphic>
        </xdr:graphicFrame>
      </mc:Choice>
      <mc:Fallback xmlns="">
        <xdr:sp macro="" textlink="">
          <xdr:nvSpPr>
            <xdr:cNvPr id="0" name=""/>
            <xdr:cNvSpPr>
              <a:spLocks noTextEdit="1"/>
            </xdr:cNvSpPr>
          </xdr:nvSpPr>
          <xdr:spPr>
            <a:xfrm>
              <a:off x="19746568" y="1103244"/>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AC353B8C-52FD-4B89-844E-9CB23C8945C8}"/>
            </a:ext>
          </a:extLst>
        </xdr:cNvPr>
        <xdr:cNvSpPr>
          <a:spLocks noEditPoints="1"/>
        </xdr:cNvSpPr>
      </xdr:nvSpPr>
      <xdr:spPr bwMode="auto">
        <a:xfrm>
          <a:off x="247731"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38</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3" descr="Status slicer that filters List table data by Status">
              <a:extLst>
                <a:ext uri="{FF2B5EF4-FFF2-40B4-BE49-F238E27FC236}">
                  <a16:creationId xmlns:a16="http://schemas.microsoft.com/office/drawing/2014/main" id="{54DB7653-E16E-4699-AC22-CAF385D6DAB7}"/>
                </a:ext>
              </a:extLst>
            </xdr:cNvPr>
            <xdr:cNvGraphicFramePr/>
          </xdr:nvGraphicFramePr>
          <xdr:xfrm>
            <a:off x="0" y="0"/>
            <a:ext cx="0" cy="0"/>
          </xdr:xfrm>
          <a:graphic>
            <a:graphicData uri="http://schemas.microsoft.com/office/drawing/2010/slicer">
              <sle:slicer xmlns:sle="http://schemas.microsoft.com/office/drawing/2010/slicer" name="ESTADO 3"/>
            </a:graphicData>
          </a:graphic>
        </xdr:graphicFrame>
      </mc:Choice>
      <mc:Fallback xmlns="">
        <xdr:sp macro="" textlink="">
          <xdr:nvSpPr>
            <xdr:cNvPr id="0" name=""/>
            <xdr:cNvSpPr>
              <a:spLocks noTextEdit="1"/>
            </xdr:cNvSpPr>
          </xdr:nvSpPr>
          <xdr:spPr>
            <a:xfrm>
              <a:off x="19746568" y="9690653"/>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1029" name="Ilustración de encabezado" descr="Banner vertical con una marca de verificación dentro de un círculo">
          <a:extLst>
            <a:ext uri="{FF2B5EF4-FFF2-40B4-BE49-F238E27FC236}">
              <a16:creationId xmlns:a16="http://schemas.microsoft.com/office/drawing/2014/main" id="{00000000-0008-0000-0000-000005040000}"/>
            </a:ext>
          </a:extLst>
        </xdr:cNvPr>
        <xdr:cNvSpPr>
          <a:spLocks noEditPoints="1"/>
        </xdr:cNvSpPr>
      </xdr:nvSpPr>
      <xdr:spPr bwMode="auto">
        <a:xfrm>
          <a:off x="242596" y="3905"/>
          <a:ext cx="429559" cy="6490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11"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00000000-0008-0000-0000-00000B000000}"/>
            </a:ext>
          </a:extLst>
        </xdr:cNvPr>
        <xdr:cNvGrpSpPr/>
      </xdr:nvGrpSpPr>
      <xdr:grpSpPr>
        <a:xfrm>
          <a:off x="12677775" y="0"/>
          <a:ext cx="8829675" cy="495300"/>
          <a:chOff x="4524375" y="0"/>
          <a:chExt cx="6323748" cy="657222"/>
        </a:xfrm>
      </xdr:grpSpPr>
      <xdr:sp macro="" textlink="">
        <xdr:nvSpPr>
          <xdr:cNvPr id="7" name="Rectángulo con las esquinas del mismo lado redondeadas 6" descr="Rectángulo redondeado">
            <a:extLst>
              <a:ext uri="{FF2B5EF4-FFF2-40B4-BE49-F238E27FC236}">
                <a16:creationId xmlns:a16="http://schemas.microsoft.com/office/drawing/2014/main" id="{00000000-0008-0000-0000-000007000000}"/>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13" name="Cuadro de texto 12" descr="Pendiente">
            <a:extLst>
              <a:ext uri="{FF2B5EF4-FFF2-40B4-BE49-F238E27FC236}">
                <a16:creationId xmlns:a16="http://schemas.microsoft.com/office/drawing/2014/main" id="{00000000-0008-0000-0000-00000D000000}"/>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14" name="Cuadro de texto 13" descr="En curso">
            <a:extLst>
              <a:ext uri="{FF2B5EF4-FFF2-40B4-BE49-F238E27FC236}">
                <a16:creationId xmlns:a16="http://schemas.microsoft.com/office/drawing/2014/main" id="{00000000-0008-0000-0000-00000E000000}"/>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15" name="Cuadro de texto 14" descr="Para hoy">
            <a:extLst>
              <a:ext uri="{FF2B5EF4-FFF2-40B4-BE49-F238E27FC236}">
                <a16:creationId xmlns:a16="http://schemas.microsoft.com/office/drawing/2014/main" id="{00000000-0008-0000-0000-00000F000000}"/>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16" name="Cuadro de texto 15" descr="Pausada">
            <a:extLst>
              <a:ext uri="{FF2B5EF4-FFF2-40B4-BE49-F238E27FC236}">
                <a16:creationId xmlns:a16="http://schemas.microsoft.com/office/drawing/2014/main" id="{00000000-0008-0000-0000-000010000000}"/>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17" name="Cuadro de texto 16" descr="Completada">
            <a:extLst>
              <a:ext uri="{FF2B5EF4-FFF2-40B4-BE49-F238E27FC236}">
                <a16:creationId xmlns:a16="http://schemas.microsoft.com/office/drawing/2014/main" id="{00000000-0008-0000-0000-000011000000}"/>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8" name="Cuadro de texto 17" descr="Cancelada">
            <a:extLst>
              <a:ext uri="{FF2B5EF4-FFF2-40B4-BE49-F238E27FC236}">
                <a16:creationId xmlns:a16="http://schemas.microsoft.com/office/drawing/2014/main" id="{00000000-0008-0000-0000-000012000000}"/>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9" name="Cuadro de texto 18" descr="Vencida">
            <a:extLst>
              <a:ext uri="{FF2B5EF4-FFF2-40B4-BE49-F238E27FC236}">
                <a16:creationId xmlns:a16="http://schemas.microsoft.com/office/drawing/2014/main" id="{00000000-0008-0000-0000-000013000000}"/>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0" name="Conector recto 9" descr="Línea de separación">
            <a:extLst>
              <a:ext uri="{FF2B5EF4-FFF2-40B4-BE49-F238E27FC236}">
                <a16:creationId xmlns:a16="http://schemas.microsoft.com/office/drawing/2014/main" id="{00000000-0008-0000-0000-00000A000000}"/>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2" name="Conector recto 21" descr="Línea de separación">
            <a:extLst>
              <a:ext uri="{FF2B5EF4-FFF2-40B4-BE49-F238E27FC236}">
                <a16:creationId xmlns:a16="http://schemas.microsoft.com/office/drawing/2014/main" id="{00000000-0008-0000-0000-000016000000}"/>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3" name="Conector recto 22" descr="Línea de separación">
            <a:extLst>
              <a:ext uri="{FF2B5EF4-FFF2-40B4-BE49-F238E27FC236}">
                <a16:creationId xmlns:a16="http://schemas.microsoft.com/office/drawing/2014/main" id="{00000000-0008-0000-0000-000017000000}"/>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4" name="Conector recto 23" descr="Línea de separación">
            <a:extLst>
              <a:ext uri="{FF2B5EF4-FFF2-40B4-BE49-F238E27FC236}">
                <a16:creationId xmlns:a16="http://schemas.microsoft.com/office/drawing/2014/main" id="{00000000-0008-0000-0000-000018000000}"/>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 name="Conector recto 24" descr="Línea de separación">
            <a:extLst>
              <a:ext uri="{FF2B5EF4-FFF2-40B4-BE49-F238E27FC236}">
                <a16:creationId xmlns:a16="http://schemas.microsoft.com/office/drawing/2014/main" id="{00000000-0008-0000-0000-000019000000}"/>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 name="Conector recto 25" descr="Línea de separación">
            <a:extLst>
              <a:ext uri="{FF2B5EF4-FFF2-40B4-BE49-F238E27FC236}">
                <a16:creationId xmlns:a16="http://schemas.microsoft.com/office/drawing/2014/main" id="{00000000-0008-0000-0000-00001A000000}"/>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2" name="ESTADO" descr="Status slicer that filters List table data by Status">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ESTADO"/>
            </a:graphicData>
          </a:graphic>
        </xdr:graphicFrame>
      </mc:Choice>
      <mc:Fallback xmlns="">
        <xdr:sp macro="" textlink="">
          <xdr:nvSpPr>
            <xdr:cNvPr id="0" name=""/>
            <xdr:cNvSpPr>
              <a:spLocks noTextEdit="1"/>
            </xdr:cNvSpPr>
          </xdr:nvSpPr>
          <xdr:spPr>
            <a:xfrm>
              <a:off x="17373600" y="1343025"/>
              <a:ext cx="1457575" cy="2285575"/>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21" name="Ilustración de encabezado" descr="Banner vertical con una marca de verificación dentro de un círculo">
          <a:extLst>
            <a:ext uri="{FF2B5EF4-FFF2-40B4-BE49-F238E27FC236}">
              <a16:creationId xmlns:a16="http://schemas.microsoft.com/office/drawing/2014/main" id="{BA398D2E-CDAD-4B38-B0CE-8B1A73C9E5E4}"/>
            </a:ext>
          </a:extLst>
        </xdr:cNvPr>
        <xdr:cNvSpPr>
          <a:spLocks noEditPoints="1"/>
        </xdr:cNvSpPr>
      </xdr:nvSpPr>
      <xdr:spPr bwMode="auto">
        <a:xfrm>
          <a:off x="1144296" y="3905"/>
          <a:ext cx="432734" cy="65227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38</xdr:row>
      <xdr:rowOff>0</xdr:rowOff>
    </xdr:from>
    <xdr:ext cx="1457575" cy="2288750"/>
    <mc:AlternateContent xmlns:mc="http://schemas.openxmlformats.org/markup-compatibility/2006" xmlns:sle15="http://schemas.microsoft.com/office/drawing/2012/slicer">
      <mc:Choice Requires="sle15">
        <xdr:graphicFrame macro="">
          <xdr:nvGraphicFramePr>
            <xdr:cNvPr id="27" name="ESTADO 1" descr="Status slicer that filters List table data by Status">
              <a:extLst>
                <a:ext uri="{FF2B5EF4-FFF2-40B4-BE49-F238E27FC236}">
                  <a16:creationId xmlns:a16="http://schemas.microsoft.com/office/drawing/2014/main" id="{1838F924-C467-4350-9D66-03B904A71D58}"/>
                </a:ext>
              </a:extLst>
            </xdr:cNvPr>
            <xdr:cNvGraphicFramePr/>
          </xdr:nvGraphicFramePr>
          <xdr:xfrm>
            <a:off x="0" y="0"/>
            <a:ext cx="0" cy="0"/>
          </xdr:xfrm>
          <a:graphic>
            <a:graphicData uri="http://schemas.microsoft.com/office/drawing/2010/slicer">
              <sle:slicer xmlns:sle="http://schemas.microsoft.com/office/drawing/2010/slicer" name="ESTADO 1"/>
            </a:graphicData>
          </a:graphic>
        </xdr:graphicFrame>
      </mc:Choice>
      <mc:Fallback xmlns="">
        <xdr:sp macro="" textlink="">
          <xdr:nvSpPr>
            <xdr:cNvPr id="0" name=""/>
            <xdr:cNvSpPr>
              <a:spLocks noTextEdit="1"/>
            </xdr:cNvSpPr>
          </xdr:nvSpPr>
          <xdr:spPr>
            <a:xfrm>
              <a:off x="13360400" y="8128000"/>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4.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0DE329E6-AF3C-4870-9B2F-62CF90984E9A}"/>
            </a:ext>
          </a:extLst>
        </xdr:cNvPr>
        <xdr:cNvSpPr>
          <a:spLocks noEditPoints="1"/>
        </xdr:cNvSpPr>
      </xdr:nvSpPr>
      <xdr:spPr bwMode="auto">
        <a:xfrm>
          <a:off x="247731"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40DCC3A9-CA43-4D1E-B605-D82AD149F063}"/>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22569CA6-609C-C5F0-3AD2-042C297A1DFF}"/>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D5C79BD1-6539-8FE2-57C5-01C13D2D3CA5}"/>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FD71B8B0-5C60-8D80-EABE-BDB2F5237925}"/>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366EE613-6302-546E-02E1-DEB78A2B1312}"/>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A8AECACC-EC2C-DB0A-0517-4E077D81E300}"/>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A547B9CA-8FBA-1391-320A-FBFDC89A96EE}"/>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5309D171-BE1C-3913-A9C0-4FC1A1032AE5}"/>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71D74F89-7D52-D833-01B8-61AAA34FC152}"/>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A9E2B1A5-D65F-3632-F9E1-36E7EA810DF3}"/>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8C965684-8F97-C2A1-851D-CE4947DAE5F6}"/>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83C72D5B-6A5B-5013-45B7-4B19B942D7AC}"/>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43E98700-C2B0-6845-037A-8DBEC8771C38}"/>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4B05E64C-D007-7F9C-D2A1-5BD314FCA4F7}"/>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86B355DE-05FA-788F-9A35-CA3CF35D8A60}"/>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4" descr="Status slicer that filters List table data by Status">
              <a:extLst>
                <a:ext uri="{FF2B5EF4-FFF2-40B4-BE49-F238E27FC236}">
                  <a16:creationId xmlns:a16="http://schemas.microsoft.com/office/drawing/2014/main" id="{E2D06E61-EFF5-4FC9-93A3-3209BB115B3E}"/>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4"/>
            </a:graphicData>
          </a:graphic>
        </xdr:graphicFrame>
      </mc:Choice>
      <mc:Fallback xmlns="">
        <xdr:sp macro="" textlink="">
          <xdr:nvSpPr>
            <xdr:cNvPr id="0" name=""/>
            <xdr:cNvSpPr>
              <a:spLocks noTextEdit="1"/>
            </xdr:cNvSpPr>
          </xdr:nvSpPr>
          <xdr:spPr>
            <a:xfrm>
              <a:off x="21187741" y="1053548"/>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F108DD91-95C1-4577-9ADE-F3BB3D59833A}"/>
            </a:ext>
          </a:extLst>
        </xdr:cNvPr>
        <xdr:cNvSpPr>
          <a:spLocks noEditPoints="1"/>
        </xdr:cNvSpPr>
      </xdr:nvSpPr>
      <xdr:spPr bwMode="auto">
        <a:xfrm>
          <a:off x="247731"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34</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5" descr="Status slicer that filters List table data by Status">
              <a:extLst>
                <a:ext uri="{FF2B5EF4-FFF2-40B4-BE49-F238E27FC236}">
                  <a16:creationId xmlns:a16="http://schemas.microsoft.com/office/drawing/2014/main" id="{DA3806C2-5EC6-4761-BDA3-24825D8E7D71}"/>
                </a:ext>
              </a:extLst>
            </xdr:cNvPr>
            <xdr:cNvGraphicFramePr/>
          </xdr:nvGraphicFramePr>
          <xdr:xfrm>
            <a:off x="0" y="0"/>
            <a:ext cx="0" cy="0"/>
          </xdr:xfrm>
          <a:graphic>
            <a:graphicData uri="http://schemas.microsoft.com/office/drawing/2010/slicer">
              <sle:slicer xmlns:sle="http://schemas.microsoft.com/office/drawing/2010/slicer" name="ESTADO 5"/>
            </a:graphicData>
          </a:graphic>
        </xdr:graphicFrame>
      </mc:Choice>
      <mc:Fallback xmlns="">
        <xdr:sp macro="" textlink="">
          <xdr:nvSpPr>
            <xdr:cNvPr id="0" name=""/>
            <xdr:cNvSpPr>
              <a:spLocks noTextEdit="1"/>
            </xdr:cNvSpPr>
          </xdr:nvSpPr>
          <xdr:spPr>
            <a:xfrm>
              <a:off x="21187741" y="8090453"/>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5.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AC4943DE-701B-405F-9156-A7F7CCB88738}"/>
            </a:ext>
          </a:extLst>
        </xdr:cNvPr>
        <xdr:cNvSpPr>
          <a:spLocks noEditPoints="1"/>
        </xdr:cNvSpPr>
      </xdr:nvSpPr>
      <xdr:spPr bwMode="auto">
        <a:xfrm>
          <a:off x="233071" y="3905"/>
          <a:ext cx="435909" cy="6229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F7EB298D-DF08-4A00-9832-5186D08756EE}"/>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BF4C666A-CE26-1C62-72E4-6722A2861232}"/>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33E1C224-8920-7379-9FDA-EF803999B448}"/>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AEBF9009-76DA-F5AB-B9A7-D54F7076809C}"/>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F541031B-65E2-505E-9F04-7B0595643CF0}"/>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F018B7E0-DB9F-F69E-627F-6665E6BBB514}"/>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38867734-A507-4586-BCF1-83D813EFF277}"/>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61E7247B-8C39-E8AF-CC78-B40BFF9BF3F6}"/>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9893C845-AB54-0150-0B93-B425777754A4}"/>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4575C915-A873-C7D5-3771-AE6332D84F45}"/>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B1F1756B-C0F8-0BA3-4950-A5F3FB32A37B}"/>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5FAC9AFF-17C2-4FF1-4832-468B12320AEA}"/>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5947708A-89B6-DD36-6E80-831C1A471C3B}"/>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48AAC2B9-3CE2-996B-8A8C-DD844D21538F}"/>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6F8C701C-8A72-2EFD-A563-4CD5EE73145D}"/>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6" descr="Status slicer that filters List table data by Status">
              <a:extLst>
                <a:ext uri="{FF2B5EF4-FFF2-40B4-BE49-F238E27FC236}">
                  <a16:creationId xmlns:a16="http://schemas.microsoft.com/office/drawing/2014/main" id="{184F6BF2-D059-4458-9930-9B666EFAAF57}"/>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6"/>
            </a:graphicData>
          </a:graphic>
        </xdr:graphicFrame>
      </mc:Choice>
      <mc:Fallback xmlns="">
        <xdr:sp macro="" textlink="">
          <xdr:nvSpPr>
            <xdr:cNvPr id="0" name=""/>
            <xdr:cNvSpPr>
              <a:spLocks noTextEdit="1"/>
            </xdr:cNvSpPr>
          </xdr:nvSpPr>
          <xdr:spPr>
            <a:xfrm>
              <a:off x="20285869" y="1059656"/>
              <a:ext cx="1457575" cy="2288750"/>
            </a:xfrm>
            <a:prstGeom prst="rect">
              <a:avLst/>
            </a:prstGeom>
            <a:solidFill>
              <a:prstClr val="white"/>
            </a:solidFill>
            <a:ln w="1">
              <a:solidFill>
                <a:prstClr val="green"/>
              </a:solidFill>
            </a:ln>
          </xdr:spPr>
          <xdr:txBody>
            <a:bodyPr vertOverflow="clip" horzOverflow="clip"/>
            <a:lstStyle/>
            <a:p>
              <a:r>
                <a:rPr lang="pt-B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8C82539D-EABF-4590-8C87-10218B90CA52}"/>
            </a:ext>
          </a:extLst>
        </xdr:cNvPr>
        <xdr:cNvSpPr>
          <a:spLocks noEditPoints="1"/>
        </xdr:cNvSpPr>
      </xdr:nvSpPr>
      <xdr:spPr bwMode="auto">
        <a:xfrm>
          <a:off x="233071" y="3905"/>
          <a:ext cx="432734" cy="613425"/>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37</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7" descr="Status slicer that filters List table data by Status">
              <a:extLst>
                <a:ext uri="{FF2B5EF4-FFF2-40B4-BE49-F238E27FC236}">
                  <a16:creationId xmlns:a16="http://schemas.microsoft.com/office/drawing/2014/main" id="{B85F3A6C-5D8E-426F-B0AA-5A378F902BC9}"/>
                </a:ext>
              </a:extLst>
            </xdr:cNvPr>
            <xdr:cNvGraphicFramePr/>
          </xdr:nvGraphicFramePr>
          <xdr:xfrm>
            <a:off x="0" y="0"/>
            <a:ext cx="0" cy="0"/>
          </xdr:xfrm>
          <a:graphic>
            <a:graphicData uri="http://schemas.microsoft.com/office/drawing/2010/slicer">
              <sle:slicer xmlns:sle="http://schemas.microsoft.com/office/drawing/2010/slicer" name="ESTADO 7"/>
            </a:graphicData>
          </a:graphic>
        </xdr:graphicFrame>
      </mc:Choice>
      <mc:Fallback xmlns="">
        <xdr:sp macro="" textlink="">
          <xdr:nvSpPr>
            <xdr:cNvPr id="0" name=""/>
            <xdr:cNvSpPr>
              <a:spLocks noTextEdit="1"/>
            </xdr:cNvSpPr>
          </xdr:nvSpPr>
          <xdr:spPr>
            <a:xfrm>
              <a:off x="20285869" y="7715250"/>
              <a:ext cx="1457575" cy="2288750"/>
            </a:xfrm>
            <a:prstGeom prst="rect">
              <a:avLst/>
            </a:prstGeom>
            <a:solidFill>
              <a:prstClr val="white"/>
            </a:solidFill>
            <a:ln w="1">
              <a:solidFill>
                <a:prstClr val="green"/>
              </a:solidFill>
            </a:ln>
          </xdr:spPr>
          <xdr:txBody>
            <a:bodyPr vertOverflow="clip" horzOverflow="clip"/>
            <a:lstStyle/>
            <a:p>
              <a:r>
                <a:rPr lang="pt-B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oneCellAnchor>
</xdr:wsDr>
</file>

<file path=xl/drawings/drawing6.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11435596-1CD8-415C-9F79-96F76F03A8A8}"/>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7A44E44D-8B78-46D8-BBA0-017F14E72873}"/>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F9186CE0-0D5F-6F56-D625-459288532F15}"/>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0766C3E7-42AC-90E9-F68D-3FF99428383F}"/>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FCE4D1E7-651C-55EE-E15B-49000D6521AC}"/>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B076868C-BC6A-97A7-332B-E64A2936719E}"/>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15D04A29-0301-EF8E-186E-8D973C888C8F}"/>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A0BB3332-2745-A5C0-5350-3BDA7DCC8569}"/>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340F0701-6DD4-60D8-A42C-35706478F020}"/>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A0436071-4C7C-3FBC-EEE2-340DCF3CC2E7}"/>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A6AEF81D-861E-4752-481B-1FE7D378EF1D}"/>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E8785AD7-B519-893E-7950-11B50AFF8945}"/>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27E9739A-EF2F-0723-756D-8B00BB590119}"/>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D3DD73BF-7042-72EB-E089-7DA5FEA1F15D}"/>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572C2580-C44E-9948-FF91-C76202ED02C2}"/>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5824E81F-700B-A873-1C9D-579A8A5AD483}"/>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8" descr="Status slicer that filters List table data by Status">
              <a:extLst>
                <a:ext uri="{FF2B5EF4-FFF2-40B4-BE49-F238E27FC236}">
                  <a16:creationId xmlns:a16="http://schemas.microsoft.com/office/drawing/2014/main" id="{6E9E677C-036D-4000-A76F-413C5DA9BC64}"/>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8"/>
            </a:graphicData>
          </a:graphic>
        </xdr:graphicFrame>
      </mc:Choice>
      <mc:Fallback xmlns="">
        <xdr:sp macro="" textlink="">
          <xdr:nvSpPr>
            <xdr:cNvPr id="0" name=""/>
            <xdr:cNvSpPr>
              <a:spLocks noTextEdit="1"/>
            </xdr:cNvSpPr>
          </xdr:nvSpPr>
          <xdr:spPr>
            <a:xfrm>
              <a:off x="21167863" y="1103244"/>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5AD6AC75-2D60-4CC7-925E-46973114D36A}"/>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37</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9" descr="Status slicer that filters List table data by Status">
              <a:extLst>
                <a:ext uri="{FF2B5EF4-FFF2-40B4-BE49-F238E27FC236}">
                  <a16:creationId xmlns:a16="http://schemas.microsoft.com/office/drawing/2014/main" id="{B7CADAA2-2C1A-4735-AF53-1145E10BAE9D}"/>
                </a:ext>
              </a:extLst>
            </xdr:cNvPr>
            <xdr:cNvGraphicFramePr/>
          </xdr:nvGraphicFramePr>
          <xdr:xfrm>
            <a:off x="0" y="0"/>
            <a:ext cx="0" cy="0"/>
          </xdr:xfrm>
          <a:graphic>
            <a:graphicData uri="http://schemas.microsoft.com/office/drawing/2010/slicer">
              <sle:slicer xmlns:sle="http://schemas.microsoft.com/office/drawing/2010/slicer" name="ESTADO 9"/>
            </a:graphicData>
          </a:graphic>
        </xdr:graphicFrame>
      </mc:Choice>
      <mc:Fallback xmlns="">
        <xdr:sp macro="" textlink="">
          <xdr:nvSpPr>
            <xdr:cNvPr id="0" name=""/>
            <xdr:cNvSpPr>
              <a:spLocks noTextEdit="1"/>
            </xdr:cNvSpPr>
          </xdr:nvSpPr>
          <xdr:spPr>
            <a:xfrm>
              <a:off x="21167863" y="9541565"/>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6</xdr:col>
      <xdr:colOff>417442</xdr:colOff>
      <xdr:row>24</xdr:row>
      <xdr:rowOff>9940</xdr:rowOff>
    </xdr:from>
    <xdr:to>
      <xdr:col>6</xdr:col>
      <xdr:colOff>4552121</xdr:colOff>
      <xdr:row>32</xdr:row>
      <xdr:rowOff>376308</xdr:rowOff>
    </xdr:to>
    <xdr:pic>
      <xdr:nvPicPr>
        <xdr:cNvPr id="21" name="Imagen 20">
          <a:extLst>
            <a:ext uri="{FF2B5EF4-FFF2-40B4-BE49-F238E27FC236}">
              <a16:creationId xmlns:a16="http://schemas.microsoft.com/office/drawing/2014/main" id="{6D697A9D-84A2-8551-8774-F89C87540892}"/>
            </a:ext>
          </a:extLst>
        </xdr:cNvPr>
        <xdr:cNvPicPr>
          <a:picLocks noChangeAspect="1"/>
        </xdr:cNvPicPr>
      </xdr:nvPicPr>
      <xdr:blipFill rotWithShape="1">
        <a:blip xmlns:r="http://schemas.openxmlformats.org/officeDocument/2006/relationships" r:embed="rId1"/>
        <a:srcRect l="27214" t="24540" r="10582" b="13789"/>
        <a:stretch/>
      </xdr:blipFill>
      <xdr:spPr>
        <a:xfrm>
          <a:off x="13407886" y="6152323"/>
          <a:ext cx="4134679" cy="2305878"/>
        </a:xfrm>
        <a:prstGeom prst="rect">
          <a:avLst/>
        </a:prstGeom>
      </xdr:spPr>
    </xdr:pic>
    <xdr:clientData/>
  </xdr:twoCellAnchor>
  <xdr:twoCellAnchor>
    <xdr:from>
      <xdr:col>5</xdr:col>
      <xdr:colOff>49695</xdr:colOff>
      <xdr:row>29</xdr:row>
      <xdr:rowOff>39757</xdr:rowOff>
    </xdr:from>
    <xdr:to>
      <xdr:col>6</xdr:col>
      <xdr:colOff>536713</xdr:colOff>
      <xdr:row>32</xdr:row>
      <xdr:rowOff>198783</xdr:rowOff>
    </xdr:to>
    <xdr:cxnSp macro="">
      <xdr:nvCxnSpPr>
        <xdr:cNvPr id="23" name="Conector recto de flecha 22">
          <a:extLst>
            <a:ext uri="{FF2B5EF4-FFF2-40B4-BE49-F238E27FC236}">
              <a16:creationId xmlns:a16="http://schemas.microsoft.com/office/drawing/2014/main" id="{63104B1E-C9AE-017C-D445-870C993A56EA}"/>
            </a:ext>
          </a:extLst>
        </xdr:cNvPr>
        <xdr:cNvCxnSpPr/>
      </xdr:nvCxnSpPr>
      <xdr:spPr>
        <a:xfrm flipV="1">
          <a:off x="11797748" y="7295322"/>
          <a:ext cx="1729409" cy="8448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874643</xdr:colOff>
      <xdr:row>41</xdr:row>
      <xdr:rowOff>178903</xdr:rowOff>
    </xdr:from>
    <xdr:to>
      <xdr:col>6</xdr:col>
      <xdr:colOff>4840357</xdr:colOff>
      <xdr:row>50</xdr:row>
      <xdr:rowOff>184868</xdr:rowOff>
    </xdr:to>
    <xdr:pic>
      <xdr:nvPicPr>
        <xdr:cNvPr id="24" name="Imagen 23">
          <a:extLst>
            <a:ext uri="{FF2B5EF4-FFF2-40B4-BE49-F238E27FC236}">
              <a16:creationId xmlns:a16="http://schemas.microsoft.com/office/drawing/2014/main" id="{821FD7C8-37A0-9C97-33E7-C3ED8F815439}"/>
            </a:ext>
          </a:extLst>
        </xdr:cNvPr>
        <xdr:cNvPicPr>
          <a:picLocks noChangeAspect="1"/>
        </xdr:cNvPicPr>
      </xdr:nvPicPr>
      <xdr:blipFill rotWithShape="1">
        <a:blip xmlns:r="http://schemas.openxmlformats.org/officeDocument/2006/relationships" r:embed="rId2"/>
        <a:srcRect l="27366" t="26422" r="10825" b="14862"/>
        <a:stretch/>
      </xdr:blipFill>
      <xdr:spPr>
        <a:xfrm>
          <a:off x="12622696" y="10843591"/>
          <a:ext cx="5208105" cy="2782957"/>
        </a:xfrm>
        <a:prstGeom prst="rect">
          <a:avLst/>
        </a:prstGeom>
      </xdr:spPr>
    </xdr:pic>
    <xdr:clientData/>
  </xdr:twoCellAnchor>
  <xdr:twoCellAnchor>
    <xdr:from>
      <xdr:col>4</xdr:col>
      <xdr:colOff>427383</xdr:colOff>
      <xdr:row>42</xdr:row>
      <xdr:rowOff>437321</xdr:rowOff>
    </xdr:from>
    <xdr:to>
      <xdr:col>5</xdr:col>
      <xdr:colOff>864704</xdr:colOff>
      <xdr:row>43</xdr:row>
      <xdr:rowOff>149087</xdr:rowOff>
    </xdr:to>
    <xdr:cxnSp macro="">
      <xdr:nvCxnSpPr>
        <xdr:cNvPr id="26" name="Conector recto de flecha 25">
          <a:extLst>
            <a:ext uri="{FF2B5EF4-FFF2-40B4-BE49-F238E27FC236}">
              <a16:creationId xmlns:a16="http://schemas.microsoft.com/office/drawing/2014/main" id="{6CB67CB9-40F5-4F73-DD34-9A850FE32F6A}"/>
            </a:ext>
          </a:extLst>
        </xdr:cNvPr>
        <xdr:cNvCxnSpPr/>
      </xdr:nvCxnSpPr>
      <xdr:spPr>
        <a:xfrm>
          <a:off x="11042374" y="11559209"/>
          <a:ext cx="1570383" cy="4075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0FB155E7-80FF-4B5B-A496-1323074C85D2}"/>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15647885-6161-4A66-844D-63AB8E267E91}"/>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33C36416-36E3-B016-D760-1D84947434FE}"/>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735A2716-7DEA-34A8-BFC0-AFEAB2C9E152}"/>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E9FF282A-282C-15EB-2164-0D9558A10648}"/>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86E88D47-4859-FF6A-C7D7-AE2B5ED88B28}"/>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07FD5D3F-15B7-03A2-815D-25AC88F3B588}"/>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0443341D-E165-17F1-1E81-EB89FC77F918}"/>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A5B62615-CDCF-F684-46C9-226B80A3DD38}"/>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CBECC889-2219-01B7-52FC-9E8716A63C21}"/>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8308057C-863B-6DC4-FA22-2216C7581D22}"/>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48BBD92D-4DC6-DAFA-A1A0-F5679A50F2E7}"/>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10E2B96D-C2E4-EA4C-C428-F48C1A86E905}"/>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8B573ABD-0207-C284-FCE9-2E2775008D59}"/>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3B9A59CC-9698-5884-56BA-F7C57064D6E6}"/>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9FC16F69-40C2-6FED-01BD-31166B365860}"/>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10" descr="Status slicer that filters List table data by Status">
              <a:extLst>
                <a:ext uri="{FF2B5EF4-FFF2-40B4-BE49-F238E27FC236}">
                  <a16:creationId xmlns:a16="http://schemas.microsoft.com/office/drawing/2014/main" id="{4EB9AA0D-74EA-4FA7-A9B7-4D26EE3861A9}"/>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10"/>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6EAD6AD3-4048-410A-BB1E-8ADF180E4266}"/>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37</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11" descr="Status slicer that filters List table data by Status">
              <a:extLst>
                <a:ext uri="{FF2B5EF4-FFF2-40B4-BE49-F238E27FC236}">
                  <a16:creationId xmlns:a16="http://schemas.microsoft.com/office/drawing/2014/main" id="{8C37BB1D-7CAD-4623-B6D5-EDF5153D8067}"/>
                </a:ext>
              </a:extLst>
            </xdr:cNvPr>
            <xdr:cNvGraphicFramePr/>
          </xdr:nvGraphicFramePr>
          <xdr:xfrm>
            <a:off x="0" y="0"/>
            <a:ext cx="0" cy="0"/>
          </xdr:xfrm>
          <a:graphic>
            <a:graphicData uri="http://schemas.microsoft.com/office/drawing/2010/slicer">
              <sle:slicer xmlns:sle="http://schemas.microsoft.com/office/drawing/2010/slicer" name="ESTADO 11"/>
            </a:graphicData>
          </a:graphic>
        </xdr:graphicFrame>
      </mc:Choice>
      <mc:Fallback xmlns="">
        <xdr:sp macro="" textlink="">
          <xdr:nvSpPr>
            <xdr:cNvPr id="0" name=""/>
            <xdr:cNvSpPr>
              <a:spLocks noTextEdit="1"/>
            </xdr:cNvSpPr>
          </xdr:nvSpPr>
          <xdr:spPr>
            <a:xfrm>
              <a:off x="21154611" y="9709426"/>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8.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90ED55D5-8DCC-4BFF-923E-5369C7021B19}"/>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FFBDE663-F25B-4FBD-8289-34BD847556E4}"/>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AEF25DD5-DE1B-4B0D-D86C-A6A0CCFA1A66}"/>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B6D58D8F-8875-271D-3947-1247AE44EEED}"/>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8989B156-8488-76C9-CB2B-638EC50ACE40}"/>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093B8556-2BC0-AE7F-552E-088A1716CDDE}"/>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4F47AB54-BFF9-AB46-BEBC-E8C635691608}"/>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FBBA6A0F-8109-4F15-6BEA-DF4B5F2C76E2}"/>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EF0117DA-69C8-9739-0BB2-B88432A86CA0}"/>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913D390A-FDED-6A53-B62A-407E25F42981}"/>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3831C600-CE66-4566-454E-1ED08A548C22}"/>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23B66483-BDD2-479D-7F03-00211C610385}"/>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6133C5E5-B78A-5A0B-74A5-DE904DB310E0}"/>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B1CAAD65-3622-56A1-1D1B-682B7DBFF65C}"/>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9106840E-016F-0271-17B5-ADB601585E3D}"/>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17DA9C63-05EB-0BA5-A5CB-B52447FF9EF6}"/>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12" descr="Status slicer that filters List table data by Status">
              <a:extLst>
                <a:ext uri="{FF2B5EF4-FFF2-40B4-BE49-F238E27FC236}">
                  <a16:creationId xmlns:a16="http://schemas.microsoft.com/office/drawing/2014/main" id="{02E5F6F0-0A2B-431C-B3E0-DD520C37B1DD}"/>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12"/>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D287FF6E-4AC9-41E0-8762-4689B1F414A4}"/>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37</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13" descr="Status slicer that filters List table data by Status">
              <a:extLst>
                <a:ext uri="{FF2B5EF4-FFF2-40B4-BE49-F238E27FC236}">
                  <a16:creationId xmlns:a16="http://schemas.microsoft.com/office/drawing/2014/main" id="{3F05B941-822C-43E7-9222-6F9150B70276}"/>
                </a:ext>
              </a:extLst>
            </xdr:cNvPr>
            <xdr:cNvGraphicFramePr/>
          </xdr:nvGraphicFramePr>
          <xdr:xfrm>
            <a:off x="0" y="0"/>
            <a:ext cx="0" cy="0"/>
          </xdr:xfrm>
          <a:graphic>
            <a:graphicData uri="http://schemas.microsoft.com/office/drawing/2010/slicer">
              <sle:slicer xmlns:sle="http://schemas.microsoft.com/office/drawing/2010/slicer" name="ESTADO 13"/>
            </a:graphicData>
          </a:graphic>
        </xdr:graphicFrame>
      </mc:Choice>
      <mc:Fallback xmlns="">
        <xdr:sp macro="" textlink="">
          <xdr:nvSpPr>
            <xdr:cNvPr id="0" name=""/>
            <xdr:cNvSpPr>
              <a:spLocks noTextEdit="1"/>
            </xdr:cNvSpPr>
          </xdr:nvSpPr>
          <xdr:spPr>
            <a:xfrm>
              <a:off x="21154611" y="9806609"/>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9.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BA09EE62-866A-4DBC-8FF2-D84F882A6D5A}"/>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36CE888E-0817-45AC-9CF0-0696F25B9676}"/>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274D5013-A82A-A8D6-7083-E7A25D60E31C}"/>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551ACEEA-772F-CCF7-D843-FA733E4B247E}"/>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DBB6CAEC-7425-734F-992C-B997781B0B64}"/>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384F8B55-9B0F-B0D2-17DB-3711A764FF01}"/>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AA856D16-FA47-96BB-3587-4A0BF33C4F21}"/>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0EED00A0-C803-A08B-2637-CF5230FFA633}"/>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2A74BF5E-2FA0-E934-8BDF-182C96FB53BB}"/>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57395A16-E98E-E553-AB9B-25DAF6253800}"/>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B710A7C9-8CAB-8BF7-4B6E-24CA7497B64D}"/>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C8332879-BC78-CAB5-E59B-9D1B8D082F6F}"/>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87347AC7-B461-043E-0CC5-80FB58B41839}"/>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F8B3C248-932B-C81E-D9CE-35A230D2E06E}"/>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36F21CCC-6FC0-E68F-A007-AF5CA4498A58}"/>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19B3D886-58B7-DD64-983B-AFF08033FE6A}"/>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14" descr="Status slicer that filters List table data by Status">
              <a:extLst>
                <a:ext uri="{FF2B5EF4-FFF2-40B4-BE49-F238E27FC236}">
                  <a16:creationId xmlns:a16="http://schemas.microsoft.com/office/drawing/2014/main" id="{2F6CE4EB-8E2D-49BB-B419-69EA6D5E783E}"/>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14"/>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AF4143E1-4462-4281-A45C-DAF4C28577D0}"/>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36</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15" descr="Status slicer that filters List table data by Status">
              <a:extLst>
                <a:ext uri="{FF2B5EF4-FFF2-40B4-BE49-F238E27FC236}">
                  <a16:creationId xmlns:a16="http://schemas.microsoft.com/office/drawing/2014/main" id="{7DA4E62A-2747-4A0C-BE20-E76262EF443B}"/>
                </a:ext>
              </a:extLst>
            </xdr:cNvPr>
            <xdr:cNvGraphicFramePr/>
          </xdr:nvGraphicFramePr>
          <xdr:xfrm>
            <a:off x="0" y="0"/>
            <a:ext cx="0" cy="0"/>
          </xdr:xfrm>
          <a:graphic>
            <a:graphicData uri="http://schemas.microsoft.com/office/drawing/2010/slicer">
              <sle:slicer xmlns:sle="http://schemas.microsoft.com/office/drawing/2010/slicer" name="ESTADO 15"/>
            </a:graphicData>
          </a:graphic>
        </xdr:graphicFrame>
      </mc:Choice>
      <mc:Fallback xmlns="">
        <xdr:sp macro="" textlink="">
          <xdr:nvSpPr>
            <xdr:cNvPr id="0" name=""/>
            <xdr:cNvSpPr>
              <a:spLocks noTextEdit="1"/>
            </xdr:cNvSpPr>
          </xdr:nvSpPr>
          <xdr:spPr>
            <a:xfrm>
              <a:off x="21154611" y="9417878"/>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0.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5AEBED03-E0DC-46E4-932A-ADBCB96B3E23}"/>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972DCC2D-E882-4F54-BD88-52C262ECC43E}"/>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73050B9F-4DD1-C3B2-77B8-24C382C5C081}"/>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BE5B887D-2F17-07B6-A29B-2D5859DD8F3B}"/>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9220FAEA-0C74-0E93-0048-0C7152835448}"/>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4829FD05-9ACD-70CA-5097-156FB74EF1B7}"/>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DEB60D42-4B49-8C28-D3F1-6CA2F9541045}"/>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5527F558-B3FF-2008-BF8F-FEB6D9A85F3C}"/>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B1093FFA-52C8-BAE8-284D-9C5DEAA5F49E}"/>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74DF1E45-8E0A-90EF-4AD8-7D2657CC7C1C}"/>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8A2DF6E1-F667-C525-C249-1DD2299934A6}"/>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25C073B5-F45B-AE5E-C21F-1A1A91932623}"/>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1C24F572-1BBF-13CF-5A3C-95A1D4D1A7B7}"/>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840F9B0F-15DC-A3F8-3CBD-A15B7051757D}"/>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FF87551D-650E-0680-66D4-B4888BE2A044}"/>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54AA8D02-AD1B-1670-437A-24963AA0B578}"/>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16" descr="Status slicer that filters List table data by Status">
              <a:extLst>
                <a:ext uri="{FF2B5EF4-FFF2-40B4-BE49-F238E27FC236}">
                  <a16:creationId xmlns:a16="http://schemas.microsoft.com/office/drawing/2014/main" id="{602F291C-2A12-4C09-A20F-CA30D00AA532}"/>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16"/>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5422027D-9463-42D7-8986-CDF705B9D977}"/>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34</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17" descr="Status slicer that filters List table data by Status">
              <a:extLst>
                <a:ext uri="{FF2B5EF4-FFF2-40B4-BE49-F238E27FC236}">
                  <a16:creationId xmlns:a16="http://schemas.microsoft.com/office/drawing/2014/main" id="{5EA499DB-5596-4EA8-9B19-F4FE56D1AC60}"/>
                </a:ext>
              </a:extLst>
            </xdr:cNvPr>
            <xdr:cNvGraphicFramePr/>
          </xdr:nvGraphicFramePr>
          <xdr:xfrm>
            <a:off x="0" y="0"/>
            <a:ext cx="0" cy="0"/>
          </xdr:xfrm>
          <a:graphic>
            <a:graphicData uri="http://schemas.microsoft.com/office/drawing/2010/slicer">
              <sle:slicer xmlns:sle="http://schemas.microsoft.com/office/drawing/2010/slicer" name="ESTADO 17"/>
            </a:graphicData>
          </a:graphic>
        </xdr:graphicFrame>
      </mc:Choice>
      <mc:Fallback xmlns="">
        <xdr:sp macro="" textlink="">
          <xdr:nvSpPr>
            <xdr:cNvPr id="0" name=""/>
            <xdr:cNvSpPr>
              <a:spLocks noTextEdit="1"/>
            </xdr:cNvSpPr>
          </xdr:nvSpPr>
          <xdr:spPr>
            <a:xfrm>
              <a:off x="21154611" y="9417878"/>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1.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14FDD685-AB89-4227-9A4A-45252526FC26}"/>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0C8A809E-AD19-45A8-8F92-9D9FB20AF660}"/>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6E58404E-3477-B452-A675-6C7E2AB0B799}"/>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5B38CEF9-BD6F-CAA0-2002-01CCD4EA425D}"/>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9AC5EA83-6B40-8603-0323-54DEF32A2202}"/>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79C79732-21D2-20C9-872E-EE9CC70C6CF1}"/>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E5EA6860-FF5B-D88C-BBFA-6D2D27EDFDFB}"/>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0095514D-F8B6-3D1C-4A5A-2305ED9A7CD2}"/>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99BB3291-B8B7-498F-AD6B-2ACAC417131A}"/>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C5C89949-D6CE-F5E9-68B2-DA524F3D6C7D}"/>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39E3DD0D-5095-42C1-F9B7-70DCAB6A0FFE}"/>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BAB451CB-5C31-8FEB-0425-A7182A9A194B}"/>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46472D12-85F6-A69D-E115-DA3463D26ED5}"/>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C4827DBA-64F7-6B81-2427-124A0FD5707A}"/>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3D67A57F-D981-3BA4-211A-D9980030C98F}"/>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4129BFB0-5846-7FD8-CC4D-40D2DACDFB52}"/>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18" descr="Status slicer that filters List table data by Status">
              <a:extLst>
                <a:ext uri="{FF2B5EF4-FFF2-40B4-BE49-F238E27FC236}">
                  <a16:creationId xmlns:a16="http://schemas.microsoft.com/office/drawing/2014/main" id="{5972E6D0-DDE7-4D89-9841-2B75AEF561D3}"/>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18"/>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F01A1091-3D35-46DE-AE9B-0AAB2CC788AD}"/>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19</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19" descr="Status slicer that filters List table data by Status">
              <a:extLst>
                <a:ext uri="{FF2B5EF4-FFF2-40B4-BE49-F238E27FC236}">
                  <a16:creationId xmlns:a16="http://schemas.microsoft.com/office/drawing/2014/main" id="{D0F20820-F3B1-4B3C-B105-D91440949DCF}"/>
                </a:ext>
              </a:extLst>
            </xdr:cNvPr>
            <xdr:cNvGraphicFramePr/>
          </xdr:nvGraphicFramePr>
          <xdr:xfrm>
            <a:off x="0" y="0"/>
            <a:ext cx="0" cy="0"/>
          </xdr:xfrm>
          <a:graphic>
            <a:graphicData uri="http://schemas.microsoft.com/office/drawing/2010/slicer">
              <sle:slicer xmlns:sle="http://schemas.microsoft.com/office/drawing/2010/slicer" name="ESTADO 19"/>
            </a:graphicData>
          </a:graphic>
        </xdr:graphicFrame>
      </mc:Choice>
      <mc:Fallback xmlns="">
        <xdr:sp macro="" textlink="">
          <xdr:nvSpPr>
            <xdr:cNvPr id="0" name=""/>
            <xdr:cNvSpPr>
              <a:spLocks noTextEdit="1"/>
            </xdr:cNvSpPr>
          </xdr:nvSpPr>
          <xdr:spPr>
            <a:xfrm>
              <a:off x="21154611" y="5177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2.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3E98CC2C-2E67-4A9F-9733-A34771D021EA}"/>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167B7907-7D5D-465F-BDF5-A620AAA03600}"/>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8F661B61-7F18-2B8B-1A98-A68B5C339914}"/>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AFC75F2F-70D7-6EC3-8C79-2F6C4B5C5269}"/>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44CAC56D-D79B-9815-0097-4ACF1D7B269B}"/>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E9916E0B-D023-2776-2AE5-04128A1138FF}"/>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FEE2A77D-F20D-C147-D171-3CC5E993061D}"/>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5EAFF5FD-0119-4BB3-6754-5B690C22464A}"/>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C4D74914-44BF-1243-4AF4-F297C09075AB}"/>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34406856-9191-BEFE-0845-83FA5F4A8F69}"/>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AEC166CC-E4B9-DAB2-E31A-F4E0CC266F4C}"/>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2884CFF7-2AA7-1C2B-59AF-7CC3FA56DF1A}"/>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F5180FE1-6458-61B7-BD78-9AC7F6457473}"/>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E16ECC85-4B58-3AF3-B84D-1983F185E7DE}"/>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CC68B2E7-8A47-BB1E-FEBA-22BD3898187F}"/>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5AE37DCC-81F4-B3E3-39B6-DB7DF577DB4D}"/>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20" descr="Status slicer that filters List table data by Status">
              <a:extLst>
                <a:ext uri="{FF2B5EF4-FFF2-40B4-BE49-F238E27FC236}">
                  <a16:creationId xmlns:a16="http://schemas.microsoft.com/office/drawing/2014/main" id="{DED1805F-54D6-4E45-A40D-AAB293061BC1}"/>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20"/>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E8F4D300-6122-44F7-AAFA-6A7F50464C90}"/>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19</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21" descr="Status slicer that filters List table data by Status">
              <a:extLst>
                <a:ext uri="{FF2B5EF4-FFF2-40B4-BE49-F238E27FC236}">
                  <a16:creationId xmlns:a16="http://schemas.microsoft.com/office/drawing/2014/main" id="{B1244519-8427-45D9-9174-1A6B1448525D}"/>
                </a:ext>
              </a:extLst>
            </xdr:cNvPr>
            <xdr:cNvGraphicFramePr/>
          </xdr:nvGraphicFramePr>
          <xdr:xfrm>
            <a:off x="0" y="0"/>
            <a:ext cx="0" cy="0"/>
          </xdr:xfrm>
          <a:graphic>
            <a:graphicData uri="http://schemas.microsoft.com/office/drawing/2010/slicer">
              <sle:slicer xmlns:sle="http://schemas.microsoft.com/office/drawing/2010/slicer" name="ESTADO 21"/>
            </a:graphicData>
          </a:graphic>
        </xdr:graphicFrame>
      </mc:Choice>
      <mc:Fallback xmlns="">
        <xdr:sp macro="" textlink="">
          <xdr:nvSpPr>
            <xdr:cNvPr id="0" name=""/>
            <xdr:cNvSpPr>
              <a:spLocks noTextEdit="1"/>
            </xdr:cNvSpPr>
          </xdr:nvSpPr>
          <xdr:spPr>
            <a:xfrm>
              <a:off x="21154611" y="5177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3.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7D01D4D0-C300-4D9F-8C15-79ABC36417CB}"/>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52972612-DBB8-4F26-8762-1A1409CAB03C}"/>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C39E3526-4E93-2ECF-9871-B1DCE9BA2D94}"/>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76C8359F-121C-116C-5A7F-6F36E8AF5EB1}"/>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93F42A16-6708-65E8-6DE2-54B58701DF89}"/>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2380A5DA-E72F-96D0-B0D8-826C7D18ECEC}"/>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A8FFE1F4-A53F-C5D0-83EB-08E15E618F84}"/>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5C9C0963-7CA2-3346-2CA6-65E06805BDFC}"/>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445FF2C3-C540-B8D4-D36D-A00793CE17EB}"/>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266C48E5-7C6D-8AEF-87EE-5FB60B6D9F6F}"/>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9BEAD527-F502-4EC0-0020-05F440CAC77D}"/>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639AFCEA-1577-3B42-2396-9273E6D0CF00}"/>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40B4E209-A589-AA18-3C6F-E24431A7E26D}"/>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93DF3297-A11F-E7F6-9581-20521F190536}"/>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87B1F7EA-05F3-E74D-B19A-E0588093890A}"/>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62545322-51E7-F118-BDED-793625F3498F}"/>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22" descr="Status slicer that filters List table data by Status">
              <a:extLst>
                <a:ext uri="{FF2B5EF4-FFF2-40B4-BE49-F238E27FC236}">
                  <a16:creationId xmlns:a16="http://schemas.microsoft.com/office/drawing/2014/main" id="{3530D518-33D7-4A68-BFB7-A20C030E4C74}"/>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22"/>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EE73F413-17F9-4458-8F8E-B34631E28425}"/>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19</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23" descr="Status slicer that filters List table data by Status">
              <a:extLst>
                <a:ext uri="{FF2B5EF4-FFF2-40B4-BE49-F238E27FC236}">
                  <a16:creationId xmlns:a16="http://schemas.microsoft.com/office/drawing/2014/main" id="{E87752C8-A461-48C6-A91E-C8E6461A41CD}"/>
                </a:ext>
              </a:extLst>
            </xdr:cNvPr>
            <xdr:cNvGraphicFramePr/>
          </xdr:nvGraphicFramePr>
          <xdr:xfrm>
            <a:off x="0" y="0"/>
            <a:ext cx="0" cy="0"/>
          </xdr:xfrm>
          <a:graphic>
            <a:graphicData uri="http://schemas.microsoft.com/office/drawing/2010/slicer">
              <sle:slicer xmlns:sle="http://schemas.microsoft.com/office/drawing/2010/slicer" name="ESTADO 23"/>
            </a:graphicData>
          </a:graphic>
        </xdr:graphicFrame>
      </mc:Choice>
      <mc:Fallback xmlns="">
        <xdr:sp macro="" textlink="">
          <xdr:nvSpPr>
            <xdr:cNvPr id="0" name=""/>
            <xdr:cNvSpPr>
              <a:spLocks noTextEdit="1"/>
            </xdr:cNvSpPr>
          </xdr:nvSpPr>
          <xdr:spPr>
            <a:xfrm>
              <a:off x="21154611" y="5177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4.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43343C1D-791C-4DFD-AE7B-6588252735D7}"/>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E2FF72A8-B43B-4748-851D-80C03BCCD5F6}"/>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F09BE2B0-2795-5DB5-353D-175DEDB04980}"/>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AC28DB3A-EEB5-A33D-2E14-FF7855EA82FC}"/>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05804B79-3D0C-5769-4F03-DCF8768EE98F}"/>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1EC95392-70A8-871D-B107-F5F4D50EF205}"/>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FEB96015-4EC4-E413-8B32-514ACD3F4B81}"/>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C7903810-DA6D-DDAA-74A0-A8E0305FF435}"/>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181EB142-3E8C-8C0F-7870-2E000A9AA01F}"/>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C2DA13C6-594B-4FC0-A494-0DF71CED0689}"/>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66D5D56C-45D9-DAD8-8412-D02BF14F132E}"/>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BE148B8B-F551-8FED-62B9-22C3D11080B1}"/>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4B5D1129-D91F-38F9-2DBF-FCE58E331793}"/>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76D7E059-E520-0D67-273C-E9193B9564E3}"/>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25B4B003-7278-5C83-CD42-44726D216624}"/>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629F1C0C-7787-98CF-B929-874F77BCDA6B}"/>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24" descr="Status slicer that filters List table data by Status">
              <a:extLst>
                <a:ext uri="{FF2B5EF4-FFF2-40B4-BE49-F238E27FC236}">
                  <a16:creationId xmlns:a16="http://schemas.microsoft.com/office/drawing/2014/main" id="{5ACE7AE9-AA06-4346-BE80-B138B58E9445}"/>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24"/>
            </a:graphicData>
          </a:graphic>
        </xdr:graphicFrame>
      </mc:Choice>
      <mc:Fallback xmlns="">
        <xdr:sp macro="" textlink="">
          <xdr:nvSpPr>
            <xdr:cNvPr id="0" name=""/>
            <xdr:cNvSpPr>
              <a:spLocks noTextEdit="1"/>
            </xdr:cNvSpPr>
          </xdr:nvSpPr>
          <xdr:spPr>
            <a:xfrm>
              <a:off x="21154611"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C84E5DC6-9A76-41BE-8CD0-68748AC70E70}"/>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23</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25" descr="Status slicer that filters List table data by Status">
              <a:extLst>
                <a:ext uri="{FF2B5EF4-FFF2-40B4-BE49-F238E27FC236}">
                  <a16:creationId xmlns:a16="http://schemas.microsoft.com/office/drawing/2014/main" id="{93F8CDE2-62A2-4388-853A-370725D97428}"/>
                </a:ext>
              </a:extLst>
            </xdr:cNvPr>
            <xdr:cNvGraphicFramePr/>
          </xdr:nvGraphicFramePr>
          <xdr:xfrm>
            <a:off x="0" y="0"/>
            <a:ext cx="0" cy="0"/>
          </xdr:xfrm>
          <a:graphic>
            <a:graphicData uri="http://schemas.microsoft.com/office/drawing/2010/slicer">
              <sle:slicer xmlns:sle="http://schemas.microsoft.com/office/drawing/2010/slicer" name="ESTADO 25"/>
            </a:graphicData>
          </a:graphic>
        </xdr:graphicFrame>
      </mc:Choice>
      <mc:Fallback xmlns="">
        <xdr:sp macro="" textlink="">
          <xdr:nvSpPr>
            <xdr:cNvPr id="0" name=""/>
            <xdr:cNvSpPr>
              <a:spLocks noTextEdit="1"/>
            </xdr:cNvSpPr>
          </xdr:nvSpPr>
          <xdr:spPr>
            <a:xfrm>
              <a:off x="21154611" y="5177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5.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4EAD274C-99DF-4D85-B320-5DBAFF9A6302}"/>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6811BD8E-FF85-4BA2-A1DE-DBCF01DB9133}"/>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2B77F58F-E1B0-0C5E-611F-95832B29DE89}"/>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494DC56F-DB64-1F3C-A808-7CB2508D4087}"/>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E5A75F85-DE24-B712-3531-3A8836E0FF4D}"/>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CBB7DDC5-4B8A-5D3C-C443-AA7FA7567858}"/>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EB9914A6-E7A0-387D-D286-96AA44303EF0}"/>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9647A0D6-63E4-C439-8BF6-E3A2A7067CA0}"/>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7F20ED45-9610-5491-F371-A704B42BFC0C}"/>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582A61D6-72B1-2227-AB50-16D53992A397}"/>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69E2B93A-EB13-884A-CB04-D5B841282955}"/>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687FDD89-4E6D-85F8-217E-048597023DD0}"/>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84519716-8C67-0D1B-AED2-43FF261B3C8B}"/>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A400D18A-EF40-7939-BB98-DA228F7E6182}"/>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58191427-3345-4776-03DB-E0248E7B7783}"/>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EF9FBFB8-7EA2-D051-C8E4-08B2819C62CA}"/>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26" descr="Status slicer that filters List table data by Status">
              <a:extLst>
                <a:ext uri="{FF2B5EF4-FFF2-40B4-BE49-F238E27FC236}">
                  <a16:creationId xmlns:a16="http://schemas.microsoft.com/office/drawing/2014/main" id="{9F9C6475-DF76-4003-8247-A2B214447763}"/>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26"/>
            </a:graphicData>
          </a:graphic>
        </xdr:graphicFrame>
      </mc:Choice>
      <mc:Fallback xmlns="">
        <xdr:sp macro="" textlink="">
          <xdr:nvSpPr>
            <xdr:cNvPr id="0" name=""/>
            <xdr:cNvSpPr>
              <a:spLocks noTextEdit="1"/>
            </xdr:cNvSpPr>
          </xdr:nvSpPr>
          <xdr:spPr>
            <a:xfrm>
              <a:off x="21145776"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88CAC93B-6E14-443C-98C6-885F9B90A593}"/>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23</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27" descr="Status slicer that filters List table data by Status">
              <a:extLst>
                <a:ext uri="{FF2B5EF4-FFF2-40B4-BE49-F238E27FC236}">
                  <a16:creationId xmlns:a16="http://schemas.microsoft.com/office/drawing/2014/main" id="{27BC3979-81C4-4B4B-A5A3-3614DF2788FA}"/>
                </a:ext>
              </a:extLst>
            </xdr:cNvPr>
            <xdr:cNvGraphicFramePr/>
          </xdr:nvGraphicFramePr>
          <xdr:xfrm>
            <a:off x="0" y="0"/>
            <a:ext cx="0" cy="0"/>
          </xdr:xfrm>
          <a:graphic>
            <a:graphicData uri="http://schemas.microsoft.com/office/drawing/2010/slicer">
              <sle:slicer xmlns:sle="http://schemas.microsoft.com/office/drawing/2010/slicer" name="ESTADO 27"/>
            </a:graphicData>
          </a:graphic>
        </xdr:graphicFrame>
      </mc:Choice>
      <mc:Fallback xmlns="">
        <xdr:sp macro="" textlink="">
          <xdr:nvSpPr>
            <xdr:cNvPr id="0" name=""/>
            <xdr:cNvSpPr>
              <a:spLocks noTextEdit="1"/>
            </xdr:cNvSpPr>
          </xdr:nvSpPr>
          <xdr:spPr>
            <a:xfrm>
              <a:off x="21145776" y="6175513"/>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2B4AFBD7-B17E-48E4-8CC6-15B7173009AC}"/>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A2A7AC08-8473-43FE-9119-D3FEE3C7259E}"/>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778E63A5-9A73-CA74-7414-45274AEE4627}"/>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B94C9592-E084-6CA9-D1E8-451BA38C8E2A}"/>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66D1BA5D-14DD-AB72-33A0-FFBE311A9093}"/>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7C46A36A-E91C-1B6F-C18C-4334BE6DFCEF}"/>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54445414-E606-754C-EA9A-CED711F9234F}"/>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C93A82AF-CAAA-C337-A816-56558E0127B2}"/>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6856FB20-AD54-CB07-4278-0C7353F4F77B}"/>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5B0EB2BB-BCD7-EAE3-3CCA-34DFAB44676C}"/>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43C71304-D25B-800C-7844-D35EE036573C}"/>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1AF9F2A0-7F1D-8E80-743A-225EBE098EA2}"/>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C707D754-390A-75E3-2205-7ECF9C027E87}"/>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DC5C78CA-6A09-F109-3619-601CFE422F30}"/>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CB802FFA-8326-4D1E-1812-CDA1FC6F7A10}"/>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DAE6EA84-8FCF-3E9D-07CC-C920569F2B6D}"/>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28" descr="Status slicer that filters List table data by Status">
              <a:extLst>
                <a:ext uri="{FF2B5EF4-FFF2-40B4-BE49-F238E27FC236}">
                  <a16:creationId xmlns:a16="http://schemas.microsoft.com/office/drawing/2014/main" id="{C63D9668-AFF3-44A3-BB90-AB6C6BA10D8A}"/>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28"/>
            </a:graphicData>
          </a:graphic>
        </xdr:graphicFrame>
      </mc:Choice>
      <mc:Fallback xmlns="">
        <xdr:sp macro="" textlink="">
          <xdr:nvSpPr>
            <xdr:cNvPr id="0" name=""/>
            <xdr:cNvSpPr>
              <a:spLocks noTextEdit="1"/>
            </xdr:cNvSpPr>
          </xdr:nvSpPr>
          <xdr:spPr>
            <a:xfrm>
              <a:off x="21145776"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34EF564D-4D95-4149-B63D-F178E120482F}"/>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23</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29" descr="Status slicer that filters List table data by Status">
              <a:extLst>
                <a:ext uri="{FF2B5EF4-FFF2-40B4-BE49-F238E27FC236}">
                  <a16:creationId xmlns:a16="http://schemas.microsoft.com/office/drawing/2014/main" id="{73ACD713-8564-49A0-A109-EA0B5C811708}"/>
                </a:ext>
              </a:extLst>
            </xdr:cNvPr>
            <xdr:cNvGraphicFramePr/>
          </xdr:nvGraphicFramePr>
          <xdr:xfrm>
            <a:off x="0" y="0"/>
            <a:ext cx="0" cy="0"/>
          </xdr:xfrm>
          <a:graphic>
            <a:graphicData uri="http://schemas.microsoft.com/office/drawing/2010/slicer">
              <sle:slicer xmlns:sle="http://schemas.microsoft.com/office/drawing/2010/slicer" name="ESTADO 29"/>
            </a:graphicData>
          </a:graphic>
        </xdr:graphicFrame>
      </mc:Choice>
      <mc:Fallback xmlns="">
        <xdr:sp macro="" textlink="">
          <xdr:nvSpPr>
            <xdr:cNvPr id="0" name=""/>
            <xdr:cNvSpPr>
              <a:spLocks noTextEdit="1"/>
            </xdr:cNvSpPr>
          </xdr:nvSpPr>
          <xdr:spPr>
            <a:xfrm>
              <a:off x="21145776" y="6175513"/>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7.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CD37B803-C4AB-4AED-94F3-4FAD49A84006}"/>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6C040995-0C90-45EA-925D-BE6ADE7DF2F3}"/>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EAC99E5F-9AFD-466E-8E0E-63DB677FDD2C}"/>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9FB54055-E7AC-D49A-4DE4-748A2669C45F}"/>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BFE26378-9F7D-D194-8EBD-158AE75EAEDB}"/>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A18D088E-2432-5E8C-9E6C-86FE1B17CA4B}"/>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FF4D1CA7-D63C-76DB-A430-A31E71956EE5}"/>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B0F4D9FB-85C6-8E6A-3533-66C8DFE05D0F}"/>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F425C617-E9DF-19FB-25B6-701607E291B7}"/>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35581F50-3832-E6BE-4752-D322D4F511D2}"/>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9BF3E60F-5415-4C53-3FD8-0EFEFC61D460}"/>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3B2292D1-5CB5-6156-D938-548CC23F9DF1}"/>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0AC12E74-B852-CCA8-E4E1-197187D4E773}"/>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FA165261-AB3E-ED6E-94C9-5B9C46ABDE1B}"/>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7FA8CA9E-869C-6719-F11C-BFB30A09B2AC}"/>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AC8ADEA6-2352-FB5F-6852-0D2B3B10A62F}"/>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30" descr="Status slicer that filters List table data by Status">
              <a:extLst>
                <a:ext uri="{FF2B5EF4-FFF2-40B4-BE49-F238E27FC236}">
                  <a16:creationId xmlns:a16="http://schemas.microsoft.com/office/drawing/2014/main" id="{DA6856F8-EE15-467C-AD33-7ACAFF9EAE53}"/>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30"/>
            </a:graphicData>
          </a:graphic>
        </xdr:graphicFrame>
      </mc:Choice>
      <mc:Fallback xmlns="">
        <xdr:sp macro="" textlink="">
          <xdr:nvSpPr>
            <xdr:cNvPr id="0" name=""/>
            <xdr:cNvSpPr>
              <a:spLocks noTextEdit="1"/>
            </xdr:cNvSpPr>
          </xdr:nvSpPr>
          <xdr:spPr>
            <a:xfrm>
              <a:off x="21145776"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B1CB7EC3-3EE6-43BA-AC29-96F78FCB7D13}"/>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23</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31" descr="Status slicer that filters List table data by Status">
              <a:extLst>
                <a:ext uri="{FF2B5EF4-FFF2-40B4-BE49-F238E27FC236}">
                  <a16:creationId xmlns:a16="http://schemas.microsoft.com/office/drawing/2014/main" id="{AB6E3EF1-99A3-4FD2-8245-84132F47745A}"/>
                </a:ext>
              </a:extLst>
            </xdr:cNvPr>
            <xdr:cNvGraphicFramePr/>
          </xdr:nvGraphicFramePr>
          <xdr:xfrm>
            <a:off x="0" y="0"/>
            <a:ext cx="0" cy="0"/>
          </xdr:xfrm>
          <a:graphic>
            <a:graphicData uri="http://schemas.microsoft.com/office/drawing/2010/slicer">
              <sle:slicer xmlns:sle="http://schemas.microsoft.com/office/drawing/2010/slicer" name="ESTADO 31"/>
            </a:graphicData>
          </a:graphic>
        </xdr:graphicFrame>
      </mc:Choice>
      <mc:Fallback xmlns="">
        <xdr:sp macro="" textlink="">
          <xdr:nvSpPr>
            <xdr:cNvPr id="0" name=""/>
            <xdr:cNvSpPr>
              <a:spLocks noTextEdit="1"/>
            </xdr:cNvSpPr>
          </xdr:nvSpPr>
          <xdr:spPr>
            <a:xfrm>
              <a:off x="21145776" y="6175513"/>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8.xml><?xml version="1.0" encoding="utf-8"?>
<xdr:wsDr xmlns:xdr="http://schemas.openxmlformats.org/drawingml/2006/spreadsheetDrawing" xmlns:a="http://schemas.openxmlformats.org/drawingml/2006/main">
  <xdr:twoCellAnchor editAs="oneCell">
    <xdr:from>
      <xdr:col>1</xdr:col>
      <xdr:colOff>33046</xdr:colOff>
      <xdr:row>0</xdr:row>
      <xdr:rowOff>3905</xdr:rowOff>
    </xdr:from>
    <xdr:to>
      <xdr:col>1</xdr:col>
      <xdr:colOff>468955</xdr:colOff>
      <xdr:row>1</xdr:row>
      <xdr:rowOff>188705</xdr:rowOff>
    </xdr:to>
    <xdr:sp macro="" textlink="">
      <xdr:nvSpPr>
        <xdr:cNvPr id="2" name="Ilustración de encabezado" descr="Banner vertical con una marca de verificación dentro de un círculo">
          <a:extLst>
            <a:ext uri="{FF2B5EF4-FFF2-40B4-BE49-F238E27FC236}">
              <a16:creationId xmlns:a16="http://schemas.microsoft.com/office/drawing/2014/main" id="{7509D274-9152-45E2-9813-132BDB8D33D3}"/>
            </a:ext>
          </a:extLst>
        </xdr:cNvPr>
        <xdr:cNvSpPr>
          <a:spLocks noEditPoints="1"/>
        </xdr:cNvSpPr>
      </xdr:nvSpPr>
      <xdr:spPr bwMode="auto">
        <a:xfrm>
          <a:off x="239780" y="3905"/>
          <a:ext cx="435909" cy="622122"/>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twoCellAnchor editAs="oneCell">
    <xdr:from>
      <xdr:col>5</xdr:col>
      <xdr:colOff>9525</xdr:colOff>
      <xdr:row>0</xdr:row>
      <xdr:rowOff>0</xdr:rowOff>
    </xdr:from>
    <xdr:to>
      <xdr:col>6</xdr:col>
      <xdr:colOff>7505700</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A6C686B6-1271-4A47-8D50-17CC6713FBEC}"/>
            </a:ext>
          </a:extLst>
        </xdr:cNvPr>
        <xdr:cNvGrpSpPr/>
      </xdr:nvGrpSpPr>
      <xdr:grpSpPr>
        <a:xfrm>
          <a:off x="12677775" y="0"/>
          <a:ext cx="8829675"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F37E151F-DEB2-4116-8CB0-4985D1DAEDB1}"/>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055BF760-B31C-9C5C-89AF-4A8DC55AD770}"/>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E1AD018B-8DA4-7BE2-5C56-E5460D358331}"/>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98FB7F45-85B9-B78C-D9E5-2FF1C1D63227}"/>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D7BB9968-E01F-BB7F-5A11-96FD2710662C}"/>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A684B373-6918-4561-0B1E-E974E0E8DE54}"/>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E2722328-09A1-B0E5-363F-1336E3266AFF}"/>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4C9658A7-00E3-788F-3D5B-6208B3520B4F}"/>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29D61F7D-AB74-E5E7-B053-B42E4131F588}"/>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08575A4D-3F85-FE10-7ABC-5CB01341C38A}"/>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D5ADCD3A-AE6F-8B8D-E1D4-56C4F65BB892}"/>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575BBCB7-07B5-E14E-BF04-154763F7A515}"/>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FC084104-1468-0167-5F46-78F1BA0B8F51}"/>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BF12D14D-1178-546D-4682-6D1AAD41517E}"/>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oneCellAnchor>
    <xdr:from>
      <xdr:col>8</xdr:col>
      <xdr:colOff>57150</xdr:colOff>
      <xdr:row>3</xdr:row>
      <xdr:rowOff>0</xdr:rowOff>
    </xdr:from>
    <xdr:ext cx="1457575" cy="2288750"/>
    <mc:AlternateContent xmlns:mc="http://schemas.openxmlformats.org/markup-compatibility/2006" xmlns:sle15="http://schemas.microsoft.com/office/drawing/2012/slicer">
      <mc:Choice Requires="sle15">
        <xdr:graphicFrame macro="">
          <xdr:nvGraphicFramePr>
            <xdr:cNvPr id="18" name="ESTADO 32" descr="Status slicer that filters List table data by Status">
              <a:extLst>
                <a:ext uri="{FF2B5EF4-FFF2-40B4-BE49-F238E27FC236}">
                  <a16:creationId xmlns:a16="http://schemas.microsoft.com/office/drawing/2014/main" id="{B5B21843-5A6E-4D61-94AB-FB06FF257F5C}"/>
                </a:ext>
                <a:ext uri="{147F2762-F138-4A5C-976F-8EAC2B608ADB}">
                  <a16:predDERef xmlns:a16="http://schemas.microsoft.com/office/drawing/2014/main" pred="{40DCC3A9-CA43-4D1E-B605-D82AD149F063}"/>
                </a:ext>
              </a:extLst>
            </xdr:cNvPr>
            <xdr:cNvGraphicFramePr/>
          </xdr:nvGraphicFramePr>
          <xdr:xfrm>
            <a:off x="0" y="0"/>
            <a:ext cx="0" cy="0"/>
          </xdr:xfrm>
          <a:graphic>
            <a:graphicData uri="http://schemas.microsoft.com/office/drawing/2010/slicer">
              <sle:slicer xmlns:sle="http://schemas.microsoft.com/office/drawing/2010/slicer" name="ESTADO 32"/>
            </a:graphicData>
          </a:graphic>
        </xdr:graphicFrame>
      </mc:Choice>
      <mc:Fallback xmlns="">
        <xdr:sp macro="" textlink="">
          <xdr:nvSpPr>
            <xdr:cNvPr id="0" name=""/>
            <xdr:cNvSpPr>
              <a:spLocks noTextEdit="1"/>
            </xdr:cNvSpPr>
          </xdr:nvSpPr>
          <xdr:spPr>
            <a:xfrm>
              <a:off x="21145776" y="1113182"/>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twoCellAnchor editAs="oneCell">
    <xdr:from>
      <xdr:col>1</xdr:col>
      <xdr:colOff>33046</xdr:colOff>
      <xdr:row>0</xdr:row>
      <xdr:rowOff>3905</xdr:rowOff>
    </xdr:from>
    <xdr:to>
      <xdr:col>1</xdr:col>
      <xdr:colOff>465780</xdr:colOff>
      <xdr:row>1</xdr:row>
      <xdr:rowOff>179180</xdr:rowOff>
    </xdr:to>
    <xdr:sp macro="" textlink="">
      <xdr:nvSpPr>
        <xdr:cNvPr id="19" name="Ilustración de encabezado" descr="Banner vertical con una marca de verificación dentro de un círculo">
          <a:extLst>
            <a:ext uri="{FF2B5EF4-FFF2-40B4-BE49-F238E27FC236}">
              <a16:creationId xmlns:a16="http://schemas.microsoft.com/office/drawing/2014/main" id="{21B6DE96-2855-439E-9A97-C50065572991}"/>
            </a:ext>
          </a:extLst>
        </xdr:cNvPr>
        <xdr:cNvSpPr>
          <a:spLocks noEditPoints="1"/>
        </xdr:cNvSpPr>
      </xdr:nvSpPr>
      <xdr:spPr bwMode="auto">
        <a:xfrm>
          <a:off x="239780" y="3905"/>
          <a:ext cx="432734" cy="612597"/>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oneCellAnchor>
    <xdr:from>
      <xdr:col>8</xdr:col>
      <xdr:colOff>57150</xdr:colOff>
      <xdr:row>23</xdr:row>
      <xdr:rowOff>0</xdr:rowOff>
    </xdr:from>
    <xdr:ext cx="1457575" cy="2288750"/>
    <mc:AlternateContent xmlns:mc="http://schemas.openxmlformats.org/markup-compatibility/2006" xmlns:sle15="http://schemas.microsoft.com/office/drawing/2012/slicer">
      <mc:Choice Requires="sle15">
        <xdr:graphicFrame macro="">
          <xdr:nvGraphicFramePr>
            <xdr:cNvPr id="20" name="ESTADO 33" descr="Status slicer that filters List table data by Status">
              <a:extLst>
                <a:ext uri="{FF2B5EF4-FFF2-40B4-BE49-F238E27FC236}">
                  <a16:creationId xmlns:a16="http://schemas.microsoft.com/office/drawing/2014/main" id="{E25C0081-63DF-4FFA-83EB-3A43D1F7A133}"/>
                </a:ext>
              </a:extLst>
            </xdr:cNvPr>
            <xdr:cNvGraphicFramePr/>
          </xdr:nvGraphicFramePr>
          <xdr:xfrm>
            <a:off x="0" y="0"/>
            <a:ext cx="0" cy="0"/>
          </xdr:xfrm>
          <a:graphic>
            <a:graphicData uri="http://schemas.microsoft.com/office/drawing/2010/slicer">
              <sle:slicer xmlns:sle="http://schemas.microsoft.com/office/drawing/2010/slicer" name="ESTADO 33"/>
            </a:graphicData>
          </a:graphic>
        </xdr:graphicFrame>
      </mc:Choice>
      <mc:Fallback xmlns="">
        <xdr:sp macro="" textlink="">
          <xdr:nvSpPr>
            <xdr:cNvPr id="0" name=""/>
            <xdr:cNvSpPr>
              <a:spLocks noTextEdit="1"/>
            </xdr:cNvSpPr>
          </xdr:nvSpPr>
          <xdr:spPr>
            <a:xfrm>
              <a:off x="21145776" y="6175513"/>
              <a:ext cx="1457575" cy="2288750"/>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PrintsWithSheet="0"/>
  </xdr:oneCellAnchor>
</xdr:wsDr>
</file>

<file path=xl/drawings/drawing19.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16</xdr:col>
      <xdr:colOff>457199</xdr:colOff>
      <xdr:row>1</xdr:row>
      <xdr:rowOff>57150</xdr:rowOff>
    </xdr:to>
    <xdr:grpSp>
      <xdr:nvGrpSpPr>
        <xdr:cNvPr id="3"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C2CEB1B4-1060-4AD7-A94C-4B6C5F6AFBE2}"/>
            </a:ext>
          </a:extLst>
        </xdr:cNvPr>
        <xdr:cNvGrpSpPr/>
      </xdr:nvGrpSpPr>
      <xdr:grpSpPr>
        <a:xfrm>
          <a:off x="9420225" y="0"/>
          <a:ext cx="8620124" cy="495300"/>
          <a:chOff x="4524375" y="0"/>
          <a:chExt cx="6323748" cy="657222"/>
        </a:xfrm>
      </xdr:grpSpPr>
      <xdr:sp macro="" textlink="">
        <xdr:nvSpPr>
          <xdr:cNvPr id="4" name="Rectángulo con las esquinas del mismo lado redondeadas 6" descr="Rectángulo redondeado">
            <a:extLst>
              <a:ext uri="{FF2B5EF4-FFF2-40B4-BE49-F238E27FC236}">
                <a16:creationId xmlns:a16="http://schemas.microsoft.com/office/drawing/2014/main" id="{D82570F8-AB48-A46F-D647-98FFDA423523}"/>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5" name="Cuadro de texto 12" descr="Pendiente">
            <a:extLst>
              <a:ext uri="{FF2B5EF4-FFF2-40B4-BE49-F238E27FC236}">
                <a16:creationId xmlns:a16="http://schemas.microsoft.com/office/drawing/2014/main" id="{B62D2B5D-0E6C-2F08-D4EF-43B88A50B2D1}"/>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6" name="Cuadro de texto 13" descr="En curso">
            <a:extLst>
              <a:ext uri="{FF2B5EF4-FFF2-40B4-BE49-F238E27FC236}">
                <a16:creationId xmlns:a16="http://schemas.microsoft.com/office/drawing/2014/main" id="{DD11803C-37B1-7C01-BC65-21E29D1C6640}"/>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7" name="Cuadro de texto 14" descr="Para hoy">
            <a:extLst>
              <a:ext uri="{FF2B5EF4-FFF2-40B4-BE49-F238E27FC236}">
                <a16:creationId xmlns:a16="http://schemas.microsoft.com/office/drawing/2014/main" id="{A0F43203-1C3A-32A7-0323-5A26C9689CDE}"/>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8" name="Cuadro de texto 15" descr="Pausada">
            <a:extLst>
              <a:ext uri="{FF2B5EF4-FFF2-40B4-BE49-F238E27FC236}">
                <a16:creationId xmlns:a16="http://schemas.microsoft.com/office/drawing/2014/main" id="{D5B9378F-7F1F-82C4-FD8F-FCB5335ADF00}"/>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9" name="Cuadro de texto 16" descr="Completada">
            <a:extLst>
              <a:ext uri="{FF2B5EF4-FFF2-40B4-BE49-F238E27FC236}">
                <a16:creationId xmlns:a16="http://schemas.microsoft.com/office/drawing/2014/main" id="{6F71CF16-FA2D-4175-26F8-812CBD128C67}"/>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10" name="Cuadro de texto 17" descr="Cancelada">
            <a:extLst>
              <a:ext uri="{FF2B5EF4-FFF2-40B4-BE49-F238E27FC236}">
                <a16:creationId xmlns:a16="http://schemas.microsoft.com/office/drawing/2014/main" id="{8FB8F111-2916-3D56-EBBC-5C4556E821A7}"/>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1" name="Cuadro de texto 18" descr="Vencida">
            <a:extLst>
              <a:ext uri="{FF2B5EF4-FFF2-40B4-BE49-F238E27FC236}">
                <a16:creationId xmlns:a16="http://schemas.microsoft.com/office/drawing/2014/main" id="{BC11900C-EE5A-E758-9963-F849FB7DA826}"/>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2" name="Conector recto 11" descr="Línea de separación">
            <a:extLst>
              <a:ext uri="{FF2B5EF4-FFF2-40B4-BE49-F238E27FC236}">
                <a16:creationId xmlns:a16="http://schemas.microsoft.com/office/drawing/2014/main" id="{F125BCF3-3223-4D08-ABF7-019AE1A900A4}"/>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2" descr="Línea de separación">
            <a:extLst>
              <a:ext uri="{FF2B5EF4-FFF2-40B4-BE49-F238E27FC236}">
                <a16:creationId xmlns:a16="http://schemas.microsoft.com/office/drawing/2014/main" id="{5B748879-331D-BBB4-8BF5-B7AF986D505D}"/>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3" descr="Línea de separación">
            <a:extLst>
              <a:ext uri="{FF2B5EF4-FFF2-40B4-BE49-F238E27FC236}">
                <a16:creationId xmlns:a16="http://schemas.microsoft.com/office/drawing/2014/main" id="{E29201F6-E779-5EC1-D139-206C30372EAD}"/>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4" descr="Línea de separación">
            <a:extLst>
              <a:ext uri="{FF2B5EF4-FFF2-40B4-BE49-F238E27FC236}">
                <a16:creationId xmlns:a16="http://schemas.microsoft.com/office/drawing/2014/main" id="{0C56A497-020E-A590-12E8-55A4CF6DB9CB}"/>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5" descr="Línea de separación">
            <a:extLst>
              <a:ext uri="{FF2B5EF4-FFF2-40B4-BE49-F238E27FC236}">
                <a16:creationId xmlns:a16="http://schemas.microsoft.com/office/drawing/2014/main" id="{30425689-92EC-9E27-9605-FBAF5D91D9EE}"/>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ector recto 16" descr="Línea de separación">
            <a:extLst>
              <a:ext uri="{FF2B5EF4-FFF2-40B4-BE49-F238E27FC236}">
                <a16:creationId xmlns:a16="http://schemas.microsoft.com/office/drawing/2014/main" id="{94A979BD-8E4E-CC50-158B-9E35A95E300A}"/>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1</xdr:col>
      <xdr:colOff>9525</xdr:colOff>
      <xdr:row>1</xdr:row>
      <xdr:rowOff>0</xdr:rowOff>
    </xdr:to>
    <xdr:sp macro="" textlink="">
      <xdr:nvSpPr>
        <xdr:cNvPr id="18" name="Ilustración de encabezado" descr="Banner vertical con una marca de verificación dentro de un círculo">
          <a:extLst>
            <a:ext uri="{FF2B5EF4-FFF2-40B4-BE49-F238E27FC236}">
              <a16:creationId xmlns:a16="http://schemas.microsoft.com/office/drawing/2014/main" id="{39D1849D-E749-48AB-84A1-17809BC43DA4}"/>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15</xdr:col>
      <xdr:colOff>180974</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A269AA4C-BA24-45D0-8174-EDC263F680DA}"/>
            </a:ext>
          </a:extLst>
        </xdr:cNvPr>
        <xdr:cNvGrpSpPr/>
      </xdr:nvGrpSpPr>
      <xdr:grpSpPr>
        <a:xfrm>
          <a:off x="8096250" y="0"/>
          <a:ext cx="8562974"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3AA418DC-094C-8BE2-DA76-CC6B7DD38495}"/>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7484E58B-5829-0C31-CC5C-63B66FB3D68A}"/>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9977D186-A35D-6479-5F8F-FEE5C7D77D37}"/>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B04CBF14-FA18-AC30-AF58-68897D9779C6}"/>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EE92FF00-BC90-6D64-3267-4410DBBA9082}"/>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1A4D778C-33AB-150E-178D-153BF7F65EBA}"/>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6DE04E2F-734D-A5E0-C7EA-D5DB3F74018F}"/>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62461820-2DB4-6860-3E67-3658A7E4771A}"/>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CD96BA6B-50C7-3E76-C4EE-92EDDEEF9ED0}"/>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DAD1782E-7D6B-C0BE-7361-8094F215B155}"/>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10789940-0E4F-1D9F-04A6-7C3859759F5B}"/>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2DA5136D-351C-9509-EE77-C849D6A917E8}"/>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DBC90843-F91C-A2A1-3201-6ED7CB9A915B}"/>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39138B14-0086-4639-42CC-5E14CC8F5E0A}"/>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02676535-8634-4B98-BEEE-7EF2128496A4}"/>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266700</xdr:colOff>
      <xdr:row>1</xdr:row>
      <xdr:rowOff>0</xdr:rowOff>
    </xdr:to>
    <xdr:sp macro="" textlink="">
      <xdr:nvSpPr>
        <xdr:cNvPr id="2" name="Freeform: Shape 1" descr="Banner vertical con una marca de verificación dentro de un círculo">
          <a:extLst>
            <a:ext uri="{FF2B5EF4-FFF2-40B4-BE49-F238E27FC236}">
              <a16:creationId xmlns:a16="http://schemas.microsoft.com/office/drawing/2014/main" id="{83F07915-3B2D-474C-A45A-34D9F34D72EE}"/>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266700</xdr:colOff>
      <xdr:row>1</xdr:row>
      <xdr:rowOff>0</xdr:rowOff>
    </xdr:to>
    <xdr:sp macro="" textlink="">
      <xdr:nvSpPr>
        <xdr:cNvPr id="2" name="Freeform: Shape 1" descr="Banner vertical con una marca de verificación dentro de un círculo">
          <a:extLst>
            <a:ext uri="{FF2B5EF4-FFF2-40B4-BE49-F238E27FC236}">
              <a16:creationId xmlns:a16="http://schemas.microsoft.com/office/drawing/2014/main" id="{8B7D2DC5-DFA7-4DBE-A4B7-C1AF55A1D09B}"/>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14</xdr:col>
      <xdr:colOff>44665</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D13D6AA8-70B2-49E8-BC5F-1C3F1A403917}"/>
            </a:ext>
          </a:extLst>
        </xdr:cNvPr>
        <xdr:cNvGrpSpPr/>
      </xdr:nvGrpSpPr>
      <xdr:grpSpPr>
        <a:xfrm>
          <a:off x="80962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FF5BB56D-1A4D-3D0A-855D-3FEA44468B0E}"/>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63BD2D10-6492-F8DE-E4D7-CB3C21C176AD}"/>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770F2078-6DE6-3D58-2976-D8C9FC220269}"/>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26309CEA-DE27-8E85-C38E-52155A46B8F1}"/>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A48071BA-85B0-6803-F286-304807D9FF88}"/>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E4E893D8-0392-3ADB-DC93-81490EE65992}"/>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E15171E3-7E9F-D4AD-E4D7-7CBB54597759}"/>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C0A2D606-7F4A-A6D5-81C7-CB9EEDF3A2DE}"/>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67D76ACE-F20C-542A-075F-E9B38B11B280}"/>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F27E3C8F-2BCA-109E-3361-90D7C29ABF1F}"/>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680FCDFF-1837-54AD-6E2F-06B345950894}"/>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39D3AC2B-59E9-FDD8-EFCA-0AA31DC84755}"/>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14BA8748-B090-C9C1-8DF7-795B78CEA5CC}"/>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19853190-30C5-10D4-8844-AD76F12F1018}"/>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73A0FBC2-99C3-437D-A38D-9B773575413E}"/>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14</xdr:col>
      <xdr:colOff>44665</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198CB52E-C3E2-4702-8244-C4873E5757B1}"/>
            </a:ext>
          </a:extLst>
        </xdr:cNvPr>
        <xdr:cNvGrpSpPr/>
      </xdr:nvGrpSpPr>
      <xdr:grpSpPr>
        <a:xfrm>
          <a:off x="80962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2249FF9A-E8BC-256C-45E6-581E04915EFF}"/>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89572E98-EDB1-934F-F7A3-BEE8CC865686}"/>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B26F6D1C-E361-DF30-FB26-542E01DD13D0}"/>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823FB3A3-FC71-0006-8A30-AD3ED15EF32D}"/>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4F9A694A-D8D9-B6C7-75C9-091440DDBC10}"/>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53BAE678-F667-E528-C7D3-2D2DE891F4EF}"/>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A7E2E7CF-72E2-F0E6-75E1-E8A191BEA632}"/>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82C35B1E-26A8-3A74-C7FD-D6A7FF52976A}"/>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0A00E06E-CD38-9FF5-623A-BB744846D08F}"/>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9FB11A18-52BD-830E-F429-DA837A1BEA38}"/>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FDA278B9-01AD-3044-6FD4-FBFBF0A3EC7E}"/>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9304BA50-A385-6EFD-6308-6B69493D825C}"/>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80BA8901-4A1E-17BC-F471-5B7EDF5F3B5D}"/>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D60F8914-B8EC-349C-1C88-359F64F1E6AC}"/>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E5728551-95E5-4DF3-8C10-BC579D023E90}"/>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14</xdr:col>
      <xdr:colOff>44665</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A3210E4C-B5B0-49D6-ACB5-3792B583CEBA}"/>
            </a:ext>
          </a:extLst>
        </xdr:cNvPr>
        <xdr:cNvGrpSpPr/>
      </xdr:nvGrpSpPr>
      <xdr:grpSpPr>
        <a:xfrm>
          <a:off x="80962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20932F9F-CE27-87AA-6FC9-5780097C2AC9}"/>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6152A927-E17B-182C-73C2-83F250904FAD}"/>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9B1A1404-1D0D-4E2D-A112-761C0D2F051A}"/>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8223962B-39F1-A857-BE82-2B3228DA5982}"/>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7A125782-E486-462E-E374-D027D60829F6}"/>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971C14C5-A232-48C6-9842-4D4D255F55A2}"/>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BA1F39C5-A886-8BB9-EDB8-53D21714469F}"/>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0C9156C4-55D2-6788-C520-07258B493C11}"/>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B4043689-F6B0-0F30-0D3A-2802F5EC723F}"/>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4A160BC8-343C-001A-426A-6D97FF451891}"/>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DEC49844-2762-C725-9012-C8319C219727}"/>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6584DC81-020B-0ECB-6372-5C19D49077E9}"/>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73AE3D72-84E2-B3B8-C189-53C15F2FFD40}"/>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C1080179-4209-6C7B-2FD0-075ACF1D7C24}"/>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A084BFBB-3471-49A6-9A8C-2E0ED9109E5B}"/>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13</xdr:col>
      <xdr:colOff>444715</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07E5EE7A-C320-425C-848C-050EEBF8B8AA}"/>
            </a:ext>
          </a:extLst>
        </xdr:cNvPr>
        <xdr:cNvGrpSpPr/>
      </xdr:nvGrpSpPr>
      <xdr:grpSpPr>
        <a:xfrm>
          <a:off x="80962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FE90AF6C-BD25-1408-86E6-EC170AAB4D99}"/>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5EDE3629-CCBB-B47F-6BD5-6043738F0639}"/>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D7A65125-0383-C614-A22D-FD131EC7E7BE}"/>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48B00867-9507-35F1-509F-98F666770E89}"/>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44D1AD69-F187-6C52-4A6C-29C922DCEC80}"/>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B55AE0F3-D987-84ED-5F11-78EAECC293E1}"/>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84CF7AFE-16D9-C7AB-8993-6073700B1123}"/>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FFDC4B58-45F3-ED09-35CD-CBBEB6F695EA}"/>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CF45A182-B70F-C358-AED5-9E2D89FE2C28}"/>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40107F32-9F45-336E-475E-F8FBCFA69F24}"/>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35A0A426-8907-88D6-F467-D42EE7E73613}"/>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503BDDD0-7334-2BCD-0AFA-CCEE0B926439}"/>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F485954B-5D68-8E89-B395-43AB84C438D1}"/>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D4E247F2-F836-A585-03A9-C24B91F225CE}"/>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86D58F4D-6CB9-4223-B677-D244CA48B5DE}"/>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5C9655C8-B774-485E-9103-B90E8750AB2D}"/>
            </a:ext>
          </a:extLst>
        </xdr:cNvPr>
        <xdr:cNvGrpSpPr/>
      </xdr:nvGrpSpPr>
      <xdr:grpSpPr>
        <a:xfrm>
          <a:off x="80962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2C19C38D-FB32-0CD7-2652-061AFC3A2841}"/>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1687FA9B-D801-48FD-37AB-5E984015680E}"/>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ACDEE3AE-5DEF-7C98-0432-4824010C5BE6}"/>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2518FC3D-005F-3261-F548-07CA457A338E}"/>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2585E969-5658-1445-D0A3-B4F05BD6AB83}"/>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D2E94D8B-D965-0A8B-9570-29B9228B8020}"/>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6EA28175-9712-DA06-4F60-954A9816355B}"/>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8DD2C34D-901F-13A1-F9DD-920C73277680}"/>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B2550461-CB2C-6661-FA6D-C8A071EA85A4}"/>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4D53D0A5-1BBF-4EFD-D957-72070E065317}"/>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85BE81AA-EF4F-9B1C-0CED-D24C7740C4F0}"/>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2972832D-6418-95C2-3B46-6B0C678D19E1}"/>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4FF9FFBC-19DA-BE18-3A67-3962B2F956D3}"/>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7E7C9EB1-B636-DAD9-E89D-82097E9236B3}"/>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13ED9216-6066-4F4B-926C-1DB5591677B4}"/>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1576BE8E-3653-48CD-8FC8-3E3F787A4F7D}"/>
            </a:ext>
          </a:extLst>
        </xdr:cNvPr>
        <xdr:cNvGrpSpPr/>
      </xdr:nvGrpSpPr>
      <xdr:grpSpPr>
        <a:xfrm>
          <a:off x="82486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DB6CC075-2692-A001-9FAF-B7198EEBB680}"/>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E8F4D4CC-797D-A9B7-2B88-FD484632709E}"/>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0DCA477F-D1EF-D465-8213-82319106F380}"/>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643A0B59-4D81-A3FA-CF6D-AAFB290C63B2}"/>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4A2B791F-29B4-E695-9CEE-8E4DC2F2CC79}"/>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B38357C8-D7B6-8FEA-0F2B-968AC7120C81}"/>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69AA3F86-9301-300B-64D7-C13D1833D6C2}"/>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A33BF31A-1BDD-5230-B99B-B8846B1B0EE8}"/>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8DA94B44-8605-E15B-7D04-74C14703B872}"/>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C0E5121A-72D2-C8C5-521A-5ECC4067F7F3}"/>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6D9AAFF8-7472-BA97-9FEB-731D8AC83EF0}"/>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5E1890FB-213C-7D48-B7D0-3774F3E90A87}"/>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C6913EC3-2BC1-D943-E0D2-C0AE67E88391}"/>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6CE5C270-BA03-5AF4-5EAC-5FA9222F85DF}"/>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9C824511-A7B1-4E69-9F0A-F59A34B2ACBB}"/>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464F6790-2809-4BCF-985C-326F1106A9D3}"/>
            </a:ext>
          </a:extLst>
        </xdr:cNvPr>
        <xdr:cNvGrpSpPr/>
      </xdr:nvGrpSpPr>
      <xdr:grpSpPr>
        <a:xfrm>
          <a:off x="9191625"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CFF75925-FBF8-D4D0-2F82-91CD709EF825}"/>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DE3BA18E-FDB3-4310-D5CA-6D8FC8A2DE6C}"/>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05A84F23-9F4C-2236-FE93-54BCFB40EDB4}"/>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A8D72763-69EA-2535-D31C-FEC668556F1F}"/>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780B7FE3-A4E5-6160-5444-58E0BB2AEB12}"/>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FA239A83-18DF-715A-8087-42D8405EB49E}"/>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E83B2622-ADDE-A3EE-CCFE-06B18B02C0EB}"/>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F78C09DF-9C61-E227-AB1B-29A8506AAD84}"/>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22B14D9A-750E-DC20-2B41-BCF73E5194C5}"/>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4047BB3C-5A2F-3F48-1905-9E00F631A2F0}"/>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59AB7FC3-8742-C8D0-AD72-E01900090734}"/>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3E0E979B-AF6E-0046-33DA-5E3C90B44D9D}"/>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2F1632A2-C7AE-3E61-A4A6-6DE4FD6EBC89}"/>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80BE02B9-09D7-98B1-6788-368284EE4994}"/>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6F241E00-BB0B-42E1-88BF-DB34663AAD55}"/>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804EDD1A-75C9-4DF7-9314-D3C778645046}"/>
            </a:ext>
          </a:extLst>
        </xdr:cNvPr>
        <xdr:cNvGrpSpPr/>
      </xdr:nvGrpSpPr>
      <xdr:grpSpPr>
        <a:xfrm>
          <a:off x="9210675"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2AFBF175-4279-DFFE-FBDC-8543D487369B}"/>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42B27C7A-105D-66F9-2D87-BF8850E122C0}"/>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AC54D837-0720-0B83-7E48-AE7A0E68A15B}"/>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4CB67548-98CB-41FB-068A-7660B446150E}"/>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69403C5A-C9F6-A454-2270-4B27BA9224EB}"/>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276172D4-4907-79AB-E882-666EC3AAC45A}"/>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DED6659E-1EC9-2C75-EC28-D0863581CAE9}"/>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A6BD018A-7470-3A68-FA17-F29636C977C8}"/>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81A9ED19-2ABC-799B-1C41-587FAE63A4A7}"/>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1996C45D-5A40-5AFA-29BA-F0493921483B}"/>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014D03C7-7992-693E-AC63-E4F9F34872BE}"/>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0B406D10-1AEC-3003-3F93-F0F601B3CA75}"/>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08B2866C-B700-8B60-A481-A482FEDDC5BF}"/>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E0F14614-33E7-F941-766D-7BEC8A568948}"/>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B0EFF350-C1EA-46F8-AB75-17949F7ADA8B}"/>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B94D7F04-3183-4C4C-B78A-2F590E40F115}"/>
            </a:ext>
          </a:extLst>
        </xdr:cNvPr>
        <xdr:cNvGrpSpPr/>
      </xdr:nvGrpSpPr>
      <xdr:grpSpPr>
        <a:xfrm>
          <a:off x="942975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2CB39892-AE18-9622-0694-942EC6A94378}"/>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60686CD7-3385-77A9-6077-689FE6F20B5E}"/>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B12D73F0-10F2-4095-C96D-E7770018E504}"/>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78410897-F3C0-221A-F673-85C215270EBC}"/>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575E3CA1-076E-7D5F-C27D-CE97C6EB472F}"/>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39939C3D-0F45-9F1F-343E-E40D226B1332}"/>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DF193ADC-F820-5AF3-150C-008D2A644875}"/>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F6155C61-477D-1832-E48D-2AF291654E3F}"/>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091A7E40-FBC5-D465-38E0-2E335286AB8C}"/>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095A76A7-4975-1BC7-7D74-84A810AE17A8}"/>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D18CC268-B4A5-1BEC-7233-7742052D6F64}"/>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A2E25464-181C-7F36-1C81-36B518F7F18C}"/>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1095A137-F7B9-87A4-C657-23B87A1EC497}"/>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7EA57FCC-1355-1E7E-0644-5B56982B8169}"/>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7797CF4F-5E5F-4215-B88B-2E2BEF708058}"/>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7E259F74-923A-431D-ACCC-3DE2DFB59DD6}"/>
            </a:ext>
          </a:extLst>
        </xdr:cNvPr>
        <xdr:cNvGrpSpPr/>
      </xdr:nvGrpSpPr>
      <xdr:grpSpPr>
        <a:xfrm>
          <a:off x="1009650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DA130BCC-D90B-C36D-CC19-96410A0D7D8B}"/>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40E37F9B-BE9A-7E69-36EB-71FCE6E3B8CA}"/>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0D33E217-585C-BA75-75BB-5E592CADAB94}"/>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7DE56331-4716-6245-42FD-71D2892300F5}"/>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E22724EF-A8AC-E6C3-9ADB-BFB350AAC1D2}"/>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842B2FB9-CDB5-D678-4D7F-5A2CB4808ACC}"/>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405C3721-E50E-A219-03A3-A82F50FBF8D7}"/>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80D44147-AA5A-2EBA-B94A-073E438DDCCA}"/>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3017F94A-31C9-B128-462E-D97F9FFBF089}"/>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17DFC362-285B-2DF6-E790-2AF49DA957F6}"/>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7FA1712E-6BB6-627B-E3BD-37D202364F55}"/>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BE1007F1-F70D-48FA-8862-CBAEBC4D77B9}"/>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88B874B8-0D07-33EB-F454-5BA025E297A4}"/>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5120C5F9-6216-5D31-8964-5FF71DDB26E6}"/>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9645051B-0B63-4533-9217-89B7FA264165}"/>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54AC3F2C-51A0-4FCE-8CA8-DCF35954F9A0}"/>
            </a:ext>
          </a:extLst>
        </xdr:cNvPr>
        <xdr:cNvGrpSpPr/>
      </xdr:nvGrpSpPr>
      <xdr:grpSpPr>
        <a:xfrm>
          <a:off x="1009650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D7F3C402-6C86-35BF-6F51-BC3AB511DE98}"/>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1E5350B4-DEA6-A0D1-A4D6-D59B2719E379}"/>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71454C96-C9B6-5DFE-A32B-D3AC5BE171E5}"/>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0AF596AA-6B73-0AFB-E2FE-1903AADE72D5}"/>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6C8D0116-BE34-D414-1DA7-F4EEAD0607FE}"/>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9E90B7DA-E4EB-A18C-6905-B3BAF6B02889}"/>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08CE6F7A-3BD1-AF44-AD63-ABB93CE96CE0}"/>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1557A2BE-6D52-043A-CB61-4EC4D402B4D7}"/>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D51DEC78-A591-001A-24B4-82AC51310AAE}"/>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A1B989E8-2489-6006-6AC3-5FF56D43B5A7}"/>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D77E33E8-292E-F9CC-589D-12C1D0453F07}"/>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0D4C30F4-F35F-C1AF-922E-D602887EB06D}"/>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37F66EC9-695E-253D-43F8-E251C40F0568}"/>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3515366E-C36D-B4F1-3281-C5D56B3F0E35}"/>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8EB0D8D3-7EE2-49AD-9FAF-682CDBCFB732}"/>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5</xdr:col>
      <xdr:colOff>9525</xdr:colOff>
      <xdr:row>0</xdr:row>
      <xdr:rowOff>0</xdr:rowOff>
    </xdr:from>
    <xdr:to>
      <xdr:col>10</xdr:col>
      <xdr:colOff>720940</xdr:colOff>
      <xdr:row>1</xdr:row>
      <xdr:rowOff>57150</xdr:rowOff>
    </xdr:to>
    <xdr:grpSp>
      <xdr:nvGrpSpPr>
        <xdr:cNvPr id="2" name="Leyenda de colores" descr="Leyenda de colores para Estado se encuentra en esta celda: &quot;Pendiente&quot; en estilo Normal; &quot;En curso&quot; en R=91 G=133 B=49; &quot;Para hoy&quot; en R=118 G=88 B=0; &quot;Pausada&quot; en R=109 G=66 B=111; &quot;Completada&quot; en formato tachado; &quot;Cancelada&quot; en R=191 G=191 B=191, y &quot;Vencida&quot; en R=191 G=33 B=28.">
          <a:extLst>
            <a:ext uri="{FF2B5EF4-FFF2-40B4-BE49-F238E27FC236}">
              <a16:creationId xmlns:a16="http://schemas.microsoft.com/office/drawing/2014/main" id="{7B2445F0-B758-4F63-A373-B309D49B72D1}"/>
            </a:ext>
          </a:extLst>
        </xdr:cNvPr>
        <xdr:cNvGrpSpPr/>
      </xdr:nvGrpSpPr>
      <xdr:grpSpPr>
        <a:xfrm>
          <a:off x="10096500" y="0"/>
          <a:ext cx="8607640" cy="495300"/>
          <a:chOff x="4524375" y="0"/>
          <a:chExt cx="6323748" cy="657222"/>
        </a:xfrm>
      </xdr:grpSpPr>
      <xdr:sp macro="" textlink="">
        <xdr:nvSpPr>
          <xdr:cNvPr id="3" name="Rectángulo con las esquinas del mismo lado redondeadas 6" descr="Rectángulo redondeado">
            <a:extLst>
              <a:ext uri="{FF2B5EF4-FFF2-40B4-BE49-F238E27FC236}">
                <a16:creationId xmlns:a16="http://schemas.microsoft.com/office/drawing/2014/main" id="{74A1DB00-7777-646B-127C-9032E0293837}"/>
              </a:ext>
            </a:extLst>
          </xdr:cNvPr>
          <xdr:cNvSpPr/>
        </xdr:nvSpPr>
        <xdr:spPr>
          <a:xfrm flipV="1">
            <a:off x="4524375" y="0"/>
            <a:ext cx="6323748" cy="657222"/>
          </a:xfrm>
          <a:prstGeom prst="round2SameRect">
            <a:avLst>
              <a:gd name="adj1" fmla="val 15932"/>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Cuadro de texto 12" descr="Pendiente">
            <a:extLst>
              <a:ext uri="{FF2B5EF4-FFF2-40B4-BE49-F238E27FC236}">
                <a16:creationId xmlns:a16="http://schemas.microsoft.com/office/drawing/2014/main" id="{58B097C1-B2EF-BF9F-1101-9D6C96B56371}"/>
              </a:ext>
            </a:extLst>
          </xdr:cNvPr>
          <xdr:cNvSpPr txBox="1"/>
        </xdr:nvSpPr>
        <xdr:spPr>
          <a:xfrm>
            <a:off x="4610100" y="295275"/>
            <a:ext cx="880510"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tx1">
                    <a:lumMod val="75000"/>
                    <a:lumOff val="25000"/>
                  </a:schemeClr>
                </a:solidFill>
                <a:latin typeface="+mj-lt"/>
              </a:rPr>
              <a:t>Por Desarrollar</a:t>
            </a:r>
          </a:p>
        </xdr:txBody>
      </xdr:sp>
      <xdr:sp macro="" textlink="">
        <xdr:nvSpPr>
          <xdr:cNvPr id="5" name="Cuadro de texto 13" descr="En curso">
            <a:extLst>
              <a:ext uri="{FF2B5EF4-FFF2-40B4-BE49-F238E27FC236}">
                <a16:creationId xmlns:a16="http://schemas.microsoft.com/office/drawing/2014/main" id="{AEB1399F-697C-C33C-9165-33B222EC7453}"/>
              </a:ext>
            </a:extLst>
          </xdr:cNvPr>
          <xdr:cNvSpPr txBox="1"/>
        </xdr:nvSpPr>
        <xdr:spPr>
          <a:xfrm>
            <a:off x="5560198" y="295275"/>
            <a:ext cx="781953"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4">
                    <a:lumMod val="75000"/>
                  </a:schemeClr>
                </a:solidFill>
                <a:latin typeface="+mj-lt"/>
              </a:rPr>
              <a:t>En curso</a:t>
            </a:r>
          </a:p>
        </xdr:txBody>
      </xdr:sp>
      <xdr:sp macro="" textlink="">
        <xdr:nvSpPr>
          <xdr:cNvPr id="6" name="Cuadro de texto 14" descr="Para hoy">
            <a:extLst>
              <a:ext uri="{FF2B5EF4-FFF2-40B4-BE49-F238E27FC236}">
                <a16:creationId xmlns:a16="http://schemas.microsoft.com/office/drawing/2014/main" id="{D5E51807-8E6F-9089-1725-83365C1C8F4C}"/>
              </a:ext>
            </a:extLst>
          </xdr:cNvPr>
          <xdr:cNvSpPr txBox="1"/>
        </xdr:nvSpPr>
        <xdr:spPr>
          <a:xfrm>
            <a:off x="6409949" y="295275"/>
            <a:ext cx="43542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3">
                    <a:lumMod val="50000"/>
                  </a:schemeClr>
                </a:solidFill>
                <a:latin typeface="+mj-lt"/>
              </a:rPr>
              <a:t>En QA</a:t>
            </a:r>
          </a:p>
        </xdr:txBody>
      </xdr:sp>
      <xdr:sp macro="" textlink="">
        <xdr:nvSpPr>
          <xdr:cNvPr id="7" name="Cuadro de texto 15" descr="Pausada">
            <a:extLst>
              <a:ext uri="{FF2B5EF4-FFF2-40B4-BE49-F238E27FC236}">
                <a16:creationId xmlns:a16="http://schemas.microsoft.com/office/drawing/2014/main" id="{E8130CD9-A3EA-D187-303A-E8F0F1D83196}"/>
              </a:ext>
            </a:extLst>
          </xdr:cNvPr>
          <xdr:cNvSpPr txBox="1"/>
        </xdr:nvSpPr>
        <xdr:spPr>
          <a:xfrm>
            <a:off x="7312973" y="296701"/>
            <a:ext cx="772993"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6"/>
                </a:solidFill>
                <a:latin typeface="+mj-lt"/>
              </a:rPr>
              <a:t>Transpasada</a:t>
            </a:r>
          </a:p>
        </xdr:txBody>
      </xdr:sp>
      <xdr:sp macro="" textlink="">
        <xdr:nvSpPr>
          <xdr:cNvPr id="8" name="Cuadro de texto 16" descr="Completada">
            <a:extLst>
              <a:ext uri="{FF2B5EF4-FFF2-40B4-BE49-F238E27FC236}">
                <a16:creationId xmlns:a16="http://schemas.microsoft.com/office/drawing/2014/main" id="{ECCA3F80-A165-5D5E-7C2D-23FA47D100B2}"/>
              </a:ext>
            </a:extLst>
          </xdr:cNvPr>
          <xdr:cNvSpPr txBox="1"/>
        </xdr:nvSpPr>
        <xdr:spPr>
          <a:xfrm>
            <a:off x="8144229" y="296701"/>
            <a:ext cx="903102" cy="268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strike="sngStrike" baseline="0">
                <a:solidFill>
                  <a:schemeClr val="bg1">
                    <a:lumMod val="75000"/>
                  </a:schemeClr>
                </a:solidFill>
                <a:latin typeface="+mj-lt"/>
              </a:rPr>
              <a:t>Completada</a:t>
            </a:r>
          </a:p>
        </xdr:txBody>
      </xdr:sp>
      <xdr:sp macro="" textlink="">
        <xdr:nvSpPr>
          <xdr:cNvPr id="9" name="Cuadro de texto 17" descr="Cancelada">
            <a:extLst>
              <a:ext uri="{FF2B5EF4-FFF2-40B4-BE49-F238E27FC236}">
                <a16:creationId xmlns:a16="http://schemas.microsoft.com/office/drawing/2014/main" id="{F9521F74-ECB6-2BD8-705D-5102D5C55A52}"/>
              </a:ext>
            </a:extLst>
          </xdr:cNvPr>
          <xdr:cNvSpPr txBox="1"/>
        </xdr:nvSpPr>
        <xdr:spPr>
          <a:xfrm>
            <a:off x="9176305" y="295275"/>
            <a:ext cx="659285"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bg1">
                    <a:lumMod val="75000"/>
                  </a:schemeClr>
                </a:solidFill>
                <a:latin typeface="+mj-lt"/>
              </a:rPr>
              <a:t>Cancelada</a:t>
            </a:r>
          </a:p>
        </xdr:txBody>
      </xdr:sp>
      <xdr:sp macro="" textlink="">
        <xdr:nvSpPr>
          <xdr:cNvPr id="10" name="Cuadro de texto 18" descr="Vencida">
            <a:extLst>
              <a:ext uri="{FF2B5EF4-FFF2-40B4-BE49-F238E27FC236}">
                <a16:creationId xmlns:a16="http://schemas.microsoft.com/office/drawing/2014/main" id="{20E00586-20E8-73F2-F1E8-93A0431CA437}"/>
              </a:ext>
            </a:extLst>
          </xdr:cNvPr>
          <xdr:cNvSpPr txBox="1"/>
        </xdr:nvSpPr>
        <xdr:spPr>
          <a:xfrm>
            <a:off x="10120792" y="295275"/>
            <a:ext cx="669462" cy="332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s" sz="1200">
                <a:solidFill>
                  <a:schemeClr val="accent5">
                    <a:lumMod val="75000"/>
                  </a:schemeClr>
                </a:solidFill>
                <a:latin typeface="+mj-lt"/>
              </a:rPr>
              <a:t>Bloqueada</a:t>
            </a:r>
          </a:p>
        </xdr:txBody>
      </xdr:sp>
      <xdr:cxnSp macro="">
        <xdr:nvCxnSpPr>
          <xdr:cNvPr id="11" name="Conector recto 11" descr="Línea de separación">
            <a:extLst>
              <a:ext uri="{FF2B5EF4-FFF2-40B4-BE49-F238E27FC236}">
                <a16:creationId xmlns:a16="http://schemas.microsoft.com/office/drawing/2014/main" id="{5A0C73D1-BF01-88C1-4CA9-524785C466C5}"/>
              </a:ext>
            </a:extLst>
          </xdr:cNvPr>
          <xdr:cNvCxnSpPr/>
        </xdr:nvCxnSpPr>
        <xdr:spPr>
          <a:xfrm>
            <a:off x="55265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cto 12" descr="Línea de separación">
            <a:extLst>
              <a:ext uri="{FF2B5EF4-FFF2-40B4-BE49-F238E27FC236}">
                <a16:creationId xmlns:a16="http://schemas.microsoft.com/office/drawing/2014/main" id="{CFE3407A-A1DE-13EA-7B17-A0731AD36A3A}"/>
              </a:ext>
            </a:extLst>
          </xdr:cNvPr>
          <xdr:cNvCxnSpPr/>
        </xdr:nvCxnSpPr>
        <xdr:spPr>
          <a:xfrm>
            <a:off x="10078496"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ector recto 13" descr="Línea de separación">
            <a:extLst>
              <a:ext uri="{FF2B5EF4-FFF2-40B4-BE49-F238E27FC236}">
                <a16:creationId xmlns:a16="http://schemas.microsoft.com/office/drawing/2014/main" id="{FFEF2231-F973-D0E5-979B-8889413282D9}"/>
              </a:ext>
            </a:extLst>
          </xdr:cNvPr>
          <xdr:cNvCxnSpPr/>
        </xdr:nvCxnSpPr>
        <xdr:spPr>
          <a:xfrm>
            <a:off x="9133333"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ector recto 14" descr="Línea de separación">
            <a:extLst>
              <a:ext uri="{FF2B5EF4-FFF2-40B4-BE49-F238E27FC236}">
                <a16:creationId xmlns:a16="http://schemas.microsoft.com/office/drawing/2014/main" id="{979C777B-A290-E936-444A-C77D5350100F}"/>
              </a:ext>
            </a:extLst>
          </xdr:cNvPr>
          <xdr:cNvCxnSpPr/>
        </xdr:nvCxnSpPr>
        <xdr:spPr>
          <a:xfrm>
            <a:off x="810349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ector recto 15" descr="Línea de separación">
            <a:extLst>
              <a:ext uri="{FF2B5EF4-FFF2-40B4-BE49-F238E27FC236}">
                <a16:creationId xmlns:a16="http://schemas.microsoft.com/office/drawing/2014/main" id="{183B33B1-496E-51E1-C929-63852C4D972B}"/>
              </a:ext>
            </a:extLst>
          </xdr:cNvPr>
          <xdr:cNvCxnSpPr/>
        </xdr:nvCxnSpPr>
        <xdr:spPr>
          <a:xfrm>
            <a:off x="7248249"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ector recto 16" descr="Línea de separación">
            <a:extLst>
              <a:ext uri="{FF2B5EF4-FFF2-40B4-BE49-F238E27FC236}">
                <a16:creationId xmlns:a16="http://schemas.microsoft.com/office/drawing/2014/main" id="{E3E04CF3-8C5C-B575-C094-2AB8EEA9AD37}"/>
              </a:ext>
            </a:extLst>
          </xdr:cNvPr>
          <xdr:cNvCxnSpPr/>
        </xdr:nvCxnSpPr>
        <xdr:spPr>
          <a:xfrm>
            <a:off x="6363565" y="290512"/>
            <a:ext cx="4193" cy="28575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fPrintsWithSheet="0"/>
  </xdr:twoCellAnchor>
  <xdr:twoCellAnchor editAs="oneCell">
    <xdr:from>
      <xdr:col>0</xdr:col>
      <xdr:colOff>0</xdr:colOff>
      <xdr:row>0</xdr:row>
      <xdr:rowOff>0</xdr:rowOff>
    </xdr:from>
    <xdr:to>
      <xdr:col>0</xdr:col>
      <xdr:colOff>266700</xdr:colOff>
      <xdr:row>1</xdr:row>
      <xdr:rowOff>0</xdr:rowOff>
    </xdr:to>
    <xdr:sp macro="" textlink="">
      <xdr:nvSpPr>
        <xdr:cNvPr id="17" name="Ilustración de encabezado" descr="Banner vertical con una marca de verificación dentro de un círculo">
          <a:extLst>
            <a:ext uri="{FF2B5EF4-FFF2-40B4-BE49-F238E27FC236}">
              <a16:creationId xmlns:a16="http://schemas.microsoft.com/office/drawing/2014/main" id="{E106E3E4-F65A-4833-96D5-2F3541155BD0}"/>
            </a:ext>
            <a:ext uri="{147F2762-F138-4A5C-976F-8EAC2B608ADB}">
              <a16:predDERef xmlns:a16="http://schemas.microsoft.com/office/drawing/2014/main" pred="{C2CEB1B4-1060-4AD7-A94C-4B6C5F6AFBE2}"/>
            </a:ext>
          </a:extLst>
        </xdr:cNvPr>
        <xdr:cNvSpPr>
          <a:spLocks noEditPoints="1"/>
        </xdr:cNvSpPr>
      </xdr:nvSpPr>
      <xdr:spPr bwMode="auto">
        <a:xfrm>
          <a:off x="0" y="0"/>
          <a:ext cx="266700" cy="438150"/>
        </a:xfrm>
        <a:custGeom>
          <a:avLst/>
          <a:gdLst>
            <a:gd name="T0" fmla="*/ 1335 w 2067"/>
            <a:gd name="T1" fmla="*/ 1360 h 3292"/>
            <a:gd name="T2" fmla="*/ 1350 w 2067"/>
            <a:gd name="T3" fmla="*/ 1371 h 3292"/>
            <a:gd name="T4" fmla="*/ 1384 w 2067"/>
            <a:gd name="T5" fmla="*/ 1396 h 3292"/>
            <a:gd name="T6" fmla="*/ 1416 w 2067"/>
            <a:gd name="T7" fmla="*/ 1421 h 3292"/>
            <a:gd name="T8" fmla="*/ 1439 w 2067"/>
            <a:gd name="T9" fmla="*/ 1444 h 3292"/>
            <a:gd name="T10" fmla="*/ 1441 w 2067"/>
            <a:gd name="T11" fmla="*/ 1499 h 3292"/>
            <a:gd name="T12" fmla="*/ 617 w 2067"/>
            <a:gd name="T13" fmla="*/ 1749 h 3292"/>
            <a:gd name="T14" fmla="*/ 598 w 2067"/>
            <a:gd name="T15" fmla="*/ 1701 h 3292"/>
            <a:gd name="T16" fmla="*/ 621 w 2067"/>
            <a:gd name="T17" fmla="*/ 1655 h 3292"/>
            <a:gd name="T18" fmla="*/ 634 w 2067"/>
            <a:gd name="T19" fmla="*/ 1642 h 3292"/>
            <a:gd name="T20" fmla="*/ 662 w 2067"/>
            <a:gd name="T21" fmla="*/ 1615 h 3292"/>
            <a:gd name="T22" fmla="*/ 692 w 2067"/>
            <a:gd name="T23" fmla="*/ 1589 h 3292"/>
            <a:gd name="T24" fmla="*/ 740 w 2067"/>
            <a:gd name="T25" fmla="*/ 1571 h 3292"/>
            <a:gd name="T26" fmla="*/ 795 w 2067"/>
            <a:gd name="T27" fmla="*/ 1596 h 3292"/>
            <a:gd name="T28" fmla="*/ 950 w 2067"/>
            <a:gd name="T29" fmla="*/ 1749 h 3292"/>
            <a:gd name="T30" fmla="*/ 980 w 2067"/>
            <a:gd name="T31" fmla="*/ 1711 h 3292"/>
            <a:gd name="T32" fmla="*/ 1027 w 2067"/>
            <a:gd name="T33" fmla="*/ 1652 h 3292"/>
            <a:gd name="T34" fmla="*/ 1084 w 2067"/>
            <a:gd name="T35" fmla="*/ 1579 h 3292"/>
            <a:gd name="T36" fmla="*/ 1142 w 2067"/>
            <a:gd name="T37" fmla="*/ 1505 h 3292"/>
            <a:gd name="T38" fmla="*/ 1195 w 2067"/>
            <a:gd name="T39" fmla="*/ 1437 h 3292"/>
            <a:gd name="T40" fmla="*/ 1233 w 2067"/>
            <a:gd name="T41" fmla="*/ 1388 h 3292"/>
            <a:gd name="T42" fmla="*/ 1251 w 2067"/>
            <a:gd name="T43" fmla="*/ 1367 h 3292"/>
            <a:gd name="T44" fmla="*/ 1295 w 2067"/>
            <a:gd name="T45" fmla="*/ 1348 h 3292"/>
            <a:gd name="T46" fmla="*/ 902 w 2067"/>
            <a:gd name="T47" fmla="*/ 986 h 3292"/>
            <a:gd name="T48" fmla="*/ 716 w 2067"/>
            <a:gd name="T49" fmla="*/ 1045 h 3292"/>
            <a:gd name="T50" fmla="*/ 557 w 2067"/>
            <a:gd name="T51" fmla="*/ 1146 h 3292"/>
            <a:gd name="T52" fmla="*/ 428 w 2067"/>
            <a:gd name="T53" fmla="*/ 1285 h 3292"/>
            <a:gd name="T54" fmla="*/ 339 w 2067"/>
            <a:gd name="T55" fmla="*/ 1452 h 3292"/>
            <a:gd name="T56" fmla="*/ 296 w 2067"/>
            <a:gd name="T57" fmla="*/ 1642 h 3292"/>
            <a:gd name="T58" fmla="*/ 304 w 2067"/>
            <a:gd name="T59" fmla="*/ 1840 h 3292"/>
            <a:gd name="T60" fmla="*/ 364 w 2067"/>
            <a:gd name="T61" fmla="*/ 2023 h 3292"/>
            <a:gd name="T62" fmla="*/ 467 w 2067"/>
            <a:gd name="T63" fmla="*/ 2181 h 3292"/>
            <a:gd name="T64" fmla="*/ 606 w 2067"/>
            <a:gd name="T65" fmla="*/ 2308 h 3292"/>
            <a:gd name="T66" fmla="*/ 775 w 2067"/>
            <a:gd name="T67" fmla="*/ 2396 h 3292"/>
            <a:gd name="T68" fmla="*/ 967 w 2067"/>
            <a:gd name="T69" fmla="*/ 2439 h 3292"/>
            <a:gd name="T70" fmla="*/ 1168 w 2067"/>
            <a:gd name="T71" fmla="*/ 2431 h 3292"/>
            <a:gd name="T72" fmla="*/ 1352 w 2067"/>
            <a:gd name="T73" fmla="*/ 2371 h 3292"/>
            <a:gd name="T74" fmla="*/ 1513 w 2067"/>
            <a:gd name="T75" fmla="*/ 2270 h 3292"/>
            <a:gd name="T76" fmla="*/ 1641 w 2067"/>
            <a:gd name="T77" fmla="*/ 2132 h 3292"/>
            <a:gd name="T78" fmla="*/ 1730 w 2067"/>
            <a:gd name="T79" fmla="*/ 1965 h 3292"/>
            <a:gd name="T80" fmla="*/ 1774 w 2067"/>
            <a:gd name="T81" fmla="*/ 1774 h 3292"/>
            <a:gd name="T82" fmla="*/ 1764 w 2067"/>
            <a:gd name="T83" fmla="*/ 1576 h 3292"/>
            <a:gd name="T84" fmla="*/ 1705 w 2067"/>
            <a:gd name="T85" fmla="*/ 1394 h 3292"/>
            <a:gd name="T86" fmla="*/ 1602 w 2067"/>
            <a:gd name="T87" fmla="*/ 1235 h 3292"/>
            <a:gd name="T88" fmla="*/ 1462 w 2067"/>
            <a:gd name="T89" fmla="*/ 1108 h 3292"/>
            <a:gd name="T90" fmla="*/ 1293 w 2067"/>
            <a:gd name="T91" fmla="*/ 1021 h 3292"/>
            <a:gd name="T92" fmla="*/ 1102 w 2067"/>
            <a:gd name="T93" fmla="*/ 977 h 3292"/>
            <a:gd name="T94" fmla="*/ 2067 w 2067"/>
            <a:gd name="T95" fmla="*/ 0 h 3292"/>
            <a:gd name="T96" fmla="*/ 0 w 2067"/>
            <a:gd name="T97" fmla="*/ 3292 h 3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067" h="3292">
              <a:moveTo>
                <a:pt x="1295" y="1348"/>
              </a:moveTo>
              <a:lnTo>
                <a:pt x="1315" y="1351"/>
              </a:lnTo>
              <a:lnTo>
                <a:pt x="1335" y="1360"/>
              </a:lnTo>
              <a:lnTo>
                <a:pt x="1336" y="1361"/>
              </a:lnTo>
              <a:lnTo>
                <a:pt x="1342" y="1365"/>
              </a:lnTo>
              <a:lnTo>
                <a:pt x="1350" y="1371"/>
              </a:lnTo>
              <a:lnTo>
                <a:pt x="1360" y="1379"/>
              </a:lnTo>
              <a:lnTo>
                <a:pt x="1372" y="1387"/>
              </a:lnTo>
              <a:lnTo>
                <a:pt x="1384" y="1396"/>
              </a:lnTo>
              <a:lnTo>
                <a:pt x="1396" y="1405"/>
              </a:lnTo>
              <a:lnTo>
                <a:pt x="1407" y="1414"/>
              </a:lnTo>
              <a:lnTo>
                <a:pt x="1416" y="1421"/>
              </a:lnTo>
              <a:lnTo>
                <a:pt x="1425" y="1426"/>
              </a:lnTo>
              <a:lnTo>
                <a:pt x="1429" y="1430"/>
              </a:lnTo>
              <a:lnTo>
                <a:pt x="1439" y="1444"/>
              </a:lnTo>
              <a:lnTo>
                <a:pt x="1445" y="1461"/>
              </a:lnTo>
              <a:lnTo>
                <a:pt x="1446" y="1480"/>
              </a:lnTo>
              <a:lnTo>
                <a:pt x="1441" y="1499"/>
              </a:lnTo>
              <a:lnTo>
                <a:pt x="1430" y="1517"/>
              </a:lnTo>
              <a:lnTo>
                <a:pt x="960" y="2116"/>
              </a:lnTo>
              <a:lnTo>
                <a:pt x="617" y="1749"/>
              </a:lnTo>
              <a:lnTo>
                <a:pt x="606" y="1735"/>
              </a:lnTo>
              <a:lnTo>
                <a:pt x="600" y="1718"/>
              </a:lnTo>
              <a:lnTo>
                <a:pt x="598" y="1701"/>
              </a:lnTo>
              <a:lnTo>
                <a:pt x="601" y="1684"/>
              </a:lnTo>
              <a:lnTo>
                <a:pt x="608" y="1669"/>
              </a:lnTo>
              <a:lnTo>
                <a:pt x="621" y="1655"/>
              </a:lnTo>
              <a:lnTo>
                <a:pt x="622" y="1653"/>
              </a:lnTo>
              <a:lnTo>
                <a:pt x="627" y="1649"/>
              </a:lnTo>
              <a:lnTo>
                <a:pt x="634" y="1642"/>
              </a:lnTo>
              <a:lnTo>
                <a:pt x="642" y="1634"/>
              </a:lnTo>
              <a:lnTo>
                <a:pt x="652" y="1624"/>
              </a:lnTo>
              <a:lnTo>
                <a:pt x="662" y="1615"/>
              </a:lnTo>
              <a:lnTo>
                <a:pt x="674" y="1606"/>
              </a:lnTo>
              <a:lnTo>
                <a:pt x="683" y="1597"/>
              </a:lnTo>
              <a:lnTo>
                <a:pt x="692" y="1589"/>
              </a:lnTo>
              <a:lnTo>
                <a:pt x="706" y="1580"/>
              </a:lnTo>
              <a:lnTo>
                <a:pt x="722" y="1573"/>
              </a:lnTo>
              <a:lnTo>
                <a:pt x="740" y="1571"/>
              </a:lnTo>
              <a:lnTo>
                <a:pt x="758" y="1574"/>
              </a:lnTo>
              <a:lnTo>
                <a:pt x="776" y="1582"/>
              </a:lnTo>
              <a:lnTo>
                <a:pt x="795" y="1596"/>
              </a:lnTo>
              <a:lnTo>
                <a:pt x="944" y="1757"/>
              </a:lnTo>
              <a:lnTo>
                <a:pt x="945" y="1755"/>
              </a:lnTo>
              <a:lnTo>
                <a:pt x="950" y="1749"/>
              </a:lnTo>
              <a:lnTo>
                <a:pt x="957" y="1740"/>
              </a:lnTo>
              <a:lnTo>
                <a:pt x="968" y="1727"/>
              </a:lnTo>
              <a:lnTo>
                <a:pt x="980" y="1711"/>
              </a:lnTo>
              <a:lnTo>
                <a:pt x="994" y="1694"/>
              </a:lnTo>
              <a:lnTo>
                <a:pt x="1009" y="1673"/>
              </a:lnTo>
              <a:lnTo>
                <a:pt x="1027" y="1652"/>
              </a:lnTo>
              <a:lnTo>
                <a:pt x="1045" y="1628"/>
              </a:lnTo>
              <a:lnTo>
                <a:pt x="1064" y="1603"/>
              </a:lnTo>
              <a:lnTo>
                <a:pt x="1084" y="1579"/>
              </a:lnTo>
              <a:lnTo>
                <a:pt x="1103" y="1554"/>
              </a:lnTo>
              <a:lnTo>
                <a:pt x="1122" y="1529"/>
              </a:lnTo>
              <a:lnTo>
                <a:pt x="1142" y="1505"/>
              </a:lnTo>
              <a:lnTo>
                <a:pt x="1160" y="1481"/>
              </a:lnTo>
              <a:lnTo>
                <a:pt x="1178" y="1458"/>
              </a:lnTo>
              <a:lnTo>
                <a:pt x="1195" y="1437"/>
              </a:lnTo>
              <a:lnTo>
                <a:pt x="1209" y="1418"/>
              </a:lnTo>
              <a:lnTo>
                <a:pt x="1222" y="1402"/>
              </a:lnTo>
              <a:lnTo>
                <a:pt x="1233" y="1388"/>
              </a:lnTo>
              <a:lnTo>
                <a:pt x="1241" y="1377"/>
              </a:lnTo>
              <a:lnTo>
                <a:pt x="1247" y="1370"/>
              </a:lnTo>
              <a:lnTo>
                <a:pt x="1251" y="1367"/>
              </a:lnTo>
              <a:lnTo>
                <a:pt x="1263" y="1356"/>
              </a:lnTo>
              <a:lnTo>
                <a:pt x="1278" y="1350"/>
              </a:lnTo>
              <a:lnTo>
                <a:pt x="1295" y="1348"/>
              </a:lnTo>
              <a:close/>
              <a:moveTo>
                <a:pt x="1035" y="974"/>
              </a:moveTo>
              <a:lnTo>
                <a:pt x="967" y="977"/>
              </a:lnTo>
              <a:lnTo>
                <a:pt x="902" y="986"/>
              </a:lnTo>
              <a:lnTo>
                <a:pt x="837" y="1001"/>
              </a:lnTo>
              <a:lnTo>
                <a:pt x="775" y="1021"/>
              </a:lnTo>
              <a:lnTo>
                <a:pt x="716" y="1045"/>
              </a:lnTo>
              <a:lnTo>
                <a:pt x="660" y="1075"/>
              </a:lnTo>
              <a:lnTo>
                <a:pt x="606" y="1108"/>
              </a:lnTo>
              <a:lnTo>
                <a:pt x="557" y="1146"/>
              </a:lnTo>
              <a:lnTo>
                <a:pt x="510" y="1190"/>
              </a:lnTo>
              <a:lnTo>
                <a:pt x="467" y="1235"/>
              </a:lnTo>
              <a:lnTo>
                <a:pt x="428" y="1285"/>
              </a:lnTo>
              <a:lnTo>
                <a:pt x="394" y="1338"/>
              </a:lnTo>
              <a:lnTo>
                <a:pt x="364" y="1394"/>
              </a:lnTo>
              <a:lnTo>
                <a:pt x="339" y="1452"/>
              </a:lnTo>
              <a:lnTo>
                <a:pt x="319" y="1513"/>
              </a:lnTo>
              <a:lnTo>
                <a:pt x="304" y="1576"/>
              </a:lnTo>
              <a:lnTo>
                <a:pt x="296" y="1642"/>
              </a:lnTo>
              <a:lnTo>
                <a:pt x="293" y="1708"/>
              </a:lnTo>
              <a:lnTo>
                <a:pt x="296" y="1774"/>
              </a:lnTo>
              <a:lnTo>
                <a:pt x="304" y="1840"/>
              </a:lnTo>
              <a:lnTo>
                <a:pt x="319" y="1903"/>
              </a:lnTo>
              <a:lnTo>
                <a:pt x="339" y="1965"/>
              </a:lnTo>
              <a:lnTo>
                <a:pt x="364" y="2023"/>
              </a:lnTo>
              <a:lnTo>
                <a:pt x="394" y="2078"/>
              </a:lnTo>
              <a:lnTo>
                <a:pt x="428" y="2132"/>
              </a:lnTo>
              <a:lnTo>
                <a:pt x="467" y="2181"/>
              </a:lnTo>
              <a:lnTo>
                <a:pt x="510" y="2227"/>
              </a:lnTo>
              <a:lnTo>
                <a:pt x="557" y="2270"/>
              </a:lnTo>
              <a:lnTo>
                <a:pt x="606" y="2308"/>
              </a:lnTo>
              <a:lnTo>
                <a:pt x="660" y="2342"/>
              </a:lnTo>
              <a:lnTo>
                <a:pt x="716" y="2371"/>
              </a:lnTo>
              <a:lnTo>
                <a:pt x="775" y="2396"/>
              </a:lnTo>
              <a:lnTo>
                <a:pt x="837" y="2415"/>
              </a:lnTo>
              <a:lnTo>
                <a:pt x="902" y="2431"/>
              </a:lnTo>
              <a:lnTo>
                <a:pt x="967" y="2439"/>
              </a:lnTo>
              <a:lnTo>
                <a:pt x="1035" y="2442"/>
              </a:lnTo>
              <a:lnTo>
                <a:pt x="1102" y="2439"/>
              </a:lnTo>
              <a:lnTo>
                <a:pt x="1168" y="2431"/>
              </a:lnTo>
              <a:lnTo>
                <a:pt x="1232" y="2415"/>
              </a:lnTo>
              <a:lnTo>
                <a:pt x="1293" y="2396"/>
              </a:lnTo>
              <a:lnTo>
                <a:pt x="1352" y="2371"/>
              </a:lnTo>
              <a:lnTo>
                <a:pt x="1409" y="2342"/>
              </a:lnTo>
              <a:lnTo>
                <a:pt x="1462" y="2308"/>
              </a:lnTo>
              <a:lnTo>
                <a:pt x="1513" y="2270"/>
              </a:lnTo>
              <a:lnTo>
                <a:pt x="1559" y="2227"/>
              </a:lnTo>
              <a:lnTo>
                <a:pt x="1602" y="2181"/>
              </a:lnTo>
              <a:lnTo>
                <a:pt x="1641" y="2132"/>
              </a:lnTo>
              <a:lnTo>
                <a:pt x="1675" y="2078"/>
              </a:lnTo>
              <a:lnTo>
                <a:pt x="1705" y="2023"/>
              </a:lnTo>
              <a:lnTo>
                <a:pt x="1730" y="1965"/>
              </a:lnTo>
              <a:lnTo>
                <a:pt x="1750" y="1903"/>
              </a:lnTo>
              <a:lnTo>
                <a:pt x="1764" y="1840"/>
              </a:lnTo>
              <a:lnTo>
                <a:pt x="1774" y="1774"/>
              </a:lnTo>
              <a:lnTo>
                <a:pt x="1777" y="1708"/>
              </a:lnTo>
              <a:lnTo>
                <a:pt x="1774" y="1642"/>
              </a:lnTo>
              <a:lnTo>
                <a:pt x="1764" y="1576"/>
              </a:lnTo>
              <a:lnTo>
                <a:pt x="1750" y="1513"/>
              </a:lnTo>
              <a:lnTo>
                <a:pt x="1730" y="1452"/>
              </a:lnTo>
              <a:lnTo>
                <a:pt x="1705" y="1394"/>
              </a:lnTo>
              <a:lnTo>
                <a:pt x="1675" y="1338"/>
              </a:lnTo>
              <a:lnTo>
                <a:pt x="1641" y="1285"/>
              </a:lnTo>
              <a:lnTo>
                <a:pt x="1602" y="1235"/>
              </a:lnTo>
              <a:lnTo>
                <a:pt x="1559" y="1190"/>
              </a:lnTo>
              <a:lnTo>
                <a:pt x="1513" y="1146"/>
              </a:lnTo>
              <a:lnTo>
                <a:pt x="1462" y="1108"/>
              </a:lnTo>
              <a:lnTo>
                <a:pt x="1409" y="1075"/>
              </a:lnTo>
              <a:lnTo>
                <a:pt x="1352" y="1045"/>
              </a:lnTo>
              <a:lnTo>
                <a:pt x="1293" y="1021"/>
              </a:lnTo>
              <a:lnTo>
                <a:pt x="1232" y="1001"/>
              </a:lnTo>
              <a:lnTo>
                <a:pt x="1168" y="986"/>
              </a:lnTo>
              <a:lnTo>
                <a:pt x="1102" y="977"/>
              </a:lnTo>
              <a:lnTo>
                <a:pt x="1035" y="974"/>
              </a:lnTo>
              <a:close/>
              <a:moveTo>
                <a:pt x="0" y="0"/>
              </a:moveTo>
              <a:lnTo>
                <a:pt x="2067" y="0"/>
              </a:lnTo>
              <a:lnTo>
                <a:pt x="2067" y="3292"/>
              </a:lnTo>
              <a:lnTo>
                <a:pt x="1041" y="2911"/>
              </a:lnTo>
              <a:lnTo>
                <a:pt x="0" y="3292"/>
              </a:lnTo>
              <a:lnTo>
                <a:pt x="0" y="0"/>
              </a:lnTo>
              <a:close/>
            </a:path>
          </a:pathLst>
        </a:custGeom>
        <a:solidFill>
          <a:schemeClr val="bg1"/>
        </a:solidFill>
        <a:ln w="0">
          <a:noFill/>
          <a:prstDash val="solid"/>
          <a:round/>
          <a:headEnd/>
          <a:tailEnd/>
        </a:ln>
      </xdr:spPr>
    </xdr:sp>
    <xdr:clientData/>
  </xdr:twoCellAnchor>
</xdr:wsDr>
</file>

<file path=xl/drawings/drawing35.xml><?xml version="1.0" encoding="utf-8"?>
<xdr:wsDr xmlns:xdr="http://schemas.openxmlformats.org/drawingml/2006/spreadsheetDrawing" xmlns:a="http://schemas.openxmlformats.org/drawingml/2006/main">
  <xdr:oneCellAnchor>
    <xdr:from>
      <xdr:col>9</xdr:col>
      <xdr:colOff>0</xdr:colOff>
      <xdr:row>25</xdr:row>
      <xdr:rowOff>0</xdr:rowOff>
    </xdr:from>
    <xdr:ext cx="3184265" cy="2505744"/>
    <xdr:pic>
      <xdr:nvPicPr>
        <xdr:cNvPr id="2" name="Picture 2">
          <a:extLst>
            <a:ext uri="{FF2B5EF4-FFF2-40B4-BE49-F238E27FC236}">
              <a16:creationId xmlns:a16="http://schemas.microsoft.com/office/drawing/2014/main" id="{9A92C859-E388-466B-9AB8-17192BDB217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35" t="20811" r="72647"/>
        <a:stretch/>
      </xdr:blipFill>
      <xdr:spPr bwMode="auto">
        <a:xfrm>
          <a:off x="13692146" y="23838010"/>
          <a:ext cx="3184265" cy="25057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246489</xdr:colOff>
      <xdr:row>27</xdr:row>
      <xdr:rowOff>984448</xdr:rowOff>
    </xdr:from>
    <xdr:ext cx="8420431" cy="4218353"/>
    <xdr:pic>
      <xdr:nvPicPr>
        <xdr:cNvPr id="3" name="Imagen 2">
          <a:extLst>
            <a:ext uri="{FF2B5EF4-FFF2-40B4-BE49-F238E27FC236}">
              <a16:creationId xmlns:a16="http://schemas.microsoft.com/office/drawing/2014/main" id="{F7A3CE9D-44B2-4185-90A0-ED23294A41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38635" y="26937505"/>
          <a:ext cx="8420431" cy="42183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346965</xdr:colOff>
      <xdr:row>10</xdr:row>
      <xdr:rowOff>860188</xdr:rowOff>
    </xdr:from>
    <xdr:to>
      <xdr:col>10</xdr:col>
      <xdr:colOff>527677</xdr:colOff>
      <xdr:row>12</xdr:row>
      <xdr:rowOff>1032939</xdr:rowOff>
    </xdr:to>
    <xdr:pic>
      <xdr:nvPicPr>
        <xdr:cNvPr id="4" name="Imagen 3" descr="Interfaz de usuario gráfica, Texto, Aplicación&#10;&#10;El contenido generado por IA puede ser incorrecto.">
          <a:extLst>
            <a:ext uri="{FF2B5EF4-FFF2-40B4-BE49-F238E27FC236}">
              <a16:creationId xmlns:a16="http://schemas.microsoft.com/office/drawing/2014/main" id="{F7E29480-D8EE-CEAB-A9EE-A5AB0E6EC6AE}"/>
            </a:ext>
          </a:extLst>
        </xdr:cNvPr>
        <xdr:cNvPicPr>
          <a:picLocks noChangeAspect="1"/>
        </xdr:cNvPicPr>
      </xdr:nvPicPr>
      <xdr:blipFill>
        <a:blip xmlns:r="http://schemas.openxmlformats.org/officeDocument/2006/relationships" r:embed="rId3"/>
        <a:stretch>
          <a:fillRect/>
        </a:stretch>
      </xdr:blipFill>
      <xdr:spPr>
        <a:xfrm>
          <a:off x="11406507" y="8941604"/>
          <a:ext cx="7850106" cy="2283461"/>
        </a:xfrm>
        <a:prstGeom prst="rect">
          <a:avLst/>
        </a:prstGeom>
      </xdr:spPr>
    </xdr:pic>
    <xdr:clientData/>
  </xdr:twoCellAnchor>
  <xdr:twoCellAnchor editAs="oneCell">
    <xdr:from>
      <xdr:col>7</xdr:col>
      <xdr:colOff>216854</xdr:colOff>
      <xdr:row>13</xdr:row>
      <xdr:rowOff>1010023</xdr:rowOff>
    </xdr:from>
    <xdr:to>
      <xdr:col>9</xdr:col>
      <xdr:colOff>2952037</xdr:colOff>
      <xdr:row>15</xdr:row>
      <xdr:rowOff>854728</xdr:rowOff>
    </xdr:to>
    <xdr:pic>
      <xdr:nvPicPr>
        <xdr:cNvPr id="5" name="Imagen 4" descr="Interfaz de usuario gráfica&#10;&#10;El contenido generado por IA puede ser incorrecto.">
          <a:extLst>
            <a:ext uri="{FF2B5EF4-FFF2-40B4-BE49-F238E27FC236}">
              <a16:creationId xmlns:a16="http://schemas.microsoft.com/office/drawing/2014/main" id="{F2BFA4ED-5EB4-41CA-AA24-569896A63C5F}"/>
            </a:ext>
          </a:extLst>
        </xdr:cNvPr>
        <xdr:cNvPicPr>
          <a:picLocks noChangeAspect="1"/>
        </xdr:cNvPicPr>
      </xdr:nvPicPr>
      <xdr:blipFill>
        <a:blip xmlns:r="http://schemas.openxmlformats.org/officeDocument/2006/relationships" r:embed="rId4"/>
        <a:stretch>
          <a:fillRect/>
        </a:stretch>
      </xdr:blipFill>
      <xdr:spPr>
        <a:xfrm>
          <a:off x="12635346" y="12257505"/>
          <a:ext cx="4007391" cy="1955414"/>
        </a:xfrm>
        <a:prstGeom prst="rect">
          <a:avLst/>
        </a:prstGeom>
      </xdr:spPr>
    </xdr:pic>
    <xdr:clientData/>
  </xdr:twoCellAnchor>
  <xdr:twoCellAnchor editAs="oneCell">
    <xdr:from>
      <xdr:col>6</xdr:col>
      <xdr:colOff>404794</xdr:colOff>
      <xdr:row>17</xdr:row>
      <xdr:rowOff>28914</xdr:rowOff>
    </xdr:from>
    <xdr:to>
      <xdr:col>9</xdr:col>
      <xdr:colOff>375881</xdr:colOff>
      <xdr:row>18</xdr:row>
      <xdr:rowOff>792652</xdr:rowOff>
    </xdr:to>
    <xdr:pic>
      <xdr:nvPicPr>
        <xdr:cNvPr id="6" name="Imagen 5" descr="Interfaz de usuario gráfica, Texto, Aplicación&#10;&#10;El contenido generado por IA puede ser incorrecto.">
          <a:extLst>
            <a:ext uri="{FF2B5EF4-FFF2-40B4-BE49-F238E27FC236}">
              <a16:creationId xmlns:a16="http://schemas.microsoft.com/office/drawing/2014/main" id="{909FFE65-035D-55DA-2296-A63F754214CF}"/>
            </a:ext>
          </a:extLst>
        </xdr:cNvPr>
        <xdr:cNvPicPr>
          <a:picLocks noChangeAspect="1"/>
        </xdr:cNvPicPr>
      </xdr:nvPicPr>
      <xdr:blipFill>
        <a:blip xmlns:r="http://schemas.openxmlformats.org/officeDocument/2006/relationships" r:embed="rId5"/>
        <a:stretch>
          <a:fillRect/>
        </a:stretch>
      </xdr:blipFill>
      <xdr:spPr>
        <a:xfrm>
          <a:off x="11464336" y="15497815"/>
          <a:ext cx="2602245" cy="1819093"/>
        </a:xfrm>
        <a:prstGeom prst="rect">
          <a:avLst/>
        </a:prstGeom>
      </xdr:spPr>
    </xdr:pic>
    <xdr:clientData/>
  </xdr:twoCellAnchor>
  <xdr:twoCellAnchor editAs="oneCell">
    <xdr:from>
      <xdr:col>9</xdr:col>
      <xdr:colOff>664817</xdr:colOff>
      <xdr:row>17</xdr:row>
      <xdr:rowOff>14457</xdr:rowOff>
    </xdr:from>
    <xdr:to>
      <xdr:col>10</xdr:col>
      <xdr:colOff>63481</xdr:colOff>
      <xdr:row>21</xdr:row>
      <xdr:rowOff>101198</xdr:rowOff>
    </xdr:to>
    <xdr:pic>
      <xdr:nvPicPr>
        <xdr:cNvPr id="7" name="Imagen 6" descr="Interfaz de usuario gráfica, Texto, Aplicación, Correo electrónico&#10;&#10;El contenido generado por IA puede ser incorrecto.">
          <a:extLst>
            <a:ext uri="{FF2B5EF4-FFF2-40B4-BE49-F238E27FC236}">
              <a16:creationId xmlns:a16="http://schemas.microsoft.com/office/drawing/2014/main" id="{A6E4AA7F-4F71-26E7-2C8B-C367D90F071B}"/>
            </a:ext>
          </a:extLst>
        </xdr:cNvPr>
        <xdr:cNvPicPr>
          <a:picLocks noChangeAspect="1"/>
        </xdr:cNvPicPr>
      </xdr:nvPicPr>
      <xdr:blipFill>
        <a:blip xmlns:r="http://schemas.openxmlformats.org/officeDocument/2006/relationships" r:embed="rId6"/>
        <a:stretch>
          <a:fillRect/>
        </a:stretch>
      </xdr:blipFill>
      <xdr:spPr>
        <a:xfrm>
          <a:off x="14355517" y="15483358"/>
          <a:ext cx="4436900" cy="4308161"/>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8</xdr:col>
      <xdr:colOff>23514</xdr:colOff>
      <xdr:row>1</xdr:row>
      <xdr:rowOff>203200</xdr:rowOff>
    </xdr:from>
    <xdr:to>
      <xdr:col>11</xdr:col>
      <xdr:colOff>629035</xdr:colOff>
      <xdr:row>6</xdr:row>
      <xdr:rowOff>292430</xdr:rowOff>
    </xdr:to>
    <xdr:pic>
      <xdr:nvPicPr>
        <xdr:cNvPr id="2" name="Imagen 1">
          <a:extLst>
            <a:ext uri="{FF2B5EF4-FFF2-40B4-BE49-F238E27FC236}">
              <a16:creationId xmlns:a16="http://schemas.microsoft.com/office/drawing/2014/main" id="{9CB1A8E8-B249-24EB-93BB-89899D3A3C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16905" y="432904"/>
          <a:ext cx="3070426" cy="6547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kka\Downloads\Sprint%2039(1).xlsx" TargetMode="External"/><Relationship Id="rId1" Type="http://schemas.openxmlformats.org/officeDocument/2006/relationships/externalLinkPath" Target="file:///C:\Users\mokka\Downloads\Sprint%2039(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okka\Downloads\Sprint%2040(1).xlsx" TargetMode="External"/><Relationship Id="rId1" Type="http://schemas.openxmlformats.org/officeDocument/2006/relationships/externalLinkPath" Target="file:///C:\Users\mokka\Downloads\Sprint%20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8"/>
      <sheetName val="19"/>
      <sheetName val="21"/>
      <sheetName val="22"/>
      <sheetName val="23"/>
      <sheetName val="24"/>
      <sheetName val="25"/>
      <sheetName val="26"/>
      <sheetName val="27"/>
      <sheetName val="27 (2)"/>
      <sheetName val="28"/>
      <sheetName val="29"/>
      <sheetName val="30"/>
      <sheetName val="31"/>
      <sheetName val="32"/>
      <sheetName val="33"/>
      <sheetName val="34"/>
      <sheetName val="35"/>
      <sheetName val="36"/>
      <sheetName val="37"/>
      <sheetName val="38"/>
      <sheetName val="39"/>
      <sheetName val="Vacaciones"/>
      <sheetName val="Proceso"/>
      <sheetName val="Puntos"/>
      <sheetName val="Sprint 39(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8"/>
      <sheetName val="19"/>
      <sheetName val="21"/>
      <sheetName val="22"/>
      <sheetName val="23"/>
      <sheetName val="24"/>
      <sheetName val="25"/>
      <sheetName val="26"/>
      <sheetName val="27"/>
      <sheetName val="27 (2)"/>
      <sheetName val="28"/>
      <sheetName val="29"/>
      <sheetName val="30"/>
      <sheetName val="31"/>
      <sheetName val="32"/>
      <sheetName val="33"/>
      <sheetName val="34"/>
      <sheetName val="35"/>
      <sheetName val="36"/>
      <sheetName val="37"/>
      <sheetName val="38"/>
      <sheetName val="39"/>
      <sheetName val="40"/>
      <sheetName val="Vacaciones"/>
      <sheetName val="Proceso"/>
      <sheetName val="Puntos"/>
      <sheetName val="Buscador"/>
      <sheetName val="Sprint 4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152D3A24-5A79-4945-BAE5-CCBAB982DACE}" autoFormatId="16" applyNumberFormats="0" applyBorderFormats="0" applyFontFormats="0" applyPatternFormats="0" applyAlignmentFormats="0" applyWidthHeightFormats="0">
  <queryTableRefresh nextId="17" unboundColumnsRight="2">
    <queryTableFields count="7">
      <queryTableField id="1" name="Tipo de Incidencia" tableColumnId="1"/>
      <queryTableField id="2" name="Clave de incidencia" tableColumnId="2"/>
      <queryTableField id="4" name="Resumen" tableColumnId="4"/>
      <queryTableField id="10" name="Estado" tableColumnId="10"/>
      <queryTableField id="14" name="Fecha de vencimiento" tableColumnId="14"/>
      <queryTableField id="15" dataBound="0" tableColumnId="3"/>
      <queryTableField id="16" dataBound="0" tableColumnId="5"/>
    </queryTableFields>
    <queryTableDeletedFields count="9">
      <deletedField name="ID de la incidencia"/>
      <deletedField name="Persona asignada"/>
      <deletedField name="ID de la persona asignada"/>
      <deletedField name="Informador"/>
      <deletedField name="ID del informador"/>
      <deletedField name="Prioridad"/>
      <deletedField name="Resolución"/>
      <deletedField name="Creada"/>
      <deletedField name="Actualizada"/>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 xr10:uid="{00000000-0013-0000-FFFF-FFFF01000000}" sourceName="ESTADO">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 xr10:uid="{D276AB5E-F0AD-4F02-8606-44CDDBCF1931}" sourceName="ESTADO">
  <extLst>
    <x:ext xmlns:x15="http://schemas.microsoft.com/office/spreadsheetml/2010/11/main" uri="{2F2917AC-EB37-4324-AD4E-5DD8C200BD13}">
      <x15:tableSlicerCache tableId="2" column="5"/>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2" xr10:uid="{53E62744-617B-4286-8D85-AFB5B9A54E0D}" sourceName="ESTADO">
  <extLst>
    <x:ext xmlns:x15="http://schemas.microsoft.com/office/spreadsheetml/2010/11/main" uri="{2F2917AC-EB37-4324-AD4E-5DD8C200BD13}">
      <x15:tableSlicerCache tableId="5" column="5"/>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1" xr10:uid="{D63F6EE3-44DD-4912-B312-FF199D2603F8}" sourceName="ESTADO">
  <extLst>
    <x:ext xmlns:x15="http://schemas.microsoft.com/office/spreadsheetml/2010/11/main" uri="{2F2917AC-EB37-4324-AD4E-5DD8C200BD13}">
      <x15:tableSlicerCache tableId="6" column="5"/>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 xr10:uid="{6D4B5F50-9B1B-46FC-A6F7-61F3E02B14F4}" sourceName="ESTADO">
  <extLst>
    <x:ext xmlns:x15="http://schemas.microsoft.com/office/spreadsheetml/2010/11/main" uri="{2F2917AC-EB37-4324-AD4E-5DD8C200BD13}">
      <x15:tableSlicerCache tableId="9" column="5"/>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 xr10:uid="{25EA2A16-E4C0-42B7-8A18-006064C383D8}" sourceName="ESTADO">
  <extLst>
    <x:ext xmlns:x15="http://schemas.microsoft.com/office/spreadsheetml/2010/11/main" uri="{2F2917AC-EB37-4324-AD4E-5DD8C200BD13}">
      <x15:tableSlicerCache tableId="10" column="5"/>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 xr10:uid="{08E4DF35-2C21-4FA2-BB35-58E1E1C7C96D}" sourceName="ESTADO">
  <extLst>
    <x:ext xmlns:x15="http://schemas.microsoft.com/office/spreadsheetml/2010/11/main" uri="{2F2917AC-EB37-4324-AD4E-5DD8C200BD13}">
      <x15:tableSlicerCache tableId="13" column="5"/>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 xr10:uid="{73CD3C2E-AB8D-4364-90DE-F6F8FDD47032}" sourceName="ESTADO">
  <extLst>
    <x:ext xmlns:x15="http://schemas.microsoft.com/office/spreadsheetml/2010/11/main" uri="{2F2917AC-EB37-4324-AD4E-5DD8C200BD13}">
      <x15:tableSlicerCache tableId="14" column="5"/>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 xr10:uid="{FB3101A3-E635-4FA5-AC81-97990D9E7819}" sourceName="ESTADO">
  <extLst>
    <x:ext xmlns:x15="http://schemas.microsoft.com/office/spreadsheetml/2010/11/main" uri="{2F2917AC-EB37-4324-AD4E-5DD8C200BD13}">
      <x15:tableSlicerCache tableId="17" column="5"/>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 xr10:uid="{ACC91F95-0AA4-4160-A9A6-CACD0A1A52BD}" sourceName="ESTADO">
  <extLst>
    <x:ext xmlns:x15="http://schemas.microsoft.com/office/spreadsheetml/2010/11/main" uri="{2F2917AC-EB37-4324-AD4E-5DD8C200BD13}">
      <x15:tableSlicerCache tableId="18" column="5"/>
    </x:ex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 xr10:uid="{E612DF9E-FBF9-47FB-AC15-8071F72DF486}" sourceName="ESTADO">
  <extLst>
    <x:ext xmlns:x15="http://schemas.microsoft.com/office/spreadsheetml/2010/11/main" uri="{2F2917AC-EB37-4324-AD4E-5DD8C200BD13}">
      <x15:tableSlicerCache tableId="21" column="5"/>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 xr10:uid="{715A6D95-917D-41D9-A208-17A1E6377082}" sourceName="ESTADO">
  <extLst>
    <x:ext xmlns:x15="http://schemas.microsoft.com/office/spreadsheetml/2010/11/main" uri="{2F2917AC-EB37-4324-AD4E-5DD8C200BD13}">
      <x15:tableSlicerCache tableId="22" column="5"/>
    </x:ex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 xr10:uid="{4F6A86CB-26D5-45CC-B146-1FD76A027AD3}" sourceName="ESTADO">
  <extLst>
    <x:ext xmlns:x15="http://schemas.microsoft.com/office/spreadsheetml/2010/11/main" uri="{2F2917AC-EB37-4324-AD4E-5DD8C200BD13}">
      <x15:tableSlicerCache tableId="25" column="5"/>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 xr10:uid="{38731FDF-DF08-49EF-8917-C3F8B0D9B06E}" sourceName="ESTADO">
  <extLst>
    <x:ext xmlns:x15="http://schemas.microsoft.com/office/spreadsheetml/2010/11/main" uri="{2F2917AC-EB37-4324-AD4E-5DD8C200BD13}">
      <x15:tableSlicerCache tableId="26" column="5"/>
    </x:ex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 xr10:uid="{DA1B3C93-90FC-498B-B2BC-2AAB583887A0}" sourceName="ESTADO">
  <extLst>
    <x:ext xmlns:x15="http://schemas.microsoft.com/office/spreadsheetml/2010/11/main" uri="{2F2917AC-EB37-4324-AD4E-5DD8C200BD13}">
      <x15:tableSlicerCache tableId="29" column="5"/>
    </x:ex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 xr10:uid="{D8B015EB-0E90-4F87-8C22-9AAED455BC52}" sourceName="ESTADO">
  <extLst>
    <x:ext xmlns:x15="http://schemas.microsoft.com/office/spreadsheetml/2010/11/main" uri="{2F2917AC-EB37-4324-AD4E-5DD8C200BD13}">
      <x15:tableSlicerCache tableId="30" column="5"/>
    </x:ex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 xr10:uid="{C315E375-2722-45B3-B036-DBD4EB6D6F03}" sourceName="ESTADO">
  <extLst>
    <x:ext xmlns:x15="http://schemas.microsoft.com/office/spreadsheetml/2010/11/main" uri="{2F2917AC-EB37-4324-AD4E-5DD8C200BD13}">
      <x15:tableSlicerCache tableId="33" column="5"/>
    </x:ex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 xr10:uid="{F5B02C02-CFC5-481C-9D17-145B94680EF3}" sourceName="ESTADO">
  <extLst>
    <x:ext xmlns:x15="http://schemas.microsoft.com/office/spreadsheetml/2010/11/main" uri="{2F2917AC-EB37-4324-AD4E-5DD8C200BD13}">
      <x15:tableSlicerCache tableId="34" column="5"/>
    </x:ex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 xr10:uid="{D8F0D396-1C17-409F-B42F-6318F4DDAA5C}" sourceName="ESTADO">
  <extLst>
    <x:ext xmlns:x15="http://schemas.microsoft.com/office/spreadsheetml/2010/11/main" uri="{2F2917AC-EB37-4324-AD4E-5DD8C200BD13}">
      <x15:tableSlicerCache tableId="37" column="5"/>
    </x:ex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 xr10:uid="{033BF4B3-0166-4781-970F-2861DBAC1596}" sourceName="ESTADO">
  <extLst>
    <x:ext xmlns:x15="http://schemas.microsoft.com/office/spreadsheetml/2010/11/main" uri="{2F2917AC-EB37-4324-AD4E-5DD8C200BD13}">
      <x15:tableSlicerCache tableId="38" column="5"/>
    </x:ex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1" xr10:uid="{FB8D02DC-01C6-41D9-A936-C24F3B5848D7}" sourceName="ESTADO">
  <extLst>
    <x:ext xmlns:x15="http://schemas.microsoft.com/office/spreadsheetml/2010/11/main" uri="{2F2917AC-EB37-4324-AD4E-5DD8C200BD13}">
      <x15:tableSlicerCache tableId="41" column="5"/>
    </x:ext>
    <x:ext xmlns:x15="http://schemas.microsoft.com/office/spreadsheetml/2010/11/main" uri="{470722E0-AACD-4C17-9CDC-17EF765DBC7E}">
      <x15:slicerCacheHideItemsWithNoData/>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1" xr10:uid="{ACC60352-A583-4C8B-ADB5-13FA03E6B1BC}" sourceName="ESTADO">
  <extLst>
    <x:ext xmlns:x15="http://schemas.microsoft.com/office/spreadsheetml/2010/11/main" uri="{2F2917AC-EB37-4324-AD4E-5DD8C200BD13}">
      <x15:tableSlicerCache tableId="42" column="5"/>
    </x:ext>
    <x:ext xmlns:x15="http://schemas.microsoft.com/office/spreadsheetml/2010/11/main" uri="{470722E0-AACD-4C17-9CDC-17EF765DBC7E}">
      <x15:slicerCacheHideItemsWithNoData/>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11" xr10:uid="{15B07E1C-58E6-48CD-BA0E-8E32C4FBC40D}" sourceName="ESTADO">
  <extLst>
    <x:ext xmlns:x15="http://schemas.microsoft.com/office/spreadsheetml/2010/11/main" uri="{2F2917AC-EB37-4324-AD4E-5DD8C200BD13}">
      <x15:tableSlicerCache tableId="45" column="5"/>
    </x:ext>
    <x:ext xmlns:x15="http://schemas.microsoft.com/office/spreadsheetml/2010/11/main" uri="{470722E0-AACD-4C17-9CDC-17EF765DBC7E}">
      <x15:slicerCacheHideItemsWithNoData/>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11" xr10:uid="{5F286223-C2B3-4462-9B93-0060A928F234}" sourceName="ESTADO">
  <extLst>
    <x:ext xmlns:x15="http://schemas.microsoft.com/office/spreadsheetml/2010/11/main" uri="{2F2917AC-EB37-4324-AD4E-5DD8C200BD13}">
      <x15:tableSlicerCache tableId="46" column="5"/>
    </x:ex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111" xr10:uid="{83CFFCEC-3536-4665-ABD5-6D294BA4206E}" sourceName="ESTADO">
  <extLst>
    <x:ext xmlns:x15="http://schemas.microsoft.com/office/spreadsheetml/2010/11/main" uri="{2F2917AC-EB37-4324-AD4E-5DD8C200BD13}">
      <x15:tableSlicerCache tableId="49" column="5"/>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111" xr10:uid="{E3A83488-83B2-4286-9B89-7C057BD99F49}" sourceName="ESTADO">
  <extLst>
    <x:ext xmlns:x15="http://schemas.microsoft.com/office/spreadsheetml/2010/11/main" uri="{2F2917AC-EB37-4324-AD4E-5DD8C200BD13}">
      <x15:tableSlicerCache tableId="50" column="5"/>
    </x:ex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1111" xr10:uid="{561D3407-F148-4382-BC2F-ABF7FAFD3F8A}" sourceName="ESTADO">
  <extLst>
    <x:ext xmlns:x15="http://schemas.microsoft.com/office/spreadsheetml/2010/11/main" uri="{2F2917AC-EB37-4324-AD4E-5DD8C200BD13}">
      <x15:tableSlicerCache tableId="53" column="5"/>
    </x:ex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1111" xr10:uid="{8316FE23-CE5A-407B-ABEE-0AF062727B1F}" sourceName="ESTADO">
  <extLst>
    <x:ext xmlns:x15="http://schemas.microsoft.com/office/spreadsheetml/2010/11/main" uri="{2F2917AC-EB37-4324-AD4E-5DD8C200BD13}">
      <x15:tableSlicerCache tableId="54" column="5"/>
    </x:ex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11111" xr10:uid="{A37CEF29-6556-4C47-A087-10BA104DB7E9}" sourceName="ESTADO">
  <extLst>
    <x:ext xmlns:x15="http://schemas.microsoft.com/office/spreadsheetml/2010/11/main" uri="{2F2917AC-EB37-4324-AD4E-5DD8C200BD13}">
      <x15:tableSlicerCache tableId="57" column="5"/>
    </x:ex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11111" xr10:uid="{2EE42B88-9AD6-45B2-9B96-0CB86C36779D}" sourceName="ESTADO">
  <extLst>
    <x:ext xmlns:x15="http://schemas.microsoft.com/office/spreadsheetml/2010/11/main" uri="{2F2917AC-EB37-4324-AD4E-5DD8C200BD13}">
      <x15:tableSlicerCache tableId="58" column="5"/>
    </x:ex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111111" xr10:uid="{F5FC9EBB-68F2-4180-8472-B847C703993E}" sourceName="ESTADO">
  <extLst>
    <x:ext xmlns:x15="http://schemas.microsoft.com/office/spreadsheetml/2010/11/main" uri="{2F2917AC-EB37-4324-AD4E-5DD8C200BD13}">
      <x15:tableSlicerCache tableId="61" column="5"/>
    </x:ex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111111" xr10:uid="{CDAC7D2A-7602-4B7E-80F5-6961EA1C00EC}" sourceName="ESTADO">
  <extLst>
    <x:ext xmlns:x15="http://schemas.microsoft.com/office/spreadsheetml/2010/11/main" uri="{2F2917AC-EB37-4324-AD4E-5DD8C200BD13}">
      <x15:tableSlicerCache tableId="62" column="5"/>
    </x:ex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311111111111111" xr10:uid="{D9F12C2B-EE74-41F8-96B4-9DF8463C71D7}" sourceName="ESTADO">
  <extLst>
    <x:ext xmlns:x15="http://schemas.microsoft.com/office/spreadsheetml/2010/11/main" uri="{2F2917AC-EB37-4324-AD4E-5DD8C200BD13}">
      <x15:tableSlicerCache tableId="65" column="5"/>
    </x:ex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1211111111111111" xr10:uid="{B8BFF950-F3C8-4AC1-9568-4FFDB13129E7}" sourceName="ESTADO">
  <extLst>
    <x:ext xmlns:x15="http://schemas.microsoft.com/office/spreadsheetml/2010/11/main" uri="{2F2917AC-EB37-4324-AD4E-5DD8C200BD13}">
      <x15:tableSlicerCache tableId="66" column="5"/>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2" xr10:uid="{CC342253-1445-4D77-A16B-4F04AB82D400}" cache="SegmentaciónDeDatos_ESTADO2" caption="ESTADO" style="Teacher To-Do List Slicer" rowHeight="241200"/>
  <slicer name="ESTADO 3" xr10:uid="{C7ACFDC0-C0D2-4B83-ADFB-39090387B062}" cache="SegmentaciónDeDatos_ESTADO11" caption="ESTADO" style="Teacher To-Do List Slicer" rowHeight="241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xr10:uid="{00000000-0014-0000-FFFF-FFFF01000000}" cache="SegmentaciónDeDatos_ESTADO" caption="ESTADO" style="Teacher To-Do List Slicer" rowHeight="241200"/>
  <slicer name="ESTADO 1" xr10:uid="{BA5D58C4-4CB2-47C7-A411-219F91EBEFF9}" cache="SegmentaciónDeDatos_ESTADO1" caption="ESTADO" style="Teacher To-Do List Slicer" rowHeight="241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4" xr10:uid="{38E5C60D-BAB1-4464-91E1-EF3D57AF3328}" cache="SegmentaciónDeDatos_ESTADO3" caption="ESTADO" style="Teacher To-Do List Slicer" rowHeight="241200"/>
  <slicer name="ESTADO 5" xr10:uid="{4DC6DE3E-7464-44D6-91B5-7915D4434764}" cache="SegmentaciónDeDatos_ESTADO12" caption="ESTADO" style="Teacher To-Do List Slicer" rowHeight="2412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6" xr10:uid="{C1F8F59E-7B58-4715-A704-75E0053E0B84}" cache="SegmentaciónDeDatos_ESTADO31" caption="ESTADO" style="Teacher To-Do List Slicer" rowHeight="241200"/>
  <slicer name="ESTADO 7" xr10:uid="{3AB610D9-7126-40A7-B9BF-A9DE1C1338DC}" cache="SegmentaciónDeDatos_ESTADO121" caption="ESTADO" style="Teacher To-Do List Slicer" rowHeight="2412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8" xr10:uid="{F39CF039-C603-4E1D-BC4C-C891E75B8A93}" cache="SegmentaciónDeDatos_ESTADO311" caption="ESTADO" style="Teacher To-Do List Slicer" rowHeight="241200"/>
  <slicer name="ESTADO 9" xr10:uid="{F8D6CDF3-AFD0-4B37-9E40-63245D25329D}" cache="SegmentaciónDeDatos_ESTADO1211" caption="ESTADO" style="Teacher To-Do List Slicer" rowHeight="2412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10" xr10:uid="{6AA8097A-BF69-4B03-912B-E304C2B38576}" cache="SegmentaciónDeDatos_ESTADO3111" caption="ESTADO" style="Teacher To-Do List Slicer" rowHeight="241200"/>
  <slicer name="ESTADO 11" xr10:uid="{BCD87868-D97E-4B0F-A6A9-0B955097C596}" cache="SegmentaciónDeDatos_ESTADO12111" caption="ESTADO" style="Teacher To-Do List Slicer" rowHeight="2412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12" xr10:uid="{3218E77A-B2AA-4D14-9FD0-CAA91A3844DD}" cache="SegmentaciónDeDatos_ESTADO31111" caption="ESTADO" style="Teacher To-Do List Slicer" rowHeight="241200"/>
  <slicer name="ESTADO 13" xr10:uid="{BD59B3D9-B4E4-4F8B-BB6F-E6AEA9C44BFA}" cache="SegmentaciónDeDatos_ESTADO121111" caption="ESTADO" style="Teacher To-Do List Slicer" rowHeight="2412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14" xr10:uid="{E5C43DC7-C7B3-4844-9051-8A8B2CBD057D}" cache="SegmentaciónDeDatos_ESTADO311111" caption="ESTADO" style="Teacher To-Do List Slicer" rowHeight="241200"/>
  <slicer name="ESTADO 15" xr10:uid="{1D4BC6D1-096D-44FD-85F6-5175C22BF91F}" cache="SegmentaciónDeDatos_ESTADO1211111" caption="ESTADO" style="Teacher To-Do List Slicer" rowHeight="2412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16" xr10:uid="{64710898-03AB-4828-995F-96E61B205579}" cache="SegmentaciónDeDatos_ESTADO3111111" caption="ESTADO" style="Teacher To-Do List Slicer" rowHeight="241200"/>
  <slicer name="ESTADO 17" xr10:uid="{51E5A6A9-CEEA-434D-BFCB-71C059D3FA33}" cache="SegmentaciónDeDatos_ESTADO12111111" caption="ESTADO" style="Teacher To-Do List Slicer" rowHeight="2412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18" xr10:uid="{14B7C27F-D1E9-4063-A855-59755881362A}" cache="SegmentaciónDeDatos_ESTADO31111111" caption="ESTADO" style="Teacher To-Do List Slicer" rowHeight="241200"/>
  <slicer name="ESTADO 19" xr10:uid="{647EE671-D99F-461E-A340-6E014CE769D5}" cache="SegmentaciónDeDatos_ESTADO121111111" caption="ESTADO" style="Teacher To-Do List Slicer" rowHeight="2412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20" xr10:uid="{F035C384-1B26-49A9-B2DA-EE5F96A1967F}" cache="SegmentaciónDeDatos_ESTADO311111111" caption="ESTADO" style="Teacher To-Do List Slicer" rowHeight="241200"/>
  <slicer name="ESTADO 21" xr10:uid="{32A31593-880E-4F84-BD7B-F66E0665BC05}" cache="SegmentaciónDeDatos_ESTADO1211111111" caption="ESTADO" style="Teacher To-Do List Slicer" rowHeight="2412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22" xr10:uid="{F786CC4C-8EFD-4599-9D53-B2682E1819A8}" cache="SegmentaciónDeDatos_ESTADO3111111111" caption="ESTADO" style="Teacher To-Do List Slicer" rowHeight="241200"/>
  <slicer name="ESTADO 23" xr10:uid="{36AD897B-BD86-434B-A9F0-9F544BDD7A34}" cache="SegmentaciónDeDatos_ESTADO12111111111" caption="ESTADO" style="Teacher To-Do List Slicer" rowHeight="24120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24" xr10:uid="{92011859-D05C-4901-A7BC-AFC6BBA640C8}" cache="SegmentaciónDeDatos_ESTADO31111111111" caption="ESTADO" style="Teacher To-Do List Slicer" rowHeight="241200"/>
  <slicer name="ESTADO 25" xr10:uid="{B4A90AC5-27E1-4127-9FFA-5C9C10D14A33}" cache="SegmentaciónDeDatos_ESTADO121111111111" caption="ESTADO" style="Teacher To-Do List Slicer" rowHeight="24120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26" xr10:uid="{78448180-82E9-4B2D-B8E1-D4A8B98198FD}" cache="SegmentaciónDeDatos_ESTADO311111111111" caption="ESTADO" style="Teacher To-Do List Slicer" rowHeight="241200"/>
  <slicer name="ESTADO 27" xr10:uid="{016CC0FC-8464-4ED5-B4F0-83E3165D99AC}" cache="SegmentaciónDeDatos_ESTADO1211111111111" caption="ESTADO" style="Teacher To-Do List Slicer" rowHeight="24120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28" xr10:uid="{10F883BF-C4D5-4A3B-B4F8-7B301898404B}" cache="SegmentaciónDeDatos_ESTADO3111111111111" caption="ESTADO" style="Teacher To-Do List Slicer" rowHeight="241200"/>
  <slicer name="ESTADO 29" xr10:uid="{96194DC8-B0EE-4728-B74E-04EE71FCBC72}" cache="SegmentaciónDeDatos_ESTADO12111111111111" caption="ESTADO" style="Teacher To-Do List Slicer" rowHeight="241200"/>
</slicers>
</file>

<file path=xl/slicers/slicer1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30" xr10:uid="{FC1554FB-484D-4E87-9FC5-7680D1999C9E}" cache="SegmentaciónDeDatos_ESTADO31111111111111" caption="ESTADO" style="Teacher To-Do List Slicer" rowHeight="241200"/>
  <slicer name="ESTADO 31" xr10:uid="{DCEAB028-A271-45AC-A7AA-BD83AA9ECFFA}" cache="SegmentaciónDeDatos_ESTADO121111111111111" caption="ESTADO" style="Teacher To-Do List Slicer" rowHeight="241200"/>
</slicers>
</file>

<file path=xl/slicers/slicer1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32" xr10:uid="{48A858ED-7104-4689-8B7A-26312DABEB09}" cache="SegmentaciónDeDatos_ESTADO311111111111111" caption="ESTADO" style="Teacher To-Do List Slicer" rowHeight="241200"/>
  <slicer name="ESTADO 33" xr10:uid="{C2DA3DD2-9D7E-426C-83DE-366ED1EF7556}" cache="SegmentaciónDeDatos_ESTADO1211111111111111" caption="ESTADO" style="Teacher To-Do List Slicer" rowHeight="241200"/>
</slicers>
</file>

<file path=xl/tables/_rels/table13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BC6DD63A-4D91-41FD-BFB6-849633E70653}" name="Lista10141822263034384246505458626670747898114102108110119122125128" displayName="Lista10141822263034384246505458626670747898114102108110119122125128" ref="B3:H27" totalsRowShown="0" headerRowDxfId="40967" dataDxfId="40966" totalsRowDxfId="40965" headerRowBorderDxfId="40964">
  <autoFilter ref="B3:H27" xr:uid="{46A44F9C-C015-4886-88BE-0F135D8C07B6}"/>
  <tableColumns count="7">
    <tableColumn id="1" xr3:uid="{6284C014-BE6A-443C-A58A-E54A9842AEE5}" name="Proyecto" dataDxfId="40962" totalsRowDxfId="40963" dataCellStyle="Normal"/>
    <tableColumn id="10" xr3:uid="{C41A684A-8963-4108-8E4D-CC8319E3D471}" name="Prioridad" dataDxfId="40960" totalsRowDxfId="40961"/>
    <tableColumn id="9" xr3:uid="{B5660A08-DFA2-4FE2-8B8B-127C8CF07308}" name="Titulo HU" dataDxfId="40958" totalsRowDxfId="40959"/>
    <tableColumn id="3" xr3:uid="{E79B5036-1FA0-46AB-9F29-23EE70E51E02}" name="Estimación" dataDxfId="40956" totalsRowDxfId="40957" dataCellStyle="Normal"/>
    <tableColumn id="5" xr3:uid="{A123084E-67EB-4AAA-BAA6-F0718D9882F5}" name="ESTADO" dataDxfId="40954" totalsRowDxfId="40955" dataCellStyle="Normal">
      <calculatedColumnFormula>Lista10141822263034384246505458626670747898114102108110119122125128[[#This Row],[Estimación]]/10</calculatedColumnFormula>
    </tableColumn>
    <tableColumn id="8" xr3:uid="{8B771C03-5C87-4B09-A438-37D5492DD8D3}" name="LINK" dataDxfId="40952" totalsRowDxfId="40953" dataCellStyle="Normal"/>
    <tableColumn id="2" xr3:uid="{A2CB3481-2225-42F5-9D81-3197997A7E87}" name="Column1" dataDxfId="40950" totalsRowDxfId="40951"/>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917D729-CE14-40CF-8A52-A2E22A47AA4B}" name="Lista345131721252933374145495357616569737781101117105106112111120123126129" displayName="Lista345131721252933374145495357616569737781101117105106112111120123126129" ref="B30:G43" totalsRowCount="1" headerRowDxfId="40949" dataDxfId="40948" totalsRowDxfId="40947" headerRowBorderDxfId="40946">
  <autoFilter ref="B30:G42" xr:uid="{0DD57F1D-57A4-4609-A6CA-902387101F9F}"/>
  <tableColumns count="6">
    <tableColumn id="1" xr3:uid="{D091EF16-4748-49FD-A7F5-117D55796BA1}" name="Proyecto" dataDxfId="40945" dataCellStyle="Normal"/>
    <tableColumn id="10" xr3:uid="{331B4DD4-39AD-4D46-B20E-23FECE389957}" name="Prioridad" dataDxfId="40944"/>
    <tableColumn id="9" xr3:uid="{51897562-ECA8-466A-94D8-AE838C2ACABE}" name="Titulo HU" dataDxfId="40943"/>
    <tableColumn id="3" xr3:uid="{36E456EC-5D43-47DE-BBE5-8327E170FA7A}" name="Estimación" totalsRowFunction="sum" dataDxfId="40941" totalsRowDxfId="40942" dataCellStyle="Normal"/>
    <tableColumn id="5" xr3:uid="{CC12A74D-4BA4-4F0A-8F3C-46130851208C}" name="ESTADO" dataDxfId="40940" dataCellStyle="Normal"/>
    <tableColumn id="8" xr3:uid="{20F03828-C8FB-4249-8C12-1043ADAAC21B}" name="LINK" dataDxfId="4093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75EA1D8B-03DE-4E44-AD20-86EA759A8A7F}" name="Lista345131721252933374145495357616569737781101117105106107113118121124127130" displayName="Lista345131721252933374145495357616569737781101117105106107113118121124127130" ref="B46:G60" totalsRowCount="1" headerRowDxfId="40938" dataDxfId="40937" totalsRowDxfId="40936" headerRowBorderDxfId="40935">
  <autoFilter ref="B46:G59" xr:uid="{8BAF3CE4-AD0F-4850-AFCB-FA72B78DA895}"/>
  <tableColumns count="6">
    <tableColumn id="1" xr3:uid="{F9124681-88B6-4B16-A5C3-68EEC79C9D98}" name="Proyecto" dataDxfId="40934" dataCellStyle="Normal"/>
    <tableColumn id="10" xr3:uid="{193A494F-DEEA-47A3-BE0A-5157AE19F5DC}" name="Prioridad" dataDxfId="40933"/>
    <tableColumn id="9" xr3:uid="{98928E64-A95B-4184-B50E-16DB94D1A225}" name="Titulo HU" dataDxfId="40932"/>
    <tableColumn id="3" xr3:uid="{117A5608-567C-45C0-A33E-2A455814BEF4}" name="Estimación" totalsRowFunction="sum" dataDxfId="40930" totalsRowDxfId="40931" dataCellStyle="Normal"/>
    <tableColumn id="5" xr3:uid="{B2C3338E-B77A-4949-AD21-45489C1FA188}" name="ESTADO" dataDxfId="40929" dataCellStyle="Normal"/>
    <tableColumn id="8" xr3:uid="{0050F54C-27BD-4CBF-88C9-06C57D9E019E}" name="LINK" dataDxfId="4092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34DD07-9F81-4FE1-BF4D-E67A7FA95DB9}" name="Lista6" displayName="Lista6" ref="B3:G20" totalsRowShown="0" headerRowDxfId="39391" dataDxfId="39390" headerRowBorderDxfId="39389">
  <autoFilter ref="B3:G20" xr:uid="{00000000-0009-0000-0100-000001000000}"/>
  <tableColumns count="6">
    <tableColumn id="1" xr3:uid="{CF4B4EF8-818A-491B-A141-0A7BB6EBBE9E}" name="Proyecto" dataDxfId="39388" dataCellStyle="Normal"/>
    <tableColumn id="10" xr3:uid="{4D0911F4-87BA-4073-ABA7-68667374BCF0}" name="Prioridad"/>
    <tableColumn id="9" xr3:uid="{2A31D764-1DF3-4155-B9E0-AB6EDA90B6A5}" name="Titulo HU"/>
    <tableColumn id="3" xr3:uid="{DDCF909B-FB28-4572-B967-752835B65527}" name="Estimación" dataDxfId="39387" dataCellStyle="Normal"/>
    <tableColumn id="5" xr3:uid="{BDFB81BC-2D6E-47D2-BCDF-FD88EB5E678D}" name="ESTADO" dataDxfId="39386" dataCellStyle="Normal">
      <calculatedColumnFormula>Lista6[[#This Row],[Estimación]]/10</calculatedColumnFormula>
    </tableColumn>
    <tableColumn id="8" xr3:uid="{ACBFF691-737D-446C-9E30-D175C66259AA}" name="LINK" dataDxfId="3938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9B7A68-76AB-4FFF-A13D-996CA055224D}" name="Lista37" displayName="Lista37" ref="B23:G39" totalsRowCount="1" headerRowDxfId="39384" dataDxfId="39383" totalsRowDxfId="39382" headerRowBorderDxfId="39381">
  <autoFilter ref="B23:G38" xr:uid="{FBD0D36D-78D7-4C2C-9F13-C41BBABC0BC2}"/>
  <tableColumns count="6">
    <tableColumn id="1" xr3:uid="{A7BD626F-16CF-41FB-A3C8-CD934764F444}" name="Proyecto" dataDxfId="39380" dataCellStyle="Normal"/>
    <tableColumn id="10" xr3:uid="{3D85D5B6-FDB3-4931-9880-7D3D07B0A6D0}" name="Prioridad" dataDxfId="39379"/>
    <tableColumn id="9" xr3:uid="{C272A514-A453-40C2-B585-BF5484D48935}" name="Titulo HU" dataDxfId="39378"/>
    <tableColumn id="3" xr3:uid="{A592A9AF-5E15-4025-B64C-403F17E617C8}" name="Estimación" totalsRowFunction="sum" dataDxfId="39376" totalsRowDxfId="39377" dataCellStyle="Normal"/>
    <tableColumn id="5" xr3:uid="{3A4A756C-DF9B-4EF1-A29A-4C62C33D7F5C}" name="ESTADO" totalsRowFunction="sum" dataDxfId="39375" dataCellStyle="Normal"/>
    <tableColumn id="8" xr3:uid="{F063E788-B91E-427E-BFC2-2B055AE1A3D2}" name="LINK" dataDxfId="3937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E3CDFF-C26B-4151-93FB-8BD43CEDADE0}" name="Lista348" displayName="Lista348" ref="B42:G59" totalsRowCount="1" headerRowDxfId="39373" dataDxfId="39372" totalsRowDxfId="39371" headerRowBorderDxfId="39370">
  <autoFilter ref="B42:G58" xr:uid="{9EE0C355-57EB-414D-A23C-B1698AD56F6E}"/>
  <tableColumns count="6">
    <tableColumn id="1" xr3:uid="{35B1AC67-D3A3-427A-A92C-6C3DAE69BAAE}" name="Proyecto" dataDxfId="39369" dataCellStyle="Normal"/>
    <tableColumn id="10" xr3:uid="{5CAEB2D1-99E2-4044-B75D-191C97A0AB49}" name="Prioridad" dataDxfId="39368"/>
    <tableColumn id="9" xr3:uid="{93BC9B5C-DB2A-47E2-9756-735F6C00A56C}" name="Titulo HU" dataDxfId="39367"/>
    <tableColumn id="3" xr3:uid="{4E760EC2-AAF2-4375-B586-D685A8630C3C}" name="Estimación" totalsRowFunction="sum" dataDxfId="39365" totalsRowDxfId="39366" dataCellStyle="Normal"/>
    <tableColumn id="5" xr3:uid="{51E0815D-7383-4F10-86D3-60AD2B1019CD}" name="ESTADO" dataDxfId="39364" dataCellStyle="Normal"/>
    <tableColumn id="8" xr3:uid="{0A566FAF-CD43-4B46-A630-7926D21FE888}" name="LINK" dataDxfId="3936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E4B102-7464-4281-A7A4-ED6A6F1094BB}" name="Lista3459" displayName="Lista3459" ref="B62:G76" totalsRowCount="1" headerRowDxfId="39362" dataDxfId="39361" totalsRowDxfId="39360" headerRowBorderDxfId="39359">
  <autoFilter ref="B62:G75" xr:uid="{A0BF8CE7-173D-4BDB-8923-23EA1B1ADDA7}"/>
  <tableColumns count="6">
    <tableColumn id="1" xr3:uid="{22E6F65E-64DD-4197-B884-6FD5EE39C8D7}" name="Proyecto" dataDxfId="39358" dataCellStyle="Normal"/>
    <tableColumn id="10" xr3:uid="{7E129918-BB9D-4E9D-8F57-5CF7BF0049EA}" name="Prioridad" dataDxfId="39357"/>
    <tableColumn id="9" xr3:uid="{2846DBD9-3719-4AB1-A8B9-B1054B01F5BF}" name="Titulo HU" dataDxfId="39356"/>
    <tableColumn id="3" xr3:uid="{7C6C71E8-47FC-47AD-971F-5D62640597EA}" name="Estimación" totalsRowFunction="sum" dataDxfId="39354" totalsRowDxfId="39355" dataCellStyle="Normal"/>
    <tableColumn id="5" xr3:uid="{0D585698-2F3F-4E59-9327-6363FB5FB0C5}" name="ESTADO" dataDxfId="39353" dataCellStyle="Normal"/>
    <tableColumn id="8" xr3:uid="{696F7BF9-1CE6-44AC-8A2C-56BFBA9967F6}" name="LINK" dataDxfId="3935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a" displayName="Lista" ref="B3:G20" totalsRowShown="0" headerRowDxfId="37797" dataDxfId="37796" headerRowBorderDxfId="37795">
  <autoFilter ref="B3:G20" xr:uid="{00000000-0009-0000-0100-000001000000}"/>
  <tableColumns count="6">
    <tableColumn id="1" xr3:uid="{00000000-0010-0000-0000-000001000000}" name="Proyecto" dataDxfId="37794" dataCellStyle="Normal"/>
    <tableColumn id="10" xr3:uid="{409A83D4-75CA-4CEE-8234-CB63B741700E}" name="Prioridad"/>
    <tableColumn id="9" xr3:uid="{47FA126B-04D3-4269-B99B-AE7F102F6C51}" name="Titulo HU"/>
    <tableColumn id="3" xr3:uid="{00000000-0010-0000-0000-000003000000}" name="Estimación" dataDxfId="37793" dataCellStyle="Normal"/>
    <tableColumn id="5" xr3:uid="{00000000-0010-0000-0000-000005000000}" name="ESTADO" dataDxfId="37792" dataCellStyle="Normal">
      <calculatedColumnFormula>Lista[[#This Row],[Estimación]]/10</calculatedColumnFormula>
    </tableColumn>
    <tableColumn id="8" xr3:uid="{00000000-0010-0000-0000-000008000000}" name="LINK" dataDxfId="3779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0D36D-78D7-4C2C-9F13-C41BBABC0BC2}" name="Lista3" displayName="Lista3" ref="B23:G39" totalsRowCount="1" headerRowDxfId="37790" dataDxfId="37789" totalsRowDxfId="37788" headerRowBorderDxfId="37787">
  <autoFilter ref="B23:G38" xr:uid="{FBD0D36D-78D7-4C2C-9F13-C41BBABC0BC2}"/>
  <tableColumns count="6">
    <tableColumn id="1" xr3:uid="{2C6F6524-8024-4A09-BC4C-BDFACE44C905}" name="Proyecto" dataDxfId="37786" dataCellStyle="Normal"/>
    <tableColumn id="10" xr3:uid="{028507C8-23E6-480A-9ED5-17B59D0B8F50}" name="Prioridad" dataDxfId="37785"/>
    <tableColumn id="9" xr3:uid="{7A87B27E-E241-4D3E-85D7-B33BBEED8C70}" name="Titulo HU" dataDxfId="37784"/>
    <tableColumn id="3" xr3:uid="{7BF9612D-AB30-4E01-8077-A54858E698D9}" name="Estimación" totalsRowFunction="sum" dataDxfId="37782" totalsRowDxfId="37783" dataCellStyle="Normal"/>
    <tableColumn id="5" xr3:uid="{BFF13B6B-9E6F-48CC-BBD4-91EE29C9CF3B}" name="ESTADO" totalsRowFunction="sum" dataDxfId="37781" dataCellStyle="Normal"/>
    <tableColumn id="8" xr3:uid="{A9666015-7531-41CB-9E51-5D9AFA3F6942}" name="LINK" dataDxfId="3778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E0C355-57EB-414D-A23C-B1698AD56F6E}" name="Lista34" displayName="Lista34" ref="B42:G59" totalsRowCount="1" headerRowDxfId="37779" dataDxfId="37778" totalsRowDxfId="37777" headerRowBorderDxfId="37776">
  <autoFilter ref="B42:G58" xr:uid="{9EE0C355-57EB-414D-A23C-B1698AD56F6E}"/>
  <tableColumns count="6">
    <tableColumn id="1" xr3:uid="{0B73A821-0B37-4B50-BFF5-803FDA26C683}" name="Proyecto" dataDxfId="37775" dataCellStyle="Normal"/>
    <tableColumn id="10" xr3:uid="{B998AE60-3F3A-47EE-8F57-654B3E5FCF0C}" name="Prioridad" dataDxfId="37774"/>
    <tableColumn id="9" xr3:uid="{8B685EFD-0950-46D5-AAD8-9069D7726A4F}" name="Titulo HU" dataDxfId="37773"/>
    <tableColumn id="3" xr3:uid="{5A9EAAA7-91D0-4A5B-8788-FBB56A3F2034}" name="Estimación" totalsRowFunction="sum" dataDxfId="37771" totalsRowDxfId="37772" dataCellStyle="Normal"/>
    <tableColumn id="5" xr3:uid="{E42EE8E2-20B4-4692-880D-C77A7AF33CF9}" name="ESTADO" dataDxfId="37770" dataCellStyle="Normal"/>
    <tableColumn id="8" xr3:uid="{94D4AD04-6B8A-4F76-92C9-E8B418F846CC}" name="LINK" dataDxfId="3776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BF8CE7-173D-4BDB-8923-23EA1B1ADDA7}" name="Lista345" displayName="Lista345" ref="B62:G76" totalsRowCount="1" headerRowDxfId="37768" dataDxfId="37767" totalsRowDxfId="37766" headerRowBorderDxfId="37765">
  <autoFilter ref="B62:G75" xr:uid="{A0BF8CE7-173D-4BDB-8923-23EA1B1ADDA7}"/>
  <tableColumns count="6">
    <tableColumn id="1" xr3:uid="{F144DCC0-2FC4-4380-86F0-C01D062D9C97}" name="Proyecto" dataDxfId="37764" dataCellStyle="Normal"/>
    <tableColumn id="10" xr3:uid="{1C1D275B-04ED-474B-A9ED-5D76A0BB66F0}" name="Prioridad" dataDxfId="37763"/>
    <tableColumn id="9" xr3:uid="{34F3A1A4-AE3C-4A6F-B412-C712F66D56F8}" name="Titulo HU" dataDxfId="37762"/>
    <tableColumn id="3" xr3:uid="{72986046-4AAF-46E4-A80A-1BB98035D260}" name="Estimación" totalsRowFunction="sum" dataDxfId="37760" totalsRowDxfId="37761" dataCellStyle="Normal"/>
    <tableColumn id="5" xr3:uid="{1C9B236E-89FB-474A-8798-B6773C4E3A87}" name="ESTADO" dataDxfId="37759" dataCellStyle="Normal"/>
    <tableColumn id="8" xr3:uid="{D3A2D701-FD1B-4B86-A90E-C816008FF6F7}" name="LINK" dataDxfId="3775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9AB1745-F1CC-4F8B-8D9C-E3464F6CD4A2}" name="Lista10" displayName="Lista10" ref="B3:G17" totalsRowShown="0" headerRowDxfId="36405" dataDxfId="36404" headerRowBorderDxfId="36403">
  <autoFilter ref="B3:G17" xr:uid="{00000000-0009-0000-0100-000001000000}"/>
  <tableColumns count="6">
    <tableColumn id="1" xr3:uid="{06C65B55-FFA4-4909-9303-4730234ECB6D}" name="Proyecto" dataDxfId="36402" dataCellStyle="Normal"/>
    <tableColumn id="10" xr3:uid="{4F6CD84C-2E4B-4633-83BE-64387200452D}" name="Prioridad"/>
    <tableColumn id="9" xr3:uid="{9AEE6906-26EE-47C2-BB0D-B0040BCFD3F9}" name="Titulo HU"/>
    <tableColumn id="3" xr3:uid="{BDA7A150-3139-43E0-9E25-88EDF07D065A}" name="Estimación" dataDxfId="36401" dataCellStyle="Normal"/>
    <tableColumn id="5" xr3:uid="{D73895E7-185A-4B4A-873F-FA5735DD43DC}" name="ESTADO" dataDxfId="36400" dataCellStyle="Normal">
      <calculatedColumnFormula>Lista10[[#This Row],[Estimación]]/10</calculatedColumnFormula>
    </tableColumn>
    <tableColumn id="8" xr3:uid="{FC85623E-DB7E-4119-8FA4-5288466EEF16}" name="LINK" dataDxfId="3639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FE03F18-7314-4444-8B53-4F8BABF028EC}" name="Lista311" displayName="Lista311" ref="B20:G35" totalsRowCount="1" headerRowDxfId="36398" dataDxfId="36397" totalsRowDxfId="36396" headerRowBorderDxfId="36395">
  <autoFilter ref="B20:G34" xr:uid="{FBD0D36D-78D7-4C2C-9F13-C41BBABC0BC2}"/>
  <tableColumns count="6">
    <tableColumn id="1" xr3:uid="{91859F92-80F3-44A2-AEFB-BD0F94B7DB46}" name="Proyecto" dataDxfId="36394" dataCellStyle="Normal"/>
    <tableColumn id="10" xr3:uid="{5C6936CB-745B-41E9-8951-25AA8E1B1CAE}" name="Prioridad" dataDxfId="36393"/>
    <tableColumn id="9" xr3:uid="{B1CAF976-C274-4037-A9F7-78190B6802AA}" name="Titulo HU" dataDxfId="36392"/>
    <tableColumn id="3" xr3:uid="{09D1E9A7-2544-499A-A4ED-E1CB1CFEC959}" name="Estimación" totalsRowFunction="sum" dataDxfId="36390" totalsRowDxfId="36391" dataCellStyle="Normal"/>
    <tableColumn id="5" xr3:uid="{1773EDEC-6CE6-4780-8488-0A22F755496C}" name="ESTADO" totalsRowFunction="sum" dataDxfId="36389" dataCellStyle="Normal"/>
    <tableColumn id="8" xr3:uid="{D8325178-93C1-49E3-9551-58F34CEA1C07}" name="LINK" dataDxfId="3638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D79340D-CCC2-4918-A67C-D5125263225C}" name="Lista3412" displayName="Lista3412" ref="B38:G55" totalsRowCount="1" headerRowDxfId="36387" dataDxfId="36386" totalsRowDxfId="36385" headerRowBorderDxfId="36384">
  <autoFilter ref="B38:G54" xr:uid="{9EE0C355-57EB-414D-A23C-B1698AD56F6E}"/>
  <tableColumns count="6">
    <tableColumn id="1" xr3:uid="{106EA2AA-6F29-475A-9E43-BE9FF8134D57}" name="Proyecto" dataDxfId="36383" dataCellStyle="Normal"/>
    <tableColumn id="10" xr3:uid="{54EE7855-7DD8-4728-B6B6-F915D80060A6}" name="Prioridad" dataDxfId="36382"/>
    <tableColumn id="9" xr3:uid="{8DEB5307-083B-4CF7-A22C-036D5907DB6A}" name="Titulo HU" dataDxfId="36381"/>
    <tableColumn id="3" xr3:uid="{563B29F3-CBED-4D57-AB21-6F4195B00F12}" name="Estimación" totalsRowFunction="sum" dataDxfId="36379" totalsRowDxfId="36380" dataCellStyle="Normal"/>
    <tableColumn id="5" xr3:uid="{BBCDB015-C1A8-4E31-A188-53CBB9C47BAD}" name="ESTADO" dataDxfId="36378" dataCellStyle="Normal"/>
    <tableColumn id="8" xr3:uid="{6771928D-4F46-4120-85FF-A18EDD34795B}" name="LINK" dataDxfId="3637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274C48F-1551-4400-AC37-7A5A4CD9CB6D}" name="Lista34513" displayName="Lista34513" ref="B58:G72" totalsRowCount="1" headerRowDxfId="36376" dataDxfId="36375" totalsRowDxfId="36374" headerRowBorderDxfId="36373">
  <autoFilter ref="B58:G71" xr:uid="{A0BF8CE7-173D-4BDB-8923-23EA1B1ADDA7}"/>
  <tableColumns count="6">
    <tableColumn id="1" xr3:uid="{A20C82C4-8A0E-4226-A6D9-0A309ECDBBAD}" name="Proyecto" dataDxfId="36372" dataCellStyle="Normal"/>
    <tableColumn id="10" xr3:uid="{E438DB40-FC2F-4566-A7EB-F1D181D121C8}" name="Prioridad" dataDxfId="36371"/>
    <tableColumn id="9" xr3:uid="{63DB2635-2AE3-4247-B47C-C1C199F1F19E}" name="Titulo HU" dataDxfId="36370"/>
    <tableColumn id="3" xr3:uid="{1FFCF7A0-7E3D-44C5-A4A3-C34DBFA9E215}" name="Estimación" totalsRowFunction="sum" dataDxfId="36368" totalsRowDxfId="36369" dataCellStyle="Normal"/>
    <tableColumn id="5" xr3:uid="{17F390B6-CD52-45D8-A05A-0CA5A60F2B5C}" name="ESTADO" dataDxfId="36367" dataCellStyle="Normal"/>
    <tableColumn id="8" xr3:uid="{E2B53429-76B3-4645-9A4D-678E1D5F1CDE}" name="LINK" dataDxfId="3636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2E3E6E0-AF7C-4C8B-A9AA-7BA3A24998DA}" name="Lista1014" displayName="Lista1014" ref="B3:G20" totalsRowShown="0" headerRowDxfId="35085" dataDxfId="35084" headerRowBorderDxfId="35083">
  <autoFilter ref="B3:G20" xr:uid="{00000000-0009-0000-0100-000001000000}"/>
  <tableColumns count="6">
    <tableColumn id="1" xr3:uid="{022E9079-3292-4370-9A91-4280C6E7757C}" name="Proyecto" dataDxfId="35082" dataCellStyle="Normal"/>
    <tableColumn id="10" xr3:uid="{B3E14767-9E17-45D8-B749-8A7C6687062A}" name="Prioridad" dataDxfId="35081"/>
    <tableColumn id="9" xr3:uid="{7FB7E4E5-70F6-401F-B381-03F2F43E9616}" name="Titulo HU" dataDxfId="35080"/>
    <tableColumn id="3" xr3:uid="{CCC3E86D-F090-4C34-8A92-34F4FDBDC625}" name="Estimación" dataDxfId="35079" dataCellStyle="Normal"/>
    <tableColumn id="5" xr3:uid="{41337FE4-60DC-4C0C-9D6A-9533A48E185B}" name="ESTADO" dataDxfId="35078" dataCellStyle="Normal">
      <calculatedColumnFormula>Lista1014[[#This Row],[Estimación]]/10</calculatedColumnFormula>
    </tableColumn>
    <tableColumn id="8" xr3:uid="{E206467D-EE8E-40B9-8684-1BC420FBE1CB}" name="LINK" dataDxfId="3507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AE7F0E7-90F9-48F7-9936-433321E662DD}" name="Lista31115" displayName="Lista31115" ref="B23:G38" totalsRowCount="1" headerRowDxfId="35076" dataDxfId="35075" totalsRowDxfId="35074" headerRowBorderDxfId="35073">
  <autoFilter ref="B23:G37" xr:uid="{FBD0D36D-78D7-4C2C-9F13-C41BBABC0BC2}"/>
  <tableColumns count="6">
    <tableColumn id="1" xr3:uid="{92E76421-8118-468F-81B1-4F4F515D4240}" name="Proyecto" dataDxfId="35072" dataCellStyle="Normal"/>
    <tableColumn id="10" xr3:uid="{AE2905D4-B11C-40F7-AF3B-670F42165761}" name="Prioridad" dataDxfId="35071"/>
    <tableColumn id="9" xr3:uid="{59422300-0D74-4EE0-A4A6-B644BB50B291}" name="Titulo HU" dataDxfId="35070"/>
    <tableColumn id="3" xr3:uid="{27987D10-4BBB-4452-AFF6-5B5C52F6380A}" name="Estimación" totalsRowFunction="sum" dataDxfId="35068" totalsRowDxfId="35069" dataCellStyle="Normal"/>
    <tableColumn id="5" xr3:uid="{7B2EA23B-583B-4860-8EBA-F6F51EE48D2B}" name="ESTADO" totalsRowFunction="sum" dataDxfId="35067" dataCellStyle="Normal"/>
    <tableColumn id="8" xr3:uid="{D12EE83D-6941-4615-9315-B465C797070D}" name="LINK" dataDxfId="3506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F263FAC-4E6E-4416-9168-8E97009E87D4}" name="Lista341216" displayName="Lista341216" ref="B41:G58" totalsRowCount="1" headerRowDxfId="35065" dataDxfId="35064" totalsRowDxfId="35063" headerRowBorderDxfId="35062">
  <autoFilter ref="B41:G57" xr:uid="{9EE0C355-57EB-414D-A23C-B1698AD56F6E}"/>
  <tableColumns count="6">
    <tableColumn id="1" xr3:uid="{064EB0CC-8EFB-405A-890D-7D09CD23CD53}" name="Proyecto" dataDxfId="35061" dataCellStyle="Normal"/>
    <tableColumn id="10" xr3:uid="{61B67CEB-95C9-4AC0-A416-E64BB837E0D6}" name="Prioridad" dataDxfId="35060"/>
    <tableColumn id="9" xr3:uid="{CE72CF2C-7254-4BF0-B223-17B2DA44E23F}" name="Titulo HU" dataDxfId="35059"/>
    <tableColumn id="3" xr3:uid="{F1785F88-1674-46DB-8B59-9B1AEAE4E134}" name="Estimación" totalsRowFunction="sum" dataDxfId="35057" totalsRowDxfId="35058" dataCellStyle="Normal"/>
    <tableColumn id="5" xr3:uid="{2590F305-A518-4BF0-B853-75D6321EA797}" name="ESTADO" dataDxfId="35056" dataCellStyle="Normal"/>
    <tableColumn id="8" xr3:uid="{45B5D0AD-45F7-45EE-BFFC-412A32858270}" name="LINK" dataDxfId="3505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AFF0CFA-62B5-4969-A25C-D82347E01894}" name="Lista3451317" displayName="Lista3451317" ref="B61:G75" totalsRowCount="1" headerRowDxfId="35054" dataDxfId="35053" totalsRowDxfId="35052" headerRowBorderDxfId="35051">
  <autoFilter ref="B61:G74" xr:uid="{A0BF8CE7-173D-4BDB-8923-23EA1B1ADDA7}"/>
  <tableColumns count="6">
    <tableColumn id="1" xr3:uid="{D0252C1E-3549-4218-B820-169211D583DD}" name="Proyecto" dataDxfId="35050" dataCellStyle="Normal"/>
    <tableColumn id="10" xr3:uid="{22AA037F-7A56-4048-94D2-5B640C24C732}" name="Prioridad" dataDxfId="35049"/>
    <tableColumn id="9" xr3:uid="{74C237A0-B6CD-4A3D-BF5E-4DACC55BEB55}" name="Titulo HU" dataDxfId="35048"/>
    <tableColumn id="3" xr3:uid="{B3491470-B658-4DED-829F-C990F416CB1B}" name="Estimación" totalsRowFunction="sum" dataDxfId="35046" totalsRowDxfId="35047" dataCellStyle="Normal"/>
    <tableColumn id="5" xr3:uid="{0B73B5B4-A529-491E-A2E2-2BD00CE90DD8}" name="ESTADO" dataDxfId="35045" dataCellStyle="Normal"/>
    <tableColumn id="8" xr3:uid="{91D96E75-3ED9-4708-B239-22632C0A2A46}" name="LINK" dataDxfId="3504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76C0E3D-78A1-41F0-8C54-D9A0C48E6B6D}" name="Lista101418" displayName="Lista101418" ref="B3:G20" totalsRowShown="0" headerRowDxfId="33763" dataDxfId="33762" headerRowBorderDxfId="33761">
  <autoFilter ref="B3:G20" xr:uid="{00000000-0009-0000-0100-000001000000}"/>
  <tableColumns count="6">
    <tableColumn id="1" xr3:uid="{F0D57720-E89A-41FD-A2C0-4E2129225162}" name="Proyecto" dataDxfId="33760" dataCellStyle="Normal"/>
    <tableColumn id="10" xr3:uid="{3CFB2412-74C9-433F-A93B-C85C96BB977B}" name="Prioridad" dataDxfId="33759"/>
    <tableColumn id="9" xr3:uid="{4E4BE29B-0CCF-4F72-BDBC-43A90D2A8F97}" name="Titulo HU" dataDxfId="33758"/>
    <tableColumn id="3" xr3:uid="{947DCEB9-6A3C-4A3C-938C-CB3FB2D04569}" name="Estimación" dataDxfId="33757" dataCellStyle="Normal"/>
    <tableColumn id="5" xr3:uid="{D4548744-163A-4E36-B1AB-4021256094F9}" name="ESTADO" dataDxfId="33756" dataCellStyle="Normal">
      <calculatedColumnFormula>Lista101418[[#This Row],[Estimación]]/10</calculatedColumnFormula>
    </tableColumn>
    <tableColumn id="8" xr3:uid="{B8B8297C-52CB-46EE-B553-988A1C25C88D}" name="LINK" dataDxfId="3375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1F06C02-8EDF-4B14-A34D-F21CB25E4CBB}" name="Lista3111519" displayName="Lista3111519" ref="B23:G38" totalsRowCount="1" headerRowDxfId="33754" dataDxfId="33753" totalsRowDxfId="33752" headerRowBorderDxfId="33751">
  <autoFilter ref="B23:G37" xr:uid="{FBD0D36D-78D7-4C2C-9F13-C41BBABC0BC2}"/>
  <tableColumns count="6">
    <tableColumn id="1" xr3:uid="{A21FDEEB-14DB-4179-97DB-D2C7AC346DFF}" name="Proyecto" dataDxfId="33750" dataCellStyle="Normal"/>
    <tableColumn id="10" xr3:uid="{C1FC0EF5-F20F-47DF-B580-A69E99BCEAF1}" name="Prioridad" dataDxfId="33749"/>
    <tableColumn id="9" xr3:uid="{E8ABE85F-3350-4276-9227-8FC0AC063FA9}" name="Titulo HU" dataDxfId="33748"/>
    <tableColumn id="3" xr3:uid="{CC4CA014-23D6-489A-8663-550343EFE502}" name="Estimación" totalsRowFunction="sum" dataDxfId="33746" totalsRowDxfId="33747" dataCellStyle="Normal"/>
    <tableColumn id="5" xr3:uid="{CC20AF00-41F2-4E01-AA91-0F96CA99FF56}" name="ESTADO" totalsRowFunction="sum" dataDxfId="33745" dataCellStyle="Normal"/>
    <tableColumn id="8" xr3:uid="{01B27E4E-E56E-441A-9771-0F17314C7616}" name="LINK" dataDxfId="3374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5767852-4103-4D1B-8F5D-B3C3761B5CBE}" name="Lista34121620" displayName="Lista34121620" ref="B41:G58" totalsRowCount="1" headerRowDxfId="33743" dataDxfId="33742" totalsRowDxfId="33741" headerRowBorderDxfId="33740">
  <autoFilter ref="B41:G57" xr:uid="{9EE0C355-57EB-414D-A23C-B1698AD56F6E}"/>
  <tableColumns count="6">
    <tableColumn id="1" xr3:uid="{FA2C0AED-016A-4FEB-9877-293CE164B9FF}" name="Proyecto" dataDxfId="33739" dataCellStyle="Normal"/>
    <tableColumn id="10" xr3:uid="{EAD22D94-85C2-481D-BA37-EF6EC242D375}" name="Prioridad" dataDxfId="33738"/>
    <tableColumn id="9" xr3:uid="{5D422C51-4916-47F5-BA4B-0A795D4725B8}" name="Titulo HU" dataDxfId="33737"/>
    <tableColumn id="3" xr3:uid="{78842598-2481-40A2-9684-54F3C3EA7301}" name="Estimación" totalsRowFunction="sum" dataDxfId="33735" totalsRowDxfId="33736" dataCellStyle="Normal"/>
    <tableColumn id="5" xr3:uid="{5E8C2C98-EF96-46B2-B974-15CFF264EB93}" name="ESTADO" dataDxfId="33734" dataCellStyle="Normal"/>
    <tableColumn id="8" xr3:uid="{BEF55F00-B21A-47D6-86A2-96C0BDDB2ED3}" name="LINK" dataDxfId="3373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A16C72D-D1D4-44F2-AFD7-53936A472DB9}" name="Lista345131721" displayName="Lista345131721" ref="B61:G75" totalsRowCount="1" headerRowDxfId="33732" dataDxfId="33731" totalsRowDxfId="33730" headerRowBorderDxfId="33729">
  <autoFilter ref="B61:G74" xr:uid="{A0BF8CE7-173D-4BDB-8923-23EA1B1ADDA7}"/>
  <tableColumns count="6">
    <tableColumn id="1" xr3:uid="{C2661E10-6EC9-4FD4-93DB-445D6D776A50}" name="Proyecto" dataDxfId="33728" dataCellStyle="Normal"/>
    <tableColumn id="10" xr3:uid="{06C1956E-5E4C-4622-A5F5-207847E3287C}" name="Prioridad" dataDxfId="33727"/>
    <tableColumn id="9" xr3:uid="{3A229C33-9D58-47A3-8F15-75C0E4D9DF88}" name="Titulo HU" dataDxfId="33726"/>
    <tableColumn id="3" xr3:uid="{CD4D1311-C6DA-4499-8806-9162F49C5D46}" name="Estimación" totalsRowFunction="sum" dataDxfId="33724" totalsRowDxfId="33725" dataCellStyle="Normal"/>
    <tableColumn id="5" xr3:uid="{061402C8-F646-45D2-8988-2338EF798C8F}" name="ESTADO" dataDxfId="33723" dataCellStyle="Normal"/>
    <tableColumn id="8" xr3:uid="{95B5DAC2-5E6B-4CF7-899B-A67188D5623D}" name="LINK" dataDxfId="3372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A310E79-8B95-40B5-88B0-A39400EC6BF6}" name="Lista10141822" displayName="Lista10141822" ref="B3:G20" totalsRowShown="0" headerRowDxfId="32347" dataDxfId="32346" headerRowBorderDxfId="32345">
  <autoFilter ref="B3:G20" xr:uid="{00000000-0009-0000-0100-000001000000}"/>
  <tableColumns count="6">
    <tableColumn id="1" xr3:uid="{682C88C2-91FD-4F12-B760-2637F0BB6A2C}" name="Proyecto" dataDxfId="32344" dataCellStyle="Normal"/>
    <tableColumn id="10" xr3:uid="{75309B39-51CE-4A61-9745-75C2E9465460}" name="Prioridad" dataDxfId="32343"/>
    <tableColumn id="9" xr3:uid="{4604FFC8-F3AF-44BC-8242-BC167D9E4375}" name="Titulo HU" dataDxfId="32342"/>
    <tableColumn id="3" xr3:uid="{4C70E03A-890D-4B24-8BBD-8B304891E3D7}" name="Estimación" dataDxfId="32341" dataCellStyle="Normal"/>
    <tableColumn id="5" xr3:uid="{87E13561-8E83-405A-936C-BEC29909304C}" name="ESTADO" dataDxfId="32340" dataCellStyle="Normal">
      <calculatedColumnFormula>Lista10141822[[#This Row],[Estimación]]/10</calculatedColumnFormula>
    </tableColumn>
    <tableColumn id="8" xr3:uid="{3BD83117-C75F-47DF-9147-66D3254FF001}" name="LINK" dataDxfId="3233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A13BEE1-D411-4A3E-81D4-4A1D90F6EAB3}" name="Lista311151923" displayName="Lista311151923" ref="B23:G38" totalsRowCount="1" headerRowDxfId="32338" dataDxfId="32337" totalsRowDxfId="32336" headerRowBorderDxfId="32335">
  <autoFilter ref="B23:G37" xr:uid="{FBD0D36D-78D7-4C2C-9F13-C41BBABC0BC2}"/>
  <tableColumns count="6">
    <tableColumn id="1" xr3:uid="{DE8A1928-261B-474C-BD00-28DE7E995FB7}" name="Proyecto" dataDxfId="32333" totalsRowDxfId="32334" dataCellStyle="Normal"/>
    <tableColumn id="10" xr3:uid="{2B47F98F-E30B-48EE-9E92-15EF5921AC89}" name="Prioridad" dataDxfId="32331" totalsRowDxfId="32332"/>
    <tableColumn id="9" xr3:uid="{A7FDA11C-9C71-4E3C-812E-45D58D48BB32}" name="Titulo HU" dataDxfId="32329" totalsRowDxfId="32330"/>
    <tableColumn id="3" xr3:uid="{881F82C2-A559-4EEA-9D98-4FAA6EE8233C}" name="Estimación" totalsRowFunction="sum" dataDxfId="32327" totalsRowDxfId="32328" dataCellStyle="Normal"/>
    <tableColumn id="5" xr3:uid="{9A4370DC-E129-43F7-8957-52368B874618}" name="ESTADO" totalsRowFunction="sum" dataDxfId="32325" totalsRowDxfId="32326" dataCellStyle="Normal"/>
    <tableColumn id="8" xr3:uid="{E25A967A-30E3-467C-B2FE-28154CAFA14F}" name="LINK" dataDxfId="32323" totalsRowDxfId="3232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07169B0-3ACE-42C3-A660-46A682B37342}" name="Lista3412162024" displayName="Lista3412162024" ref="B41:G58" totalsRowCount="1" headerRowDxfId="32322" dataDxfId="32321" totalsRowDxfId="32320" headerRowBorderDxfId="32319">
  <autoFilter ref="B41:G57" xr:uid="{9EE0C355-57EB-414D-A23C-B1698AD56F6E}"/>
  <tableColumns count="6">
    <tableColumn id="1" xr3:uid="{C2F869A1-F6AF-472F-BCC1-C1D8B7BC858B}" name="Proyecto" dataDxfId="32317" totalsRowDxfId="32318" dataCellStyle="Normal"/>
    <tableColumn id="10" xr3:uid="{F7DE3A79-4BE5-4467-8011-85224EACE466}" name="Prioridad" dataDxfId="32315" totalsRowDxfId="32316"/>
    <tableColumn id="9" xr3:uid="{F316C63E-854C-490E-9A4F-848C0EB40875}" name="Titulo HU" dataDxfId="32313" totalsRowDxfId="32314"/>
    <tableColumn id="3" xr3:uid="{103D153F-A462-437D-B689-72682966A74D}" name="Estimación" totalsRowFunction="sum" dataDxfId="32311" totalsRowDxfId="32312" dataCellStyle="Normal"/>
    <tableColumn id="5" xr3:uid="{B60E8B05-A082-43EC-A9B3-990D3F4AE8FD}" name="ESTADO" dataDxfId="32309" totalsRowDxfId="32310" dataCellStyle="Normal"/>
    <tableColumn id="8" xr3:uid="{8AB59881-529D-4EAB-8D02-0CF4B9CA6BBF}" name="LINK" dataDxfId="32307" totalsRowDxfId="3230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F3B2337-8D88-4342-9793-0E2572D6C223}" name="Lista34513172125" displayName="Lista34513172125" ref="B61:G75" totalsRowCount="1" headerRowDxfId="32306" dataDxfId="32305" totalsRowDxfId="32304" headerRowBorderDxfId="32303">
  <autoFilter ref="B61:G74" xr:uid="{A0BF8CE7-173D-4BDB-8923-23EA1B1ADDA7}"/>
  <tableColumns count="6">
    <tableColumn id="1" xr3:uid="{26AE8C14-5E15-4465-812D-43DD407A6EA2}" name="Proyecto" dataDxfId="32302" dataCellStyle="Normal"/>
    <tableColumn id="10" xr3:uid="{71E3E751-C013-4A9B-AC43-9FE626411A46}" name="Prioridad" dataDxfId="32301"/>
    <tableColumn id="9" xr3:uid="{62459A78-8B52-4B74-981A-AEB8CB35B1B6}" name="Titulo HU" dataDxfId="32300"/>
    <tableColumn id="3" xr3:uid="{80BC5879-AB87-490B-A262-B09CBE4271B1}" name="Estimación" totalsRowFunction="sum" dataDxfId="32298" totalsRowDxfId="32299" dataCellStyle="Normal"/>
    <tableColumn id="5" xr3:uid="{61B28FF1-8517-4F0E-9D52-ACC23CB66923}" name="ESTADO" dataDxfId="32297" dataCellStyle="Normal"/>
    <tableColumn id="8" xr3:uid="{2CAEDF42-DAC3-4A6F-9B4A-F27B4DE34F0F}" name="LINK" dataDxfId="3229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C3B666-404D-42D0-931E-E850E2601A1D}" name="Lista1014182226" displayName="Lista1014182226" ref="B3:G20" totalsRowShown="0" headerRowDxfId="30916" dataDxfId="30915" headerRowBorderDxfId="30914">
  <autoFilter ref="B3:G20" xr:uid="{00000000-0009-0000-0100-000001000000}"/>
  <tableColumns count="6">
    <tableColumn id="1" xr3:uid="{ED104DA8-216C-461E-A14E-D605A808C4BC}" name="Proyecto" dataDxfId="30913" dataCellStyle="Normal"/>
    <tableColumn id="10" xr3:uid="{5AB52C80-A6CF-475E-8EE0-F2AFCA2103E2}" name="Prioridad" dataDxfId="30912"/>
    <tableColumn id="9" xr3:uid="{9CD1F071-6D3C-432C-B979-77AABEB2B8FF}" name="Titulo HU" dataDxfId="30911"/>
    <tableColumn id="3" xr3:uid="{37F00DA7-E7CB-44A8-A5B0-66FD747723B2}" name="Estimación" dataDxfId="30910" dataCellStyle="Normal"/>
    <tableColumn id="5" xr3:uid="{BDD54435-65A6-41DD-946B-5A3CFF66E5D9}" name="ESTADO" dataDxfId="30909" dataCellStyle="Normal">
      <calculatedColumnFormula>Lista1014182226[[#This Row],[Estimación]]/10</calculatedColumnFormula>
    </tableColumn>
    <tableColumn id="8" xr3:uid="{137E5F92-AF45-4192-A9C4-4D6088A2BC46}" name="LINK" dataDxfId="3090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0E7A5A-FD8A-4FF7-8754-EFA6BB59CDC2}" name="Lista31115192327" displayName="Lista31115192327" ref="B23:G38" totalsRowCount="1" headerRowDxfId="30907" dataDxfId="30906" totalsRowDxfId="30905" headerRowBorderDxfId="30904">
  <autoFilter ref="B23:G37" xr:uid="{FBD0D36D-78D7-4C2C-9F13-C41BBABC0BC2}"/>
  <tableColumns count="6">
    <tableColumn id="1" xr3:uid="{A33373A7-470E-45C6-8F88-6C0DC7531F7C}" name="Proyecto" dataDxfId="30903" dataCellStyle="Normal"/>
    <tableColumn id="10" xr3:uid="{6BA86DAF-C310-494B-BB19-5F10E4712B8F}" name="Prioridad" dataDxfId="30902"/>
    <tableColumn id="9" xr3:uid="{DD88B09D-55EB-4B42-9F00-6F1CDAA0F844}" name="Titulo HU" dataDxfId="30901"/>
    <tableColumn id="3" xr3:uid="{CAD610FF-2264-42F3-B469-6B8D5AFCF113}" name="Estimación" totalsRowFunction="sum" dataDxfId="30899" totalsRowDxfId="30900" dataCellStyle="Normal"/>
    <tableColumn id="5" xr3:uid="{7DF07654-0F2C-4ED1-AF83-6590AA59C0D5}" name="ESTADO" totalsRowFunction="sum" dataDxfId="30898" dataCellStyle="Normal"/>
    <tableColumn id="8" xr3:uid="{445AEA7C-B92A-4999-9413-05EA8D64AA42}" name="LINK" dataDxfId="3089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CEFC098-ECF6-449E-9358-E7858FC21380}" name="Lista341216202428" displayName="Lista341216202428" ref="B41:G58" totalsRowCount="1" headerRowDxfId="30896" dataDxfId="30895" totalsRowDxfId="30894" headerRowBorderDxfId="30893">
  <autoFilter ref="B41:G57" xr:uid="{9EE0C355-57EB-414D-A23C-B1698AD56F6E}"/>
  <tableColumns count="6">
    <tableColumn id="1" xr3:uid="{55C639BA-3193-428C-B4F4-1DCEE7BEA117}" name="Proyecto" dataDxfId="30891" totalsRowDxfId="30892" dataCellStyle="Normal"/>
    <tableColumn id="10" xr3:uid="{5E99901E-B487-4234-B909-D357BB5292EC}" name="Prioridad" dataDxfId="30889" totalsRowDxfId="30890"/>
    <tableColumn id="9" xr3:uid="{CB0CD5EE-C75D-4879-BF9D-C464D7F347BD}" name="Titulo HU" dataDxfId="30887" totalsRowDxfId="30888"/>
    <tableColumn id="3" xr3:uid="{47B99C72-C033-451A-AE89-BD884AEEC3C8}" name="Estimación" totalsRowFunction="sum" dataDxfId="30885" totalsRowDxfId="30886" dataCellStyle="Normal"/>
    <tableColumn id="5" xr3:uid="{9BDACC88-0D3B-45E7-921F-29C7ECB5B671}" name="ESTADO" dataDxfId="30883" totalsRowDxfId="30884" dataCellStyle="Normal"/>
    <tableColumn id="8" xr3:uid="{BE2C3F47-662E-4CEC-A488-1357FC1FF065}" name="LINK" dataDxfId="30881" totalsRowDxfId="3088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1789E83-4C65-40A3-9BAC-D9A9115BC4B9}" name="Lista3451317212529" displayName="Lista3451317212529" ref="B61:G75" totalsRowCount="1" headerRowDxfId="30880" dataDxfId="30879" totalsRowDxfId="30878" headerRowBorderDxfId="30877">
  <autoFilter ref="B61:G74" xr:uid="{A0BF8CE7-173D-4BDB-8923-23EA1B1ADDA7}"/>
  <tableColumns count="6">
    <tableColumn id="1" xr3:uid="{DE4DF30E-168A-41F5-B349-57F1CA8B1733}" name="Proyecto" dataDxfId="30876" dataCellStyle="Normal"/>
    <tableColumn id="10" xr3:uid="{C719AB17-F3A0-4BE7-A418-514C4E5FFC58}" name="Prioridad" dataDxfId="30875"/>
    <tableColumn id="9" xr3:uid="{312568A2-B306-4B87-8507-02B803B3E632}" name="Titulo HU" dataDxfId="30874"/>
    <tableColumn id="3" xr3:uid="{D9789800-C0F6-47D2-8A7C-8D253E0B974F}" name="Estimación" totalsRowFunction="sum" dataDxfId="30872" totalsRowDxfId="30873" dataCellStyle="Normal"/>
    <tableColumn id="5" xr3:uid="{BFD9DB67-10A3-4889-BBA9-EB4E9D406466}" name="ESTADO" dataDxfId="30871" dataCellStyle="Normal"/>
    <tableColumn id="8" xr3:uid="{06B37980-6EA5-4463-AF3C-07F50DDAA9F7}" name="LINK" dataDxfId="3087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3E26392-C1D7-4E77-B03F-0E2D6E73EC2A}" name="Lista101418222630" displayName="Lista101418222630" ref="B3:G19" totalsRowShown="0" headerRowDxfId="29399" dataDxfId="29398" headerRowBorderDxfId="29397">
  <autoFilter ref="B3:G19" xr:uid="{00000000-0009-0000-0100-000001000000}"/>
  <tableColumns count="6">
    <tableColumn id="1" xr3:uid="{EAC740B3-5AF5-487E-9F2D-67DA2AD70B90}" name="Proyecto" dataDxfId="29396" dataCellStyle="Normal"/>
    <tableColumn id="10" xr3:uid="{67208792-B12B-4B85-B265-EF027F4ED8DB}" name="Prioridad" dataDxfId="29395"/>
    <tableColumn id="9" xr3:uid="{B092C665-26B0-4A6D-9D49-C573098CDC5C}" name="Titulo HU" dataDxfId="29394"/>
    <tableColumn id="3" xr3:uid="{A47ABA5E-ABC7-4AB3-8F10-99D19C8E1C8E}" name="Estimación" dataDxfId="29393" dataCellStyle="Normal"/>
    <tableColumn id="5" xr3:uid="{837B3957-1976-486D-B439-A1FDE1702388}" name="ESTADO" dataDxfId="29392" dataCellStyle="Normal">
      <calculatedColumnFormula>Lista101418222630[[#This Row],[Estimación]]/10</calculatedColumnFormula>
    </tableColumn>
    <tableColumn id="8" xr3:uid="{F6F59E76-B937-42E5-A595-09AF15A96129}" name="LINK" dataDxfId="2939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CAF7D18-031A-4767-A165-40EBCACFD00A}" name="Lista3111519232731" displayName="Lista3111519232731" ref="B22:G37" totalsRowCount="1" headerRowDxfId="29390" dataDxfId="29389" totalsRowDxfId="29388" headerRowBorderDxfId="29387">
  <autoFilter ref="B22:G36" xr:uid="{FBD0D36D-78D7-4C2C-9F13-C41BBABC0BC2}"/>
  <tableColumns count="6">
    <tableColumn id="1" xr3:uid="{088D42CB-3920-40F8-81AA-4B8F6998C189}" name="Proyecto" dataDxfId="29386" dataCellStyle="Normal"/>
    <tableColumn id="10" xr3:uid="{42BB89DA-C14C-4E30-8BE0-7A66854A3DA1}" name="Prioridad" dataDxfId="29385"/>
    <tableColumn id="9" xr3:uid="{2FC35170-EF22-4AB7-B044-B993F3031396}" name="Titulo HU" dataDxfId="29384"/>
    <tableColumn id="3" xr3:uid="{C7E7C0C5-79F4-4AFB-AB8C-0C5D5E9E2A89}" name="Estimación" totalsRowFunction="sum" dataDxfId="29382" totalsRowDxfId="29383" dataCellStyle="Normal"/>
    <tableColumn id="5" xr3:uid="{394C7188-A887-472C-957E-1CF9CD571D2F}" name="ESTADO" totalsRowFunction="sum" dataDxfId="29381" dataCellStyle="Normal"/>
    <tableColumn id="8" xr3:uid="{C96B0F65-8536-437D-8FEC-D88843509BB1}" name="LINK" dataDxfId="2938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6B5E585-48DB-41DD-AE56-9CF0234ED3E5}" name="Lista34121620242832" displayName="Lista34121620242832" ref="B40:G57" totalsRowCount="1" headerRowDxfId="29379" dataDxfId="29378" totalsRowDxfId="29377" headerRowBorderDxfId="29376">
  <autoFilter ref="B40:G56" xr:uid="{9EE0C355-57EB-414D-A23C-B1698AD56F6E}"/>
  <tableColumns count="6">
    <tableColumn id="1" xr3:uid="{A5928402-B4CD-4C75-8C8C-249B885F5419}" name="Proyecto" dataDxfId="29374" totalsRowDxfId="29375" dataCellStyle="Normal"/>
    <tableColumn id="10" xr3:uid="{56934C34-B2A0-47B5-ACCE-50252429F0A3}" name="Prioridad" dataDxfId="29372" totalsRowDxfId="29373"/>
    <tableColumn id="9" xr3:uid="{4C4CFB3F-4CD7-4B24-B585-B721F1479298}" name="Titulo HU" dataDxfId="29370" totalsRowDxfId="29371"/>
    <tableColumn id="3" xr3:uid="{9D2194EE-2EE3-4964-B517-F921D9F36DA5}" name="Estimación" totalsRowFunction="sum" dataDxfId="29368" totalsRowDxfId="29369" dataCellStyle="Normal"/>
    <tableColumn id="5" xr3:uid="{BC03E3A9-B493-4889-92AD-10325E9851A4}" name="ESTADO" dataDxfId="29366" totalsRowDxfId="29367" dataCellStyle="Normal"/>
    <tableColumn id="8" xr3:uid="{93ADB40B-B56B-4B3D-995D-46DA67009A24}" name="LINK" dataDxfId="29364" totalsRowDxfId="2936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AC5C01B-18D5-476B-AC31-92A8E6C7F5C7}" name="Lista345131721252933" displayName="Lista345131721252933" ref="B60:G74" totalsRowCount="1" headerRowDxfId="29363" dataDxfId="29362" totalsRowDxfId="29361" headerRowBorderDxfId="29360">
  <autoFilter ref="B60:G73" xr:uid="{A0BF8CE7-173D-4BDB-8923-23EA1B1ADDA7}"/>
  <tableColumns count="6">
    <tableColumn id="1" xr3:uid="{168D5AF7-EF63-442E-8233-7283768D7AC7}" name="Proyecto" dataDxfId="29359" dataCellStyle="Normal"/>
    <tableColumn id="10" xr3:uid="{0075C475-8715-471E-B494-A36748253517}" name="Prioridad" dataDxfId="29358"/>
    <tableColumn id="9" xr3:uid="{4A5F63E8-B1E7-46B8-91C4-F77491E8BF77}" name="Titulo HU" dataDxfId="29357"/>
    <tableColumn id="3" xr3:uid="{2945C574-018A-4146-BDAE-30AC516C4384}" name="Estimación" totalsRowFunction="sum" dataDxfId="29355" totalsRowDxfId="29356" dataCellStyle="Normal"/>
    <tableColumn id="5" xr3:uid="{EE55BFB0-D7C4-4EC4-B7C4-D72FE2B5BFCB}" name="ESTADO" dataDxfId="29354" dataCellStyle="Normal"/>
    <tableColumn id="8" xr3:uid="{DA4C7EC7-7D8C-4FFD-823A-462816C8172C}" name="LINK" dataDxfId="2935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60F8A48-B849-4906-BA45-B2A64A1BB2F8}" name="Lista10141822263034" displayName="Lista10141822263034" ref="B3:G19" totalsRowShown="0" headerRowDxfId="27830" dataDxfId="27829" headerRowBorderDxfId="27828">
  <autoFilter ref="B3:G19" xr:uid="{00000000-0009-0000-0100-000001000000}"/>
  <tableColumns count="6">
    <tableColumn id="1" xr3:uid="{CE2A2254-92C9-4A84-A559-5DFC1119EFA6}" name="Proyecto" dataDxfId="27827" dataCellStyle="Normal"/>
    <tableColumn id="10" xr3:uid="{96D650B1-9453-4D1C-8EB3-2F75A11A32F2}" name="Prioridad" dataDxfId="27826"/>
    <tableColumn id="9" xr3:uid="{0B84176A-0C5C-4A85-BEBC-CADB3C06C186}" name="Titulo HU" dataDxfId="27825"/>
    <tableColumn id="3" xr3:uid="{542E9E01-3E28-455A-8DBC-9E6C8D96748F}" name="Estimación" dataDxfId="27824" dataCellStyle="Normal"/>
    <tableColumn id="5" xr3:uid="{C01FBDF9-C024-44DE-972A-8F94F58FF8CF}" name="ESTADO" dataDxfId="27823" dataCellStyle="Normal">
      <calculatedColumnFormula>Lista10141822263034[[#This Row],[Estimación]]/10</calculatedColumnFormula>
    </tableColumn>
    <tableColumn id="8" xr3:uid="{3A32FA14-E84C-4501-80CD-72B35DDDC7BB}" name="LINK" dataDxfId="2782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5E4A28B-031A-4204-972B-558614C3443E}" name="Lista311151923273135" displayName="Lista311151923273135" ref="B22:G35" totalsRowCount="1" headerRowDxfId="27821" dataDxfId="27820" totalsRowDxfId="27819" headerRowBorderDxfId="27818">
  <autoFilter ref="B22:G34" xr:uid="{FBD0D36D-78D7-4C2C-9F13-C41BBABC0BC2}"/>
  <tableColumns count="6">
    <tableColumn id="1" xr3:uid="{9F7B50EF-0BDE-4A03-A323-73F677867EC6}" name="Proyecto" dataDxfId="27817" dataCellStyle="Normal"/>
    <tableColumn id="10" xr3:uid="{9B04955B-FD85-4F7A-9F69-841C267BB530}" name="Prioridad" dataDxfId="27816"/>
    <tableColumn id="9" xr3:uid="{D8A3D502-78FC-4D9C-8DA7-5CEDE89CD329}" name="Titulo HU" dataDxfId="27815"/>
    <tableColumn id="3" xr3:uid="{73F97B62-A0AA-47C7-A754-56927DEFC1D2}" name="Estimación" totalsRowFunction="sum" dataDxfId="27813" totalsRowDxfId="27814" dataCellStyle="Normal"/>
    <tableColumn id="5" xr3:uid="{E7AD351D-8B27-46D7-B60A-A4213BC414B7}" name="ESTADO" totalsRowFunction="sum" dataDxfId="27812" dataCellStyle="Normal"/>
    <tableColumn id="8" xr3:uid="{D751EC6B-4594-4D37-AAB3-5AC269DF2534}" name="LINK" dataDxfId="2781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468D044-FEEE-473C-91B6-0016F8C71188}" name="Lista3412162024283236" displayName="Lista3412162024283236" ref="B38:G55" totalsRowCount="1" headerRowDxfId="27810" dataDxfId="27809" totalsRowDxfId="27808" headerRowBorderDxfId="27807">
  <autoFilter ref="B38:G54" xr:uid="{9EE0C355-57EB-414D-A23C-B1698AD56F6E}"/>
  <tableColumns count="6">
    <tableColumn id="1" xr3:uid="{A9672221-00C2-479D-9394-D885572F7FA8}" name="Proyecto" dataDxfId="27805" totalsRowDxfId="27806" dataCellStyle="Normal"/>
    <tableColumn id="10" xr3:uid="{410A8882-3B5C-4CCB-A943-F5924510A0BA}" name="Prioridad" dataDxfId="27803" totalsRowDxfId="27804"/>
    <tableColumn id="9" xr3:uid="{2CAA0EE1-FA49-4995-8F31-8035E93D0AC5}" name="Titulo HU" dataDxfId="27801" totalsRowDxfId="27802"/>
    <tableColumn id="3" xr3:uid="{A29FF959-7173-42C5-B70D-B07F887A9C76}" name="Estimación" totalsRowFunction="sum" dataDxfId="27799" totalsRowDxfId="27800" dataCellStyle="Normal"/>
    <tableColumn id="5" xr3:uid="{7C65791E-4BE9-4C7D-AAA5-140632AF9A0D}" name="ESTADO" dataDxfId="27797" totalsRowDxfId="27798" dataCellStyle="Normal"/>
    <tableColumn id="8" xr3:uid="{61979646-E196-4FAC-9BEF-03F8C8DA49F0}" name="LINK" dataDxfId="27795" totalsRowDxfId="2779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09925CE-5692-45F6-959A-725EF344B381}" name="Lista34513172125293337" displayName="Lista34513172125293337" ref="B58:G72" totalsRowCount="1" headerRowDxfId="27794" dataDxfId="27793" totalsRowDxfId="27792" headerRowBorderDxfId="27791">
  <autoFilter ref="B58:G71" xr:uid="{A0BF8CE7-173D-4BDB-8923-23EA1B1ADDA7}"/>
  <tableColumns count="6">
    <tableColumn id="1" xr3:uid="{0E8051B0-5AE3-44AF-B5ED-3DC2B6CC5C00}" name="Proyecto" dataDxfId="27790" dataCellStyle="Normal"/>
    <tableColumn id="10" xr3:uid="{EF55B3CB-5485-4D39-ACDC-63F643CB8DC4}" name="Prioridad" dataDxfId="27789"/>
    <tableColumn id="9" xr3:uid="{EF81196E-E088-4948-A143-9B442DD231DB}" name="Titulo HU" dataDxfId="27788"/>
    <tableColumn id="3" xr3:uid="{EF99A0AF-E419-4EBF-8414-BAA274E4256E}" name="Estimación" totalsRowFunction="sum" dataDxfId="27786" totalsRowDxfId="27787" dataCellStyle="Normal"/>
    <tableColumn id="5" xr3:uid="{1D765CD6-C4C7-4EBE-9D63-1ACC38242165}" name="ESTADO" dataDxfId="27785" dataCellStyle="Normal"/>
    <tableColumn id="8" xr3:uid="{1155F911-3AAD-4899-B2EB-9283E1B6099A}" name="LINK" dataDxfId="2778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7991280-A8FF-4C92-B2DC-558D69093806}" name="Lista1014182226303438" displayName="Lista1014182226303438" ref="B3:G11" totalsRowShown="0" headerRowDxfId="26516" dataDxfId="26515" headerRowBorderDxfId="26514">
  <autoFilter ref="B3:G11" xr:uid="{00000000-0009-0000-0100-000001000000}"/>
  <tableColumns count="6">
    <tableColumn id="1" xr3:uid="{88E0D7DE-5B7D-488F-BEFB-1022D8858E3F}" name="Proyecto" dataDxfId="26513" dataCellStyle="Normal"/>
    <tableColumn id="10" xr3:uid="{06DF20BC-C773-41D7-8879-3A8A08BD2C68}" name="Prioridad" dataDxfId="26512"/>
    <tableColumn id="9" xr3:uid="{E18CCF22-E503-4AE7-8B6A-52A50DB89767}" name="Titulo HU" dataDxfId="26511"/>
    <tableColumn id="3" xr3:uid="{2EA0EC49-C9FB-435E-B393-42F84CD47A42}" name="Estimación" dataDxfId="26510" dataCellStyle="Normal"/>
    <tableColumn id="5" xr3:uid="{98DD4DCE-D837-4D7E-9EBA-F09601EB1366}" name="ESTADO" dataDxfId="26509" dataCellStyle="Normal">
      <calculatedColumnFormula>Lista1014182226303438[[#This Row],[Estimación]]/10</calculatedColumnFormula>
    </tableColumn>
    <tableColumn id="8" xr3:uid="{70040A3F-8BAA-44D2-A130-4E2B4F4F6595}" name="LINK" dataDxfId="2650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AD85486-45C0-4972-9FC3-16308B8AFC2F}" name="Lista31115192327313539" displayName="Lista31115192327313539" ref="B14:G20" totalsRowCount="1" headerRowDxfId="26507" dataDxfId="26506" totalsRowDxfId="26505" headerRowBorderDxfId="26504">
  <autoFilter ref="B14:G19" xr:uid="{FBD0D36D-78D7-4C2C-9F13-C41BBABC0BC2}"/>
  <tableColumns count="6">
    <tableColumn id="1" xr3:uid="{D42F3EEC-5A48-40A7-8BE5-947657AF9FC4}" name="Proyecto" dataDxfId="26503" dataCellStyle="Normal"/>
    <tableColumn id="10" xr3:uid="{7871BB37-A898-47C8-A2D9-CD49966CE7FC}" name="Prioridad" dataDxfId="26502"/>
    <tableColumn id="9" xr3:uid="{F55E5D4D-3912-44F9-AF7D-DF9006CD5684}" name="Titulo HU" dataDxfId="26501"/>
    <tableColumn id="3" xr3:uid="{2304D7C6-E990-46C9-BFE0-30634CDE5DFE}" name="Estimación" totalsRowFunction="sum" dataDxfId="26499" totalsRowDxfId="26500" dataCellStyle="Normal"/>
    <tableColumn id="5" xr3:uid="{4531059E-C23D-420B-B40D-F88043D5262A}" name="ESTADO" totalsRowFunction="sum" dataDxfId="26498" dataCellStyle="Normal"/>
    <tableColumn id="8" xr3:uid="{A595E81E-254C-404C-A801-2F62555CBA2B}" name="LINK" dataDxfId="2649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0D8BD4D-D80E-4C6B-9529-BF57ADF6FAD0}" name="Lista341216202428323640" displayName="Lista341216202428323640" ref="B23:G40" totalsRowCount="1" headerRowDxfId="26496" dataDxfId="26495" totalsRowDxfId="26494" headerRowBorderDxfId="26493">
  <autoFilter ref="B23:G39" xr:uid="{9EE0C355-57EB-414D-A23C-B1698AD56F6E}"/>
  <tableColumns count="6">
    <tableColumn id="1" xr3:uid="{6CE38847-D51E-4EFD-A19B-E82510585C06}" name="Proyecto" dataDxfId="26492" dataCellStyle="Normal"/>
    <tableColumn id="10" xr3:uid="{88A572B2-296B-44F4-A452-B7EDB5E951CB}" name="Prioridad" dataDxfId="26491"/>
    <tableColumn id="9" xr3:uid="{6F4D2034-CDD2-423C-BBC1-2A35A7DFB33A}" name="Titulo HU" dataDxfId="26490"/>
    <tableColumn id="3" xr3:uid="{09A07C0D-3F2E-46CC-92CD-A11F583F9F5B}" name="Estimación" totalsRowFunction="sum" dataDxfId="26488" totalsRowDxfId="26489" dataCellStyle="Normal"/>
    <tableColumn id="5" xr3:uid="{7EB13032-0BAA-45E5-87A3-D216CEA47FC9}" name="ESTADO" dataDxfId="26487" dataCellStyle="Normal"/>
    <tableColumn id="8" xr3:uid="{558F8429-C7E4-4A8E-895E-908A9AC77F13}" name="LINK" dataDxfId="2648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FBA9CE5-9683-4BBA-9AEF-1676842F40FB}" name="Lista3451317212529333741" displayName="Lista3451317212529333741" ref="B43:G57" totalsRowCount="1" headerRowDxfId="26485" dataDxfId="26484" totalsRowDxfId="26483" headerRowBorderDxfId="26482">
  <autoFilter ref="B43:G56" xr:uid="{A0BF8CE7-173D-4BDB-8923-23EA1B1ADDA7}"/>
  <tableColumns count="6">
    <tableColumn id="1" xr3:uid="{BE79F510-86AB-48EF-B5A4-77A9E6C7A77E}" name="Proyecto" dataDxfId="26481" dataCellStyle="Normal"/>
    <tableColumn id="10" xr3:uid="{A8ECD98E-3E59-4908-9F20-047A918ECD6C}" name="Prioridad" dataDxfId="26480"/>
    <tableColumn id="9" xr3:uid="{2822DD88-5940-48CE-8B7D-FAFDB1B9C057}" name="Titulo HU" dataDxfId="26479"/>
    <tableColumn id="3" xr3:uid="{051133E3-CBDE-4623-B881-7AC94FE0E786}" name="Estimación" totalsRowFunction="sum" dataDxfId="26477" totalsRowDxfId="26478" dataCellStyle="Normal"/>
    <tableColumn id="5" xr3:uid="{CA71C021-DF2A-4904-908C-E376571A24A6}" name="ESTADO" dataDxfId="26476" dataCellStyle="Normal"/>
    <tableColumn id="8" xr3:uid="{21B8FE65-2543-4DD3-BEEA-F1BAA16E1A77}" name="LINK" dataDxfId="2647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B57D6D6-2ECC-45A5-8863-4708E2A0E742}" name="Lista101418222630343842" displayName="Lista101418222630343842" ref="B3:G11" totalsRowShown="0" headerRowDxfId="25207" dataDxfId="25206" headerRowBorderDxfId="25205">
  <autoFilter ref="B3:G11" xr:uid="{00000000-0009-0000-0100-000001000000}"/>
  <tableColumns count="6">
    <tableColumn id="1" xr3:uid="{C268D92B-8210-4F65-9B4A-5D127DA2EF99}" name="Proyecto" dataDxfId="25204" dataCellStyle="Normal"/>
    <tableColumn id="10" xr3:uid="{80375786-2B78-46B9-B5C9-8D20A23956C9}" name="Prioridad" dataDxfId="25203"/>
    <tableColumn id="9" xr3:uid="{C0254D2F-DD0F-419F-B949-A245E5762489}" name="Titulo HU" dataDxfId="25202"/>
    <tableColumn id="3" xr3:uid="{FEA69CB9-3D4B-4577-9610-EFA7C00BCE50}" name="Estimación" dataDxfId="25201" dataCellStyle="Normal"/>
    <tableColumn id="5" xr3:uid="{FB5FB930-C511-424A-BB85-61AFF23066FE}" name="ESTADO" dataDxfId="25200" dataCellStyle="Normal">
      <calculatedColumnFormula>Lista101418222630343842[[#This Row],[Estimación]]/10</calculatedColumnFormula>
    </tableColumn>
    <tableColumn id="8" xr3:uid="{A0003D2B-F04B-427C-8623-CFCF619619E8}" name="LINK" dataDxfId="2519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80E626-AC43-4846-94CD-734F0C3A3A77}" name="Lista3111519232731353943" displayName="Lista3111519232731353943" ref="B14:G20" totalsRowCount="1" headerRowDxfId="25198" dataDxfId="25197" totalsRowDxfId="25196" headerRowBorderDxfId="25195">
  <autoFilter ref="B14:G19" xr:uid="{FBD0D36D-78D7-4C2C-9F13-C41BBABC0BC2}"/>
  <tableColumns count="6">
    <tableColumn id="1" xr3:uid="{4F0D56C7-F201-430D-89F0-F1E3DC4B73EC}" name="Proyecto" dataDxfId="25194" dataCellStyle="Normal"/>
    <tableColumn id="10" xr3:uid="{4F13C7F5-A70B-4365-9EF0-4F03E9888198}" name="Prioridad" dataDxfId="25193"/>
    <tableColumn id="9" xr3:uid="{66D4C55F-A2BE-4195-A8B0-B7BDA92FFFA3}" name="Titulo HU" dataDxfId="25192"/>
    <tableColumn id="3" xr3:uid="{ACDDA4D5-5F03-4AC9-92CB-2D14F6A146E3}" name="Estimación" totalsRowFunction="sum" dataDxfId="25190" totalsRowDxfId="25191" dataCellStyle="Normal"/>
    <tableColumn id="5" xr3:uid="{4A628F2B-C305-4FBC-B947-D5C932136550}" name="ESTADO" totalsRowFunction="sum" dataDxfId="25189" dataCellStyle="Normal"/>
    <tableColumn id="8" xr3:uid="{FE8507B8-1CB3-4C82-A9D6-7E3FCBAEB363}" name="LINK" dataDxfId="2518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6FC45D5-64D3-4610-9467-568D12B87486}" name="Lista34121620242832364044" displayName="Lista34121620242832364044" ref="B23:G40" totalsRowCount="1" headerRowDxfId="25187" dataDxfId="25186" totalsRowDxfId="25185" headerRowBorderDxfId="25184">
  <autoFilter ref="B23:G39" xr:uid="{9EE0C355-57EB-414D-A23C-B1698AD56F6E}"/>
  <tableColumns count="6">
    <tableColumn id="1" xr3:uid="{249DFB54-4D9F-49DF-BD09-1DA292E6EF9D}" name="Proyecto" dataDxfId="25183" dataCellStyle="Normal"/>
    <tableColumn id="10" xr3:uid="{AB1E7B42-2AEF-4D26-8679-7C0610A875B3}" name="Prioridad" dataDxfId="25182"/>
    <tableColumn id="9" xr3:uid="{FACCDED0-C5AD-46D1-A524-187ED835917B}" name="Titulo HU" dataDxfId="25181"/>
    <tableColumn id="3" xr3:uid="{3CAEE98F-F1B3-4154-95B1-F3744790A438}" name="Estimación" totalsRowFunction="sum" dataDxfId="25179" totalsRowDxfId="25180" dataCellStyle="Normal"/>
    <tableColumn id="5" xr3:uid="{658403CF-AC7D-4E3E-8C92-A0E874FBC0D8}" name="ESTADO" dataDxfId="25178" dataCellStyle="Normal"/>
    <tableColumn id="8" xr3:uid="{79E3267A-C30B-4B8E-97E1-3E17179FC827}" name="LINK" dataDxfId="2517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3494B1D-BC7A-4C7F-8121-E21CEA10BD68}" name="Lista345131721252933374145" displayName="Lista345131721252933374145" ref="B43:G57" totalsRowCount="1" headerRowDxfId="25176" dataDxfId="25175" totalsRowDxfId="25174" headerRowBorderDxfId="25173">
  <autoFilter ref="B43:G56" xr:uid="{A0BF8CE7-173D-4BDB-8923-23EA1B1ADDA7}"/>
  <tableColumns count="6">
    <tableColumn id="1" xr3:uid="{BEA8E584-54BF-495D-8FFC-63C766D77920}" name="Proyecto" dataDxfId="25172" dataCellStyle="Normal"/>
    <tableColumn id="10" xr3:uid="{F392BF9E-1187-4F25-9D0F-2D9EFF25C551}" name="Prioridad" dataDxfId="25171"/>
    <tableColumn id="9" xr3:uid="{44E50F72-0B15-4C60-91E4-EEFD59F07568}" name="Titulo HU" dataDxfId="25170"/>
    <tableColumn id="3" xr3:uid="{430E77FD-FAB9-43B3-91DB-8C2F51DDB582}" name="Estimación" totalsRowFunction="sum" dataDxfId="25168" totalsRowDxfId="25169" dataCellStyle="Normal"/>
    <tableColumn id="5" xr3:uid="{F52A6ED7-4616-4384-915C-697E622561F7}" name="ESTADO" dataDxfId="25167" dataCellStyle="Normal"/>
    <tableColumn id="8" xr3:uid="{13611478-D60C-48F4-B198-78B496A8489E}" name="LINK" dataDxfId="2516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861CF33-5078-4F02-BB29-04C9F08EDFAB}" name="Lista10141822263034384246" displayName="Lista10141822263034384246" ref="B3:G11" totalsRowShown="0" headerRowDxfId="23910" dataDxfId="23909" headerRowBorderDxfId="23908">
  <autoFilter ref="B3:G11" xr:uid="{00000000-0009-0000-0100-000001000000}"/>
  <tableColumns count="6">
    <tableColumn id="1" xr3:uid="{5159526A-AC9A-4485-8965-AAA29F2D0DAE}" name="Proyecto" dataDxfId="23907" dataCellStyle="Normal"/>
    <tableColumn id="10" xr3:uid="{CBA379A5-95A2-4DB9-866C-1778632EB610}" name="Prioridad" dataDxfId="23906"/>
    <tableColumn id="9" xr3:uid="{84ABC6F8-EBD5-4E7A-870B-87B0DF6FEFA7}" name="Titulo HU" dataDxfId="23905"/>
    <tableColumn id="3" xr3:uid="{37D5F0F1-E574-4A02-BDC4-1CD5BF6D70BE}" name="Estimación" dataDxfId="23904" dataCellStyle="Normal"/>
    <tableColumn id="5" xr3:uid="{3C0B84A6-1D86-4D7F-8B42-8A0BA5BAC972}" name="ESTADO" dataDxfId="23903" dataCellStyle="Normal">
      <calculatedColumnFormula>Lista10141822263034384246[[#This Row],[Estimación]]/10</calculatedColumnFormula>
    </tableColumn>
    <tableColumn id="8" xr3:uid="{22616C0E-E300-49F2-9823-DD372C3D8E35}" name="LINK" dataDxfId="2390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8214AF4-17E8-4BF7-A502-B8A876108D23}" name="Lista311151923273135394347" displayName="Lista311151923273135394347" ref="B14:G20" totalsRowCount="1" headerRowDxfId="23901" dataDxfId="23900" totalsRowDxfId="23899" headerRowBorderDxfId="23898">
  <autoFilter ref="B14:G19" xr:uid="{FBD0D36D-78D7-4C2C-9F13-C41BBABC0BC2}"/>
  <tableColumns count="6">
    <tableColumn id="1" xr3:uid="{A43BF577-6407-488A-B6A3-31E2AE6A2975}" name="Proyecto" dataDxfId="23897" dataCellStyle="Normal"/>
    <tableColumn id="10" xr3:uid="{4B2A9E77-0F72-4B87-8B58-F84A8B454CFE}" name="Prioridad" dataDxfId="23896"/>
    <tableColumn id="9" xr3:uid="{0A7188D0-54A6-4D72-BFBE-E39C66878149}" name="Titulo HU" dataDxfId="23895"/>
    <tableColumn id="3" xr3:uid="{232B7BBB-5F81-4C5C-98C2-F44E0B148062}" name="Estimación" totalsRowFunction="sum" dataDxfId="23893" totalsRowDxfId="23894" dataCellStyle="Normal"/>
    <tableColumn id="5" xr3:uid="{265A2A7A-185B-4B77-9B04-9A9532965AD5}" name="ESTADO" totalsRowFunction="sum" dataDxfId="23892" dataCellStyle="Normal"/>
    <tableColumn id="8" xr3:uid="{9CAEEB10-481E-481B-AFDF-AB1A891683B9}" name="LINK" dataDxfId="2389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CB0D793B-4720-4B42-9AB4-1B8EC34A9D96}" name="Lista3412162024283236404448" displayName="Lista3412162024283236404448" ref="B23:G40" totalsRowCount="1" headerRowDxfId="23890" dataDxfId="23889" totalsRowDxfId="23888" headerRowBorderDxfId="23887">
  <autoFilter ref="B23:G39" xr:uid="{9EE0C355-57EB-414D-A23C-B1698AD56F6E}"/>
  <tableColumns count="6">
    <tableColumn id="1" xr3:uid="{FF7E6CB7-81B4-441D-B968-29923074659C}" name="Proyecto" dataDxfId="23886" dataCellStyle="Normal"/>
    <tableColumn id="10" xr3:uid="{0C16668A-409B-43D6-9481-96F5E53576CF}" name="Prioridad" dataDxfId="23885"/>
    <tableColumn id="9" xr3:uid="{B18CA16E-64C2-4CE5-88D8-5808587F997C}" name="Titulo HU" dataDxfId="23884"/>
    <tableColumn id="3" xr3:uid="{C45D9476-8575-47D2-9171-7B9E8565C27B}" name="Estimación" totalsRowFunction="sum" dataDxfId="23882" totalsRowDxfId="23883" dataCellStyle="Normal"/>
    <tableColumn id="5" xr3:uid="{B517266B-E389-46F9-8436-8E3F2F7A15FF}" name="ESTADO" totalsRowFunction="custom" dataDxfId="23880" totalsRowDxfId="23881" dataCellStyle="Normal">
      <totalsRowFormula>E25+E27</totalsRowFormula>
    </tableColumn>
    <tableColumn id="8" xr3:uid="{E76AADB7-5F10-41F1-9F99-71DBB529677A}" name="LINK" dataDxfId="2387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1E742B8-4D3A-4792-84F7-64E8D2A463D8}" name="Lista34513172125293337414549" displayName="Lista34513172125293337414549" ref="B43:G57" totalsRowCount="1" headerRowDxfId="23878" dataDxfId="23877" totalsRowDxfId="23876" headerRowBorderDxfId="23875">
  <autoFilter ref="B43:G56" xr:uid="{A0BF8CE7-173D-4BDB-8923-23EA1B1ADDA7}"/>
  <tableColumns count="6">
    <tableColumn id="1" xr3:uid="{4323CDBE-815F-4ED9-A8C8-414996909B1A}" name="Proyecto" dataDxfId="23874" dataCellStyle="Normal"/>
    <tableColumn id="10" xr3:uid="{7AAF8FC1-0816-4ED6-B4A4-51F28C956F4C}" name="Prioridad" dataDxfId="23873"/>
    <tableColumn id="9" xr3:uid="{79DA0B7A-2F1C-4F34-A899-40289E557D17}" name="Titulo HU" dataDxfId="23872"/>
    <tableColumn id="3" xr3:uid="{3737F530-DC64-4747-8E87-15F4FC6B437E}" name="Estimación" totalsRowFunction="sum" dataDxfId="23870" totalsRowDxfId="23871" dataCellStyle="Normal"/>
    <tableColumn id="5" xr3:uid="{C2BCA577-B30D-475C-86B6-7CF4600157C4}" name="ESTADO" dataDxfId="23869" dataCellStyle="Normal"/>
    <tableColumn id="8" xr3:uid="{1A1E2F3E-7465-45ED-8333-2A6481EB4942}" name="LINK" dataDxfId="2386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E330F6A3-209F-4FF2-A63C-31096AEE33DE}" name="Lista1014182226303438424650" displayName="Lista1014182226303438424650" ref="B3:G16" totalsRowCount="1" headerRowDxfId="22749" dataDxfId="22748" headerRowBorderDxfId="22747">
  <autoFilter ref="B3:G15" xr:uid="{00000000-0009-0000-0100-000001000000}"/>
  <tableColumns count="6">
    <tableColumn id="1" xr3:uid="{BACA778C-6CD0-40EC-9E65-0B19CF302EF0}" name="Proyecto" dataDxfId="22745" totalsRowDxfId="22746" dataCellStyle="Normal"/>
    <tableColumn id="10" xr3:uid="{94418049-72BA-4957-ADA7-433AB8DB58FB}" name="Prioridad" dataDxfId="22743" totalsRowDxfId="22744"/>
    <tableColumn id="9" xr3:uid="{E3B919CF-7D44-437A-8BF3-953A4B8A1262}" name="Titulo HU" totalsRowLabel="2 semanas" dataDxfId="22741" totalsRowDxfId="22742"/>
    <tableColumn id="3" xr3:uid="{2DA4ED44-C17C-48FE-9D87-804FD9A58C08}" name="Estimación" totalsRowFunction="custom" dataDxfId="22739" totalsRowDxfId="22740" dataCellStyle="Normal">
      <totalsRowFormula>E15-E7-E10</totalsRowFormula>
    </tableColumn>
    <tableColumn id="5" xr3:uid="{B5A84965-42A8-4FEC-BA81-F653153BC117}" name="ESTADO" dataDxfId="22738" dataCellStyle="Normal">
      <calculatedColumnFormula>Lista1014182226303438424650[[#This Row],[Estimación]]/10</calculatedColumnFormula>
    </tableColumn>
    <tableColumn id="8" xr3:uid="{45EDACA1-62E2-4E91-A910-F87325EF3D68}" name="LINK" dataDxfId="22736" totalsRowDxfId="2273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14A0704-7D61-4B50-A19B-6FE66049D647}" name="Lista31115192327313539434751" displayName="Lista31115192327313539434751" ref="B18:G24" totalsRowCount="1" headerRowDxfId="22735" dataDxfId="22734" totalsRowDxfId="22733" headerRowBorderDxfId="22732">
  <autoFilter ref="B18:G23" xr:uid="{FBD0D36D-78D7-4C2C-9F13-C41BBABC0BC2}"/>
  <tableColumns count="6">
    <tableColumn id="1" xr3:uid="{91DF389E-2153-45E6-84D1-71EB8EBDC2E1}" name="Proyecto" dataDxfId="22731" dataCellStyle="Normal"/>
    <tableColumn id="10" xr3:uid="{6B929A38-A6BC-453D-8C05-12BE59356FC8}" name="Prioridad" dataDxfId="22730"/>
    <tableColumn id="9" xr3:uid="{49F21BB2-DB20-4391-A2CD-3AF4174A40FC}" name="Titulo HU" dataDxfId="22729"/>
    <tableColumn id="3" xr3:uid="{02A7C0A3-C739-476B-AB6C-034CD97265C9}" name="Estimación" totalsRowFunction="sum" dataDxfId="22727" totalsRowDxfId="22728" dataCellStyle="Normal"/>
    <tableColumn id="5" xr3:uid="{34B3AD7D-49DD-4074-8401-BFCBC39D3EF7}" name="ESTADO" totalsRowFunction="sum" dataDxfId="22726" dataCellStyle="Normal"/>
    <tableColumn id="8" xr3:uid="{A292BD0E-EEC6-454B-A95E-402378DF21F3}" name="LINK" dataDxfId="2272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BB962CB5-0CD5-4115-891B-47533FAC6410}" name="Lista341216202428323640444852" displayName="Lista341216202428323640444852" ref="B27:G44" totalsRowCount="1" headerRowDxfId="22724" dataDxfId="22723" totalsRowDxfId="22722" headerRowBorderDxfId="22721">
  <autoFilter ref="B27:G43" xr:uid="{9EE0C355-57EB-414D-A23C-B1698AD56F6E}"/>
  <tableColumns count="6">
    <tableColumn id="1" xr3:uid="{13A6227A-584F-4133-B962-DA44F209F635}" name="Proyecto" dataDxfId="22720" dataCellStyle="Normal"/>
    <tableColumn id="10" xr3:uid="{BFE5B54A-E75E-4931-87FB-930AD63B4131}" name="Prioridad" dataDxfId="22719"/>
    <tableColumn id="9" xr3:uid="{0C9CCE22-DDD7-4C04-BAFD-C9BFD311FD81}" name="Titulo HU" dataDxfId="22718"/>
    <tableColumn id="3" xr3:uid="{E1EE456E-306F-493E-BF51-55D4F98EC46F}" name="Estimación" totalsRowFunction="sum" dataDxfId="22716" totalsRowDxfId="22717" dataCellStyle="Normal"/>
    <tableColumn id="5" xr3:uid="{8C3F1B75-40D8-47AA-B92E-50371ECA568E}" name="ESTADO" totalsRowFunction="custom" dataDxfId="22714" totalsRowDxfId="22715" dataCellStyle="Normal">
      <totalsRowFormula>E29+E31</totalsRowFormula>
    </tableColumn>
    <tableColumn id="8" xr3:uid="{5B6397B0-667F-4C02-9393-908E0CDE43BE}" name="LINK" dataDxfId="2271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9F8370F-B0BE-49EC-82BD-9829A85F3876}" name="Lista3451317212529333741454953" displayName="Lista3451317212529333741454953" ref="B47:G61" totalsRowCount="1" headerRowDxfId="22712" dataDxfId="22711" totalsRowDxfId="22710" headerRowBorderDxfId="22709">
  <autoFilter ref="B47:G60" xr:uid="{A0BF8CE7-173D-4BDB-8923-23EA1B1ADDA7}"/>
  <tableColumns count="6">
    <tableColumn id="1" xr3:uid="{F00E9DE3-0201-4D08-82AC-0627147A0582}" name="Proyecto" dataDxfId="22708" dataCellStyle="Normal"/>
    <tableColumn id="10" xr3:uid="{36910663-6FDD-4AF7-BD2B-A265DE402894}" name="Prioridad" dataDxfId="22707"/>
    <tableColumn id="9" xr3:uid="{5F8B9AC7-0FA1-425C-93BA-04A17D84A386}" name="Titulo HU" dataDxfId="22706"/>
    <tableColumn id="3" xr3:uid="{14D8C386-A748-46A7-8182-53A173B10DB3}" name="Estimación" totalsRowFunction="sum" dataDxfId="22704" totalsRowDxfId="22705" dataCellStyle="Normal"/>
    <tableColumn id="5" xr3:uid="{596E60D4-2092-4680-A012-DC726FEFE3FD}" name="ESTADO" dataDxfId="22703" dataCellStyle="Normal"/>
    <tableColumn id="8" xr3:uid="{892760EF-B715-4B14-9936-2640E359ED03}" name="LINK" dataDxfId="2270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02F648E-B673-4948-9AA9-02F4FC732E66}" name="Lista101418222630343842465054" displayName="Lista101418222630343842465054" ref="B3:G16" totalsRowCount="1" headerRowDxfId="21583" dataDxfId="21582" headerRowBorderDxfId="21581">
  <autoFilter ref="B3:G15" xr:uid="{00000000-0009-0000-0100-000001000000}"/>
  <tableColumns count="6">
    <tableColumn id="1" xr3:uid="{DC097D55-8604-43C1-8674-417E9CC86EBD}" name="Proyecto" dataDxfId="21579" totalsRowDxfId="21580" dataCellStyle="Normal"/>
    <tableColumn id="10" xr3:uid="{9EFBFB13-95CC-4F62-84BC-F38987BE91F6}" name="Prioridad" dataDxfId="21578"/>
    <tableColumn id="9" xr3:uid="{20063380-58CD-495A-BFE8-83C5F176A0D8}" name="Titulo HU" dataDxfId="21576" totalsRowDxfId="21577"/>
    <tableColumn id="3" xr3:uid="{2FB2FB0C-2871-40A2-8819-3D6E158A8DA7}" name="Estimación" dataDxfId="21574" totalsRowDxfId="21575" dataCellStyle="Normal"/>
    <tableColumn id="5" xr3:uid="{0AB47FC5-DB17-4613-BCB6-D9371D9B249B}" name="ESTADO" dataDxfId="21573" dataCellStyle="Normal">
      <calculatedColumnFormula>Lista101418222630343842465054[[#This Row],[Estimación]]/10</calculatedColumnFormula>
    </tableColumn>
    <tableColumn id="8" xr3:uid="{E2512409-DCB5-44BD-893C-1DF4A5E12309}" name="LINK" dataDxfId="21571" totalsRowDxfId="2157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2A8062F-1893-417D-97C4-124EF5E69ADB}" name="Lista3111519232731353943475155" displayName="Lista3111519232731353943475155" ref="B18:G24" totalsRowCount="1" headerRowDxfId="21570" dataDxfId="21569" totalsRowDxfId="21568" headerRowBorderDxfId="21567">
  <autoFilter ref="B18:G23" xr:uid="{FBD0D36D-78D7-4C2C-9F13-C41BBABC0BC2}"/>
  <tableColumns count="6">
    <tableColumn id="1" xr3:uid="{E368D3C7-8139-4CC2-8E08-4322CA077BA4}" name="Proyecto" dataDxfId="21566" dataCellStyle="Normal"/>
    <tableColumn id="10" xr3:uid="{F58F28D2-2D19-4B5A-B7F2-A08B8671AEA0}" name="Prioridad" dataDxfId="21565"/>
    <tableColumn id="9" xr3:uid="{DC9E7A89-7441-47A3-BDB2-A4302C3002D0}" name="Titulo HU" dataDxfId="21564"/>
    <tableColumn id="3" xr3:uid="{6ABA6B16-C84F-44BF-BEF2-CE795018A50A}" name="Estimación" totalsRowFunction="sum" dataDxfId="21562" totalsRowDxfId="21563" dataCellStyle="Normal"/>
    <tableColumn id="5" xr3:uid="{37C56FE5-309F-4CC9-A749-D9F35DBDE1ED}" name="ESTADO" totalsRowFunction="sum" dataDxfId="21561" dataCellStyle="Normal"/>
    <tableColumn id="8" xr3:uid="{A71AFB27-3A56-4FEB-B546-DA15F6565740}" name="LINK" dataDxfId="2156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28DF245-9A4D-403E-8F87-059737BE0DF2}" name="Lista34121620242832364044485256" displayName="Lista34121620242832364044485256" ref="B27:G44" totalsRowCount="1" headerRowDxfId="21559" dataDxfId="21558" totalsRowDxfId="21557" headerRowBorderDxfId="21556">
  <autoFilter ref="B27:G43" xr:uid="{9EE0C355-57EB-414D-A23C-B1698AD56F6E}"/>
  <tableColumns count="6">
    <tableColumn id="1" xr3:uid="{2E969773-1465-4AC4-B052-29485C9F14F1}" name="Proyecto" dataDxfId="21555" dataCellStyle="Normal"/>
    <tableColumn id="10" xr3:uid="{CCD22A16-FB06-4399-BEF0-F33267105660}" name="Prioridad" dataDxfId="21554"/>
    <tableColumn id="9" xr3:uid="{51DF2348-C94A-4FAD-B3F5-FD2B93CD91DF}" name="Titulo HU" dataDxfId="21553"/>
    <tableColumn id="3" xr3:uid="{670734DD-30D5-4A6A-B056-32AC3A91E89E}" name="Estimación" totalsRowFunction="sum" dataDxfId="21551" totalsRowDxfId="21552" dataCellStyle="Normal"/>
    <tableColumn id="5" xr3:uid="{92D71A05-BFBA-4175-AEEF-0DE66EB5E004}" name="ESTADO" totalsRowFunction="custom" dataDxfId="21549" totalsRowDxfId="21550" dataCellStyle="Normal">
      <totalsRowFormula>E29+E31</totalsRowFormula>
    </tableColumn>
    <tableColumn id="8" xr3:uid="{F205443B-F691-41AF-ACD6-F73772EF19E4}" name="LINK" dataDxfId="2154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9F63783-DD9A-4056-87C0-E3BE8508789E}" name="Lista345131721252933374145495357" displayName="Lista345131721252933374145495357" ref="B47:G61" totalsRowCount="1" headerRowDxfId="21547" dataDxfId="21546" totalsRowDxfId="21545" headerRowBorderDxfId="21544">
  <autoFilter ref="B47:G60" xr:uid="{A0BF8CE7-173D-4BDB-8923-23EA1B1ADDA7}"/>
  <tableColumns count="6">
    <tableColumn id="1" xr3:uid="{0A336CB3-7DDC-44B4-9429-4D2FC06BDE74}" name="Proyecto" dataDxfId="21543" dataCellStyle="Normal"/>
    <tableColumn id="10" xr3:uid="{E598E01D-0258-4805-A592-BD84C19CFC12}" name="Prioridad" dataDxfId="21542"/>
    <tableColumn id="9" xr3:uid="{174C756C-B49F-4482-81D7-C2106DA404CF}" name="Titulo HU" dataDxfId="21541"/>
    <tableColumn id="3" xr3:uid="{E15D90F4-5456-40D0-A1DD-2B11780BF30C}" name="Estimación" totalsRowFunction="sum" dataDxfId="21539" totalsRowDxfId="21540" dataCellStyle="Normal"/>
    <tableColumn id="5" xr3:uid="{3B2488C6-36FD-4DFE-8718-F1289645BAF5}" name="ESTADO" dataDxfId="21538" dataCellStyle="Normal"/>
    <tableColumn id="8" xr3:uid="{B3FC0354-F124-496A-A090-65144A2B6290}" name="LINK" dataDxfId="2153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E2914C8C-5A06-43DF-A6EE-5D901A287E85}" name="Lista10141822263034384246505458" displayName="Lista10141822263034384246505458" ref="B3:G16" totalsRowCount="1" headerRowDxfId="20418" dataDxfId="20417" headerRowBorderDxfId="20416">
  <autoFilter ref="B3:G15" xr:uid="{00000000-0009-0000-0100-000001000000}"/>
  <tableColumns count="6">
    <tableColumn id="1" xr3:uid="{E6E8FFD4-19AA-4C1A-8A4F-381B47387030}" name="Proyecto" dataDxfId="20414" totalsRowDxfId="20415" dataCellStyle="Normal"/>
    <tableColumn id="10" xr3:uid="{CC821329-6733-4DD4-9D16-039B7B175175}" name="Prioridad" dataDxfId="20413"/>
    <tableColumn id="9" xr3:uid="{2F0BF6D7-3E21-44AC-AF87-C3A0AEC5A90D}" name="Titulo HU" dataDxfId="20411" totalsRowDxfId="20412"/>
    <tableColumn id="3" xr3:uid="{DE20632E-A9E8-4E05-85FE-71E81AFC3CF3}" name="Estimación" totalsRowFunction="custom" dataDxfId="20409" totalsRowDxfId="20410" dataCellStyle="Normal">
      <totalsRowFormula>E15-E5-E6-E13-E14</totalsRowFormula>
    </tableColumn>
    <tableColumn id="5" xr3:uid="{D0A8AC58-68EE-4144-BEAD-DAE3EF01D9FC}" name="ESTADO" dataDxfId="20408" dataCellStyle="Normal">
      <calculatedColumnFormula>Lista10141822263034384246505458[[#This Row],[Estimación]]/10</calculatedColumnFormula>
    </tableColumn>
    <tableColumn id="8" xr3:uid="{61D4E1D0-286D-4BF6-8AB9-2EA83DE584A2}" name="LINK" dataDxfId="20406" totalsRowDxfId="2040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C3BC41BF-D5E3-4B6F-B299-EB40B9CF14C4}" name="Lista311151923273135394347515559" displayName="Lista311151923273135394347515559" ref="B18:G24" totalsRowCount="1" headerRowDxfId="20405" dataDxfId="20404" totalsRowDxfId="20403" headerRowBorderDxfId="20402">
  <autoFilter ref="B18:G23" xr:uid="{FBD0D36D-78D7-4C2C-9F13-C41BBABC0BC2}"/>
  <tableColumns count="6">
    <tableColumn id="1" xr3:uid="{603286B4-C880-42C9-8750-F1E193ADD439}" name="Proyecto" dataDxfId="20401" dataCellStyle="Normal"/>
    <tableColumn id="10" xr3:uid="{F0308929-5316-4973-94F6-2814A08EB754}" name="Prioridad" dataDxfId="20400"/>
    <tableColumn id="9" xr3:uid="{606414AA-9703-40AA-B258-6CCECB192284}" name="Titulo HU" dataDxfId="20399"/>
    <tableColumn id="3" xr3:uid="{CCB2C2A8-6135-4CE8-A147-3ED419FF3030}" name="Estimación" totalsRowFunction="sum" dataDxfId="20397" totalsRowDxfId="20398" dataCellStyle="Normal"/>
    <tableColumn id="5" xr3:uid="{E51386C3-6945-4DA8-85D9-62F6C7134F6E}" name="ESTADO" totalsRowFunction="sum" dataDxfId="20396" dataCellStyle="Normal"/>
    <tableColumn id="8" xr3:uid="{8075BD67-E781-4889-8F37-7F1F0B797E77}" name="LINK" dataDxfId="2039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59C3D6B-52B2-4A02-B68A-50EC0AF9F4EF}" name="Lista3412162024283236404448525660" displayName="Lista3412162024283236404448525660" ref="B27:G44" totalsRowCount="1" headerRowDxfId="20394" dataDxfId="20393" totalsRowDxfId="20392" headerRowBorderDxfId="20391">
  <autoFilter ref="B27:G43" xr:uid="{9EE0C355-57EB-414D-A23C-B1698AD56F6E}"/>
  <tableColumns count="6">
    <tableColumn id="1" xr3:uid="{32516EF7-D19D-4E3A-85A4-B5DA936EF6B1}" name="Proyecto" dataDxfId="20390" dataCellStyle="Normal"/>
    <tableColumn id="10" xr3:uid="{FA02254C-823A-45C6-8EF7-71CDD913BD94}" name="Prioridad" dataDxfId="20389"/>
    <tableColumn id="9" xr3:uid="{37450BDD-CB2B-42C0-B65A-B4366A943753}" name="Titulo HU" dataDxfId="20388"/>
    <tableColumn id="3" xr3:uid="{65EC381F-FFE2-4435-893D-92A551D177BA}" name="Estimación" totalsRowFunction="sum" dataDxfId="20386" totalsRowDxfId="20387" dataCellStyle="Normal"/>
    <tableColumn id="5" xr3:uid="{B8991F37-732F-46E1-807F-034A0BE8A817}" name="ESTADO" totalsRowFunction="custom" dataDxfId="20384" totalsRowDxfId="20385" dataCellStyle="Normal">
      <totalsRowFormula>E29+E32</totalsRowFormula>
    </tableColumn>
    <tableColumn id="8" xr3:uid="{6A7701F0-D23B-4363-A6AF-B32748C17632}" name="LINK" dataDxfId="2038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96589F43-4DFD-4947-8673-3F06333483C7}" name="Lista34513172125293337414549535761" displayName="Lista34513172125293337414549535761" ref="B47:G61" totalsRowCount="1" headerRowDxfId="20382" dataDxfId="20381" totalsRowDxfId="20380" headerRowBorderDxfId="20379">
  <autoFilter ref="B47:G60" xr:uid="{A0BF8CE7-173D-4BDB-8923-23EA1B1ADDA7}"/>
  <tableColumns count="6">
    <tableColumn id="1" xr3:uid="{E16AE265-7401-4409-9ADF-434004212C61}" name="Proyecto" dataDxfId="20378" dataCellStyle="Normal"/>
    <tableColumn id="10" xr3:uid="{2E651AD4-F447-452A-A8A4-6242EBE332B7}" name="Prioridad" dataDxfId="20377"/>
    <tableColumn id="9" xr3:uid="{FB9F0506-1640-484F-A9DE-2F1E5AC89B8B}" name="Titulo HU" dataDxfId="20376"/>
    <tableColumn id="3" xr3:uid="{06DD159F-FED3-43AD-B862-5924D6C55C34}" name="Estimación" totalsRowFunction="sum" dataDxfId="20374" totalsRowDxfId="20375" dataCellStyle="Normal"/>
    <tableColumn id="5" xr3:uid="{316D8255-04EB-481F-9987-3931542E5C85}" name="ESTADO" dataDxfId="20373" dataCellStyle="Normal"/>
    <tableColumn id="8" xr3:uid="{F6718E81-5CC5-4A5F-A48C-6814334BB9BC}" name="LINK" dataDxfId="2037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8537500-D032-4A29-B8AB-837D0FA7F4AD}" name="Lista1014182226303438424650545862" displayName="Lista1014182226303438424650545862" ref="B3:G16" totalsRowCount="1" headerRowDxfId="19093" dataDxfId="19092" headerRowBorderDxfId="19091">
  <autoFilter ref="B3:G15" xr:uid="{00000000-0009-0000-0100-000001000000}"/>
  <tableColumns count="6">
    <tableColumn id="1" xr3:uid="{E105B686-473E-4738-A479-240CBB2FD2DF}" name="Proyecto" dataDxfId="19089" totalsRowDxfId="19090" dataCellStyle="Normal"/>
    <tableColumn id="10" xr3:uid="{3BCA9D1C-E6B0-48B2-A5FD-C72076F2F25E}" name="Prioridad" dataDxfId="19088"/>
    <tableColumn id="9" xr3:uid="{47E3661B-2AF3-4C47-80FB-A619169C9AD0}" name="Titulo HU" dataDxfId="19086" totalsRowDxfId="19087"/>
    <tableColumn id="3" xr3:uid="{EF169BA8-5AB5-4A1C-A17A-68882BA771B3}" name="Estimación" dataDxfId="19084" totalsRowDxfId="19085" dataCellStyle="Normal"/>
    <tableColumn id="5" xr3:uid="{10DE9F40-FFA3-48A8-A930-09D05BA5C8AC}" name="ESTADO" dataDxfId="19083" dataCellStyle="Normal">
      <calculatedColumnFormula>Lista1014182226303438424650545862[[#This Row],[Estimación]]/10</calculatedColumnFormula>
    </tableColumn>
    <tableColumn id="8" xr3:uid="{617768D0-82A7-44B0-9D12-102752C64D56}" name="LINK" dataDxfId="19081" totalsRowDxfId="1908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CF669D8A-8537-4A8D-9566-2FCA521B2D7F}" name="Lista31115192327313539434751555963" displayName="Lista31115192327313539434751555963" ref="B18:G24" totalsRowCount="1" headerRowDxfId="19080" dataDxfId="19079" totalsRowDxfId="19078" headerRowBorderDxfId="19077">
  <autoFilter ref="B18:G23" xr:uid="{FBD0D36D-78D7-4C2C-9F13-C41BBABC0BC2}"/>
  <tableColumns count="6">
    <tableColumn id="1" xr3:uid="{554985EA-EB75-4E38-A1AB-EBE3A2989115}" name="Proyecto" dataDxfId="19076" dataCellStyle="Normal"/>
    <tableColumn id="10" xr3:uid="{9E809E2D-020F-4A14-A339-4B01AE1BAD9D}" name="Prioridad" dataDxfId="19075"/>
    <tableColumn id="9" xr3:uid="{FA27714E-83FB-42F2-8315-117F040E6BE4}" name="Titulo HU" dataDxfId="19074"/>
    <tableColumn id="3" xr3:uid="{15AEE3AB-E233-4B36-B60E-36A012D6726F}" name="Estimación" totalsRowFunction="sum" dataDxfId="19072" totalsRowDxfId="19073" dataCellStyle="Normal"/>
    <tableColumn id="5" xr3:uid="{8AEF89AC-17EA-49D4-A432-CB75416AB630}" name="ESTADO" totalsRowFunction="sum" dataDxfId="19071" dataCellStyle="Normal"/>
    <tableColumn id="8" xr3:uid="{BD79D3C5-5DCA-45F6-8148-0CA6C5500627}" name="LINK" dataDxfId="1907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F324FE-84AE-4426-B69B-FBC49671F893}" name="Lista341216202428323640444852566064" displayName="Lista341216202428323640444852566064" ref="B27:G44" totalsRowCount="1" headerRowDxfId="19069" dataDxfId="19068" totalsRowDxfId="19067" headerRowBorderDxfId="19066">
  <autoFilter ref="B27:G43" xr:uid="{9EE0C355-57EB-414D-A23C-B1698AD56F6E}"/>
  <tableColumns count="6">
    <tableColumn id="1" xr3:uid="{9496072A-8382-4A2D-91DC-CCF476D5A5A9}" name="Proyecto" dataDxfId="19065" dataCellStyle="Normal"/>
    <tableColumn id="10" xr3:uid="{3A5B4FD8-9B60-4CBC-B3EA-204FE083ED6E}" name="Prioridad" dataDxfId="19064"/>
    <tableColumn id="9" xr3:uid="{05CA6F2D-2772-46D4-A6E1-C60DF36FC7C6}" name="Titulo HU" dataDxfId="19063"/>
    <tableColumn id="3" xr3:uid="{24D4B9A1-A288-4857-8038-AB893E3CE4C3}" name="Estimación" totalsRowFunction="sum" dataDxfId="19061" totalsRowDxfId="19062" dataCellStyle="Normal"/>
    <tableColumn id="5" xr3:uid="{ED993B09-E65E-419D-8A4D-2CA3C17EA0AC}" name="ESTADO" totalsRowFunction="custom" dataDxfId="19059" totalsRowDxfId="19060" dataCellStyle="Normal">
      <totalsRowFormula>E29+E32</totalsRowFormula>
    </tableColumn>
    <tableColumn id="8" xr3:uid="{EF102105-0F88-4203-B856-B059EE998CDC}" name="LINK" dataDxfId="1905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50659338-186E-412C-B739-1D3B52B970E6}" name="Lista3451317212529333741454953576165" displayName="Lista3451317212529333741454953576165" ref="B47:G61" totalsRowCount="1" headerRowDxfId="19057" dataDxfId="19056" totalsRowDxfId="19055" headerRowBorderDxfId="19054">
  <autoFilter ref="B47:G60" xr:uid="{A0BF8CE7-173D-4BDB-8923-23EA1B1ADDA7}"/>
  <tableColumns count="6">
    <tableColumn id="1" xr3:uid="{E8CFED91-44A4-4CA5-BAA1-59681AFA92C9}" name="Proyecto" dataDxfId="19053" dataCellStyle="Normal"/>
    <tableColumn id="10" xr3:uid="{36E135E0-9337-4A62-91BE-C98902129C5F}" name="Prioridad" dataDxfId="19052"/>
    <tableColumn id="9" xr3:uid="{AAFC9513-CE74-4A38-A536-06BF5B29F8A5}" name="Titulo HU" dataDxfId="19051"/>
    <tableColumn id="3" xr3:uid="{B08C81A5-C8EC-468A-854F-FAA10092011C}" name="Estimación" totalsRowFunction="sum" dataDxfId="19049" totalsRowDxfId="19050" dataCellStyle="Normal"/>
    <tableColumn id="5" xr3:uid="{D1111385-F770-4348-98E2-B71070BE67C0}" name="ESTADO" dataDxfId="19048" dataCellStyle="Normal"/>
    <tableColumn id="8" xr3:uid="{E4E1047B-FF36-425D-B1A7-43E58FB97AA0}" name="LINK" dataDxfId="1904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4A25BBE-7C59-4859-AB55-E64CC3253F37}" name="Lista101418222630343842465054586266" displayName="Lista101418222630343842465054586266" ref="B3:G16" totalsRowCount="1" headerRowDxfId="17768" dataDxfId="17767" headerRowBorderDxfId="17766">
  <autoFilter ref="B3:G15" xr:uid="{00000000-0009-0000-0100-000001000000}"/>
  <tableColumns count="6">
    <tableColumn id="1" xr3:uid="{947093B1-8C96-4117-942E-DF6C4534BDE8}" name="Proyecto" dataDxfId="17764" totalsRowDxfId="17765" dataCellStyle="Normal"/>
    <tableColumn id="10" xr3:uid="{BA9A95C1-C03D-4368-B138-A7CDDBE10DAD}" name="Prioridad" dataDxfId="17763"/>
    <tableColumn id="9" xr3:uid="{9EC70FFD-D46C-4CA0-978A-5A762C31A751}" name="Titulo HU" dataDxfId="17761" totalsRowDxfId="17762"/>
    <tableColumn id="3" xr3:uid="{0B94E26F-B2F1-4B94-B4A1-680974F2D1E0}" name="Estimación" dataDxfId="17759" totalsRowDxfId="17760" dataCellStyle="Normal"/>
    <tableColumn id="5" xr3:uid="{CD2BD380-2EF2-425A-8F74-52176C0BD6C5}" name="ESTADO" dataDxfId="17758" dataCellStyle="Normal">
      <calculatedColumnFormula>Lista101418222630343842465054586266[[#This Row],[Estimación]]/10</calculatedColumnFormula>
    </tableColumn>
    <tableColumn id="8" xr3:uid="{B14576B4-83BE-452D-916F-3AC2E3DA4880}" name="LINK" dataDxfId="17756" totalsRowDxfId="1775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D2E9859-5BEA-4699-9FBE-5B141C0B83D4}" name="Lista3111519232731353943475155596367" displayName="Lista3111519232731353943475155596367" ref="B18:G24" totalsRowCount="1" headerRowDxfId="17755" dataDxfId="17754" totalsRowDxfId="17753" headerRowBorderDxfId="17752">
  <autoFilter ref="B18:G23" xr:uid="{FBD0D36D-78D7-4C2C-9F13-C41BBABC0BC2}"/>
  <tableColumns count="6">
    <tableColumn id="1" xr3:uid="{3E0B9B6A-AF24-403F-B544-D24692698CB6}" name="Proyecto" dataDxfId="17751" dataCellStyle="Normal"/>
    <tableColumn id="10" xr3:uid="{55166D72-CDBE-477A-962A-AD568FB3BF35}" name="Prioridad" dataDxfId="17750"/>
    <tableColumn id="9" xr3:uid="{96F02EDA-63C9-4CCF-BB51-85713C82607E}" name="Titulo HU" dataDxfId="17749"/>
    <tableColumn id="3" xr3:uid="{E975D409-9AAF-45A8-B01D-3226E5FB353A}" name="Estimación" totalsRowFunction="sum" dataDxfId="17747" totalsRowDxfId="17748" dataCellStyle="Normal"/>
    <tableColumn id="5" xr3:uid="{657F8F7C-3CCD-4D06-9700-E53F1F6C8C9E}" name="ESTADO" totalsRowFunction="sum" dataDxfId="17746" dataCellStyle="Normal"/>
    <tableColumn id="8" xr3:uid="{75CEB204-3641-4196-B9CD-5F19555B2C69}" name="LINK" dataDxfId="1774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E01D5AEB-9457-4128-B4B9-111D1DD337D3}" name="Lista34121620242832364044485256606468" displayName="Lista34121620242832364044485256606468" ref="B27:G44" totalsRowCount="1" headerRowDxfId="17744" dataDxfId="17743" totalsRowDxfId="17742" headerRowBorderDxfId="17741">
  <autoFilter ref="B27:G43" xr:uid="{9EE0C355-57EB-414D-A23C-B1698AD56F6E}"/>
  <tableColumns count="6">
    <tableColumn id="1" xr3:uid="{31A6968A-5745-4B1E-AFD1-564E93F72099}" name="Proyecto" dataDxfId="17740" dataCellStyle="Normal"/>
    <tableColumn id="10" xr3:uid="{3045920C-F543-4982-BDD1-380F87E8F8EB}" name="Prioridad" dataDxfId="17739"/>
    <tableColumn id="9" xr3:uid="{23347669-5C2D-4B00-97A5-7F84B9AC341D}" name="Titulo HU" dataDxfId="17738"/>
    <tableColumn id="3" xr3:uid="{72520A10-F6D4-4052-B953-FBB172661F68}" name="Estimación" totalsRowFunction="sum" dataDxfId="17736" totalsRowDxfId="17737" dataCellStyle="Normal"/>
    <tableColumn id="5" xr3:uid="{488E57D0-63C6-45EA-B214-BD54857C3B84}" name="ESTADO" totalsRowFunction="custom" dataDxfId="17734" totalsRowDxfId="17735" dataCellStyle="Normal">
      <totalsRowFormula>E29+E32</totalsRowFormula>
    </tableColumn>
    <tableColumn id="8" xr3:uid="{DA98C6A1-F5E2-4CC6-99DC-8C8C84C5AC7A}" name="LINK" dataDxfId="1773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89020F7C-C928-4BD8-900D-3292F3419A9E}" name="Lista345131721252933374145495357616569" displayName="Lista345131721252933374145495357616569" ref="B47:G61" totalsRowCount="1" headerRowDxfId="17732" dataDxfId="17731" totalsRowDxfId="17730" headerRowBorderDxfId="17729">
  <autoFilter ref="B47:G60" xr:uid="{A0BF8CE7-173D-4BDB-8923-23EA1B1ADDA7}"/>
  <tableColumns count="6">
    <tableColumn id="1" xr3:uid="{FED77F1D-A1F9-49D0-83E9-61F57799CE24}" name="Proyecto" dataDxfId="17728" dataCellStyle="Normal"/>
    <tableColumn id="10" xr3:uid="{539E6F5D-690F-46A8-8426-D451E3DE57DF}" name="Prioridad" dataDxfId="17727"/>
    <tableColumn id="9" xr3:uid="{1EBAADB5-5AAC-4FEB-B7C4-7C0223788FD7}" name="Titulo HU" dataDxfId="17726"/>
    <tableColumn id="3" xr3:uid="{EFB15E61-08B7-4038-A024-E11EFCACA656}" name="Estimación" totalsRowFunction="sum" dataDxfId="17724" totalsRowDxfId="17725" dataCellStyle="Normal"/>
    <tableColumn id="5" xr3:uid="{6C55A131-78C3-4968-BA28-A85CFEBCC435}" name="ESTADO" dataDxfId="17723" dataCellStyle="Normal"/>
    <tableColumn id="8" xr3:uid="{FA4FC616-94AF-4604-A61E-B8D3BB0CE0A0}" name="LINK" dataDxfId="1772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B06428E-D6E3-4DE3-AC8A-333A73974F75}" name="Lista10141822263034384246505458626670" displayName="Lista10141822263034384246505458626670" ref="B3:G16" totalsRowCount="1" headerRowDxfId="16645" dataDxfId="16644" headerRowBorderDxfId="16643">
  <autoFilter ref="B3:G15" xr:uid="{0B06428E-D6E3-4DE3-AC8A-333A73974F75}"/>
  <tableColumns count="6">
    <tableColumn id="1" xr3:uid="{C89D5984-42C0-4C78-AC5E-BFBAF3927EB6}" name="Proyecto" dataDxfId="16641" totalsRowDxfId="16642" dataCellStyle="Normal"/>
    <tableColumn id="10" xr3:uid="{413C954B-E033-45D0-8E98-1DA94EC3C569}" name="Prioridad" dataDxfId="16640"/>
    <tableColumn id="9" xr3:uid="{18E5D3E0-1006-4E9D-AA1A-D05F2994F06C}" name="Titulo HU" dataDxfId="16638" totalsRowDxfId="16639"/>
    <tableColumn id="3" xr3:uid="{908D4333-FF65-4865-839A-362846119917}" name="Estimación" dataDxfId="16636" totalsRowDxfId="16637" dataCellStyle="Normal"/>
    <tableColumn id="5" xr3:uid="{DEFFD13B-B87A-4CE5-9D2F-E74E962E031E}" name="ESTADO" dataDxfId="16635" dataCellStyle="Normal">
      <calculatedColumnFormula>Lista10141822263034384246505458626670[[#This Row],[Estimación]]/10</calculatedColumnFormula>
    </tableColumn>
    <tableColumn id="8" xr3:uid="{2ED90A41-E2E2-496D-8676-A4FADCC2810E}" name="LINK" dataDxfId="16633" totalsRowDxfId="1663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606D61B0-B7C0-49DA-8B95-0EEE7A11617F}" name="Lista311151923273135394347515559636771" displayName="Lista311151923273135394347515559636771" ref="B18:G24" totalsRowCount="1" headerRowDxfId="16632" dataDxfId="16631" totalsRowDxfId="16630" headerRowBorderDxfId="16629">
  <autoFilter ref="B18:G23" xr:uid="{606D61B0-B7C0-49DA-8B95-0EEE7A11617F}"/>
  <tableColumns count="6">
    <tableColumn id="1" xr3:uid="{376C1154-1594-4094-96E7-3FAD84351DFB}" name="Proyecto" dataDxfId="16628" dataCellStyle="Normal"/>
    <tableColumn id="10" xr3:uid="{E0D3ECD7-6B81-4702-82C5-EA1C4C7EF129}" name="Prioridad" dataDxfId="16627"/>
    <tableColumn id="9" xr3:uid="{B36DD734-F095-42E2-B265-9B7C952479BE}" name="Titulo HU" dataDxfId="16626"/>
    <tableColumn id="3" xr3:uid="{C82BB26C-9554-4EDC-AD3B-A6A8173B3272}" name="Estimación" totalsRowFunction="sum" dataDxfId="16624" totalsRowDxfId="16625" dataCellStyle="Normal"/>
    <tableColumn id="5" xr3:uid="{7F34C52C-779B-4AEB-9FAE-287AF4837159}" name="ESTADO" totalsRowFunction="sum" dataDxfId="16623" dataCellStyle="Normal"/>
    <tableColumn id="8" xr3:uid="{0580A6EA-2CF0-48E9-88D3-D1E7ECE5C318}" name="LINK" dataDxfId="1662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4158533D-2225-4389-B842-C640644FC1AC}" name="Lista3412162024283236404448525660646872" displayName="Lista3412162024283236404448525660646872" ref="B27:G44" totalsRowCount="1" headerRowDxfId="16621" dataDxfId="16620" totalsRowDxfId="16619" headerRowBorderDxfId="16618">
  <autoFilter ref="B27:G43" xr:uid="{4158533D-2225-4389-B842-C640644FC1AC}"/>
  <tableColumns count="6">
    <tableColumn id="1" xr3:uid="{7F714501-4D14-49EB-BDBD-8D4ADE71602B}" name="Proyecto" dataDxfId="16617" dataCellStyle="Normal"/>
    <tableColumn id="10" xr3:uid="{3287B095-B1C2-4E2D-B78C-95A715E08F71}" name="Prioridad" dataDxfId="16616"/>
    <tableColumn id="9" xr3:uid="{7E2BAE3A-6A63-42DE-97BD-3DDA66F4EB55}" name="Titulo HU" dataDxfId="16615"/>
    <tableColumn id="3" xr3:uid="{59443090-C0D9-4F9D-A576-61DCEE080876}" name="Estimación" totalsRowFunction="sum" dataDxfId="16613" totalsRowDxfId="16614" dataCellStyle="Normal"/>
    <tableColumn id="5" xr3:uid="{FECBF97D-A4B8-4F6B-A9A0-69F63C0FE0DB}" name="ESTADO" totalsRowFunction="custom" dataDxfId="16611" totalsRowDxfId="16612" dataCellStyle="Normal">
      <totalsRowFormula>E29+E32</totalsRowFormula>
    </tableColumn>
    <tableColumn id="8" xr3:uid="{4EEEF8E0-117A-442D-99AE-5317A2C56919}" name="LINK" dataDxfId="1661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3C5B730-88EF-496C-A6F2-F279D9D0C15A}" name="Lista34513172125293337414549535761656973" displayName="Lista34513172125293337414549535761656973" ref="B47:G61" totalsRowCount="1" headerRowDxfId="16609" dataDxfId="16608" totalsRowDxfId="16607" headerRowBorderDxfId="16606">
  <autoFilter ref="B47:G60" xr:uid="{C3C5B730-88EF-496C-A6F2-F279D9D0C15A}"/>
  <tableColumns count="6">
    <tableColumn id="1" xr3:uid="{885F63A1-EE6C-4F53-94F9-C4A2C4F1F54F}" name="Proyecto" dataDxfId="16605" dataCellStyle="Normal"/>
    <tableColumn id="10" xr3:uid="{488FF23B-2134-4C60-BD7B-1D545B45F855}" name="Prioridad" dataDxfId="16604"/>
    <tableColumn id="9" xr3:uid="{B0A265F9-634D-45D3-A9FC-160563DA17A2}" name="Titulo HU" dataDxfId="16603"/>
    <tableColumn id="3" xr3:uid="{C681A2D7-79A5-4925-9767-E1865A129C57}" name="Estimación" totalsRowFunction="sum" dataDxfId="16601" totalsRowDxfId="16602" dataCellStyle="Normal"/>
    <tableColumn id="5" xr3:uid="{25818F67-EF80-4150-A7D2-30A04C056120}" name="ESTADO" dataDxfId="16600" dataCellStyle="Normal"/>
    <tableColumn id="8" xr3:uid="{01D56DF6-02B1-4764-9484-89F8396B2CBB}" name="LINK" dataDxfId="1659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6A44F9C-C015-4886-88BE-0F135D8C07B6}" name="Lista1014182226303438424650545862667074" displayName="Lista1014182226303438424650545862667074" ref="B3:G14" totalsRowCount="1" headerRowDxfId="15130" dataDxfId="15129" headerRowBorderDxfId="15128">
  <autoFilter ref="B3:G13" xr:uid="{46A44F9C-C015-4886-88BE-0F135D8C07B6}"/>
  <tableColumns count="6">
    <tableColumn id="1" xr3:uid="{AAEAA39D-BD89-47B0-97FC-5C1A2137983E}" name="Proyecto" dataDxfId="15126" totalsRowDxfId="15127" dataCellStyle="Normal"/>
    <tableColumn id="10" xr3:uid="{987D78B1-5AF0-42C9-BB74-0BF5FB40CD23}" name="Prioridad" dataDxfId="15125"/>
    <tableColumn id="9" xr3:uid="{4E9DB36C-BE94-4783-9904-DF5A40B729BB}" name="Titulo HU" dataDxfId="15123" totalsRowDxfId="15124"/>
    <tableColumn id="3" xr3:uid="{CB7DB5E5-C5F0-4840-85CE-299B152ED578}" name="Estimación" dataDxfId="15121" totalsRowDxfId="15122" dataCellStyle="Normal"/>
    <tableColumn id="5" xr3:uid="{15D8C14D-BAF1-4BCC-AE56-C7A490AD3B5A}" name="ESTADO" dataDxfId="15120" dataCellStyle="Normal">
      <calculatedColumnFormula>Lista1014182226303438424650545862667074[[#This Row],[Estimación]]/10</calculatedColumnFormula>
    </tableColumn>
    <tableColumn id="8" xr3:uid="{49FE9DA3-A546-42F7-AB67-E9DF691012CB}" name="LINK" dataDxfId="15118" totalsRowDxfId="1511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5A56FEA-2B35-4D18-88B6-2A17CA1A93E6}" name="Lista31115192327313539434751555963677175" displayName="Lista31115192327313539434751555963677175" ref="B16:G27" totalsRowCount="1" headerRowDxfId="15117" dataDxfId="15116" totalsRowDxfId="15115" headerRowBorderDxfId="15114">
  <autoFilter ref="B16:G26" xr:uid="{B5A56FEA-2B35-4D18-88B6-2A17CA1A93E6}"/>
  <tableColumns count="6">
    <tableColumn id="1" xr3:uid="{B3D034B7-AF41-49A9-8C9E-E796B2C59EFB}" name="Proyecto" dataDxfId="15113" dataCellStyle="Normal"/>
    <tableColumn id="10" xr3:uid="{7B6C207D-AD98-4885-9E02-13D7B9F71342}" name="Prioridad" dataDxfId="15112"/>
    <tableColumn id="9" xr3:uid="{31174A2D-1C9A-40BC-B44D-A25BE15ACD45}" name="Inalco y Forcenter" dataDxfId="15111"/>
    <tableColumn id="3" xr3:uid="{61512E0A-ECCA-4AA6-B317-9398E8DFDA11}" name="Estimación" totalsRowFunction="sum" dataDxfId="15109" totalsRowDxfId="15110" dataCellStyle="Normal"/>
    <tableColumn id="5" xr3:uid="{70AD636F-35F1-4E52-87B9-5F02F4F667BC}" name="ESTADO" totalsRowFunction="sum" dataDxfId="15108" dataCellStyle="Normal"/>
    <tableColumn id="8" xr3:uid="{C0DD15C3-1FA7-4EE1-B89B-AA13E950EF18}" name="LINK" dataDxfId="1510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A15F3A4-D0E1-44D5-BA5A-525F4D945B34}" name="Lista341216202428323640444852566064687276" displayName="Lista341216202428323640444852566064687276" ref="B30:G48" totalsRowCount="1" headerRowDxfId="15106" dataDxfId="15105" totalsRowDxfId="15104" headerRowBorderDxfId="15103">
  <autoFilter ref="B30:G47" xr:uid="{9A15F3A4-D0E1-44D5-BA5A-525F4D945B34}"/>
  <tableColumns count="6">
    <tableColumn id="1" xr3:uid="{CF2796C9-17E1-42F9-B122-5FD0BEF0FCF2}" name="Proyecto" dataDxfId="15102" dataCellStyle="Normal"/>
    <tableColumn id="10" xr3:uid="{8D6FE6D3-A01B-4692-A989-6D37208B26BA}" name="Prioridad" dataDxfId="15101"/>
    <tableColumn id="9" xr3:uid="{CD412E85-E78C-4160-AFF1-E0953E05A2D6}" name="Titulo HU" dataDxfId="15100"/>
    <tableColumn id="3" xr3:uid="{51288485-41C3-4EF2-B093-7B16C9B39253}" name="Estimación" totalsRowFunction="sum" dataDxfId="15098" totalsRowDxfId="15099" dataCellStyle="Normal"/>
    <tableColumn id="5" xr3:uid="{A7028F56-221B-46BE-90B5-B91B9E411B89}" name="ESTADO" totalsRowFunction="custom" dataDxfId="15096" totalsRowDxfId="15097" dataCellStyle="Normal">
      <totalsRowFormula>E33+E36</totalsRowFormula>
    </tableColumn>
    <tableColumn id="8" xr3:uid="{DD53536A-096D-4697-AEED-59533EDF45C1}" name="LINK" dataDxfId="1509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3AEC117-50C1-43AB-9D2C-4E87A78DE21D}" name="Lista3451317212529333741454953576165697377" displayName="Lista3451317212529333741454953576165697377" ref="B51:G65" totalsRowCount="1" headerRowDxfId="15094" dataDxfId="15093" totalsRowDxfId="15092" headerRowBorderDxfId="15091">
  <autoFilter ref="B51:G64" xr:uid="{A3AEC117-50C1-43AB-9D2C-4E87A78DE21D}"/>
  <tableColumns count="6">
    <tableColumn id="1" xr3:uid="{8E303620-CFAB-40CF-8D0D-533EDAD4C202}" name="Proyecto" dataDxfId="15090" dataCellStyle="Normal"/>
    <tableColumn id="10" xr3:uid="{A2CF078F-A4E8-4B4E-98FF-428480073BC6}" name="Prioridad" dataDxfId="15089"/>
    <tableColumn id="9" xr3:uid="{BC02D61D-A1C2-4AC4-A429-8B5592004DAF}" name="Titulo HU" dataDxfId="15088"/>
    <tableColumn id="3" xr3:uid="{9B68C4D8-CFB0-411D-828C-C69E57465B15}" name="Estimación" totalsRowFunction="sum" dataDxfId="15086" totalsRowDxfId="15087" dataCellStyle="Normal"/>
    <tableColumn id="5" xr3:uid="{D99CCA1B-7EB0-43EA-9E65-31A4F5184C41}" name="ESTADO" dataDxfId="15085" dataCellStyle="Normal"/>
    <tableColumn id="8" xr3:uid="{D876610B-CF39-422F-964E-B8D60B3A1404}" name="LINK" dataDxfId="1508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3027F41F-E04A-46BA-89C9-A3B6C5788567}" name="Lista10141822263034384246505458626670747882" displayName="Lista10141822263034384246505458626670747882" ref="B3:G12" totalsRowCount="1" headerRowDxfId="13943" dataDxfId="13942" headerRowBorderDxfId="13941">
  <autoFilter ref="B3:G11" xr:uid="{3027F41F-E04A-46BA-89C9-A3B6C5788567}"/>
  <tableColumns count="6">
    <tableColumn id="1" xr3:uid="{DFC0B1C4-06A9-476D-BF1D-FF1178B256D2}" name="Proyecto" dataDxfId="13939" totalsRowDxfId="13940" dataCellStyle="Normal"/>
    <tableColumn id="10" xr3:uid="{EC9F10CE-4244-41D2-B1E8-B6DF1E633B05}" name="Prioridad" dataDxfId="13938"/>
    <tableColumn id="9" xr3:uid="{D70F6472-49DE-4F77-9003-C05AC86D984A}" name="Titulo HU" dataDxfId="13936" totalsRowDxfId="13937"/>
    <tableColumn id="3" xr3:uid="{12CF59DD-1F89-4B15-9E45-B57393D5E092}" name="Estimación" dataDxfId="13934" totalsRowDxfId="13935" dataCellStyle="Normal"/>
    <tableColumn id="5" xr3:uid="{382245B7-22B0-48E0-B8A8-6667570DA537}" name="ESTADO" dataDxfId="13933" dataCellStyle="Normal">
      <calculatedColumnFormula>Lista101418222630343842465054586266707478[[#This Row],[Estimación]]/10</calculatedColumnFormula>
    </tableColumn>
    <tableColumn id="8" xr3:uid="{1F74D26F-F9EA-4BB4-B300-58D6BE906858}" name="LINK" dataDxfId="13931" totalsRowDxfId="1393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6FEEFA5D-6360-4832-B9B0-EA5BBD1D5FAD}" name="Lista311151923273135394347515559636771757983" displayName="Lista311151923273135394347515559636771757983" ref="B14:G25" totalsRowCount="1" headerRowDxfId="13930" dataDxfId="13929" totalsRowDxfId="13928" headerRowBorderDxfId="13927">
  <autoFilter ref="B14:G24" xr:uid="{6FEEFA5D-6360-4832-B9B0-EA5BBD1D5FAD}"/>
  <tableColumns count="6">
    <tableColumn id="1" xr3:uid="{3D0E7EA0-E5B7-43EE-B17A-9ABB4C3C35D3}" name="Proyecto" dataDxfId="13926" dataCellStyle="Normal"/>
    <tableColumn id="10" xr3:uid="{9A9BA749-B7A9-4943-836E-CD9E61557401}" name="Prioridad" dataDxfId="13925"/>
    <tableColumn id="9" xr3:uid="{D79FC764-2F5A-4923-87E0-CBCB29B27A58}" name="Column1" dataDxfId="13924"/>
    <tableColumn id="3" xr3:uid="{54C52DAD-4DAA-4F63-B1E6-7DEE0E3F1CFF}" name="Estimación" totalsRowFunction="custom" dataDxfId="13922" totalsRowDxfId="13923" dataCellStyle="Normal">
      <totalsRowFormula>SUM(E15:E19)</totalsRowFormula>
    </tableColumn>
    <tableColumn id="5" xr3:uid="{12559DB4-6546-44E4-9117-DF1D26AE230A}" name="ESTADO" dataDxfId="13921" dataCellStyle="Normal"/>
    <tableColumn id="8" xr3:uid="{5BFB7F78-84BA-4D0A-875D-9F3A17761978}" name="LINK" dataDxfId="1392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E6061104-2E88-46AF-95A3-72F7E9345034}" name="Lista3412162024283236404448525660646872768084" displayName="Lista3412162024283236404448525660646872768084" ref="B28:G45" totalsRowShown="0" headerRowDxfId="13919" dataDxfId="13918" totalsRowDxfId="13917" headerRowBorderDxfId="13916">
  <autoFilter ref="B28:G45" xr:uid="{E6061104-2E88-46AF-95A3-72F7E9345034}"/>
  <tableColumns count="6">
    <tableColumn id="1" xr3:uid="{70C239A0-13AA-48BD-8DE9-9BAF69176D71}" name="Proyecto" dataDxfId="13915" dataCellStyle="Normal"/>
    <tableColumn id="10" xr3:uid="{F4E82E67-06BC-416F-AFBE-DDC996A79E93}" name="Prioridad" dataDxfId="13914"/>
    <tableColumn id="9" xr3:uid="{157376D2-6354-40D1-B70A-90EA3C57AC61}" name="Titulo HU" dataDxfId="13913"/>
    <tableColumn id="3" xr3:uid="{879B175F-AB6F-417E-8D6C-AAE3D154864E}" name="Estimación" dataDxfId="13911" totalsRowDxfId="13912" dataCellStyle="Normal"/>
    <tableColumn id="5" xr3:uid="{89845EC5-4D12-430F-A8FC-04170DB0D717}" name="ESTADO" dataDxfId="13909" totalsRowDxfId="13910" dataCellStyle="Normal"/>
    <tableColumn id="8" xr3:uid="{C066DC55-9149-429E-9C33-6C1378C7DB20}" name="LINK" dataDxfId="1390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A0EA265-1B6A-4C0B-9074-5547AED61485}" name="Lista34513172125293337414549535761656973778185" displayName="Lista34513172125293337414549535761656973778185" ref="B49:G63" headerRowDxfId="13907" dataDxfId="13906" totalsRowDxfId="13905" headerRowBorderDxfId="13904">
  <tableColumns count="6">
    <tableColumn id="1" xr3:uid="{77ABE7C7-0497-47A9-B1EC-33375215FFE9}" name="Proyecto" dataDxfId="13903" dataCellStyle="Normal"/>
    <tableColumn id="10" xr3:uid="{78FBE305-F7A4-4B04-AF59-4441422A071D}" name="Prioridad" dataDxfId="13902"/>
    <tableColumn id="9" xr3:uid="{E116C47E-6E18-4924-85E4-7109713829ED}" name="Titulo HU" dataDxfId="13901"/>
    <tableColumn id="3" xr3:uid="{ED8AFE9A-BFD3-43B0-ACC7-003387FC52F3}" name="Estimación" totalsRowFunction="sum" dataDxfId="13899" totalsRowDxfId="13900" dataCellStyle="Normal"/>
    <tableColumn id="5" xr3:uid="{6164122E-4B26-49FD-B92B-EA5419F36D5C}" name="ESTADO" dataDxfId="13898" dataCellStyle="Normal"/>
    <tableColumn id="8" xr3:uid="{D0062E48-408B-4F25-860D-18AE7A834305}" name="LINK" dataDxfId="1389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58491EBA-0779-4182-8E14-CD3F5A42E854}" name="Lista10141822263034384246505458626670747886" displayName="Lista10141822263034384246505458626670747886" ref="B3:G12" totalsRowCount="1" headerRowDxfId="12768" dataDxfId="12767" headerRowBorderDxfId="12766">
  <autoFilter ref="B3:G11" xr:uid="{58491EBA-0779-4182-8E14-CD3F5A42E854}"/>
  <tableColumns count="6">
    <tableColumn id="1" xr3:uid="{CA63037E-02DF-49AA-AE59-090679EB0766}" name="Proyecto" dataDxfId="12764" totalsRowDxfId="12765" dataCellStyle="Normal"/>
    <tableColumn id="10" xr3:uid="{0FA8E649-BF1D-45E9-A522-0406D78C5EE4}" name="Prioridad" dataDxfId="12762" totalsRowDxfId="12763"/>
    <tableColumn id="9" xr3:uid="{0E771B3C-6BA8-41AF-B870-C6430BCE4D39}" name="Titulo HU" dataDxfId="12760" totalsRowDxfId="12761"/>
    <tableColumn id="3" xr3:uid="{C8927276-2365-4039-B626-4083E31BE7C0}" name="Estimación" dataDxfId="12758" totalsRowDxfId="12759" dataCellStyle="Normal"/>
    <tableColumn id="5" xr3:uid="{16CEE6C2-A7A0-4382-A6B9-675D64050865}" name="ESTADO" dataDxfId="12756" totalsRowDxfId="12757" dataCellStyle="Normal">
      <calculatedColumnFormula>Lista101418222630343842465054586266707478[[#This Row],[Estimación]]/10</calculatedColumnFormula>
    </tableColumn>
    <tableColumn id="8" xr3:uid="{2EE115FD-1271-45D5-8D74-38804715D22D}" name="LINK" dataDxfId="12754" totalsRowDxfId="1275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DD92ED3-40F8-4D33-964E-C93438BDEC96}" name="Lista311151923273135394347515559636771757987" displayName="Lista311151923273135394347515559636771757987" ref="B14:G24" totalsRowCount="1" headerRowDxfId="12753" dataDxfId="12752" totalsRowDxfId="12751" headerRowBorderDxfId="12750">
  <autoFilter ref="B14:G23" xr:uid="{DDD92ED3-40F8-4D33-964E-C93438BDEC96}"/>
  <tableColumns count="6">
    <tableColumn id="1" xr3:uid="{FACD6DCC-636D-408E-B403-EE58C66D28A9}" name="Proyecto" dataDxfId="12749" dataCellStyle="Normal"/>
    <tableColumn id="10" xr3:uid="{41872AED-1185-4381-B1F1-672E5154BD5F}" name="Prioridad" dataDxfId="12748"/>
    <tableColumn id="9" xr3:uid="{636D3D85-1103-4689-85E3-003BDB28BDA4}" name="Column1" dataDxfId="12747"/>
    <tableColumn id="3" xr3:uid="{D3A5D274-EC78-442A-B1DD-959F95B9C4C1}" name="Estimación" totalsRowFunction="custom" dataDxfId="12745" totalsRowDxfId="12746" dataCellStyle="Normal">
      <totalsRowFormula>SUBTOTAL(109,Lista3111519232731353943475155596367717579[Estimación])</totalsRowFormula>
    </tableColumn>
    <tableColumn id="5" xr3:uid="{8FAE1374-FD4D-4F91-8EDC-7F4D28A9EFF3}" name="ESTADO" dataDxfId="12744" dataCellStyle="Normal"/>
    <tableColumn id="8" xr3:uid="{1BEE0708-04B6-44F9-B5A3-A38F2E0EAA02}" name="LINK" dataDxfId="1274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4F32F3F-1352-42A5-8DA1-DACC06CC4AAE}" name="Lista3412162024283236404448525660646872768088" displayName="Lista3412162024283236404448525660646872768088" ref="B27:G45" headerRowDxfId="12742" dataDxfId="12741" totalsRowDxfId="12740" headerRowBorderDxfId="12739">
  <tableColumns count="6">
    <tableColumn id="1" xr3:uid="{E42EC946-9ADA-46FC-91FF-001ADE329C31}" name="Proyecto" dataDxfId="12738" dataCellStyle="Normal"/>
    <tableColumn id="10" xr3:uid="{4D3B47E0-0EFB-4FAB-B2BD-8C3E3CB2FCD1}" name="Prioridad" dataDxfId="12737"/>
    <tableColumn id="9" xr3:uid="{76B5B115-95B7-4E62-8218-A2BB8D682041}" name="Titulo HU" dataDxfId="12736"/>
    <tableColumn id="3" xr3:uid="{461D6945-3AA5-4D44-887D-EA3E5C401B22}" name="Estimación" totalsRowFunction="sum" dataDxfId="12734" totalsRowDxfId="12735" dataCellStyle="Normal"/>
    <tableColumn id="5" xr3:uid="{623FECF3-8CE4-4087-91A1-CB4F514370A9}" name="ESTADO" dataDxfId="12732" totalsRowDxfId="12733" dataCellStyle="Normal"/>
    <tableColumn id="8" xr3:uid="{8DC9826C-B8C1-482A-BF4E-E761551FC79E}" name="LINK" dataDxfId="1273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9FA177F6-CF9A-4E88-B903-C04AA4AABCEF}" name="Lista34513172125293337414549535761656973778189" displayName="Lista34513172125293337414549535761656973778189" ref="B48:G62" headerRowDxfId="12730" dataDxfId="12729" totalsRowDxfId="12728" headerRowBorderDxfId="12727">
  <tableColumns count="6">
    <tableColumn id="1" xr3:uid="{4357DB9C-DD6F-4970-8959-22C679D42EE8}" name="Proyecto" dataDxfId="12726" dataCellStyle="Normal"/>
    <tableColumn id="10" xr3:uid="{598826E9-6E46-423F-A366-B5E5D3EFF0AA}" name="Prioridad" dataDxfId="12725"/>
    <tableColumn id="9" xr3:uid="{FCCC0DB8-4792-4BAF-B154-BFA89CF896B9}" name="Titulo HU" dataDxfId="12724"/>
    <tableColumn id="3" xr3:uid="{03F57821-46B4-4F4E-94A0-DCD866C15F3E}" name="Estimación" totalsRowFunction="sum" dataDxfId="12722" totalsRowDxfId="12723" dataCellStyle="Normal"/>
    <tableColumn id="5" xr3:uid="{2D4EFDEA-425D-4C35-9AF8-D591A690FE2B}" name="ESTADO" dataDxfId="12721" dataCellStyle="Normal"/>
    <tableColumn id="8" xr3:uid="{72C062B7-C123-4131-A01C-61232C4372FD}" name="LINK" dataDxfId="1272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BD0EE82-6635-4A06-9D39-7B99C12A0702}" name="Lista10141822263034384246505458626670747890" displayName="Lista10141822263034384246505458626670747890" ref="B3:G13" totalsRowCount="1" headerRowDxfId="11879" dataDxfId="11878" headerRowBorderDxfId="11877">
  <autoFilter ref="B3:G12" xr:uid="{46A44F9C-C015-4886-88BE-0F135D8C07B6}"/>
  <tableColumns count="6">
    <tableColumn id="1" xr3:uid="{C67C6A59-A7B7-4D05-8C9A-DBB5B0B9BF97}" name="Proyecto" dataDxfId="11875" totalsRowDxfId="11876" dataCellStyle="Normal"/>
    <tableColumn id="10" xr3:uid="{8E7F7F77-A63D-47ED-BECD-6C6A8408FDBF}" name="Prioridad" dataDxfId="11873" totalsRowDxfId="11874"/>
    <tableColumn id="9" xr3:uid="{AD6DAEF2-B9FF-43D9-AA47-6876C9DA7296}" name="Titulo HU" dataDxfId="11871" totalsRowDxfId="11872"/>
    <tableColumn id="3" xr3:uid="{95F3C56C-95FA-41DA-A352-A194ACD31AE3}" name="Estimación" dataDxfId="11869" totalsRowDxfId="11870" dataCellStyle="Normal"/>
    <tableColumn id="5" xr3:uid="{D4244111-8E0A-47EC-8E51-FB05030966E2}" name="ESTADO" dataDxfId="11867" totalsRowDxfId="11868" dataCellStyle="Normal">
      <calculatedColumnFormula>Lista10141822263034384246505458626670747890[[#This Row],[Estimación]]/10</calculatedColumnFormula>
    </tableColumn>
    <tableColumn id="8" xr3:uid="{F0CE9B61-6BDE-4830-B091-AC4DFB9DCEFF}" name="LINK" dataDxfId="11865" totalsRowDxfId="1186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13D6F040-3155-4B4B-BFD6-2D876F27898E}" name="Lista311151923273135394347515559636771757991" displayName="Lista311151923273135394347515559636771757991" ref="B15:G25" totalsRowCount="1" headerRowDxfId="11864" dataDxfId="11863" totalsRowDxfId="11862" headerRowBorderDxfId="11861">
  <autoFilter ref="B15:G24" xr:uid="{B5A56FEA-2B35-4D18-88B6-2A17CA1A93E6}"/>
  <tableColumns count="6">
    <tableColumn id="1" xr3:uid="{F105983A-6D0B-402B-AC82-64490D34C9DD}" name="Proyecto" dataDxfId="11860" dataCellStyle="Normal"/>
    <tableColumn id="10" xr3:uid="{AD1B3528-873B-4692-8AEE-0C252A9079B9}" name="Prioridad" dataDxfId="11859"/>
    <tableColumn id="9" xr3:uid="{915EEB08-F45E-460A-8624-098FCB5B862B}" name="Column1" dataDxfId="11858"/>
    <tableColumn id="3" xr3:uid="{50D756C0-67E4-4ABA-A082-F297A89ECA10}" name="Estimación" totalsRowFunction="custom" dataDxfId="11856" totalsRowDxfId="11857" dataCellStyle="Normal">
      <totalsRowFormula>SUBTOTAL(109,Lista311151923273135394347515559636771757991[Estimación])</totalsRowFormula>
    </tableColumn>
    <tableColumn id="5" xr3:uid="{395047FF-061C-4281-BFF0-5961C3278CF5}" name="ESTADO" dataDxfId="11855" dataCellStyle="Normal"/>
    <tableColumn id="8" xr3:uid="{11B05925-F6A0-4C0C-94CB-E9BD9BB59980}" name="LINK" dataDxfId="1185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C919DB04-C09D-4585-BE96-20B9B0EC1089}" name="Lista3412162024283236404448525660646872768092" displayName="Lista3412162024283236404448525660646872768092" ref="B28:G46" totalsRowCount="1" headerRowDxfId="11853" dataDxfId="11852" totalsRowDxfId="11851" headerRowBorderDxfId="11850">
  <autoFilter ref="B28:G45" xr:uid="{9A15F3A4-D0E1-44D5-BA5A-525F4D945B34}"/>
  <tableColumns count="6">
    <tableColumn id="1" xr3:uid="{D95C44DB-757D-4FA9-99C1-37DC9BA3E9DE}" name="Proyecto" dataDxfId="11849" dataCellStyle="Normal"/>
    <tableColumn id="10" xr3:uid="{0FBC0138-2273-47DF-943C-7E59386E4A6B}" name="Prioridad" dataDxfId="11848"/>
    <tableColumn id="9" xr3:uid="{F836D032-C0B2-4387-A7F7-6B73FE2AB0A6}" name="Titulo HU" dataDxfId="11847"/>
    <tableColumn id="3" xr3:uid="{00E05B30-F40A-44B0-99A0-BF669631737D}" name="Estimación" totalsRowFunction="sum" dataDxfId="11845" totalsRowDxfId="11846" dataCellStyle="Normal"/>
    <tableColumn id="5" xr3:uid="{EC5B9686-3E86-4412-97F8-8E61FEBDF34E}" name="ESTADO" dataDxfId="11843" totalsRowDxfId="11844" dataCellStyle="Normal"/>
    <tableColumn id="8" xr3:uid="{27254EB5-360E-4F42-A749-A0EF8DE3E8B0}" name="LINK" dataDxfId="1184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2B82724E-0D8A-4B2B-B7A7-C2D0C55D10E9}" name="Lista34513172125293337414549535761656973778193" displayName="Lista34513172125293337414549535761656973778193" ref="B49:G63" totalsRowCount="1" headerRowDxfId="11841" dataDxfId="11840" totalsRowDxfId="11839" headerRowBorderDxfId="11838">
  <autoFilter ref="B49:G62" xr:uid="{A3AEC117-50C1-43AB-9D2C-4E87A78DE21D}"/>
  <tableColumns count="6">
    <tableColumn id="1" xr3:uid="{B06DA540-60AF-49EA-A1AD-7F3F1F47DAF0}" name="Proyecto" dataDxfId="11837" dataCellStyle="Normal"/>
    <tableColumn id="10" xr3:uid="{6C08FF70-536A-46E4-9CD2-68E5DC0A831E}" name="Prioridad" dataDxfId="11836"/>
    <tableColumn id="9" xr3:uid="{0F15F94E-A222-4B3B-B9B0-F56201C8A96F}" name="Titulo HU" dataDxfId="11835"/>
    <tableColumn id="3" xr3:uid="{9E3EAC1B-5E49-4157-BB84-549C29A8DEE6}" name="Estimación" totalsRowFunction="sum" dataDxfId="11833" totalsRowDxfId="11834" dataCellStyle="Normal"/>
    <tableColumn id="5" xr3:uid="{BCA3314B-C14A-4793-9E2E-CA6F0B3745B3}" name="ESTADO" dataDxfId="11832" dataCellStyle="Normal"/>
    <tableColumn id="8" xr3:uid="{6296DC82-2DCB-40CD-8E4D-248AE8D5036C}" name="LINK" dataDxfId="1183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4D709CF5-4A29-4CB1-8A77-84CF25C812BB}" name="Lista10141822263034384246505458626670747894" displayName="Lista10141822263034384246505458626670747894" ref="B3:G20" totalsRowCount="1" headerRowDxfId="10492" dataDxfId="10491" totalsRowDxfId="10490" headerRowBorderDxfId="10489">
  <autoFilter ref="B3:G19" xr:uid="{46A44F9C-C015-4886-88BE-0F135D8C07B6}"/>
  <tableColumns count="6">
    <tableColumn id="1" xr3:uid="{C7C1FF58-6957-4CD9-9FE2-3901B15F45C5}" name="Proyecto" dataDxfId="10487" totalsRowDxfId="10488" dataCellStyle="Normal"/>
    <tableColumn id="10" xr3:uid="{343B3AE7-81A4-42DF-ABEA-554013756340}" name="Prioridad" dataDxfId="10485" totalsRowDxfId="10486"/>
    <tableColumn id="9" xr3:uid="{4AFE5C3C-187A-4AD0-90E3-626AA73E4488}" name="Titulo HU" dataDxfId="10483" totalsRowDxfId="10484"/>
    <tableColumn id="3" xr3:uid="{D9B35EA6-0E6F-41AD-A35A-84011B7C9903}" name="Estimación" dataDxfId="10481" totalsRowDxfId="10482" dataCellStyle="Normal"/>
    <tableColumn id="5" xr3:uid="{4D278FD0-32E3-4003-B01B-A03A78E70133}" name="ESTADO" dataDxfId="10479" totalsRowDxfId="10480" dataCellStyle="Normal">
      <calculatedColumnFormula>Lista10141822263034384246505458626670747894[[#This Row],[Estimación]]/10</calculatedColumnFormula>
    </tableColumn>
    <tableColumn id="8" xr3:uid="{65E3779B-CB06-4972-B2D9-C475FC776210}" name="LINK" dataDxfId="10477" totalsRowDxfId="1047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2AC7F2BA-733F-4D81-A03C-339BD16AFC7C}" name="Lista311151923273135394347515559636771757995" displayName="Lista311151923273135394347515559636771757995" ref="B22:G32" totalsRowCount="1" headerRowDxfId="10476" dataDxfId="10475" totalsRowDxfId="10474" headerRowBorderDxfId="10473">
  <autoFilter ref="B22:G31" xr:uid="{B5A56FEA-2B35-4D18-88B6-2A17CA1A93E6}"/>
  <tableColumns count="6">
    <tableColumn id="1" xr3:uid="{45996022-2A5D-4C4F-820F-4E345269EB98}" name="Proyecto" dataDxfId="10471" totalsRowDxfId="10472" dataCellStyle="Normal"/>
    <tableColumn id="10" xr3:uid="{590EC6AD-A96D-4D07-975B-4618F46F6C46}" name="Prioridad" dataDxfId="10469" totalsRowDxfId="10470"/>
    <tableColumn id="9" xr3:uid="{EAE159BD-8820-42C6-BD4A-299DA5A5BE07}" name="Column1" dataDxfId="10467" totalsRowDxfId="10468"/>
    <tableColumn id="3" xr3:uid="{6B154FD3-B89C-4409-ACDD-F82DD9AE36DF}" name="Estimación" totalsRowFunction="custom" dataDxfId="10465" totalsRowDxfId="10466" dataCellStyle="Normal">
      <totalsRowFormula>SUBTOTAL(109,Lista311151923273135394347515559636771757995[Estimación])</totalsRowFormula>
    </tableColumn>
    <tableColumn id="5" xr3:uid="{E1E4CB7F-1792-441B-B8B2-8497D173ECDD}" name="ESTADO" dataDxfId="10463" totalsRowDxfId="10464" dataCellStyle="Normal"/>
    <tableColumn id="8" xr3:uid="{7D3975A4-FA85-4788-90AB-B5998DEF4776}" name="LINK" dataDxfId="10461" totalsRowDxfId="1046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431AED2C-E0D8-428C-9979-B96E5B0D6583}" name="Lista3412162024283236404448525660646872768096" displayName="Lista3412162024283236404448525660646872768096" ref="B35:G51" totalsRowCount="1" headerRowDxfId="10460" dataDxfId="10459" totalsRowDxfId="10458" headerRowBorderDxfId="10457">
  <autoFilter ref="B35:G50" xr:uid="{9A15F3A4-D0E1-44D5-BA5A-525F4D945B34}"/>
  <tableColumns count="6">
    <tableColumn id="1" xr3:uid="{4DB96CF9-3173-4C10-B7B0-5D6C7FC67B87}" name="Proyecto" dataDxfId="10456" dataCellStyle="Normal"/>
    <tableColumn id="10" xr3:uid="{EE73AC47-66E5-43BA-9599-B6496C74E123}" name="Prioridad" dataDxfId="10455"/>
    <tableColumn id="9" xr3:uid="{EBF3AF84-0EB7-4586-8E00-8C8752BD800B}" name="Titulo HU" dataDxfId="10454"/>
    <tableColumn id="3" xr3:uid="{802715B8-4BD9-401A-B5D9-900A8F471AF2}" name="Estimación" totalsRowFunction="sum" dataDxfId="10452" totalsRowDxfId="10453" dataCellStyle="Normal"/>
    <tableColumn id="5" xr3:uid="{5B52E825-E271-47E5-A14F-8585F92F7370}" name="ESTADO" dataDxfId="10450" totalsRowDxfId="10451" dataCellStyle="Normal"/>
    <tableColumn id="8" xr3:uid="{0E3E978C-DCE0-40D8-9902-673323110DAA}" name="LINK" dataDxfId="1044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ADB37E6-73BD-4F58-8324-3C7CD20020A1}" name="Lista34513172125293337414549535761656973778197" displayName="Lista34513172125293337414549535761656973778197" ref="B54:G68" totalsRowCount="1" headerRowDxfId="10448" dataDxfId="10447" totalsRowDxfId="10446" headerRowBorderDxfId="10445">
  <autoFilter ref="B54:G67" xr:uid="{A3AEC117-50C1-43AB-9D2C-4E87A78DE21D}"/>
  <tableColumns count="6">
    <tableColumn id="1" xr3:uid="{AC8D3257-9305-4312-A205-6B45C8CA2688}" name="Proyecto" dataDxfId="10444" dataCellStyle="Normal"/>
    <tableColumn id="10" xr3:uid="{1B29B383-4201-4C98-9E11-6458C262933A}" name="Prioridad" dataDxfId="10443"/>
    <tableColumn id="9" xr3:uid="{6470FF61-5E5F-4744-A633-04FFCCF9CEA3}" name="Titulo HU" dataDxfId="10442"/>
    <tableColumn id="3" xr3:uid="{140D6A89-1DC4-45F0-9021-3C41FD868FEB}" name="Estimación" totalsRowFunction="sum" dataDxfId="10440" totalsRowDxfId="10441" dataCellStyle="Normal"/>
    <tableColumn id="5" xr3:uid="{D2D79D80-B520-4135-8DAF-1B85C73D62EF}" name="ESTADO" dataDxfId="10439" dataCellStyle="Normal"/>
    <tableColumn id="8" xr3:uid="{F4F28772-ACE4-4B44-A43F-98B078629FB8}" name="LINK" dataDxfId="1043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D29C0E41-FA7F-440C-A2FE-F6FBE86DCF64}" name="Lista101418222630343842465054586266707478" displayName="Lista101418222630343842465054586266707478" ref="B3:G21" totalsRowCount="1" headerRowDxfId="9309" dataDxfId="9308" totalsRowDxfId="9307" headerRowBorderDxfId="9306">
  <autoFilter ref="B3:G20" xr:uid="{46A44F9C-C015-4886-88BE-0F135D8C07B6}"/>
  <tableColumns count="6">
    <tableColumn id="1" xr3:uid="{6F7E9505-904B-4946-8E8E-50FDC81697AA}" name="Proyecto" dataDxfId="9304" totalsRowDxfId="9305" dataCellStyle="Normal"/>
    <tableColumn id="10" xr3:uid="{972AE504-9249-4B5E-AE30-C6B6D1CBCE05}" name="Prioridad" dataDxfId="9302" totalsRowDxfId="9303"/>
    <tableColumn id="9" xr3:uid="{6127987F-99E6-4787-A87C-F4AE62C1A067}" name="Titulo HU" dataDxfId="9300" totalsRowDxfId="9301"/>
    <tableColumn id="3" xr3:uid="{9F9A8578-45A0-41BF-B7B8-6979F2705399}" name="Estimación" dataDxfId="9298" totalsRowDxfId="9299" dataCellStyle="Normal"/>
    <tableColumn id="5" xr3:uid="{FEF13374-78C0-4AF5-AEA4-8510D1EAD064}" name="ESTADO" dataDxfId="9296" totalsRowDxfId="9297" dataCellStyle="Normal">
      <calculatedColumnFormula>Lista101418222630343842465054586266707478[[#This Row],[Estimación]]/10</calculatedColumnFormula>
    </tableColumn>
    <tableColumn id="8" xr3:uid="{5B13EC75-C05F-4568-A210-E83A7538A702}" name="LINK" dataDxfId="9294" totalsRowDxfId="929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677E0FE3-19EC-49FF-BC4A-871514311377}" name="Lista3111519232731353943475155596367717579" displayName="Lista3111519232731353943475155596367717579" ref="B23:G33" totalsRowCount="1" headerRowDxfId="9293" dataDxfId="9292" totalsRowDxfId="9291" headerRowBorderDxfId="9290">
  <autoFilter ref="B23:G32" xr:uid="{B5A56FEA-2B35-4D18-88B6-2A17CA1A93E6}"/>
  <tableColumns count="6">
    <tableColumn id="1" xr3:uid="{5CBDD55C-FDD8-4FD1-82EA-55BEE94984EF}" name="Proyecto" dataDxfId="9289" dataCellStyle="Normal"/>
    <tableColumn id="10" xr3:uid="{7E4666A8-92E8-45A2-AC06-C25B6F8680C1}" name="Prioridad" dataDxfId="9288"/>
    <tableColumn id="9" xr3:uid="{3B6DC143-3BBF-42FE-BD85-0F076A737A7C}" name="Column1" dataDxfId="9287"/>
    <tableColumn id="3" xr3:uid="{C6C4CF37-643F-4D61-83A9-E00F7FA86BD1}" name="Estimación" totalsRowFunction="custom" dataDxfId="9285" totalsRowDxfId="9286" dataCellStyle="Normal">
      <totalsRowFormula>SUBTOTAL(109,Lista3111519232731353943475155596367717579[Estimación])</totalsRowFormula>
    </tableColumn>
    <tableColumn id="5" xr3:uid="{FD25CBE2-733E-42DA-BA46-B004958E5131}" name="ESTADO" dataDxfId="9284" dataCellStyle="Normal"/>
    <tableColumn id="8" xr3:uid="{F644925B-36F0-42B9-A45E-7A0F98B262BC}" name="LINK" dataDxfId="928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374337BD-078D-4F03-9064-09FFE96546DB}" name="Lista34121620242832364044485256606468727680" displayName="Lista34121620242832364044485256606468727680" ref="B36:G52" totalsRowCount="1" headerRowDxfId="9282" dataDxfId="9281" totalsRowDxfId="9280" headerRowBorderDxfId="9279">
  <autoFilter ref="B36:G51" xr:uid="{9A15F3A4-D0E1-44D5-BA5A-525F4D945B34}"/>
  <tableColumns count="6">
    <tableColumn id="1" xr3:uid="{D6190ACC-8C65-4D49-ABFF-E694909D51BB}" name="Proyecto" dataDxfId="9278" dataCellStyle="Normal"/>
    <tableColumn id="10" xr3:uid="{6A5B5B30-E6D1-4BB9-9597-454482F8D656}" name="Prioridad" dataDxfId="9277"/>
    <tableColumn id="9" xr3:uid="{93F9A14A-CF71-44CB-9868-6E0990877835}" name="Titulo HU" dataDxfId="9276"/>
    <tableColumn id="3" xr3:uid="{00F73760-27CC-4E51-AEC9-78C0028CF1F5}" name="Estimación" totalsRowFunction="sum" dataDxfId="9274" totalsRowDxfId="9275" dataCellStyle="Normal"/>
    <tableColumn id="5" xr3:uid="{BA5C5D44-76E9-4694-8558-904C26D03E67}" name="ESTADO" dataDxfId="9272" totalsRowDxfId="9273" dataCellStyle="Normal"/>
    <tableColumn id="8" xr3:uid="{809C5971-9FD2-4EBB-B201-B9BE05A51B29}" name="LINK" dataDxfId="927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4D9CF5F6-7EC7-4A13-88D6-771A2A2FA05B}" name="Lista345131721252933374145495357616569737781" displayName="Lista345131721252933374145495357616569737781" ref="B55:G69" totalsRowCount="1" headerRowDxfId="9270" dataDxfId="9269" totalsRowDxfId="9268" headerRowBorderDxfId="9267">
  <autoFilter ref="B55:G68" xr:uid="{A3AEC117-50C1-43AB-9D2C-4E87A78DE21D}"/>
  <tableColumns count="6">
    <tableColumn id="1" xr3:uid="{A6517752-6B17-43B1-887F-4647D306F1E3}" name="Proyecto" dataDxfId="9266" dataCellStyle="Normal"/>
    <tableColumn id="10" xr3:uid="{73985139-A318-4A79-8B02-9D3CD605054D}" name="Prioridad" dataDxfId="9265"/>
    <tableColumn id="9" xr3:uid="{DFF19FAA-4A25-40D4-BCD6-A905D6C1EC1F}" name="Titulo HU" dataDxfId="9264"/>
    <tableColumn id="3" xr3:uid="{AB8D76B8-A7CC-4C0F-A4D2-3238B0DF38D1}" name="Estimación" totalsRowFunction="sum" dataDxfId="9262" totalsRowDxfId="9263" dataCellStyle="Normal"/>
    <tableColumn id="5" xr3:uid="{BD648F2F-35D7-4C04-AB69-D64D24354305}" name="ESTADO" dataDxfId="9261" dataCellStyle="Normal"/>
    <tableColumn id="8" xr3:uid="{DD57513F-5934-4CB3-BC0D-29D572F93423}" name="LINK" dataDxfId="926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E06A53C-E7E9-4B63-98D9-15EF5F3040E1}" name="Lista10141822263034384246505458626670747898" displayName="Lista10141822263034384246505458626670747898" ref="B3:G19" totalsRowShown="0" headerRowDxfId="8117" dataDxfId="8116" totalsRowDxfId="8115" headerRowBorderDxfId="8114">
  <autoFilter ref="B3:G19" xr:uid="{46A44F9C-C015-4886-88BE-0F135D8C07B6}"/>
  <tableColumns count="6">
    <tableColumn id="1" xr3:uid="{C4CA5691-8738-4D75-B77B-46AAA6706078}" name="Proyecto" dataDxfId="8112" totalsRowDxfId="8113" dataCellStyle="Normal"/>
    <tableColumn id="10" xr3:uid="{891B49A6-8C4D-4356-8788-149C632CC7D3}" name="Prioridad" dataDxfId="8110" totalsRowDxfId="8111"/>
    <tableColumn id="9" xr3:uid="{DE117C47-D8E1-46BB-8A7F-4129E95456F9}" name="Titulo HU" dataDxfId="8108" totalsRowDxfId="8109"/>
    <tableColumn id="3" xr3:uid="{EF06C134-E9F5-4A5D-BE77-A37A061F5C24}" name="Estimación" dataDxfId="8106" totalsRowDxfId="8107" dataCellStyle="Normal"/>
    <tableColumn id="5" xr3:uid="{1B4D1D07-9190-4727-BC09-DB6D2147E742}" name="ESTADO" dataDxfId="8104" totalsRowDxfId="8105" dataCellStyle="Normal">
      <calculatedColumnFormula>Lista10141822263034384246505458626670747898[[#This Row],[Estimación]]/10</calculatedColumnFormula>
    </tableColumn>
    <tableColumn id="8" xr3:uid="{5E4A5525-C023-47C0-8B68-D4D0F461E23F}" name="LINK" dataDxfId="8102" totalsRowDxfId="810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B609D9F-7915-43D1-82BE-396C31D508CE}" name="Lista311151923273135394347515559636771757999" displayName="Lista311151923273135394347515559636771757999" ref="B21:H31" totalsRowCount="1" headerRowDxfId="8101" dataDxfId="8100" totalsRowDxfId="8099" headerRowBorderDxfId="8098">
  <autoFilter ref="B21:H30" xr:uid="{B5A56FEA-2B35-4D18-88B6-2A17CA1A93E6}"/>
  <tableColumns count="7">
    <tableColumn id="1" xr3:uid="{65660287-18A5-40D0-A2B2-298A0CAA8346}" name="Proyecto" dataDxfId="8097" dataCellStyle="Normal"/>
    <tableColumn id="10" xr3:uid="{6FC104A4-6311-411E-B652-D78EDACE669F}" name="Prioridad" dataDxfId="8096"/>
    <tableColumn id="9" xr3:uid="{C09D3738-240E-4EE6-9E47-2D2CBE7E34F8}" name="Column1" dataDxfId="8095"/>
    <tableColumn id="3" xr3:uid="{7FA00F09-52D7-40C4-AA4D-FEFEB5CDD76F}" name="Estimación" totalsRowFunction="custom" dataDxfId="8093" totalsRowDxfId="8094" dataCellStyle="Normal">
      <totalsRowFormula>SUBTOTAL(109,Lista311151923273135394347515559636771757999[Estimación])</totalsRowFormula>
    </tableColumn>
    <tableColumn id="5" xr3:uid="{4B79E71D-0F86-416F-9394-AD9DF7FD5FC7}" name="ESTADO" dataDxfId="8092" dataCellStyle="Normal"/>
    <tableColumn id="8" xr3:uid="{2507F38D-E04C-4F80-845F-385ADCDF4112}" name="LINK" dataDxfId="8091" dataCellStyle="Normal"/>
    <tableColumn id="2" xr3:uid="{4985EADC-5965-4007-B619-FF3FC0268B0C}" name="Column2" dataDxfId="8089" totalsRowDxfId="8090"/>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349D136D-46D3-466D-ADE7-2564A9EDB08C}" name="Lista34121620242832364044485256606468727680100" displayName="Lista34121620242832364044485256606468727680100" ref="B34:G50" totalsRowCount="1" headerRowDxfId="8088" dataDxfId="8087" totalsRowDxfId="8086" headerRowBorderDxfId="8085">
  <autoFilter ref="B34:G49" xr:uid="{9A15F3A4-D0E1-44D5-BA5A-525F4D945B34}"/>
  <tableColumns count="6">
    <tableColumn id="1" xr3:uid="{19F46F8A-3583-4593-9D53-9259CB140E21}" name="Proyecto" dataDxfId="8084" dataCellStyle="Normal"/>
    <tableColumn id="10" xr3:uid="{6F013323-E6D4-4AB0-B0C7-68DE751011EA}" name="Prioridad" dataDxfId="8083"/>
    <tableColumn id="9" xr3:uid="{2F169908-9747-438A-8B58-85F5482D6F30}" name="Titulo HU" dataDxfId="8082"/>
    <tableColumn id="3" xr3:uid="{BE108246-B776-4B38-B95B-7D9A8ED56322}" name="Estimación" totalsRowFunction="sum" dataDxfId="8080" totalsRowDxfId="8081" dataCellStyle="Normal"/>
    <tableColumn id="5" xr3:uid="{8D141031-8148-4AA2-B268-CDFD6D86C917}" name="ESTADO" dataDxfId="8078" totalsRowDxfId="8079" dataCellStyle="Normal"/>
    <tableColumn id="8" xr3:uid="{62A9626A-441A-4BDA-A296-8D15B6CF2FD0}" name="LINK" dataDxfId="807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7B2D6354-8F90-441C-906A-314F6FCCAA9C}" name="Lista345131721252933374145495357616569737781101" displayName="Lista345131721252933374145495357616569737781101" ref="B53:G67" totalsRowCount="1" headerRowDxfId="8076" dataDxfId="8075" totalsRowDxfId="8074" headerRowBorderDxfId="8073">
  <autoFilter ref="B53:G66" xr:uid="{A3AEC117-50C1-43AB-9D2C-4E87A78DE21D}"/>
  <tableColumns count="6">
    <tableColumn id="1" xr3:uid="{C78751A0-09E4-4FCF-931A-8D084E360DEB}" name="Proyecto" dataDxfId="8072" dataCellStyle="Normal"/>
    <tableColumn id="10" xr3:uid="{165269CA-3BDE-4794-9F01-FE82F07A2794}" name="Prioridad" dataDxfId="8071"/>
    <tableColumn id="9" xr3:uid="{914C921F-97ED-46D2-A657-DA7A97728235}" name="Titulo HU" dataDxfId="8070"/>
    <tableColumn id="3" xr3:uid="{0C2B0DA1-D669-47C7-BB3C-4FAEBB684878}" name="Estimación" totalsRowFunction="sum" dataDxfId="8068" totalsRowDxfId="8069" dataCellStyle="Normal"/>
    <tableColumn id="5" xr3:uid="{4AD89E70-6F74-4DEA-B764-5C24A48272BE}" name="ESTADO" dataDxfId="8067" dataCellStyle="Normal"/>
    <tableColumn id="8" xr3:uid="{CB62CBFA-3AD2-48A0-98BB-94BBB73C01AC}" name="LINK" dataDxfId="806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733DC5C4-1986-4031-BE57-FEA554C048A4}" name="Lista10141822263034384246505458626670747898114" displayName="Lista10141822263034384246505458626670747898114" ref="B3:H19" totalsRowShown="0" headerRowDxfId="6923" dataDxfId="6922" totalsRowDxfId="6921" headerRowBorderDxfId="6920">
  <autoFilter ref="B3:H19" xr:uid="{46A44F9C-C015-4886-88BE-0F135D8C07B6}"/>
  <tableColumns count="7">
    <tableColumn id="1" xr3:uid="{3B8560EB-740A-46A3-8A24-B5FBCFAE67AC}" name="Proyecto" dataDxfId="6918" totalsRowDxfId="6919" dataCellStyle="Normal"/>
    <tableColumn id="10" xr3:uid="{9C81C9D2-035A-4C79-A4CC-BEEB589A13D6}" name="Prioridad" dataDxfId="6916" totalsRowDxfId="6917"/>
    <tableColumn id="9" xr3:uid="{EB90E92B-043E-4D10-8FAF-72ADA9C9EC60}" name="Titulo HU" dataDxfId="6914" totalsRowDxfId="6915"/>
    <tableColumn id="3" xr3:uid="{42B6A5AF-F87B-4918-B7DB-A6D815559C98}" name="Estimación" dataDxfId="6912" totalsRowDxfId="6913" dataCellStyle="Normal"/>
    <tableColumn id="5" xr3:uid="{403FB165-1C65-4D85-8A5A-35FABCF336A7}" name="ESTADO" dataDxfId="6910" totalsRowDxfId="6911" dataCellStyle="Normal">
      <calculatedColumnFormula>Lista10141822263034384246505458626670747898114[[#This Row],[Estimación]]/10</calculatedColumnFormula>
    </tableColumn>
    <tableColumn id="8" xr3:uid="{67283573-9BB0-4A9D-89D3-D60115C91B4D}" name="LINK" dataDxfId="6908" totalsRowDxfId="6909" dataCellStyle="Normal"/>
    <tableColumn id="2" xr3:uid="{66DE8EED-8EAB-44B5-8904-3324E8150295}" name="Column1" dataDxfId="6906" totalsRowDxfId="6907"/>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39BFD754-CAF1-4663-92DE-C572A5F41DDF}" name="Lista311151923273135394347515559636771757999115" displayName="Lista311151923273135394347515559636771757999115" ref="B21:H31" totalsRowCount="1" headerRowDxfId="6905" dataDxfId="6904" totalsRowDxfId="6903" headerRowBorderDxfId="6902">
  <autoFilter ref="B21:H30" xr:uid="{B5A56FEA-2B35-4D18-88B6-2A17CA1A93E6}"/>
  <tableColumns count="7">
    <tableColumn id="1" xr3:uid="{807EB1F2-A4E4-4544-AE77-27835128E302}" name="Proyecto" dataDxfId="6901" dataCellStyle="Normal"/>
    <tableColumn id="10" xr3:uid="{CD05BBF4-8B7F-45AB-8458-99510CA226C8}" name="Prioridad" dataDxfId="6900"/>
    <tableColumn id="9" xr3:uid="{26B44775-6E04-4735-95EC-210D8896C255}" name="Column1" dataDxfId="6899"/>
    <tableColumn id="3" xr3:uid="{09A013ED-70B6-4BA9-AB80-7988424803EB}" name="Estimación" totalsRowFunction="custom" dataDxfId="6897" totalsRowDxfId="6898" dataCellStyle="Normal">
      <totalsRowFormula>SUBTOTAL(109,Lista311151923273135394347515559636771757999115[Estimación])</totalsRowFormula>
    </tableColumn>
    <tableColumn id="5" xr3:uid="{69F5C740-BB3F-4AA0-B428-02B39F1E7E8D}" name="ESTADO" dataDxfId="6896" dataCellStyle="Normal"/>
    <tableColumn id="8" xr3:uid="{FD0F75AB-7B9E-4BBA-8D46-FDA736642A65}" name="LINK" dataDxfId="6895" dataCellStyle="Normal"/>
    <tableColumn id="2" xr3:uid="{3E1E8E00-7D59-4404-B418-D0C4335C007E}" name="Column2" dataDxfId="6893" totalsRowDxfId="6894"/>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B170B4E6-5DCF-4422-968B-CE3A66C1A09C}" name="Lista34121620242832364044485256606468727680100116" displayName="Lista34121620242832364044485256606468727680100116" ref="B34:G50" totalsRowCount="1" headerRowDxfId="6892" dataDxfId="6891" totalsRowDxfId="6890" headerRowBorderDxfId="6889">
  <autoFilter ref="B34:G49" xr:uid="{9A15F3A4-D0E1-44D5-BA5A-525F4D945B34}"/>
  <tableColumns count="6">
    <tableColumn id="1" xr3:uid="{C6AB1187-97B3-41D8-AE17-FAF19F5F6A1D}" name="Proyecto" dataDxfId="6888" dataCellStyle="Normal"/>
    <tableColumn id="10" xr3:uid="{76B32F77-93CF-43B5-B1F7-B0B46ADCD45B}" name="Prioridad" dataDxfId="6887"/>
    <tableColumn id="9" xr3:uid="{E7529ED5-18A1-44A9-9CCA-91BD49E4CB02}" name="Titulo HU" dataDxfId="6886"/>
    <tableColumn id="3" xr3:uid="{5A21AF7C-AECD-4258-99F5-83F6075A659C}" name="Estimación" totalsRowFunction="sum" dataDxfId="6884" totalsRowDxfId="6885" dataCellStyle="Normal"/>
    <tableColumn id="5" xr3:uid="{9A00389B-6429-44AE-A46A-95B23BEB937F}" name="ESTADO" dataDxfId="6882" totalsRowDxfId="6883" dataCellStyle="Normal"/>
    <tableColumn id="8" xr3:uid="{24DFCF8B-6BCE-4CB5-9CAC-92DB62267E60}" name="LINK" dataDxfId="688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1F5C810C-ADD2-44B4-8171-D2B5D9490768}" name="Lista345131721252933374145495357616569737781101117" displayName="Lista345131721252933374145495357616569737781101117" ref="B53:G67" totalsRowCount="1" headerRowDxfId="6880" dataDxfId="6879" totalsRowDxfId="6878" headerRowBorderDxfId="6877">
  <autoFilter ref="B53:G66" xr:uid="{A3AEC117-50C1-43AB-9D2C-4E87A78DE21D}"/>
  <tableColumns count="6">
    <tableColumn id="1" xr3:uid="{95BE10B8-8198-42F6-A33A-A0A81991C718}" name="Proyecto" dataDxfId="6876" dataCellStyle="Normal"/>
    <tableColumn id="10" xr3:uid="{3707CAD2-1E88-405D-8EAF-5CD0E05CB0CA}" name="Prioridad" dataDxfId="6875"/>
    <tableColumn id="9" xr3:uid="{DB913FE5-B65E-4B65-A5BF-1989790E626B}" name="Titulo HU" dataDxfId="6874"/>
    <tableColumn id="3" xr3:uid="{8CDECEA7-2822-49CF-B823-6B085D6C32B3}" name="Estimación" totalsRowFunction="sum" dataDxfId="6872" totalsRowDxfId="6873" dataCellStyle="Normal"/>
    <tableColumn id="5" xr3:uid="{42EE36CC-E517-4725-9EE0-D5090E35309A}" name="ESTADO" dataDxfId="6871" dataCellStyle="Normal"/>
    <tableColumn id="8" xr3:uid="{32831FA0-9AB4-4ED2-8AB9-4249A8923CAF}" name="LINK" dataDxfId="687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D737CE7A-CF9B-4792-BB33-C5E711F0D9D1}" name="Lista10141822263034384246505458626670747898114102" displayName="Lista10141822263034384246505458626670747898114102" ref="B3:H19" totalsRowShown="0" headerRowDxfId="5011" dataDxfId="5010" totalsRowDxfId="5009" headerRowBorderDxfId="5008">
  <autoFilter ref="B3:H19" xr:uid="{46A44F9C-C015-4886-88BE-0F135D8C07B6}"/>
  <tableColumns count="7">
    <tableColumn id="1" xr3:uid="{4F7919B2-2950-4B81-8DD9-A8591DBB54CF}" name="Proyecto" dataDxfId="5006" totalsRowDxfId="5007" dataCellStyle="Normal"/>
    <tableColumn id="10" xr3:uid="{318AC7AB-32DA-4392-B44F-C592D3CDAAAC}" name="Prioridad" dataDxfId="5004" totalsRowDxfId="5005"/>
    <tableColumn id="9" xr3:uid="{B9DF6B5D-0521-4A0F-9C64-472DC88B4BD3}" name="Titulo HU" dataDxfId="5002" totalsRowDxfId="5003"/>
    <tableColumn id="3" xr3:uid="{3FDC40E2-F671-4A9E-8465-312CD1E6CF4C}" name="Estimación" dataDxfId="5000" totalsRowDxfId="5001" dataCellStyle="Normal"/>
    <tableColumn id="5" xr3:uid="{4C052185-55FA-4FF8-B065-FEFE4C1A2B30}" name="ESTADO" dataDxfId="4998" totalsRowDxfId="4999" dataCellStyle="Normal">
      <calculatedColumnFormula>Lista10141822263034384246505458626670747898114102[[#This Row],[Estimación]]/10</calculatedColumnFormula>
    </tableColumn>
    <tableColumn id="8" xr3:uid="{64DD1EF6-4455-4378-BF3E-C6C52EC7BCA2}" name="LINK" dataDxfId="4996" totalsRowDxfId="4997" dataCellStyle="Normal"/>
    <tableColumn id="2" xr3:uid="{77AF4C28-DA85-4EE4-A999-0EE7A6BE7410}" name="Column1" dataDxfId="4994" totalsRowDxfId="4995"/>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12C64732-0703-4569-9AFD-A4C1B5541A55}" name="Lista311151923273135394347515559636771757999115103" displayName="Lista311151923273135394347515559636771757999115103" ref="B21:H31" totalsRowCount="1" headerRowDxfId="4993" dataDxfId="4992" totalsRowDxfId="4991" headerRowBorderDxfId="4990">
  <autoFilter ref="B21:H30" xr:uid="{B5A56FEA-2B35-4D18-88B6-2A17CA1A93E6}"/>
  <tableColumns count="7">
    <tableColumn id="1" xr3:uid="{8D13C86E-4B81-4968-B8F5-02BAD85E36D6}" name="Proyecto" dataDxfId="4989" dataCellStyle="Normal"/>
    <tableColumn id="10" xr3:uid="{75B972BA-63D9-40B8-9B66-15CBBAF15185}" name="Prioridad" dataDxfId="4988"/>
    <tableColumn id="9" xr3:uid="{474B2FAC-B2B0-49F7-B27E-B7DD7C2A510F}" name="Column1" dataDxfId="4987"/>
    <tableColumn id="3" xr3:uid="{D42B8364-5ED7-46D1-A18E-EE43343679F8}" name="Estimación" totalsRowFunction="custom" dataDxfId="4985" totalsRowDxfId="4986" dataCellStyle="Normal">
      <totalsRowFormula>SUBTOTAL(109,Lista311151923273135394347515559636771757999115103[Estimación])</totalsRowFormula>
    </tableColumn>
    <tableColumn id="5" xr3:uid="{45F29269-83DD-43B3-B983-3FF153F93D64}" name="ESTADO" dataDxfId="4984" dataCellStyle="Normal"/>
    <tableColumn id="8" xr3:uid="{8EDC2ECC-8C3F-476B-9A7E-7238021F7FDE}" name="LINK" dataDxfId="4983" dataCellStyle="Normal"/>
    <tableColumn id="2" xr3:uid="{878FA6B3-B91D-4318-B2A5-313B9FF34042}" name="Column2" dataDxfId="4981" totalsRowDxfId="4982"/>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0B2650B-EF4C-4E07-AFC4-9FEA33EB84FC}" name="Lista34121620242832364044485256606468727680100116104" displayName="Lista34121620242832364044485256606468727680100116104" ref="B34:G49" totalsRowCount="1" headerRowDxfId="4980" dataDxfId="4979" totalsRowDxfId="4978" headerRowBorderDxfId="4977">
  <autoFilter ref="B34:G48" xr:uid="{9A15F3A4-D0E1-44D5-BA5A-525F4D945B34}"/>
  <tableColumns count="6">
    <tableColumn id="1" xr3:uid="{E7C643AA-7E36-4D98-9BF2-D3B6C880B702}" name="Proyecto" dataDxfId="4976" dataCellStyle="Normal"/>
    <tableColumn id="10" xr3:uid="{3FF80E2E-4B04-47A3-AAF3-F2A751800478}" name="Prioridad" dataDxfId="4975"/>
    <tableColumn id="9" xr3:uid="{A422659E-ECE1-4FA7-AF9F-1DAB6D23C0F5}" name="Titulo HU" dataDxfId="4974"/>
    <tableColumn id="3" xr3:uid="{9ADE5A8C-C66D-4882-A764-6230FD51C781}" name="Estimación" totalsRowFunction="sum" dataDxfId="4972" totalsRowDxfId="4973" dataCellStyle="Normal"/>
    <tableColumn id="5" xr3:uid="{476EE8F4-8F41-44D6-BDA5-2C3D5EA8640C}" name="ESTADO" dataDxfId="4970" totalsRowDxfId="4971" dataCellStyle="Normal"/>
    <tableColumn id="8" xr3:uid="{9191C444-4568-40EA-88D9-FB69D46231B1}" name="LINK" dataDxfId="496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9AF7385E-6D72-41C0-AF66-C77BE37BA6A1}" name="Lista345131721252933374145495357616569737781101117105" displayName="Lista345131721252933374145495357616569737781101117105" ref="B52:H66" totalsRowCount="1" headerRowDxfId="4968" dataDxfId="4967" totalsRowDxfId="4966" headerRowBorderDxfId="4965">
  <autoFilter ref="B52:H65" xr:uid="{A3AEC117-50C1-43AB-9D2C-4E87A78DE21D}"/>
  <tableColumns count="7">
    <tableColumn id="1" xr3:uid="{DA3BF658-8CF6-469C-937F-5E6FA0C45C0F}" name="Proyecto" dataDxfId="4964" dataCellStyle="Normal"/>
    <tableColumn id="10" xr3:uid="{0C381C03-BF3E-4CBE-9C16-8D4E772E3077}" name="Prioridad" dataDxfId="4963"/>
    <tableColumn id="9" xr3:uid="{5D4F7868-81A4-43AA-A47D-D87E175D27EF}" name="Titulo HU" dataDxfId="4962"/>
    <tableColumn id="3" xr3:uid="{FA1BAE4F-E766-490E-9DAE-2C9CC82E4271}" name="Estimación" totalsRowFunction="sum" dataDxfId="4960" totalsRowDxfId="4961" dataCellStyle="Normal"/>
    <tableColumn id="5" xr3:uid="{88C2C661-0D81-4CC0-8C20-B7D9B4D0A968}" name="ESTADO" dataDxfId="4959" dataCellStyle="Normal"/>
    <tableColumn id="8" xr3:uid="{2AC18014-B05F-42D2-9F5D-4C98B4F0145B}" name="LINK" dataDxfId="4958" dataCellStyle="Normal"/>
    <tableColumn id="2" xr3:uid="{C0D27930-A404-4831-B752-FB2299E7A46E}" name="Coluna1" dataDxfId="4956" totalsRowDxfId="4957"/>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DD57F1D-57A4-4609-A6CA-902387101F9F}" name="Lista345131721252933374145495357616569737781101117105106" displayName="Lista345131721252933374145495357616569737781101117105106" ref="B69:G83" totalsRowCount="1" headerRowDxfId="4955" dataDxfId="4954" totalsRowDxfId="4953" headerRowBorderDxfId="4952">
  <autoFilter ref="B69:G82" xr:uid="{0DD57F1D-57A4-4609-A6CA-902387101F9F}"/>
  <tableColumns count="6">
    <tableColumn id="1" xr3:uid="{9A8D8AEB-7AF9-45FA-901F-93855585B727}" name="Proyecto" dataDxfId="4951" dataCellStyle="Normal"/>
    <tableColumn id="10" xr3:uid="{EC7CEC90-0764-4534-A941-46D6FC783627}" name="Prioridad" dataDxfId="4950"/>
    <tableColumn id="9" xr3:uid="{3D856AA2-171D-4175-B94B-341D413026A0}" name="Titulo HU" dataDxfId="4949"/>
    <tableColumn id="3" xr3:uid="{3F41FCD8-8202-4824-9B30-7AA08B4CC89A}" name="Estimación" totalsRowFunction="sum" dataDxfId="4947" totalsRowDxfId="4948" dataCellStyle="Normal"/>
    <tableColumn id="5" xr3:uid="{2BF265AF-3EE5-469C-B585-192003D00216}" name="ESTADO" dataDxfId="4946" dataCellStyle="Normal"/>
    <tableColumn id="8" xr3:uid="{EFFF746F-F97C-4943-B78C-47F70CEF4F6D}" name="LINK" dataDxfId="4945"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BAF3CE4-AD0F-4850-AFCB-FA72B78DA895}" name="Lista345131721252933374145495357616569737781101117105106107" displayName="Lista345131721252933374145495357616569737781101117105106107" ref="B86:G100" totalsRowCount="1" headerRowDxfId="4944" dataDxfId="4943" totalsRowDxfId="4942" headerRowBorderDxfId="4941">
  <autoFilter ref="B86:G99" xr:uid="{8BAF3CE4-AD0F-4850-AFCB-FA72B78DA895}"/>
  <tableColumns count="6">
    <tableColumn id="1" xr3:uid="{4B308FB6-6039-427F-908F-17E50997A60D}" name="Proyecto" dataDxfId="4940" dataCellStyle="Normal"/>
    <tableColumn id="10" xr3:uid="{1F16FAA4-F320-47BE-8CF9-6CD38F61F5D9}" name="Prioridad" dataDxfId="4939"/>
    <tableColumn id="9" xr3:uid="{6312DDEF-B72E-45E3-BACC-9B1D5746A3E7}" name="Titulo HU" dataDxfId="4938"/>
    <tableColumn id="3" xr3:uid="{001B3715-E2E4-4D01-80E4-E419764B6E90}" name="Estimación" totalsRowFunction="sum" dataDxfId="4936" totalsRowDxfId="4937" dataCellStyle="Normal"/>
    <tableColumn id="5" xr3:uid="{CDB83A42-507C-4162-8C32-5CD3DBED18D0}" name="ESTADO" dataDxfId="4935" dataCellStyle="Normal"/>
    <tableColumn id="8" xr3:uid="{567DA58A-9A2F-482F-B7FD-AD1066E91A97}" name="LINK" dataDxfId="4934"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1415B1C-565A-47AE-B00F-709188ED58AC}" name="Lista10141822263034384246505458626670747898114102108" displayName="Lista10141822263034384246505458626670747898114102108" ref="B3:H27" totalsRowShown="0" headerRowDxfId="4155" dataDxfId="4154" totalsRowDxfId="4153" headerRowBorderDxfId="4152">
  <autoFilter ref="B3:H27" xr:uid="{46A44F9C-C015-4886-88BE-0F135D8C07B6}"/>
  <tableColumns count="7">
    <tableColumn id="1" xr3:uid="{D1EB848E-3EFC-4CDC-983F-B0DB384EBC50}" name="Proyecto" dataDxfId="4150" totalsRowDxfId="4151" dataCellStyle="Normal"/>
    <tableColumn id="10" xr3:uid="{3CE7CB95-38FB-4BE6-A84A-B067D80A3DEF}" name="Prioridad" dataDxfId="4148" totalsRowDxfId="4149"/>
    <tableColumn id="9" xr3:uid="{261ABD81-75E3-4E31-9E75-253A86F2B671}" name="Titulo HU" dataDxfId="4146" totalsRowDxfId="4147"/>
    <tableColumn id="3" xr3:uid="{23CAF5E6-5FC9-4770-9779-1870085B7977}" name="Estimación" dataDxfId="4144" totalsRowDxfId="4145" dataCellStyle="Normal"/>
    <tableColumn id="5" xr3:uid="{E2CDF374-6B59-48BD-9EAA-41E0DE435866}" name="ESTADO" dataDxfId="4142" totalsRowDxfId="4143" dataCellStyle="Normal">
      <calculatedColumnFormula>Lista10141822263034384246505458626670747898114102108[[#This Row],[Estimación]]/10</calculatedColumnFormula>
    </tableColumn>
    <tableColumn id="8" xr3:uid="{696808BE-F9E4-42A6-BB5E-0B68DFACD168}" name="LINK" dataDxfId="4140" totalsRowDxfId="4141" dataCellStyle="Normal"/>
    <tableColumn id="2" xr3:uid="{2251D4F1-7E61-45BD-B1D1-A28AA84C96E7}" name="Column1" dataDxfId="4138" totalsRowDxfId="4139"/>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E2E47806-8FF7-42A4-AF96-4E45DB45A758}" name="Lista345131721252933374145495357616569737781101117105106112" displayName="Lista345131721252933374145495357616569737781101117105106112" ref="B30:G44" totalsRowCount="1" headerRowDxfId="4137" dataDxfId="4136" totalsRowDxfId="4135" headerRowBorderDxfId="4134">
  <autoFilter ref="B30:G43" xr:uid="{0DD57F1D-57A4-4609-A6CA-902387101F9F}"/>
  <tableColumns count="6">
    <tableColumn id="1" xr3:uid="{CF8FC13C-A4FD-4955-A091-1D5A48CF84F6}" name="Proyecto" dataDxfId="4133" dataCellStyle="Normal"/>
    <tableColumn id="10" xr3:uid="{3BFE063B-CE47-4771-B24A-5742B03E8178}" name="Prioridad" dataDxfId="4132"/>
    <tableColumn id="9" xr3:uid="{295190AB-B03D-4D9A-B136-6098B03EC6D2}" name="Titulo HU" dataDxfId="4131"/>
    <tableColumn id="3" xr3:uid="{553CC305-641E-4FB0-BF85-D00D8211ED13}" name="Estimación" totalsRowFunction="sum" dataDxfId="4129" totalsRowDxfId="4130" dataCellStyle="Normal"/>
    <tableColumn id="5" xr3:uid="{9DF32C8A-FFBC-45D9-909B-0E55C9CF49C1}" name="ESTADO" dataDxfId="4128" dataCellStyle="Normal"/>
    <tableColumn id="8" xr3:uid="{3D2937D3-CC6E-4D21-BFDF-87CE95DA6E19}" name="LINK" dataDxfId="412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7539E4B9-7B67-4A47-BDDE-BC2D07020DEE}" name="Lista345131721252933374145495357616569737781101117105106107113" displayName="Lista345131721252933374145495357616569737781101117105106107113" ref="B47:G61" totalsRowCount="1" headerRowDxfId="4126" dataDxfId="4125" totalsRowDxfId="4124" headerRowBorderDxfId="4123">
  <autoFilter ref="B47:G60" xr:uid="{8BAF3CE4-AD0F-4850-AFCB-FA72B78DA895}"/>
  <tableColumns count="6">
    <tableColumn id="1" xr3:uid="{EF97B8C8-6D43-42EA-A206-8007722CC7F2}" name="Proyecto" dataDxfId="4122" dataCellStyle="Normal"/>
    <tableColumn id="10" xr3:uid="{C01F006B-77CF-4321-B834-F1D2DAFF9600}" name="Prioridad" dataDxfId="4121"/>
    <tableColumn id="9" xr3:uid="{5649D5C0-5CF4-4C7A-B2FB-E0813C74C3F7}" name="Titulo HU" dataDxfId="4120"/>
    <tableColumn id="3" xr3:uid="{6D8E079F-6BD5-400D-AA84-B8D11B4B4717}" name="Estimación" totalsRowFunction="sum" dataDxfId="4118" totalsRowDxfId="4119" dataCellStyle="Normal"/>
    <tableColumn id="5" xr3:uid="{6BDCE79F-0629-4208-AEE5-C6D7826BF342}" name="ESTADO" dataDxfId="4117" dataCellStyle="Normal"/>
    <tableColumn id="8" xr3:uid="{FF7BF98B-73F7-45C9-990D-AA4F63542262}" name="LINK" dataDxfId="411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DB90FE45-2049-440B-80DC-DA93C5B8FF7E}" name="Lista10141822263034384246505458626670747898114102108110" displayName="Lista10141822263034384246505458626670747898114102108110" ref="B3:H26" totalsRowShown="0" headerRowDxfId="3337" dataDxfId="3336" totalsRowDxfId="3335" headerRowBorderDxfId="3334">
  <autoFilter ref="B3:H26" xr:uid="{46A44F9C-C015-4886-88BE-0F135D8C07B6}"/>
  <tableColumns count="7">
    <tableColumn id="1" xr3:uid="{44C5C9B5-7AC1-4A90-9971-ECD7A1587747}" name="Proyecto" dataDxfId="3332" totalsRowDxfId="3333" dataCellStyle="Normal"/>
    <tableColumn id="10" xr3:uid="{282103FB-F27B-45E3-B6E6-CC9350316C60}" name="Prioridad" dataDxfId="3330" totalsRowDxfId="3331"/>
    <tableColumn id="9" xr3:uid="{20691065-96F6-4C86-8873-219B84493DD6}" name="Titulo HU" dataDxfId="3328" totalsRowDxfId="3329"/>
    <tableColumn id="3" xr3:uid="{359B17DF-BB0E-483C-B277-7FF79CC8E18F}" name="Estimación" dataDxfId="3326" totalsRowDxfId="3327" dataCellStyle="Normal"/>
    <tableColumn id="5" xr3:uid="{DBD3A31D-1AB4-4CA3-A957-DC556ED85ECC}" name="ESTADO" dataDxfId="3324" totalsRowDxfId="3325" dataCellStyle="Normal">
      <calculatedColumnFormula>Lista10141822263034384246505458626670747898114102108110[[#This Row],[Estimación]]/10</calculatedColumnFormula>
    </tableColumn>
    <tableColumn id="8" xr3:uid="{EB4AFE0D-4B81-4F38-8176-B7EC69A92D5C}" name="LINK" dataDxfId="3322" totalsRowDxfId="3323" dataCellStyle="Normal"/>
    <tableColumn id="2" xr3:uid="{DBF1C9BA-8291-4669-844A-1B97A7E15C74}" name="Column1" dataDxfId="3320" totalsRowDxfId="3321"/>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A69971C-FEF8-4E13-B1C9-B0C2F0FDEEF2}" name="Lista345131721252933374145495357616569737781101117105106112111" displayName="Lista345131721252933374145495357616569737781101117105106112111" ref="B29:G42" totalsRowCount="1" headerRowDxfId="3319" dataDxfId="3318" totalsRowDxfId="3317" headerRowBorderDxfId="3316">
  <autoFilter ref="B29:G41" xr:uid="{0DD57F1D-57A4-4609-A6CA-902387101F9F}"/>
  <tableColumns count="6">
    <tableColumn id="1" xr3:uid="{C8A505C1-6577-497C-A9E1-177E41A6F007}" name="Proyecto" dataDxfId="3315" dataCellStyle="Normal"/>
    <tableColumn id="10" xr3:uid="{865E66CF-EAB5-4D6A-BE9D-B1D196E1C002}" name="Prioridad" dataDxfId="3314"/>
    <tableColumn id="9" xr3:uid="{CC369A93-C635-4FB4-AF0E-F623DE276A83}" name="Titulo HU" dataDxfId="3313"/>
    <tableColumn id="3" xr3:uid="{61FED236-4137-4A80-B4EA-1087CB18B450}" name="Estimación" totalsRowFunction="sum" dataDxfId="3311" totalsRowDxfId="3312" dataCellStyle="Normal"/>
    <tableColumn id="5" xr3:uid="{B6FFF0D9-509E-413B-9412-4FC5ECF1FCA2}" name="ESTADO" dataDxfId="3310" dataCellStyle="Normal"/>
    <tableColumn id="8" xr3:uid="{01F6BD19-CB71-4C3C-9B14-F739D4D7FBA5}" name="LINK" dataDxfId="330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2F59E28-4B11-438E-BE98-AE17783547A9}" name="Lista345131721252933374145495357616569737781101117105106107113118" displayName="Lista345131721252933374145495357616569737781101117105106107113118" ref="B45:G59" totalsRowCount="1" headerRowDxfId="3308" dataDxfId="3307" totalsRowDxfId="3306" headerRowBorderDxfId="3305">
  <autoFilter ref="B45:G58" xr:uid="{8BAF3CE4-AD0F-4850-AFCB-FA72B78DA895}"/>
  <tableColumns count="6">
    <tableColumn id="1" xr3:uid="{7CC54B91-1D47-4AFB-ABEE-AE989DEF031B}" name="Proyecto" dataDxfId="3304" dataCellStyle="Normal"/>
    <tableColumn id="10" xr3:uid="{31B61334-F49B-4B28-9220-33E8E995ECF1}" name="Prioridad" dataDxfId="3303"/>
    <tableColumn id="9" xr3:uid="{C076F538-9A8A-4175-882A-31EA9B6F13C9}" name="Titulo HU" dataDxfId="3302"/>
    <tableColumn id="3" xr3:uid="{333FF688-AF30-4F14-8A47-84532DEABE11}" name="Estimación" totalsRowFunction="sum" dataDxfId="3300" totalsRowDxfId="3301" dataCellStyle="Normal"/>
    <tableColumn id="5" xr3:uid="{EBAE0439-BB32-4A6B-8652-1B29AD727273}" name="ESTADO" dataDxfId="3299" dataCellStyle="Normal"/>
    <tableColumn id="8" xr3:uid="{92ED0AFB-39F8-4C38-9437-9B74EE3EACAD}" name="LINK" dataDxfId="329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E9338FE-6A86-4084-9E38-350ED7B1A27F}" name="Lista10141822263034384246505458626670747898114102108110119" displayName="Lista10141822263034384246505458626670747898114102108110119" ref="B3:H26" totalsRowShown="0" headerRowDxfId="2519" dataDxfId="2518" totalsRowDxfId="2517" headerRowBorderDxfId="2516">
  <autoFilter ref="B3:H26" xr:uid="{46A44F9C-C015-4886-88BE-0F135D8C07B6}"/>
  <tableColumns count="7">
    <tableColumn id="1" xr3:uid="{58568D25-06FB-4EC1-A634-313B6901C800}" name="Proyecto" dataDxfId="2514" totalsRowDxfId="2515" dataCellStyle="Normal"/>
    <tableColumn id="10" xr3:uid="{A87688C2-679E-49C4-A562-6B248BA2473B}" name="Prioridad" dataDxfId="2512" totalsRowDxfId="2513"/>
    <tableColumn id="9" xr3:uid="{EE9508FF-0CA4-449F-A20B-25E8CCDC1898}" name="Titulo HU" dataDxfId="2510" totalsRowDxfId="2511"/>
    <tableColumn id="3" xr3:uid="{791D2DFA-37E2-43FE-81AA-F596550474F2}" name="Estimación" dataDxfId="2508" totalsRowDxfId="2509" dataCellStyle="Normal"/>
    <tableColumn id="5" xr3:uid="{A145B0ED-089C-43E7-ABDD-D4929C5D6D95}" name="ESTADO" dataDxfId="2506" totalsRowDxfId="2507" dataCellStyle="Normal">
      <calculatedColumnFormula>Lista10141822263034384246505458626670747898114102108110119[[#This Row],[Estimación]]/10</calculatedColumnFormula>
    </tableColumn>
    <tableColumn id="8" xr3:uid="{C35DAD67-0F7E-4ECB-AB35-A8640AD76FA9}" name="LINK" dataDxfId="2504" totalsRowDxfId="2505" dataCellStyle="Normal"/>
    <tableColumn id="2" xr3:uid="{D7FEC8AC-020F-490A-AE00-4A5FAD78EF63}" name="Column1" dataDxfId="2502" totalsRowDxfId="2503"/>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4F3965A5-D7D6-4991-AF6F-E1E00DC365BC}" name="Lista345131721252933374145495357616569737781101117105106112111120" displayName="Lista345131721252933374145495357616569737781101117105106112111120" ref="B29:G42" totalsRowCount="1" headerRowDxfId="2501" dataDxfId="2500" totalsRowDxfId="2499" headerRowBorderDxfId="2498">
  <autoFilter ref="B29:G41" xr:uid="{0DD57F1D-57A4-4609-A6CA-902387101F9F}"/>
  <tableColumns count="6">
    <tableColumn id="1" xr3:uid="{4D7F7E1A-0CD6-4E52-88B4-78059DAB130F}" name="Proyecto" dataDxfId="2497" dataCellStyle="Normal"/>
    <tableColumn id="10" xr3:uid="{BD201502-7060-4F62-9E53-2E68C562FF2D}" name="Prioridad" dataDxfId="2496"/>
    <tableColumn id="9" xr3:uid="{B3BDC770-B8E1-4F46-BEFD-872B0609E3D2}" name="Titulo HU" dataDxfId="2495"/>
    <tableColumn id="3" xr3:uid="{54870463-CF4B-43EF-A0D4-9E18924C6A1D}" name="Estimación" totalsRowFunction="sum" dataDxfId="2493" totalsRowDxfId="2494" dataCellStyle="Normal"/>
    <tableColumn id="5" xr3:uid="{7E2E2F7A-690A-4A6D-80E8-901CD62AAA45}" name="ESTADO" dataDxfId="2492" dataCellStyle="Normal"/>
    <tableColumn id="8" xr3:uid="{3C4110F9-733A-4846-B940-65CB6EF24A0D}" name="LINK" dataDxfId="2491"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DD741C5-CD6B-4E38-AA0F-21D01595D68B}" name="Lista345131721252933374145495357616569737781101117105106107113118121" displayName="Lista345131721252933374145495357616569737781101117105106107113118121" ref="B45:G59" totalsRowCount="1" headerRowDxfId="2490" dataDxfId="2489" totalsRowDxfId="2488" headerRowBorderDxfId="2487">
  <autoFilter ref="B45:G58" xr:uid="{8BAF3CE4-AD0F-4850-AFCB-FA72B78DA895}"/>
  <tableColumns count="6">
    <tableColumn id="1" xr3:uid="{2AA3DE40-2379-4FAD-BC45-2140FF3186DA}" name="Proyecto" dataDxfId="2486" dataCellStyle="Normal"/>
    <tableColumn id="10" xr3:uid="{6CFE3868-B69D-41CC-AADC-C5A568FE1D7D}" name="Prioridad" dataDxfId="2485"/>
    <tableColumn id="9" xr3:uid="{3EA8FDB6-469C-4502-9F44-21223AD5ED13}" name="Titulo HU" dataDxfId="2484"/>
    <tableColumn id="3" xr3:uid="{A6CB7939-0F71-4ED1-9B9A-7C32AFE36BA1}" name="Estimación" totalsRowFunction="sum" dataDxfId="2482" totalsRowDxfId="2483" dataCellStyle="Normal"/>
    <tableColumn id="5" xr3:uid="{40179D98-7492-46CB-AF60-915C63CCACB3}" name="ESTADO" dataDxfId="2481" dataCellStyle="Normal"/>
    <tableColumn id="8" xr3:uid="{1D554C52-BBD0-4A83-B6CD-8EC2B9347E51}" name="LINK" dataDxfId="2480"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8DE3AD4D-CB1D-480F-AFB7-501A14661845}" name="Lista10141822263034384246505458626670747898114102108110119122" displayName="Lista10141822263034384246505458626670747898114102108110119122" ref="B3:H27" totalsRowShown="0" headerRowDxfId="1695" dataDxfId="1694" totalsRowDxfId="1693" headerRowBorderDxfId="1692">
  <autoFilter ref="B3:H27" xr:uid="{46A44F9C-C015-4886-88BE-0F135D8C07B6}"/>
  <tableColumns count="7">
    <tableColumn id="1" xr3:uid="{F4241561-8898-4BC1-A098-D06E6FA8DE1B}" name="Proyecto" dataDxfId="1690" totalsRowDxfId="1691" dataCellStyle="Normal"/>
    <tableColumn id="10" xr3:uid="{23A2B1F7-FBEF-4F26-8AB1-BEE161D4C9C0}" name="Prioridad" dataDxfId="1688" totalsRowDxfId="1689"/>
    <tableColumn id="9" xr3:uid="{E0693323-6CEE-45D7-A972-48EBA6224BB9}" name="Titulo HU" dataDxfId="1686" totalsRowDxfId="1687"/>
    <tableColumn id="3" xr3:uid="{80785217-D572-45F4-A4D7-BCEE9201986F}" name="Estimación" dataDxfId="1684" totalsRowDxfId="1685" dataCellStyle="Normal"/>
    <tableColumn id="5" xr3:uid="{8A8C4B6E-6EA6-4AA6-AB15-A7AF5C900444}" name="ESTADO" dataDxfId="1682" totalsRowDxfId="1683" dataCellStyle="Normal">
      <calculatedColumnFormula>Lista10141822263034384246505458626670747898114102108110119122[[#This Row],[Estimación]]/10</calculatedColumnFormula>
    </tableColumn>
    <tableColumn id="8" xr3:uid="{805538E3-EB8F-4618-97F9-8F1FAEA078ED}" name="LINK" dataDxfId="1680" totalsRowDxfId="1681" dataCellStyle="Normal"/>
    <tableColumn id="2" xr3:uid="{C9B4D865-2B74-4733-A311-94A38B1D8575}" name="Column1" dataDxfId="1678" totalsRowDxfId="1679"/>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1D53E876-FA9A-497C-A2DE-46C4341B5F1D}" name="Lista345131721252933374145495357616569737781101117105106112111120123" displayName="Lista345131721252933374145495357616569737781101117105106112111120123" ref="B30:G43" totalsRowCount="1" headerRowDxfId="1677" dataDxfId="1676" totalsRowDxfId="1675" headerRowBorderDxfId="1674">
  <autoFilter ref="B30:G42" xr:uid="{0DD57F1D-57A4-4609-A6CA-902387101F9F}"/>
  <tableColumns count="6">
    <tableColumn id="1" xr3:uid="{FC0B61DD-42DF-497F-85CB-985B2EDC499A}" name="Proyecto" dataDxfId="1673" dataCellStyle="Normal"/>
    <tableColumn id="10" xr3:uid="{0849226D-4661-4800-9001-721C9E7125DF}" name="Prioridad" dataDxfId="1672"/>
    <tableColumn id="9" xr3:uid="{DAD02277-6A2F-43BD-ABCA-1F733DD55F95}" name="Titulo HU" dataDxfId="1671"/>
    <tableColumn id="3" xr3:uid="{D85BD8F8-704C-455F-A621-602174F09F8A}" name="Estimación" totalsRowFunction="sum" dataDxfId="1669" totalsRowDxfId="1670" dataCellStyle="Normal"/>
    <tableColumn id="5" xr3:uid="{230BABBA-7CB5-45A4-BE53-155D90B1013D}" name="ESTADO" dataDxfId="1668" dataCellStyle="Normal"/>
    <tableColumn id="8" xr3:uid="{327D1175-1529-48F7-8113-6B8375354239}" name="LINK" dataDxfId="1667"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305399A3-F6F9-4A4E-A0FA-CBD95485C8E3}" name="Lista345131721252933374145495357616569737781101117105106107113118121124" displayName="Lista345131721252933374145495357616569737781101117105106107113118121124" ref="B46:G60" totalsRowCount="1" headerRowDxfId="1666" dataDxfId="1665" totalsRowDxfId="1664" headerRowBorderDxfId="1663">
  <autoFilter ref="B46:G59" xr:uid="{8BAF3CE4-AD0F-4850-AFCB-FA72B78DA895}"/>
  <tableColumns count="6">
    <tableColumn id="1" xr3:uid="{9DF6F6F8-3F19-4617-AD5D-27054320AF22}" name="Proyecto" dataDxfId="1662" dataCellStyle="Normal"/>
    <tableColumn id="10" xr3:uid="{539D1B72-C748-4349-B9CD-F6FE4A4796ED}" name="Prioridad" dataDxfId="1661"/>
    <tableColumn id="9" xr3:uid="{448B121D-BF64-4395-A3D4-273DD2C8F6C7}" name="Titulo HU" dataDxfId="1660"/>
    <tableColumn id="3" xr3:uid="{F8F22407-9EAA-4D57-A16B-6A9FD9449DF7}" name="Estimación" totalsRowFunction="sum" dataDxfId="1658" totalsRowDxfId="1659" dataCellStyle="Normal"/>
    <tableColumn id="5" xr3:uid="{05BA0DCF-ADDB-4C68-BBB9-C733E092FD23}" name="ESTADO" dataDxfId="1657" dataCellStyle="Normal"/>
    <tableColumn id="8" xr3:uid="{B56A8195-CEF8-495C-8A0D-BE3CBF25500E}" name="LINK" dataDxfId="1656"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64762563-B9C0-4348-AEB8-1EA4383C6E0A}" name="Lista10141822263034384246505458626670747898114102108110119122125" displayName="Lista10141822263034384246505458626670747898114102108110119122125" ref="B3:H27" totalsRowShown="0" headerRowDxfId="871" dataDxfId="870" totalsRowDxfId="869" headerRowBorderDxfId="868">
  <autoFilter ref="B3:H27" xr:uid="{46A44F9C-C015-4886-88BE-0F135D8C07B6}"/>
  <tableColumns count="7">
    <tableColumn id="1" xr3:uid="{535966FF-E058-471C-84FE-6CE1E7B0EB34}" name="Proyecto" dataDxfId="866" totalsRowDxfId="867" dataCellStyle="Normal"/>
    <tableColumn id="10" xr3:uid="{2313F1D7-81E0-426A-8FEC-6461FDA0AA90}" name="Prioridad" dataDxfId="864" totalsRowDxfId="865"/>
    <tableColumn id="9" xr3:uid="{22523AA1-B03E-4BE9-80F0-3FA9AA1E9DD5}" name="Titulo HU" dataDxfId="862" totalsRowDxfId="863"/>
    <tableColumn id="3" xr3:uid="{7DC6F671-4A62-4447-A3DF-BEBA103FAA79}" name="Estimación" dataDxfId="860" totalsRowDxfId="861" dataCellStyle="Normal"/>
    <tableColumn id="5" xr3:uid="{EFA1B8D0-01F6-45C5-93D2-F1556213B770}" name="ESTADO" dataDxfId="858" totalsRowDxfId="859" dataCellStyle="Normal">
      <calculatedColumnFormula>Lista10141822263034384246505458626670747898114102108110119122125[[#This Row],[Estimación]]/10</calculatedColumnFormula>
    </tableColumn>
    <tableColumn id="8" xr3:uid="{3A459F90-ED62-4905-B4D3-32BED922EE24}" name="LINK" dataDxfId="856" totalsRowDxfId="857" dataCellStyle="Normal"/>
    <tableColumn id="2" xr3:uid="{CE782D42-CED2-492B-B968-E05436F1F4F9}" name="Column1" dataDxfId="854" totalsRowDxfId="855"/>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B671FE9C-1103-4701-8C63-4B0C5609C54C}" name="Lista345131721252933374145495357616569737781101117105106112111120123126" displayName="Lista345131721252933374145495357616569737781101117105106112111120123126" ref="B30:G43" totalsRowCount="1" headerRowDxfId="853" dataDxfId="852" totalsRowDxfId="851" headerRowBorderDxfId="850">
  <autoFilter ref="B30:G42" xr:uid="{0DD57F1D-57A4-4609-A6CA-902387101F9F}"/>
  <tableColumns count="6">
    <tableColumn id="1" xr3:uid="{0C8FBE0E-DF88-41EF-AF6C-ADF41CD56328}" name="Proyecto" dataDxfId="849" dataCellStyle="Normal"/>
    <tableColumn id="10" xr3:uid="{3D31B6D9-8253-403D-85FF-B0B3EDEA5CCE}" name="Prioridad" dataDxfId="848"/>
    <tableColumn id="9" xr3:uid="{0E2CC548-EAF1-4753-AAFF-132AADB9C5AC}" name="Titulo HU" dataDxfId="847"/>
    <tableColumn id="3" xr3:uid="{CF4B75DE-4C25-40E8-B674-118B4A866222}" name="Estimación" totalsRowFunction="sum" dataDxfId="845" totalsRowDxfId="846" dataCellStyle="Normal"/>
    <tableColumn id="5" xr3:uid="{FEEA9AFC-43E9-4F99-B4B5-2BCA1539B58D}" name="ESTADO" dataDxfId="844" dataCellStyle="Normal"/>
    <tableColumn id="8" xr3:uid="{CDE93874-F109-44CD-9D83-682F1B564A70}" name="LINK" dataDxfId="843"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160309ED-F971-4D81-9093-7F1A77490E06}" name="Lista345131721252933374145495357616569737781101117105106107113118121124127" displayName="Lista345131721252933374145495357616569737781101117105106107113118121124127" ref="B46:G60" totalsRowCount="1" headerRowDxfId="842" dataDxfId="841" totalsRowDxfId="840" headerRowBorderDxfId="839">
  <autoFilter ref="B46:G59" xr:uid="{8BAF3CE4-AD0F-4850-AFCB-FA72B78DA895}"/>
  <tableColumns count="6">
    <tableColumn id="1" xr3:uid="{3D8E68AA-3822-4974-8067-DC36961AE2A4}" name="Proyecto" dataDxfId="838" dataCellStyle="Normal"/>
    <tableColumn id="10" xr3:uid="{3A4182B9-19AE-4463-BFB8-690D552430C9}" name="Prioridad" dataDxfId="837"/>
    <tableColumn id="9" xr3:uid="{790D58E4-4AE5-46E0-9FB6-3C8E0F690628}" name="Titulo HU" dataDxfId="836"/>
    <tableColumn id="3" xr3:uid="{6EB26E7F-46A9-4680-9DDF-9B534B059359}" name="Estimación" totalsRowFunction="sum" dataDxfId="834" totalsRowDxfId="835" dataCellStyle="Normal"/>
    <tableColumn id="5" xr3:uid="{FE1B739A-C2F1-4284-9421-C2436C556ECC}" name="ESTADO" dataDxfId="833" dataCellStyle="Normal"/>
    <tableColumn id="8" xr3:uid="{CC173665-171B-4BD5-AE97-72BCE0CF4B1E}" name="LINK" dataDxfId="832"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FC8C04F7-033D-4750-BBD0-51924680FF5D}" name="Lista10141822263034384246505458626670747898114102108110119122125131" displayName="Lista10141822263034384246505458626670747898114102108110119122125131" ref="B3:H27" totalsRowShown="0" headerRowDxfId="47" dataDxfId="46" totalsRowDxfId="45" headerRowBorderDxfId="44">
  <autoFilter ref="B3:H27" xr:uid="{46A44F9C-C015-4886-88BE-0F135D8C07B6}"/>
  <tableColumns count="7">
    <tableColumn id="1" xr3:uid="{C3EC69B9-3D70-427A-B4F6-A23249483A78}" name="Proyecto" dataDxfId="42" totalsRowDxfId="43" dataCellStyle="Normal"/>
    <tableColumn id="10" xr3:uid="{38BA727F-6C23-4571-AF2D-EA5275EA37FB}" name="Prioridad" dataDxfId="40" totalsRowDxfId="41"/>
    <tableColumn id="9" xr3:uid="{F979A792-D923-411D-A548-E3963FEE6265}" name="Titulo HU" dataDxfId="38" totalsRowDxfId="39"/>
    <tableColumn id="3" xr3:uid="{06E6A487-5AA5-4A68-BC67-B6DE001888B2}" name="Estimación" dataDxfId="36" totalsRowDxfId="37" dataCellStyle="Normal"/>
    <tableColumn id="5" xr3:uid="{9E438A81-53E0-4006-A92E-A6FD8E971983}" name="ESTADO" dataDxfId="34" totalsRowDxfId="35" dataCellStyle="Normal">
      <calculatedColumnFormula>Lista10141822263034384246505458626670747898114102108110119122125131[[#This Row],[Estimación]]/10</calculatedColumnFormula>
    </tableColumn>
    <tableColumn id="8" xr3:uid="{6BCA167E-18BA-4B89-BD7C-84DD1BA5AD2C}" name="LINK" dataDxfId="32" totalsRowDxfId="33" dataCellStyle="Normal"/>
    <tableColumn id="2" xr3:uid="{33639410-C504-4344-A224-BC8114FD7EA2}" name="Column1" dataDxfId="30" totalsRowDxfId="31"/>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BF96605-AA69-4075-8621-9AAAB33C34BF}" name="Lista345131721252933374145495357616569737781101117105106112111120123126132" displayName="Lista345131721252933374145495357616569737781101117105106112111120123126132" ref="B30:G43" totalsRowCount="1" headerRowDxfId="29" dataDxfId="28" totalsRowDxfId="27" headerRowBorderDxfId="26">
  <autoFilter ref="B30:G42" xr:uid="{0DD57F1D-57A4-4609-A6CA-902387101F9F}"/>
  <tableColumns count="6">
    <tableColumn id="1" xr3:uid="{5BAFFAC4-FA63-41E0-8994-BD00CBDAD4C5}" name="Proyecto" dataDxfId="25" dataCellStyle="Normal"/>
    <tableColumn id="10" xr3:uid="{ABA775BE-5CDC-4662-AB0C-AF95FC6803F5}" name="Prioridad" dataDxfId="24"/>
    <tableColumn id="9" xr3:uid="{CAA093D8-BDEE-46BB-B9C4-43D947D7E765}" name="Titulo HU" dataDxfId="23"/>
    <tableColumn id="3" xr3:uid="{69C5504E-C599-411C-8201-17B25C30CE47}" name="Estimación" totalsRowFunction="sum" dataDxfId="21" totalsRowDxfId="22" dataCellStyle="Normal"/>
    <tableColumn id="5" xr3:uid="{986E84BC-5524-48E4-A8D6-F2786F5A6CC2}" name="ESTADO" dataDxfId="20" dataCellStyle="Normal"/>
    <tableColumn id="8" xr3:uid="{1E18E543-BB50-4C5F-9FFD-9EE103D7EB5A}" name="LINK" dataDxfId="19"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393231F8-E9EA-424B-9BD2-2EEB78955DBE}" name="Lista345131721252933374145495357616569737781101117105106107113118121124127133" displayName="Lista345131721252933374145495357616569737781101117105106107113118121124127133" ref="B46:G60" totalsRowCount="1" headerRowDxfId="18" dataDxfId="17" totalsRowDxfId="16" headerRowBorderDxfId="15">
  <autoFilter ref="B46:G59" xr:uid="{8BAF3CE4-AD0F-4850-AFCB-FA72B78DA895}"/>
  <tableColumns count="6">
    <tableColumn id="1" xr3:uid="{4764DBD3-E067-4209-AC0B-C671A6ACB51D}" name="Proyecto" dataDxfId="14" dataCellStyle="Normal"/>
    <tableColumn id="10" xr3:uid="{87D55D6D-D73A-4236-A76E-EBBF82D78B0A}" name="Prioridad" dataDxfId="13"/>
    <tableColumn id="9" xr3:uid="{A5943F70-5A3E-4CD1-B904-B6CB52C78130}" name="Titulo HU" dataDxfId="12"/>
    <tableColumn id="3" xr3:uid="{2FA04D8E-B375-4766-8C74-937B10CFBE78}" name="Estimación" totalsRowFunction="sum" dataDxfId="10" totalsRowDxfId="11" dataCellStyle="Normal"/>
    <tableColumn id="5" xr3:uid="{8960F401-F1A7-4637-872E-17885472B022}" name="ESTADO" dataDxfId="9" dataCellStyle="Normal"/>
    <tableColumn id="8" xr3:uid="{739AE3D6-905C-42CF-A6F6-4CC0113E7D02}" name="LINK" dataDxfId="8" dataCellStyle="Normal"/>
  </tableColumns>
  <tableStyleInfo name="Lista de tareas pendientes del docente" showFirstColumn="0" showLastColumn="0" showRowStripes="0" showColumnStripes="0"/>
  <extLst>
    <ext xmlns:x14="http://schemas.microsoft.com/office/spreadsheetml/2009/9/main" uri="{504A1905-F514-4f6f-8877-14C23A59335A}">
      <x14:table altTextSummary="Elemento, categoría, fechas de inicio y vencimiento, estado y notas. Los días restantes se calculan automáticamente. Las filas se actualizan automáticamente según la leyenda de colores correspondiente al estado."/>
    </ext>
  </extLst>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C1A12FF6-9DC3-4C95-BACD-347C4B876867}" name="Jira_Exportar_CSV__mis_valores_predeterminados__20250122175311" displayName="Jira_Exportar_CSV__mis_valores_predeterminados__20250122175311" ref="A1:G13" tableType="queryTable" totalsRowShown="0">
  <autoFilter ref="A1:G13" xr:uid="{39C647F0-C10E-4393-9433-A37EC0A48D37}"/>
  <sortState xmlns:xlrd2="http://schemas.microsoft.com/office/spreadsheetml/2017/richdata2" ref="A2:F13">
    <sortCondition ref="F2:F13"/>
  </sortState>
  <tableColumns count="7">
    <tableColumn id="1" xr3:uid="{D7D04750-69A1-497D-B645-7CDF559924B8}" uniqueName="1" name="Tipo de Incidencia" queryTableFieldId="1" dataDxfId="6"/>
    <tableColumn id="2" xr3:uid="{94E4A690-56D1-476A-A9C7-82B961FB18E0}" uniqueName="2" name="Clave de incidencia" queryTableFieldId="2" dataDxfId="5"/>
    <tableColumn id="4" xr3:uid="{170DC604-85B0-401A-8D39-6F2C6964EA47}" uniqueName="4" name="Resumen" queryTableFieldId="4" dataDxfId="4"/>
    <tableColumn id="10" xr3:uid="{85DD83DF-D5A7-46C8-9215-F42278850DAE}" uniqueName="10" name="Estado" queryTableFieldId="10" dataDxfId="3"/>
    <tableColumn id="14" xr3:uid="{3F66D14D-2781-4D02-9EA6-490CB580337A}" uniqueName="14" name="Fecha de vencimiento" queryTableFieldId="14" dataDxfId="2"/>
    <tableColumn id="3" xr3:uid="{27302422-57C1-4661-AD24-DBDB1A601BE1}" uniqueName="3" name="Prioriodad" queryTableFieldId="15" dataDxfId="1"/>
    <tableColumn id="5" xr3:uid="{0C709622-B850-47FC-A741-D6461E785AC9}" uniqueName="5" name="Observacion"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Teacher's To Do List">
      <a:dk1>
        <a:srgbClr val="000000"/>
      </a:dk1>
      <a:lt1>
        <a:srgbClr val="FFFFFF"/>
      </a:lt1>
      <a:dk2>
        <a:srgbClr val="616668"/>
      </a:dk2>
      <a:lt2>
        <a:srgbClr val="F8F8F9"/>
      </a:lt2>
      <a:accent1>
        <a:srgbClr val="329E95"/>
      </a:accent1>
      <a:accent2>
        <a:srgbClr val="F4812B"/>
      </a:accent2>
      <a:accent3>
        <a:srgbClr val="EDB000"/>
      </a:accent3>
      <a:accent4>
        <a:srgbClr val="79B142"/>
      </a:accent4>
      <a:accent5>
        <a:srgbClr val="E34742"/>
      </a:accent5>
      <a:accent6>
        <a:srgbClr val="6D426F"/>
      </a:accent6>
      <a:hlink>
        <a:srgbClr val="2388CF"/>
      </a:hlink>
      <a:folHlink>
        <a:srgbClr val="6D426F"/>
      </a:folHlink>
    </a:clrScheme>
    <a:fontScheme name="Teacher's To Do List">
      <a:majorFont>
        <a:latin typeface="Franklin Gothic Medium"/>
        <a:ea typeface=""/>
        <a:cs typeface=""/>
      </a:majorFont>
      <a:minorFont>
        <a:latin typeface="Euphem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7"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2.xml"/><Relationship Id="rId7"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6.xml"/><Relationship Id="rId7"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table" Target="../tables/table19.xml"/><Relationship Id="rId5" Type="http://schemas.openxmlformats.org/officeDocument/2006/relationships/table" Target="../tables/table18.xml"/><Relationship Id="rId4" Type="http://schemas.openxmlformats.org/officeDocument/2006/relationships/table" Target="../tables/table17.xml"/></Relationships>
</file>

<file path=xl/worksheets/_rels/sheet6.xml.rels><?xml version="1.0" encoding="UTF-8" standalone="yes"?>
<Relationships xmlns="http://schemas.openxmlformats.org/package/2006/relationships"><Relationship Id="rId8" Type="http://schemas.microsoft.com/office/2007/relationships/slicer" Target="../slicers/slicer5.xml"/><Relationship Id="rId3" Type="http://schemas.openxmlformats.org/officeDocument/2006/relationships/vmlDrawing" Target="../drawings/vmlDrawing1.vml"/><Relationship Id="rId7" Type="http://schemas.openxmlformats.org/officeDocument/2006/relationships/table" Target="../tables/table23.x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comments" Target="../comments1.xml"/></Relationships>
</file>

<file path=xl/worksheets/_rels/sheet7.xml.rels><?xml version="1.0" encoding="UTF-8" standalone="yes"?>
<Relationships xmlns="http://schemas.openxmlformats.org/package/2006/relationships"><Relationship Id="rId8" Type="http://schemas.microsoft.com/office/2007/relationships/slicer" Target="../slicers/slicer6.xml"/><Relationship Id="rId3" Type="http://schemas.openxmlformats.org/officeDocument/2006/relationships/vmlDrawing" Target="../drawings/vmlDrawing2.vml"/><Relationship Id="rId7" Type="http://schemas.openxmlformats.org/officeDocument/2006/relationships/table" Target="../tables/table27.xml"/><Relationship Id="rId2" Type="http://schemas.openxmlformats.org/officeDocument/2006/relationships/drawing" Target="../drawings/drawing7.xml"/><Relationship Id="rId1" Type="http://schemas.openxmlformats.org/officeDocument/2006/relationships/printerSettings" Target="../printerSettings/printerSettings6.bin"/><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 Id="rId9" Type="http://schemas.openxmlformats.org/officeDocument/2006/relationships/comments" Target="../comments2.xml"/></Relationships>
</file>

<file path=xl/worksheets/_rels/sheet8.xml.rels><?xml version="1.0" encoding="UTF-8" standalone="yes"?>
<Relationships xmlns="http://schemas.openxmlformats.org/package/2006/relationships"><Relationship Id="rId8" Type="http://schemas.microsoft.com/office/2007/relationships/slicer" Target="../slicers/slicer7.xml"/><Relationship Id="rId3" Type="http://schemas.openxmlformats.org/officeDocument/2006/relationships/vmlDrawing" Target="../drawings/vmlDrawing3.vml"/><Relationship Id="rId7" Type="http://schemas.openxmlformats.org/officeDocument/2006/relationships/table" Target="../tables/table31.xml"/><Relationship Id="rId2" Type="http://schemas.openxmlformats.org/officeDocument/2006/relationships/drawing" Target="../drawings/drawing8.xml"/><Relationship Id="rId1" Type="http://schemas.openxmlformats.org/officeDocument/2006/relationships/printerSettings" Target="../printerSettings/printerSettings7.bin"/><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 Id="rId9" Type="http://schemas.openxmlformats.org/officeDocument/2006/relationships/comments" Target="../comments3.xml"/></Relationships>
</file>

<file path=xl/worksheets/_rels/sheet9.xml.rels><?xml version="1.0" encoding="UTF-8" standalone="yes"?>
<Relationships xmlns="http://schemas.openxmlformats.org/package/2006/relationships"><Relationship Id="rId8" Type="http://schemas.microsoft.com/office/2007/relationships/slicer" Target="../slicers/slicer8.xml"/><Relationship Id="rId3" Type="http://schemas.openxmlformats.org/officeDocument/2006/relationships/vmlDrawing" Target="../drawings/vmlDrawing4.vml"/><Relationship Id="rId7" Type="http://schemas.openxmlformats.org/officeDocument/2006/relationships/table" Target="../tables/table35.xml"/><Relationship Id="rId2" Type="http://schemas.openxmlformats.org/officeDocument/2006/relationships/drawing" Target="../drawings/drawing9.xml"/><Relationship Id="rId1" Type="http://schemas.openxmlformats.org/officeDocument/2006/relationships/printerSettings" Target="../printerSettings/printerSettings8.bin"/><Relationship Id="rId6" Type="http://schemas.openxmlformats.org/officeDocument/2006/relationships/table" Target="../tables/table34.xml"/><Relationship Id="rId5" Type="http://schemas.openxmlformats.org/officeDocument/2006/relationships/table" Target="../tables/table33.xml"/><Relationship Id="rId4" Type="http://schemas.openxmlformats.org/officeDocument/2006/relationships/table" Target="../tables/table32.xml"/><Relationship Id="rId9"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8" Type="http://schemas.microsoft.com/office/2007/relationships/slicer" Target="../slicers/slicer9.xml"/><Relationship Id="rId3" Type="http://schemas.openxmlformats.org/officeDocument/2006/relationships/vmlDrawing" Target="../drawings/vmlDrawing5.vml"/><Relationship Id="rId7" Type="http://schemas.openxmlformats.org/officeDocument/2006/relationships/table" Target="../tables/table39.xml"/><Relationship Id="rId2" Type="http://schemas.openxmlformats.org/officeDocument/2006/relationships/drawing" Target="../drawings/drawing10.xml"/><Relationship Id="rId1" Type="http://schemas.openxmlformats.org/officeDocument/2006/relationships/printerSettings" Target="../printerSettings/printerSettings9.bin"/><Relationship Id="rId6" Type="http://schemas.openxmlformats.org/officeDocument/2006/relationships/table" Target="../tables/table38.xml"/><Relationship Id="rId5" Type="http://schemas.openxmlformats.org/officeDocument/2006/relationships/table" Target="../tables/table37.xml"/><Relationship Id="rId4" Type="http://schemas.openxmlformats.org/officeDocument/2006/relationships/table" Target="../tables/table36.xml"/><Relationship Id="rId9"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8" Type="http://schemas.microsoft.com/office/2007/relationships/slicer" Target="../slicers/slicer10.xml"/><Relationship Id="rId3" Type="http://schemas.openxmlformats.org/officeDocument/2006/relationships/vmlDrawing" Target="../drawings/vmlDrawing6.vml"/><Relationship Id="rId7" Type="http://schemas.openxmlformats.org/officeDocument/2006/relationships/table" Target="../tables/table43.xml"/><Relationship Id="rId2" Type="http://schemas.openxmlformats.org/officeDocument/2006/relationships/drawing" Target="../drawings/drawing11.xml"/><Relationship Id="rId1" Type="http://schemas.openxmlformats.org/officeDocument/2006/relationships/printerSettings" Target="../printerSettings/printerSettings10.bin"/><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 Id="rId9"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8" Type="http://schemas.microsoft.com/office/2007/relationships/slicer" Target="../slicers/slicer11.xml"/><Relationship Id="rId3" Type="http://schemas.openxmlformats.org/officeDocument/2006/relationships/vmlDrawing" Target="../drawings/vmlDrawing7.vml"/><Relationship Id="rId7" Type="http://schemas.openxmlformats.org/officeDocument/2006/relationships/table" Target="../tables/table47.xml"/><Relationship Id="rId2" Type="http://schemas.openxmlformats.org/officeDocument/2006/relationships/drawing" Target="../drawings/drawing12.xml"/><Relationship Id="rId1" Type="http://schemas.openxmlformats.org/officeDocument/2006/relationships/printerSettings" Target="../printerSettings/printerSettings11.bin"/><Relationship Id="rId6" Type="http://schemas.openxmlformats.org/officeDocument/2006/relationships/table" Target="../tables/table46.xml"/><Relationship Id="rId5" Type="http://schemas.openxmlformats.org/officeDocument/2006/relationships/table" Target="../tables/table45.xml"/><Relationship Id="rId4" Type="http://schemas.openxmlformats.org/officeDocument/2006/relationships/table" Target="../tables/table44.xml"/><Relationship Id="rId9"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8" Type="http://schemas.microsoft.com/office/2007/relationships/slicer" Target="../slicers/slicer12.xml"/><Relationship Id="rId3" Type="http://schemas.openxmlformats.org/officeDocument/2006/relationships/vmlDrawing" Target="../drawings/vmlDrawing8.vml"/><Relationship Id="rId7" Type="http://schemas.openxmlformats.org/officeDocument/2006/relationships/table" Target="../tables/table51.xml"/><Relationship Id="rId2" Type="http://schemas.openxmlformats.org/officeDocument/2006/relationships/drawing" Target="../drawings/drawing13.xml"/><Relationship Id="rId1" Type="http://schemas.openxmlformats.org/officeDocument/2006/relationships/printerSettings" Target="../printerSettings/printerSettings12.bin"/><Relationship Id="rId6" Type="http://schemas.openxmlformats.org/officeDocument/2006/relationships/table" Target="../tables/table50.xml"/><Relationship Id="rId5" Type="http://schemas.openxmlformats.org/officeDocument/2006/relationships/table" Target="../tables/table49.xml"/><Relationship Id="rId4" Type="http://schemas.openxmlformats.org/officeDocument/2006/relationships/table" Target="../tables/table48.xml"/><Relationship Id="rId9"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8" Type="http://schemas.microsoft.com/office/2007/relationships/slicer" Target="../slicers/slicer13.xml"/><Relationship Id="rId3" Type="http://schemas.openxmlformats.org/officeDocument/2006/relationships/vmlDrawing" Target="../drawings/vmlDrawing9.vml"/><Relationship Id="rId7" Type="http://schemas.openxmlformats.org/officeDocument/2006/relationships/table" Target="../tables/table55.xml"/><Relationship Id="rId2" Type="http://schemas.openxmlformats.org/officeDocument/2006/relationships/drawing" Target="../drawings/drawing14.xml"/><Relationship Id="rId1" Type="http://schemas.openxmlformats.org/officeDocument/2006/relationships/printerSettings" Target="../printerSettings/printerSettings13.bin"/><Relationship Id="rId6" Type="http://schemas.openxmlformats.org/officeDocument/2006/relationships/table" Target="../tables/table54.xml"/><Relationship Id="rId5" Type="http://schemas.openxmlformats.org/officeDocument/2006/relationships/table" Target="../tables/table53.xml"/><Relationship Id="rId4" Type="http://schemas.openxmlformats.org/officeDocument/2006/relationships/table" Target="../tables/table52.xml"/><Relationship Id="rId9"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6.xml"/><Relationship Id="rId7" Type="http://schemas.microsoft.com/office/2007/relationships/slicer" Target="../slicers/slicer14.xml"/><Relationship Id="rId2" Type="http://schemas.openxmlformats.org/officeDocument/2006/relationships/drawing" Target="../drawings/drawing15.xml"/><Relationship Id="rId1" Type="http://schemas.openxmlformats.org/officeDocument/2006/relationships/printerSettings" Target="../printerSettings/printerSettings14.bin"/><Relationship Id="rId6" Type="http://schemas.openxmlformats.org/officeDocument/2006/relationships/table" Target="../tables/table59.xml"/><Relationship Id="rId5" Type="http://schemas.openxmlformats.org/officeDocument/2006/relationships/table" Target="../tables/table58.xml"/><Relationship Id="rId4" Type="http://schemas.openxmlformats.org/officeDocument/2006/relationships/table" Target="../tables/table5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60.xml"/><Relationship Id="rId7" Type="http://schemas.microsoft.com/office/2007/relationships/slicer" Target="../slicers/slicer15.xml"/><Relationship Id="rId2" Type="http://schemas.openxmlformats.org/officeDocument/2006/relationships/drawing" Target="../drawings/drawing16.xml"/><Relationship Id="rId1" Type="http://schemas.openxmlformats.org/officeDocument/2006/relationships/printerSettings" Target="../printerSettings/printerSettings15.bin"/><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4.xml"/><Relationship Id="rId7" Type="http://schemas.microsoft.com/office/2007/relationships/slicer" Target="../slicers/slicer16.xml"/><Relationship Id="rId2" Type="http://schemas.openxmlformats.org/officeDocument/2006/relationships/drawing" Target="../drawings/drawing17.xml"/><Relationship Id="rId1" Type="http://schemas.openxmlformats.org/officeDocument/2006/relationships/printerSettings" Target="../printerSettings/printerSettings16.bin"/><Relationship Id="rId6" Type="http://schemas.openxmlformats.org/officeDocument/2006/relationships/table" Target="../tables/table67.xml"/><Relationship Id="rId5" Type="http://schemas.openxmlformats.org/officeDocument/2006/relationships/table" Target="../tables/table66.xml"/><Relationship Id="rId4" Type="http://schemas.openxmlformats.org/officeDocument/2006/relationships/table" Target="../tables/table65.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68.xml"/><Relationship Id="rId7" Type="http://schemas.microsoft.com/office/2007/relationships/slicer" Target="../slicers/slicer17.xml"/><Relationship Id="rId2" Type="http://schemas.openxmlformats.org/officeDocument/2006/relationships/drawing" Target="../drawings/drawing18.xml"/><Relationship Id="rId1" Type="http://schemas.openxmlformats.org/officeDocument/2006/relationships/printerSettings" Target="../printerSettings/printerSettings17.bin"/><Relationship Id="rId6" Type="http://schemas.openxmlformats.org/officeDocument/2006/relationships/table" Target="../tables/table71.xml"/><Relationship Id="rId5" Type="http://schemas.openxmlformats.org/officeDocument/2006/relationships/table" Target="../tables/table70.xml"/><Relationship Id="rId4" Type="http://schemas.openxmlformats.org/officeDocument/2006/relationships/table" Target="../tables/table6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73.xml"/><Relationship Id="rId2" Type="http://schemas.openxmlformats.org/officeDocument/2006/relationships/table" Target="../tables/table72.xml"/><Relationship Id="rId1" Type="http://schemas.openxmlformats.org/officeDocument/2006/relationships/drawing" Target="../drawings/drawing19.xml"/><Relationship Id="rId5" Type="http://schemas.openxmlformats.org/officeDocument/2006/relationships/table" Target="../tables/table75.xml"/><Relationship Id="rId4" Type="http://schemas.openxmlformats.org/officeDocument/2006/relationships/table" Target="../tables/table7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77.xml"/><Relationship Id="rId2" Type="http://schemas.openxmlformats.org/officeDocument/2006/relationships/table" Target="../tables/table76.xml"/><Relationship Id="rId1" Type="http://schemas.openxmlformats.org/officeDocument/2006/relationships/drawing" Target="../drawings/drawing20.xml"/><Relationship Id="rId5" Type="http://schemas.openxmlformats.org/officeDocument/2006/relationships/table" Target="../tables/table79.xml"/><Relationship Id="rId4" Type="http://schemas.openxmlformats.org/officeDocument/2006/relationships/table" Target="../tables/table78.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81.xml"/><Relationship Id="rId2" Type="http://schemas.openxmlformats.org/officeDocument/2006/relationships/table" Target="../tables/table80.xml"/><Relationship Id="rId1" Type="http://schemas.openxmlformats.org/officeDocument/2006/relationships/drawing" Target="../drawings/drawing21.xml"/><Relationship Id="rId5" Type="http://schemas.openxmlformats.org/officeDocument/2006/relationships/table" Target="../tables/table83.xml"/><Relationship Id="rId4" Type="http://schemas.openxmlformats.org/officeDocument/2006/relationships/table" Target="../tables/table82.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85.xml"/><Relationship Id="rId2" Type="http://schemas.openxmlformats.org/officeDocument/2006/relationships/table" Target="../tables/table84.xml"/><Relationship Id="rId1" Type="http://schemas.openxmlformats.org/officeDocument/2006/relationships/drawing" Target="../drawings/drawing22.xml"/><Relationship Id="rId5" Type="http://schemas.openxmlformats.org/officeDocument/2006/relationships/table" Target="../tables/table87.xml"/><Relationship Id="rId4" Type="http://schemas.openxmlformats.org/officeDocument/2006/relationships/table" Target="../tables/table8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89.xml"/><Relationship Id="rId2" Type="http://schemas.openxmlformats.org/officeDocument/2006/relationships/table" Target="../tables/table88.xml"/><Relationship Id="rId1" Type="http://schemas.openxmlformats.org/officeDocument/2006/relationships/drawing" Target="../drawings/drawing23.xml"/><Relationship Id="rId5" Type="http://schemas.openxmlformats.org/officeDocument/2006/relationships/table" Target="../tables/table91.xml"/><Relationship Id="rId4" Type="http://schemas.openxmlformats.org/officeDocument/2006/relationships/table" Target="../tables/table90.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93.xml"/><Relationship Id="rId2" Type="http://schemas.openxmlformats.org/officeDocument/2006/relationships/table" Target="../tables/table92.xml"/><Relationship Id="rId1" Type="http://schemas.openxmlformats.org/officeDocument/2006/relationships/drawing" Target="../drawings/drawing24.xml"/><Relationship Id="rId5" Type="http://schemas.openxmlformats.org/officeDocument/2006/relationships/table" Target="../tables/table95.xml"/><Relationship Id="rId4" Type="http://schemas.openxmlformats.org/officeDocument/2006/relationships/table" Target="../tables/table9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97.xml"/><Relationship Id="rId2" Type="http://schemas.openxmlformats.org/officeDocument/2006/relationships/table" Target="../tables/table96.xml"/><Relationship Id="rId1" Type="http://schemas.openxmlformats.org/officeDocument/2006/relationships/drawing" Target="../drawings/drawing25.xml"/><Relationship Id="rId5" Type="http://schemas.openxmlformats.org/officeDocument/2006/relationships/table" Target="../tables/table99.xml"/><Relationship Id="rId4" Type="http://schemas.openxmlformats.org/officeDocument/2006/relationships/table" Target="../tables/table98.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101.xml"/><Relationship Id="rId2" Type="http://schemas.openxmlformats.org/officeDocument/2006/relationships/table" Target="../tables/table100.xml"/><Relationship Id="rId1" Type="http://schemas.openxmlformats.org/officeDocument/2006/relationships/drawing" Target="../drawings/drawing26.xml"/><Relationship Id="rId5" Type="http://schemas.openxmlformats.org/officeDocument/2006/relationships/table" Target="../tables/table103.xml"/><Relationship Id="rId4" Type="http://schemas.openxmlformats.org/officeDocument/2006/relationships/table" Target="../tables/table102.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105.xml"/><Relationship Id="rId2" Type="http://schemas.openxmlformats.org/officeDocument/2006/relationships/table" Target="../tables/table104.xml"/><Relationship Id="rId1" Type="http://schemas.openxmlformats.org/officeDocument/2006/relationships/drawing" Target="../drawings/drawing27.xml"/><Relationship Id="rId5" Type="http://schemas.openxmlformats.org/officeDocument/2006/relationships/table" Target="../tables/table107.xml"/><Relationship Id="rId4" Type="http://schemas.openxmlformats.org/officeDocument/2006/relationships/table" Target="../tables/table10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109.xml"/><Relationship Id="rId7" Type="http://schemas.openxmlformats.org/officeDocument/2006/relationships/table" Target="../tables/table113.xml"/><Relationship Id="rId2" Type="http://schemas.openxmlformats.org/officeDocument/2006/relationships/table" Target="../tables/table108.xml"/><Relationship Id="rId1" Type="http://schemas.openxmlformats.org/officeDocument/2006/relationships/drawing" Target="../drawings/drawing28.xml"/><Relationship Id="rId6" Type="http://schemas.openxmlformats.org/officeDocument/2006/relationships/table" Target="../tables/table112.xml"/><Relationship Id="rId5" Type="http://schemas.openxmlformats.org/officeDocument/2006/relationships/table" Target="../tables/table111.xml"/><Relationship Id="rId4" Type="http://schemas.openxmlformats.org/officeDocument/2006/relationships/table" Target="../tables/table110.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115.xml"/><Relationship Id="rId2" Type="http://schemas.openxmlformats.org/officeDocument/2006/relationships/table" Target="../tables/table114.xml"/><Relationship Id="rId1" Type="http://schemas.openxmlformats.org/officeDocument/2006/relationships/drawing" Target="../drawings/drawing29.xml"/><Relationship Id="rId4" Type="http://schemas.openxmlformats.org/officeDocument/2006/relationships/table" Target="../tables/table116.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118.xml"/><Relationship Id="rId2" Type="http://schemas.openxmlformats.org/officeDocument/2006/relationships/table" Target="../tables/table117.xml"/><Relationship Id="rId1" Type="http://schemas.openxmlformats.org/officeDocument/2006/relationships/drawing" Target="../drawings/drawing30.xml"/><Relationship Id="rId4" Type="http://schemas.openxmlformats.org/officeDocument/2006/relationships/table" Target="../tables/table119.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121.xml"/><Relationship Id="rId2" Type="http://schemas.openxmlformats.org/officeDocument/2006/relationships/table" Target="../tables/table120.xml"/><Relationship Id="rId1" Type="http://schemas.openxmlformats.org/officeDocument/2006/relationships/drawing" Target="../drawings/drawing31.xml"/><Relationship Id="rId4" Type="http://schemas.openxmlformats.org/officeDocument/2006/relationships/table" Target="../tables/table122.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124.xml"/><Relationship Id="rId2" Type="http://schemas.openxmlformats.org/officeDocument/2006/relationships/table" Target="../tables/table123.xml"/><Relationship Id="rId1" Type="http://schemas.openxmlformats.org/officeDocument/2006/relationships/drawing" Target="../drawings/drawing32.xml"/><Relationship Id="rId4" Type="http://schemas.openxmlformats.org/officeDocument/2006/relationships/table" Target="../tables/table125.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27.xml"/><Relationship Id="rId2" Type="http://schemas.openxmlformats.org/officeDocument/2006/relationships/table" Target="../tables/table126.xml"/><Relationship Id="rId1" Type="http://schemas.openxmlformats.org/officeDocument/2006/relationships/drawing" Target="../drawings/drawing33.xml"/><Relationship Id="rId4" Type="http://schemas.openxmlformats.org/officeDocument/2006/relationships/table" Target="../tables/table128.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130.xml"/><Relationship Id="rId2" Type="http://schemas.openxmlformats.org/officeDocument/2006/relationships/table" Target="../tables/table129.xml"/><Relationship Id="rId1" Type="http://schemas.openxmlformats.org/officeDocument/2006/relationships/drawing" Target="../drawings/drawing34.xml"/><Relationship Id="rId4" Type="http://schemas.openxmlformats.org/officeDocument/2006/relationships/table" Target="../tables/table1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3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0824-1A69-4C19-AD4A-0A77369DD20D}">
  <sheetPr>
    <tabColor theme="4"/>
  </sheetPr>
  <dimension ref="A1:S76"/>
  <sheetViews>
    <sheetView showGridLines="0" topLeftCell="A14" zoomScale="90" zoomScaleNormal="90" workbookViewId="0">
      <selection activeCell="M14" sqref="M14"/>
    </sheetView>
  </sheetViews>
  <sheetFormatPr defaultColWidth="8.6640625" defaultRowHeight="18.2"/>
  <cols>
    <col min="2" max="2" width="17.21875" customWidth="1"/>
    <col min="4" max="4" width="72.6640625" customWidth="1"/>
    <col min="5" max="5" width="10.21875" customWidth="1"/>
    <col min="6" max="6" width="14.6640625" customWidth="1"/>
    <col min="7" max="7" width="13.88671875" customWidth="1"/>
    <col min="8" max="8" width="43.5546875" bestFit="1" customWidth="1"/>
    <col min="9" max="11" width="10" bestFit="1" customWidth="1"/>
    <col min="12" max="12" width="20.88671875" customWidth="1"/>
    <col min="13" max="13" width="16.44140625" customWidth="1"/>
  </cols>
  <sheetData>
    <row r="1" spans="1:19" ht="34.5">
      <c r="A1" s="3"/>
      <c r="B1" s="430" t="s">
        <v>0</v>
      </c>
      <c r="C1" s="430"/>
      <c r="D1" s="430"/>
      <c r="E1" s="430"/>
      <c r="F1" s="425"/>
      <c r="G1" s="425"/>
      <c r="H1" s="425"/>
      <c r="I1" s="425"/>
      <c r="J1" s="425"/>
      <c r="K1" s="425"/>
      <c r="L1" s="425"/>
      <c r="M1" s="425"/>
      <c r="N1" s="425"/>
      <c r="O1" s="425"/>
      <c r="P1" s="425"/>
      <c r="Q1" s="425"/>
    </row>
    <row r="2" spans="1:19" ht="34.5">
      <c r="A2" s="12"/>
      <c r="B2" s="431" t="s">
        <v>1</v>
      </c>
      <c r="C2" s="431"/>
      <c r="D2" s="431"/>
      <c r="E2" s="431"/>
      <c r="F2" s="13"/>
      <c r="G2" s="13"/>
      <c r="H2" s="13"/>
      <c r="I2" s="13"/>
      <c r="J2" s="13"/>
      <c r="K2" s="13"/>
      <c r="L2" s="324" t="s">
        <v>2</v>
      </c>
      <c r="M2" s="324" t="s">
        <v>3</v>
      </c>
      <c r="N2" s="14"/>
      <c r="O2" s="14"/>
      <c r="P2" s="14"/>
      <c r="Q2" s="14"/>
    </row>
    <row r="3" spans="1:19" ht="36.4">
      <c r="A3" s="23"/>
      <c r="B3" s="202" t="s">
        <v>4</v>
      </c>
      <c r="C3" s="203" t="s">
        <v>5</v>
      </c>
      <c r="D3" s="203" t="s">
        <v>6</v>
      </c>
      <c r="E3" s="203" t="s">
        <v>7</v>
      </c>
      <c r="F3" s="203" t="s">
        <v>8</v>
      </c>
      <c r="G3" s="205" t="s">
        <v>9</v>
      </c>
      <c r="H3" s="314" t="s">
        <v>10</v>
      </c>
      <c r="I3" s="23"/>
      <c r="J3" s="23"/>
      <c r="K3" s="23"/>
      <c r="L3" s="327" t="s">
        <v>11</v>
      </c>
      <c r="M3" s="325">
        <v>3</v>
      </c>
      <c r="N3" s="23"/>
      <c r="O3" s="23"/>
      <c r="P3" s="23"/>
      <c r="Q3" s="23"/>
    </row>
    <row r="4" spans="1:19" s="119" customFormat="1" ht="36.4">
      <c r="A4" s="114"/>
      <c r="B4" s="327" t="s">
        <v>12</v>
      </c>
      <c r="C4" s="327"/>
      <c r="D4" s="410" t="s">
        <v>13</v>
      </c>
      <c r="E4" s="411">
        <v>10</v>
      </c>
      <c r="F4" s="327"/>
      <c r="G4" s="327"/>
      <c r="H4" s="322"/>
      <c r="J4" s="114"/>
      <c r="K4" s="114"/>
      <c r="L4" s="326"/>
      <c r="M4" s="326"/>
      <c r="N4" s="114"/>
      <c r="O4" s="114"/>
      <c r="P4" s="114"/>
      <c r="Q4" s="114"/>
    </row>
    <row r="5" spans="1:19" s="119" customFormat="1">
      <c r="A5" s="114"/>
      <c r="B5" s="327"/>
      <c r="C5" s="327"/>
      <c r="D5" s="410" t="s">
        <v>14</v>
      </c>
      <c r="E5" s="411">
        <v>5.3</v>
      </c>
      <c r="F5" s="327"/>
      <c r="G5" s="327"/>
      <c r="H5" s="322"/>
      <c r="J5" s="114"/>
      <c r="K5" s="114"/>
      <c r="L5" s="114"/>
      <c r="M5" s="114"/>
      <c r="N5" s="114"/>
      <c r="O5" s="114"/>
      <c r="P5" s="114"/>
      <c r="Q5" s="114"/>
    </row>
    <row r="6" spans="1:19" s="119" customFormat="1" ht="21.75" customHeight="1">
      <c r="A6" s="114"/>
      <c r="B6" s="327"/>
      <c r="C6" s="327"/>
      <c r="D6" s="410" t="s">
        <v>15</v>
      </c>
      <c r="E6" s="411">
        <v>4</v>
      </c>
      <c r="F6" s="327"/>
      <c r="G6" s="327"/>
      <c r="H6" s="322"/>
      <c r="J6" s="114"/>
      <c r="K6" s="114"/>
      <c r="L6" s="114" t="s">
        <v>16</v>
      </c>
      <c r="M6" s="114">
        <v>58</v>
      </c>
      <c r="N6" s="114"/>
      <c r="O6" s="114"/>
      <c r="P6" s="114"/>
      <c r="Q6" s="114"/>
    </row>
    <row r="7" spans="1:19" s="119" customFormat="1" ht="36.4">
      <c r="A7" s="114"/>
      <c r="B7" s="327"/>
      <c r="C7" s="327"/>
      <c r="D7" s="410" t="s">
        <v>17</v>
      </c>
      <c r="E7" s="411">
        <v>1</v>
      </c>
      <c r="F7" s="327"/>
      <c r="G7" s="327"/>
      <c r="H7" s="322"/>
      <c r="J7" s="114"/>
      <c r="K7" s="114"/>
      <c r="L7" s="114" t="s">
        <v>18</v>
      </c>
      <c r="M7" s="114">
        <f>E27/M3</f>
        <v>29.233333333333334</v>
      </c>
      <c r="N7" s="114"/>
      <c r="O7" s="114"/>
      <c r="P7" s="114"/>
      <c r="Q7" s="114"/>
    </row>
    <row r="8" spans="1:19" s="119" customFormat="1">
      <c r="A8" s="114"/>
      <c r="B8" s="327"/>
      <c r="C8" s="327"/>
      <c r="D8" s="410" t="s">
        <v>19</v>
      </c>
      <c r="E8" s="411">
        <v>1</v>
      </c>
      <c r="F8" s="327"/>
      <c r="G8" s="327"/>
      <c r="H8" s="322"/>
      <c r="J8" s="114"/>
      <c r="K8" s="114"/>
      <c r="L8" s="119" t="s">
        <v>20</v>
      </c>
      <c r="M8" s="339">
        <v>46118</v>
      </c>
      <c r="N8" s="114"/>
      <c r="O8" s="114"/>
      <c r="P8" s="114"/>
      <c r="Q8" s="114"/>
    </row>
    <row r="9" spans="1:19" s="119" customFormat="1" ht="27.75" customHeight="1">
      <c r="A9" s="114"/>
      <c r="B9" s="327" t="s">
        <v>21</v>
      </c>
      <c r="C9" s="327"/>
      <c r="D9" s="410" t="s">
        <v>22</v>
      </c>
      <c r="E9" s="411">
        <v>1</v>
      </c>
      <c r="F9" s="327"/>
      <c r="G9" s="327"/>
      <c r="H9" s="322"/>
      <c r="J9" s="114"/>
      <c r="K9" s="114"/>
      <c r="L9" s="114"/>
      <c r="M9" s="114"/>
      <c r="N9" s="114"/>
      <c r="O9" s="114"/>
      <c r="P9" s="114"/>
      <c r="Q9" s="114"/>
    </row>
    <row r="10" spans="1:19" s="119" customFormat="1" ht="44.25" customHeight="1">
      <c r="A10" s="114"/>
      <c r="B10" s="327"/>
      <c r="C10" s="327"/>
      <c r="D10" s="410" t="s">
        <v>23</v>
      </c>
      <c r="E10" s="411">
        <v>1</v>
      </c>
      <c r="F10" s="327"/>
      <c r="G10" s="327"/>
      <c r="H10" s="322"/>
      <c r="J10" s="114"/>
      <c r="K10" s="114"/>
      <c r="L10" s="424"/>
      <c r="M10" s="424"/>
      <c r="N10" s="424"/>
      <c r="O10" s="424"/>
      <c r="P10" s="424"/>
      <c r="Q10" s="424"/>
      <c r="R10" s="424"/>
      <c r="S10" s="424"/>
    </row>
    <row r="11" spans="1:19" s="119" customFormat="1" ht="36.75" customHeight="1">
      <c r="A11" s="114"/>
      <c r="B11" s="327"/>
      <c r="C11" s="327"/>
      <c r="D11" s="410" t="s">
        <v>24</v>
      </c>
      <c r="E11" s="411">
        <v>6</v>
      </c>
      <c r="F11" s="327"/>
      <c r="G11" s="327"/>
      <c r="H11" s="322"/>
      <c r="J11" s="114"/>
      <c r="K11" s="114"/>
      <c r="L11" s="114"/>
      <c r="M11" s="114"/>
      <c r="N11" s="114"/>
      <c r="O11" s="114"/>
      <c r="P11" s="114"/>
      <c r="Q11" s="114"/>
    </row>
    <row r="12" spans="1:19" s="119" customFormat="1">
      <c r="A12" s="114"/>
      <c r="B12" s="327"/>
      <c r="C12" s="327"/>
      <c r="D12" s="410" t="s">
        <v>25</v>
      </c>
      <c r="E12" s="411">
        <v>8.6999999999999993</v>
      </c>
      <c r="F12" s="327"/>
      <c r="G12" s="327"/>
      <c r="H12" s="322"/>
      <c r="J12" s="114"/>
      <c r="K12" s="114"/>
      <c r="L12" s="114"/>
      <c r="M12" s="114"/>
      <c r="N12" s="114"/>
      <c r="O12" s="114"/>
      <c r="P12" s="114"/>
      <c r="Q12" s="114"/>
    </row>
    <row r="13" spans="1:19" s="119" customFormat="1">
      <c r="A13" s="114"/>
      <c r="B13" s="327"/>
      <c r="C13" s="327"/>
      <c r="D13" s="410" t="s">
        <v>26</v>
      </c>
      <c r="E13" s="411">
        <v>10</v>
      </c>
      <c r="F13" s="327"/>
      <c r="G13" s="327"/>
      <c r="H13" s="322"/>
      <c r="J13" s="114"/>
      <c r="K13" s="114"/>
      <c r="L13" s="114"/>
      <c r="M13" s="114"/>
      <c r="N13" s="114"/>
      <c r="O13" s="114"/>
      <c r="P13" s="114"/>
      <c r="Q13" s="114"/>
    </row>
    <row r="14" spans="1:19" s="119" customFormat="1">
      <c r="A14" s="114"/>
      <c r="B14" s="327"/>
      <c r="C14" s="327"/>
      <c r="D14" s="410" t="s">
        <v>27</v>
      </c>
      <c r="E14" s="411">
        <v>8.6999999999999993</v>
      </c>
      <c r="F14" s="327"/>
      <c r="G14" s="327"/>
      <c r="H14" s="322"/>
      <c r="J14" s="114"/>
      <c r="K14" s="114"/>
      <c r="L14" s="114"/>
      <c r="M14" s="114"/>
      <c r="N14" s="114"/>
      <c r="O14" s="114"/>
      <c r="P14" s="114"/>
      <c r="Q14" s="114"/>
    </row>
    <row r="15" spans="1:19" s="119" customFormat="1">
      <c r="A15" s="114"/>
      <c r="B15" s="16"/>
      <c r="C15" s="231"/>
      <c r="D15" s="231" t="s">
        <v>28</v>
      </c>
      <c r="E15" s="10">
        <v>8</v>
      </c>
      <c r="F15"/>
      <c r="G15" s="17"/>
      <c r="H15" s="322"/>
      <c r="J15" s="114"/>
      <c r="K15" s="114"/>
      <c r="L15" s="114"/>
      <c r="M15" s="114"/>
      <c r="N15" s="114"/>
      <c r="O15" s="114"/>
      <c r="P15" s="114"/>
      <c r="Q15" s="114"/>
    </row>
    <row r="16" spans="1:19" s="119" customFormat="1">
      <c r="A16" s="114"/>
      <c r="B16" s="327"/>
      <c r="C16" s="327"/>
      <c r="D16" s="410" t="s">
        <v>29</v>
      </c>
      <c r="E16" s="411">
        <v>3.3</v>
      </c>
      <c r="F16" s="327"/>
      <c r="G16" s="327"/>
      <c r="H16" s="322"/>
      <c r="J16" s="114"/>
      <c r="K16" s="114"/>
      <c r="L16" s="114"/>
      <c r="M16" s="114"/>
      <c r="N16" s="114"/>
      <c r="O16" s="114"/>
      <c r="P16" s="114"/>
      <c r="Q16" s="114"/>
    </row>
    <row r="17" spans="1:17" s="119" customFormat="1">
      <c r="A17" s="114"/>
      <c r="B17" s="327"/>
      <c r="C17" s="327"/>
      <c r="D17" s="410" t="s">
        <v>30</v>
      </c>
      <c r="E17" s="411">
        <v>2</v>
      </c>
      <c r="F17" s="327"/>
      <c r="G17" s="327"/>
      <c r="H17" s="322"/>
      <c r="J17" s="114"/>
      <c r="K17" s="114"/>
      <c r="L17" s="114"/>
      <c r="M17" s="114"/>
      <c r="N17" s="114"/>
      <c r="O17" s="114"/>
      <c r="P17" s="114"/>
      <c r="Q17" s="114"/>
    </row>
    <row r="18" spans="1:17" s="119" customFormat="1">
      <c r="A18" s="114"/>
      <c r="B18" s="327"/>
      <c r="C18" s="327"/>
      <c r="D18" s="410" t="s">
        <v>31</v>
      </c>
      <c r="E18" s="411">
        <v>1</v>
      </c>
      <c r="F18" s="327"/>
      <c r="G18" s="327"/>
      <c r="H18" s="322"/>
      <c r="J18" s="114"/>
      <c r="K18" s="114"/>
      <c r="L18" s="114"/>
      <c r="M18" s="114"/>
      <c r="N18" s="114"/>
      <c r="O18" s="114"/>
      <c r="P18" s="114"/>
      <c r="Q18" s="114"/>
    </row>
    <row r="19" spans="1:17" s="119" customFormat="1">
      <c r="A19" s="114"/>
      <c r="B19" s="327"/>
      <c r="C19" s="327"/>
      <c r="D19" s="327" t="s">
        <v>32</v>
      </c>
      <c r="E19" s="411">
        <v>5</v>
      </c>
      <c r="F19" s="327"/>
      <c r="G19" s="327"/>
      <c r="H19" s="322"/>
      <c r="J19" s="114"/>
      <c r="K19" s="114"/>
      <c r="L19" s="114"/>
      <c r="M19" s="114"/>
      <c r="N19" s="114"/>
      <c r="O19" s="114"/>
      <c r="P19" s="114"/>
      <c r="Q19" s="114"/>
    </row>
    <row r="20" spans="1:17" s="119" customFormat="1" ht="36.4">
      <c r="A20" s="114"/>
      <c r="B20" s="327"/>
      <c r="C20" s="327"/>
      <c r="D20" s="410" t="s">
        <v>33</v>
      </c>
      <c r="E20" s="411">
        <v>3.7</v>
      </c>
      <c r="F20" s="327"/>
      <c r="G20" s="327"/>
      <c r="H20" s="322"/>
      <c r="J20" s="114"/>
      <c r="K20" s="114"/>
      <c r="L20" s="114"/>
      <c r="M20" s="114"/>
      <c r="N20" s="114"/>
      <c r="O20" s="114"/>
      <c r="P20" s="114"/>
      <c r="Q20" s="114"/>
    </row>
    <row r="21" spans="1:17" s="119" customFormat="1" ht="18.75">
      <c r="A21" s="114"/>
      <c r="B21" s="403"/>
      <c r="C21" s="404"/>
      <c r="D21" s="405" t="s">
        <v>34</v>
      </c>
      <c r="E21" s="406">
        <v>2</v>
      </c>
      <c r="F21" s="403"/>
      <c r="G21" s="403"/>
      <c r="H21" s="322"/>
      <c r="J21" s="114"/>
      <c r="K21" s="114"/>
      <c r="L21" s="114"/>
      <c r="M21" s="114"/>
      <c r="N21" s="114"/>
      <c r="O21" s="114"/>
      <c r="P21" s="114"/>
      <c r="Q21" s="114"/>
    </row>
    <row r="22" spans="1:17" s="119" customFormat="1" ht="18.75">
      <c r="A22" s="114"/>
      <c r="B22" s="336"/>
      <c r="C22" s="337"/>
      <c r="D22" s="338" t="s">
        <v>35</v>
      </c>
      <c r="E22" s="335">
        <v>2</v>
      </c>
      <c r="F22" s="336"/>
      <c r="G22" s="336"/>
      <c r="H22" s="322"/>
      <c r="J22" s="114"/>
      <c r="K22" s="114"/>
      <c r="L22" s="114"/>
      <c r="M22" s="114"/>
      <c r="N22" s="114"/>
      <c r="O22" s="114"/>
      <c r="P22" s="114"/>
      <c r="Q22" s="114"/>
    </row>
    <row r="23" spans="1:17" s="119" customFormat="1" ht="18.75">
      <c r="A23" s="114"/>
      <c r="B23" s="341"/>
      <c r="C23" s="342"/>
      <c r="D23" s="343" t="s">
        <v>36</v>
      </c>
      <c r="E23" s="344">
        <v>2</v>
      </c>
      <c r="F23" s="341"/>
      <c r="G23" s="341"/>
      <c r="H23" s="322"/>
      <c r="J23" s="114"/>
      <c r="K23" s="114"/>
      <c r="L23" s="114"/>
      <c r="M23" s="114"/>
      <c r="N23" s="114"/>
      <c r="O23" s="114"/>
      <c r="P23" s="114"/>
      <c r="Q23" s="114"/>
    </row>
    <row r="24" spans="1:17" s="119" customFormat="1">
      <c r="A24" s="114"/>
      <c r="B24" s="362"/>
      <c r="C24" s="342"/>
      <c r="D24" s="363" t="s">
        <v>37</v>
      </c>
      <c r="E24" s="364">
        <v>2</v>
      </c>
      <c r="F24" s="362"/>
      <c r="G24" s="362"/>
      <c r="H24" s="322"/>
      <c r="J24" s="114"/>
      <c r="K24" s="114"/>
      <c r="L24" s="114"/>
      <c r="M24" s="114"/>
      <c r="N24" s="114"/>
      <c r="O24" s="114"/>
      <c r="P24" s="114"/>
      <c r="Q24" s="114"/>
    </row>
    <row r="25" spans="1:17" s="119" customFormat="1">
      <c r="A25" s="114"/>
      <c r="B25" s="231"/>
      <c r="C25" s="337"/>
      <c r="D25" s="402"/>
      <c r="E25" s="232"/>
      <c r="F25" s="231"/>
      <c r="G25" s="231"/>
      <c r="H25" s="322"/>
      <c r="J25" s="114"/>
      <c r="K25" s="114"/>
      <c r="L25" s="114"/>
      <c r="M25" s="114"/>
      <c r="N25" s="114"/>
      <c r="O25" s="114"/>
      <c r="P25" s="114"/>
      <c r="Q25" s="114"/>
    </row>
    <row r="26" spans="1:17" s="119" customFormat="1">
      <c r="A26" s="114"/>
      <c r="B26" s="231"/>
      <c r="C26" s="337"/>
      <c r="D26" s="402"/>
      <c r="E26" s="232"/>
      <c r="F26" s="231"/>
      <c r="G26" s="231"/>
      <c r="H26" s="322"/>
      <c r="J26" s="114"/>
      <c r="K26" s="114"/>
      <c r="L26" s="114"/>
      <c r="M26" s="114"/>
      <c r="N26" s="114"/>
      <c r="O26" s="114"/>
      <c r="P26" s="114"/>
      <c r="Q26" s="114"/>
    </row>
    <row r="27" spans="1:17">
      <c r="A27" s="25"/>
      <c r="B27" s="119"/>
      <c r="C27" s="119"/>
      <c r="D27" s="119" t="s">
        <v>38</v>
      </c>
      <c r="E27" s="224">
        <f>SUM(E4:E24)</f>
        <v>87.7</v>
      </c>
      <c r="F27" s="119"/>
      <c r="G27" s="119"/>
      <c r="H27" s="322"/>
      <c r="I27" s="25"/>
      <c r="J27" s="25"/>
      <c r="K27" s="25"/>
      <c r="L27" s="25"/>
      <c r="M27" s="25"/>
      <c r="N27" s="25"/>
      <c r="O27" s="25"/>
      <c r="P27" s="25"/>
      <c r="Q27" s="25"/>
    </row>
    <row r="28" spans="1:17">
      <c r="A28" s="25"/>
      <c r="B28" s="25"/>
      <c r="C28" s="25"/>
      <c r="D28" s="25"/>
      <c r="E28" s="25"/>
      <c r="F28" s="25"/>
      <c r="G28" s="25"/>
      <c r="H28" s="25"/>
      <c r="I28" s="25"/>
      <c r="J28" s="25"/>
      <c r="K28" s="25"/>
      <c r="L28" s="114"/>
      <c r="M28" s="301"/>
      <c r="N28" s="114"/>
      <c r="O28" s="25"/>
      <c r="P28" s="25"/>
      <c r="Q28" s="25"/>
    </row>
    <row r="29" spans="1:17" ht="34.5">
      <c r="A29" s="25"/>
      <c r="B29" s="431" t="s">
        <v>39</v>
      </c>
      <c r="C29" s="431"/>
      <c r="D29" s="431"/>
      <c r="E29" s="431"/>
      <c r="F29" s="13"/>
      <c r="G29" s="13"/>
      <c r="H29" s="25"/>
      <c r="I29" s="25"/>
      <c r="J29" s="25"/>
      <c r="K29" s="25"/>
      <c r="L29" s="114"/>
      <c r="M29" s="301"/>
      <c r="N29" s="114"/>
      <c r="O29" s="25"/>
      <c r="P29" s="25"/>
      <c r="Q29" s="25"/>
    </row>
    <row r="30" spans="1:17">
      <c r="A30" s="25"/>
      <c r="B30" s="148" t="s">
        <v>4</v>
      </c>
      <c r="C30" s="149" t="s">
        <v>5</v>
      </c>
      <c r="D30" s="149" t="s">
        <v>6</v>
      </c>
      <c r="E30" s="149" t="s">
        <v>7</v>
      </c>
      <c r="F30" s="150" t="s">
        <v>8</v>
      </c>
      <c r="G30" s="151" t="s">
        <v>9</v>
      </c>
      <c r="H30" s="25"/>
      <c r="I30" s="25"/>
      <c r="J30" s="25"/>
      <c r="K30" s="25"/>
      <c r="L30" s="114"/>
      <c r="M30" s="301"/>
      <c r="N30" s="114"/>
      <c r="O30" s="25"/>
      <c r="P30" s="25"/>
      <c r="Q30" s="25"/>
    </row>
    <row r="31" spans="1:17">
      <c r="A31" s="25"/>
      <c r="B31" s="206"/>
      <c r="C31" s="207"/>
      <c r="D31" s="25"/>
      <c r="E31" s="247"/>
      <c r="F31" s="206"/>
      <c r="G31" s="206"/>
      <c r="H31" s="25"/>
      <c r="I31" s="25"/>
      <c r="J31" s="25"/>
      <c r="K31" s="25"/>
      <c r="L31" s="114"/>
      <c r="M31" s="301"/>
      <c r="N31" s="114"/>
      <c r="O31" s="25"/>
      <c r="P31" s="25"/>
      <c r="Q31" s="25"/>
    </row>
    <row r="32" spans="1:17" ht="41.45" customHeight="1">
      <c r="A32" s="25"/>
      <c r="B32" s="206"/>
      <c r="C32" s="207"/>
      <c r="D32" s="25"/>
      <c r="E32" s="208"/>
      <c r="F32" s="206"/>
      <c r="G32" s="206"/>
      <c r="H32" s="25"/>
      <c r="I32" s="25"/>
      <c r="J32" s="25"/>
      <c r="K32" s="25"/>
      <c r="L32" s="114"/>
      <c r="M32" s="301"/>
      <c r="N32" s="114"/>
      <c r="O32" s="25"/>
      <c r="P32" s="25"/>
      <c r="Q32" s="25"/>
    </row>
    <row r="33" spans="1:17">
      <c r="A33" s="25"/>
      <c r="B33" s="206"/>
      <c r="C33" s="207"/>
      <c r="D33" s="25"/>
      <c r="E33" s="208"/>
      <c r="F33" s="206"/>
      <c r="G33" s="206"/>
      <c r="H33" s="25"/>
      <c r="I33" s="25"/>
      <c r="J33" s="25"/>
      <c r="K33" s="25"/>
      <c r="L33" s="114"/>
      <c r="M33" s="301"/>
      <c r="N33" s="114"/>
      <c r="O33" s="25"/>
      <c r="P33" s="25"/>
      <c r="Q33" s="25"/>
    </row>
    <row r="34" spans="1:17">
      <c r="A34" s="25"/>
      <c r="B34" s="231"/>
      <c r="C34" s="232"/>
      <c r="D34" s="25"/>
      <c r="E34" s="398"/>
      <c r="F34" s="231"/>
      <c r="G34" s="231"/>
      <c r="H34" s="25"/>
      <c r="I34" s="25"/>
      <c r="J34" s="25"/>
      <c r="K34" s="25"/>
      <c r="L34" s="114"/>
      <c r="M34" s="301"/>
      <c r="N34" s="114"/>
      <c r="O34" s="25"/>
      <c r="P34" s="25"/>
      <c r="Q34" s="25"/>
    </row>
    <row r="35" spans="1:17">
      <c r="A35" s="25"/>
      <c r="B35" s="206"/>
      <c r="C35" s="207"/>
      <c r="D35" s="25"/>
      <c r="E35" s="208"/>
      <c r="F35" s="206"/>
      <c r="G35" s="206"/>
      <c r="H35" s="25"/>
      <c r="I35" s="25"/>
      <c r="J35" s="25"/>
      <c r="K35" s="25"/>
      <c r="L35" s="114"/>
      <c r="M35" s="301"/>
      <c r="N35" s="114"/>
      <c r="O35" s="25"/>
      <c r="P35" s="25"/>
      <c r="Q35" s="25"/>
    </row>
    <row r="36" spans="1:17">
      <c r="A36" s="25"/>
      <c r="B36" s="206"/>
      <c r="C36" s="207"/>
      <c r="D36" s="220"/>
      <c r="E36" s="208"/>
      <c r="F36" s="206"/>
      <c r="G36" s="206"/>
      <c r="H36" s="25"/>
      <c r="I36" s="25"/>
      <c r="J36" s="25"/>
      <c r="K36" s="25"/>
      <c r="L36" s="114"/>
      <c r="M36" s="301"/>
      <c r="N36" s="114"/>
      <c r="O36" s="25"/>
      <c r="P36" s="25"/>
      <c r="Q36" s="25"/>
    </row>
    <row r="37" spans="1:17">
      <c r="A37" s="25"/>
      <c r="B37" s="206"/>
      <c r="C37" s="207"/>
      <c r="D37" s="220"/>
      <c r="E37" s="208"/>
      <c r="F37" s="206"/>
      <c r="G37" s="206"/>
      <c r="H37" s="25"/>
      <c r="I37" s="25"/>
      <c r="J37" s="25"/>
      <c r="K37" s="25"/>
      <c r="L37" s="114"/>
      <c r="M37" s="301"/>
      <c r="N37" s="114"/>
      <c r="O37" s="25"/>
      <c r="P37" s="25"/>
      <c r="Q37" s="25"/>
    </row>
    <row r="38" spans="1:17">
      <c r="B38" s="206"/>
      <c r="C38" s="207"/>
      <c r="D38" s="220"/>
      <c r="E38" s="208"/>
      <c r="F38" s="206"/>
      <c r="G38" s="206"/>
      <c r="L38" s="119"/>
      <c r="M38" s="301"/>
      <c r="N38" s="119"/>
    </row>
    <row r="39" spans="1:17">
      <c r="B39" s="206"/>
      <c r="C39" s="207"/>
      <c r="D39" s="220"/>
      <c r="E39" s="208"/>
      <c r="F39" s="206"/>
      <c r="G39" s="206"/>
      <c r="L39" s="119"/>
      <c r="M39" s="301"/>
      <c r="N39" s="119"/>
    </row>
    <row r="40" spans="1:17">
      <c r="B40" s="206"/>
      <c r="C40" s="207"/>
      <c r="D40" s="220"/>
      <c r="E40" s="208"/>
      <c r="F40" s="206"/>
      <c r="G40" s="206"/>
      <c r="L40" s="119"/>
      <c r="M40" s="301"/>
      <c r="N40" s="119"/>
    </row>
    <row r="41" spans="1:17">
      <c r="B41" s="206"/>
      <c r="C41" s="207"/>
      <c r="D41" s="220"/>
      <c r="E41" s="208"/>
      <c r="F41" s="206"/>
      <c r="G41" s="206"/>
      <c r="L41" s="119"/>
      <c r="M41" s="301"/>
      <c r="N41" s="119"/>
    </row>
    <row r="42" spans="1:17">
      <c r="B42" s="4"/>
      <c r="C42" s="6"/>
      <c r="D42" s="6"/>
      <c r="E42" s="184"/>
      <c r="F42" s="6"/>
      <c r="G42" s="11"/>
      <c r="L42" s="119"/>
      <c r="M42" s="301"/>
      <c r="N42" s="119"/>
    </row>
    <row r="43" spans="1:17">
      <c r="E43" s="183">
        <f>SUBTOTAL(109,Lista345131721252933374145495357616569737781101117105106112111120123126129[Estimación])</f>
        <v>0</v>
      </c>
      <c r="L43" s="119"/>
      <c r="M43" s="301"/>
      <c r="N43" s="119"/>
    </row>
    <row r="44" spans="1:17">
      <c r="L44" s="119"/>
      <c r="M44" s="301"/>
      <c r="N44" s="119"/>
    </row>
    <row r="45" spans="1:17" ht="34.5">
      <c r="B45" s="431" t="s">
        <v>40</v>
      </c>
      <c r="C45" s="431"/>
      <c r="D45" s="431"/>
      <c r="E45" s="431"/>
      <c r="F45" s="13"/>
      <c r="G45" s="13"/>
      <c r="L45" s="119"/>
      <c r="M45" s="301"/>
      <c r="N45" s="119"/>
    </row>
    <row r="46" spans="1:17">
      <c r="B46" s="148" t="s">
        <v>4</v>
      </c>
      <c r="C46" s="149" t="s">
        <v>5</v>
      </c>
      <c r="D46" s="414" t="s">
        <v>6</v>
      </c>
      <c r="E46" s="149" t="s">
        <v>7</v>
      </c>
      <c r="F46" s="150" t="s">
        <v>8</v>
      </c>
      <c r="G46" s="151" t="s">
        <v>9</v>
      </c>
      <c r="L46" s="119"/>
      <c r="M46" s="301"/>
      <c r="N46" s="119"/>
    </row>
    <row r="47" spans="1:17">
      <c r="B47" s="206"/>
      <c r="C47" s="236"/>
      <c r="D47" s="327"/>
      <c r="E47" s="412"/>
      <c r="F47" s="206"/>
      <c r="G47" s="206"/>
      <c r="L47" s="119"/>
      <c r="M47" s="301"/>
      <c r="N47" s="119"/>
    </row>
    <row r="48" spans="1:17">
      <c r="B48" s="206"/>
      <c r="C48" s="236"/>
      <c r="D48" s="327"/>
      <c r="E48" s="413"/>
      <c r="F48" s="206"/>
      <c r="G48" s="206"/>
      <c r="L48" s="119"/>
      <c r="M48" s="301"/>
      <c r="N48" s="119"/>
    </row>
    <row r="49" spans="2:14">
      <c r="B49" s="206"/>
      <c r="C49" s="236"/>
      <c r="D49" s="327"/>
      <c r="E49" s="413"/>
      <c r="F49" s="206"/>
      <c r="G49" s="206"/>
      <c r="L49" s="119"/>
      <c r="M49" s="301"/>
      <c r="N49" s="119"/>
    </row>
    <row r="50" spans="2:14">
      <c r="B50" s="206"/>
      <c r="C50" s="236"/>
      <c r="D50" s="327"/>
      <c r="E50" s="413"/>
      <c r="F50" s="206"/>
      <c r="G50" s="206"/>
      <c r="L50" s="119"/>
      <c r="M50" s="301"/>
      <c r="N50" s="119"/>
    </row>
    <row r="51" spans="2:14">
      <c r="B51" s="206"/>
      <c r="C51" s="236"/>
      <c r="D51" s="327"/>
      <c r="E51" s="413"/>
      <c r="F51" s="206"/>
      <c r="G51" s="206"/>
      <c r="L51" s="119"/>
      <c r="M51" s="301"/>
      <c r="N51" s="119"/>
    </row>
    <row r="52" spans="2:14">
      <c r="B52" s="206"/>
      <c r="C52" s="236"/>
      <c r="D52" s="327"/>
      <c r="E52" s="413"/>
      <c r="F52" s="206"/>
      <c r="G52" s="206"/>
      <c r="L52" s="119"/>
      <c r="M52" s="301"/>
      <c r="N52" s="119"/>
    </row>
    <row r="53" spans="2:14">
      <c r="B53" s="206"/>
      <c r="C53" s="207"/>
      <c r="D53" s="329"/>
      <c r="E53" s="208"/>
      <c r="F53" s="206"/>
      <c r="G53" s="206"/>
      <c r="L53" s="119"/>
      <c r="M53" s="301"/>
      <c r="N53" s="119"/>
    </row>
    <row r="54" spans="2:14">
      <c r="B54" s="206"/>
      <c r="C54" s="207"/>
      <c r="D54" s="220"/>
      <c r="E54" s="208"/>
      <c r="F54" s="206"/>
      <c r="G54" s="206"/>
      <c r="L54" s="119"/>
      <c r="M54" s="301"/>
      <c r="N54" s="119"/>
    </row>
    <row r="55" spans="2:14">
      <c r="B55" s="206"/>
      <c r="C55" s="207"/>
      <c r="D55" s="220"/>
      <c r="E55" s="208"/>
      <c r="F55" s="206"/>
      <c r="G55" s="206"/>
      <c r="L55" s="119"/>
      <c r="M55" s="301"/>
      <c r="N55" s="119"/>
    </row>
    <row r="56" spans="2:14">
      <c r="B56" s="206"/>
      <c r="C56" s="207"/>
      <c r="D56" s="220"/>
      <c r="E56" s="208"/>
      <c r="F56" s="206"/>
      <c r="G56" s="206"/>
      <c r="L56" s="119"/>
      <c r="M56" s="301"/>
      <c r="N56" s="119"/>
    </row>
    <row r="57" spans="2:14">
      <c r="B57" s="206"/>
      <c r="C57" s="207"/>
      <c r="D57" s="220"/>
      <c r="E57" s="208"/>
      <c r="F57" s="206"/>
      <c r="G57" s="206"/>
      <c r="L57" s="119"/>
      <c r="M57" s="301"/>
      <c r="N57" s="119"/>
    </row>
    <row r="58" spans="2:14">
      <c r="B58" s="206"/>
      <c r="C58" s="207"/>
      <c r="D58" s="220"/>
      <c r="E58" s="208"/>
      <c r="F58" s="206"/>
      <c r="G58" s="206"/>
      <c r="L58" s="119"/>
      <c r="M58" s="301"/>
      <c r="N58" s="119"/>
    </row>
    <row r="59" spans="2:14">
      <c r="B59" s="4"/>
      <c r="C59" s="6"/>
      <c r="D59" s="6"/>
      <c r="E59" s="184"/>
      <c r="F59" s="6"/>
      <c r="G59" s="11"/>
      <c r="L59" s="119"/>
      <c r="M59" s="301"/>
      <c r="N59" s="119"/>
    </row>
    <row r="60" spans="2:14">
      <c r="E60" s="183">
        <f>SUBTOTAL(109,Lista345131721252933374145495357616569737781101117105106107113118121124127130[Estimación])</f>
        <v>0</v>
      </c>
      <c r="L60" s="119"/>
      <c r="M60" s="301"/>
      <c r="N60" s="119"/>
    </row>
    <row r="61" spans="2:14">
      <c r="L61" s="119"/>
      <c r="M61" s="301"/>
      <c r="N61" s="119"/>
    </row>
    <row r="62" spans="2:14">
      <c r="L62" s="119"/>
      <c r="M62" s="301"/>
      <c r="N62" s="119"/>
    </row>
    <row r="63" spans="2:14">
      <c r="L63" s="119"/>
      <c r="M63" s="301"/>
      <c r="N63" s="119"/>
    </row>
    <row r="64" spans="2:14">
      <c r="L64" s="119"/>
      <c r="M64" s="301"/>
      <c r="N64" s="119"/>
    </row>
    <row r="65" spans="12:14">
      <c r="L65" s="119"/>
      <c r="M65" s="301"/>
      <c r="N65" s="119"/>
    </row>
    <row r="66" spans="12:14">
      <c r="L66" s="119"/>
      <c r="M66" s="301"/>
      <c r="N66" s="119"/>
    </row>
    <row r="67" spans="12:14">
      <c r="L67" s="119"/>
      <c r="M67" s="301"/>
      <c r="N67" s="119"/>
    </row>
    <row r="68" spans="12:14">
      <c r="L68" s="119"/>
      <c r="M68" s="301"/>
      <c r="N68" s="119"/>
    </row>
    <row r="69" spans="12:14">
      <c r="L69" s="119"/>
      <c r="M69" s="301"/>
      <c r="N69" s="119"/>
    </row>
    <row r="70" spans="12:14">
      <c r="L70" s="119"/>
      <c r="M70" s="301"/>
      <c r="N70" s="119"/>
    </row>
    <row r="71" spans="12:14">
      <c r="L71" s="119"/>
      <c r="M71" s="301"/>
      <c r="N71" s="119"/>
    </row>
    <row r="72" spans="12:14">
      <c r="L72" s="119"/>
      <c r="M72" s="301"/>
      <c r="N72" s="119"/>
    </row>
    <row r="73" spans="12:14">
      <c r="L73" s="119"/>
      <c r="M73" s="301"/>
      <c r="N73" s="119"/>
    </row>
    <row r="74" spans="12:14">
      <c r="L74" s="119"/>
      <c r="M74" s="301"/>
      <c r="N74" s="119"/>
    </row>
    <row r="75" spans="12:14">
      <c r="L75" s="119"/>
      <c r="M75" s="301"/>
      <c r="N75" s="119"/>
    </row>
    <row r="76" spans="12:14">
      <c r="M76" s="223"/>
    </row>
  </sheetData>
  <mergeCells count="9">
    <mergeCell ref="L10:S10"/>
    <mergeCell ref="B29:E29"/>
    <mergeCell ref="B45:E45"/>
    <mergeCell ref="B1:E1"/>
    <mergeCell ref="F1:H1"/>
    <mergeCell ref="I1:K1"/>
    <mergeCell ref="L1:N1"/>
    <mergeCell ref="O1:Q1"/>
    <mergeCell ref="B2:E2"/>
  </mergeCells>
  <conditionalFormatting sqref="F4:F26 F31:F35">
    <cfRule type="expression" dxfId="41751" priority="479">
      <formula>$F4="Vencida"</formula>
    </cfRule>
    <cfRule type="expression" dxfId="41750" priority="480">
      <formula>$F4="Cancelada"</formula>
    </cfRule>
    <cfRule type="expression" dxfId="41749" priority="481">
      <formula>$F4="Pausada"</formula>
    </cfRule>
    <cfRule type="expression" dxfId="41748" priority="482">
      <formula>$F4="Para hoy"</formula>
    </cfRule>
    <cfRule type="expression" dxfId="41747" priority="483">
      <formula>$F4="En curso"</formula>
    </cfRule>
    <cfRule type="expression" dxfId="41746" priority="484">
      <formula>$F4="Completada"</formula>
    </cfRule>
  </conditionalFormatting>
  <conditionalFormatting sqref="E27">
    <cfRule type="expression" dxfId="41745" priority="487">
      <formula>$F27="Vencida"</formula>
    </cfRule>
    <cfRule type="expression" dxfId="41744" priority="488">
      <formula>$F27="Cancelada"</formula>
    </cfRule>
    <cfRule type="expression" dxfId="41743" priority="489">
      <formula>$F27="Pausada"</formula>
    </cfRule>
    <cfRule type="expression" dxfId="41742" priority="490">
      <formula>$F27="Para hoy"</formula>
    </cfRule>
    <cfRule type="expression" dxfId="41741" priority="491">
      <formula>$F27="En curso"</formula>
    </cfRule>
    <cfRule type="expression" dxfId="41740" priority="492">
      <formula>$F27="Completada"</formula>
    </cfRule>
  </conditionalFormatting>
  <conditionalFormatting sqref="E4:E26 E31:E33">
    <cfRule type="expression" dxfId="41739" priority="453">
      <formula>#REF!="Vencida"</formula>
    </cfRule>
    <cfRule type="expression" dxfId="41738" priority="454">
      <formula>#REF!="Cancelada"</formula>
    </cfRule>
    <cfRule type="expression" dxfId="41737" priority="455">
      <formula>#REF!="Pausada"</formula>
    </cfRule>
    <cfRule type="expression" dxfId="41736" priority="456">
      <formula>#REF!="Para hoy"</formula>
    </cfRule>
    <cfRule type="expression" dxfId="41735" priority="457">
      <formula>#REF!="En curso"</formula>
    </cfRule>
    <cfRule type="expression" dxfId="41734" priority="458">
      <formula>#REF!="Completada"</formula>
    </cfRule>
    <cfRule type="expression" dxfId="41733" priority="461">
      <formula>#REF!="Vencida"</formula>
    </cfRule>
    <cfRule type="expression" dxfId="41732" priority="462">
      <formula>#REF!="Cancelada"</formula>
    </cfRule>
    <cfRule type="expression" dxfId="41731" priority="463">
      <formula>#REF!="Pausada"</formula>
    </cfRule>
    <cfRule type="expression" dxfId="41730" priority="464">
      <formula>#REF!="Para hoy"</formula>
    </cfRule>
    <cfRule type="expression" dxfId="41729" priority="465">
      <formula>#REF!="En curso"</formula>
    </cfRule>
    <cfRule type="expression" dxfId="41728" priority="466">
      <formula>#REF!="Completada"</formula>
    </cfRule>
  </conditionalFormatting>
  <conditionalFormatting sqref="C4:C26 C31:C33">
    <cfRule type="expression" dxfId="41727" priority="495">
      <formula>#REF!="Vencida"</formula>
    </cfRule>
    <cfRule type="expression" dxfId="41726" priority="496">
      <formula>#REF!="Cancelada"</formula>
    </cfRule>
    <cfRule type="expression" dxfId="41725" priority="497">
      <formula>#REF!="Pausada"</formula>
    </cfRule>
    <cfRule type="expression" dxfId="41724" priority="498">
      <formula>#REF!="Para hoy"</formula>
    </cfRule>
    <cfRule type="expression" dxfId="41723" priority="499">
      <formula>#REF!="En curso"</formula>
    </cfRule>
    <cfRule type="expression" dxfId="41722" priority="500">
      <formula>#REF!="Completada"</formula>
    </cfRule>
    <cfRule type="expression" dxfId="41721" priority="501">
      <formula>$F4="Vencida"</formula>
    </cfRule>
    <cfRule type="expression" dxfId="41720" priority="502">
      <formula>$F4="Cancelada"</formula>
    </cfRule>
    <cfRule type="expression" dxfId="41719" priority="503">
      <formula>$F4="Pausada"</formula>
    </cfRule>
    <cfRule type="expression" dxfId="41718" priority="504">
      <formula>$F4="Para hoy"</formula>
    </cfRule>
    <cfRule type="expression" dxfId="41717" priority="505">
      <formula>$F4="En curso"</formula>
    </cfRule>
    <cfRule type="expression" dxfId="41716" priority="506">
      <formula>$F4="Completada"</formula>
    </cfRule>
  </conditionalFormatting>
  <conditionalFormatting sqref="C40:C41">
    <cfRule type="expression" dxfId="41715" priority="511">
      <formula>$F33="Vencida"</formula>
    </cfRule>
    <cfRule type="expression" dxfId="41714" priority="512">
      <formula>$F33="Cancelada"</formula>
    </cfRule>
    <cfRule type="expression" dxfId="41713" priority="513">
      <formula>$F33="Pausada"</formula>
    </cfRule>
    <cfRule type="expression" dxfId="41712" priority="514">
      <formula>$F33="Para hoy"</formula>
    </cfRule>
    <cfRule type="expression" dxfId="41711" priority="515">
      <formula>$F33="En curso"</formula>
    </cfRule>
    <cfRule type="expression" dxfId="41710" priority="516">
      <formula>$F33="Completada"</formula>
    </cfRule>
    <cfRule type="expression" dxfId="41709" priority="517">
      <formula>$F40="Vencida"</formula>
    </cfRule>
    <cfRule type="expression" dxfId="41708" priority="518">
      <formula>$F40="Cancelada"</formula>
    </cfRule>
    <cfRule type="expression" dxfId="41707" priority="519">
      <formula>$F40="Pausada"</formula>
    </cfRule>
    <cfRule type="expression" dxfId="41706" priority="520">
      <formula>$F40="Para hoy"</formula>
    </cfRule>
    <cfRule type="expression" dxfId="41705" priority="521">
      <formula>$F40="En curso"</formula>
    </cfRule>
    <cfRule type="expression" dxfId="41704" priority="522">
      <formula>$F40="Completada"</formula>
    </cfRule>
  </conditionalFormatting>
  <conditionalFormatting sqref="E4:E26">
    <cfRule type="expression" dxfId="41703" priority="523">
      <formula>#REF!="Vencida"</formula>
    </cfRule>
    <cfRule type="expression" dxfId="41702" priority="524">
      <formula>#REF!="Cancelada"</formula>
    </cfRule>
    <cfRule type="expression" dxfId="41701" priority="525">
      <formula>#REF!="Pausada"</formula>
    </cfRule>
    <cfRule type="expression" dxfId="41700" priority="526">
      <formula>#REF!="Para hoy"</formula>
    </cfRule>
    <cfRule type="expression" dxfId="41699" priority="527">
      <formula>#REF!="En curso"</formula>
    </cfRule>
    <cfRule type="expression" dxfId="41698" priority="528">
      <formula>#REF!="Completada"</formula>
    </cfRule>
  </conditionalFormatting>
  <conditionalFormatting sqref="E10:E11 E38:E41 E14:E15">
    <cfRule type="expression" dxfId="41697" priority="427">
      <formula>$F5="Vencida"</formula>
    </cfRule>
    <cfRule type="expression" dxfId="41696" priority="428">
      <formula>$F5="Cancelada"</formula>
    </cfRule>
    <cfRule type="expression" dxfId="41695" priority="429">
      <formula>$F5="Pausada"</formula>
    </cfRule>
    <cfRule type="expression" dxfId="41694" priority="430">
      <formula>$F5="Para hoy"</formula>
    </cfRule>
    <cfRule type="expression" dxfId="41693" priority="431">
      <formula>$F5="En curso"</formula>
    </cfRule>
    <cfRule type="expression" dxfId="41692" priority="432">
      <formula>$F5="Completada"</formula>
    </cfRule>
  </conditionalFormatting>
  <conditionalFormatting sqref="E34:E38">
    <cfRule type="expression" dxfId="41691" priority="411">
      <formula>$F28="Vencida"</formula>
    </cfRule>
    <cfRule type="expression" dxfId="41690" priority="412">
      <formula>$F28="Cancelada"</formula>
    </cfRule>
    <cfRule type="expression" dxfId="41689" priority="413">
      <formula>$F28="Pausada"</formula>
    </cfRule>
    <cfRule type="expression" dxfId="41688" priority="414">
      <formula>$F28="Para hoy"</formula>
    </cfRule>
    <cfRule type="expression" dxfId="41687" priority="415">
      <formula>$F28="En curso"</formula>
    </cfRule>
    <cfRule type="expression" dxfId="41686" priority="416">
      <formula>$F28="Completada"</formula>
    </cfRule>
    <cfRule type="expression" dxfId="41685" priority="419">
      <formula>$F28="Vencida"</formula>
    </cfRule>
    <cfRule type="expression" dxfId="41684" priority="420">
      <formula>$F28="Cancelada"</formula>
    </cfRule>
    <cfRule type="expression" dxfId="41683" priority="421">
      <formula>$F28="Pausada"</formula>
    </cfRule>
    <cfRule type="expression" dxfId="41682" priority="422">
      <formula>$F28="Para hoy"</formula>
    </cfRule>
    <cfRule type="expression" dxfId="41681" priority="423">
      <formula>$F28="En curso"</formula>
    </cfRule>
    <cfRule type="expression" dxfId="41680" priority="424">
      <formula>$F28="Completada"</formula>
    </cfRule>
  </conditionalFormatting>
  <conditionalFormatting sqref="E35:E38">
    <cfRule type="expression" dxfId="41679" priority="433">
      <formula>$F28="Vencida"</formula>
    </cfRule>
    <cfRule type="expression" dxfId="41678" priority="434">
      <formula>$F28="Cancelada"</formula>
    </cfRule>
    <cfRule type="expression" dxfId="41677" priority="435">
      <formula>$F28="Pausada"</formula>
    </cfRule>
    <cfRule type="expression" dxfId="41676" priority="436">
      <formula>$F28="Para hoy"</formula>
    </cfRule>
    <cfRule type="expression" dxfId="41675" priority="437">
      <formula>$F28="En curso"</formula>
    </cfRule>
    <cfRule type="expression" dxfId="41674" priority="438">
      <formula>$F28="Completada"</formula>
    </cfRule>
    <cfRule type="expression" dxfId="41673" priority="439">
      <formula>$F29="Vencida"</formula>
    </cfRule>
    <cfRule type="expression" dxfId="41672" priority="440">
      <formula>$F29="Cancelada"</formula>
    </cfRule>
    <cfRule type="expression" dxfId="41671" priority="441">
      <formula>$F29="Pausada"</formula>
    </cfRule>
    <cfRule type="expression" dxfId="41670" priority="442">
      <formula>$F29="Para hoy"</formula>
    </cfRule>
    <cfRule type="expression" dxfId="41669" priority="443">
      <formula>$F29="En curso"</formula>
    </cfRule>
    <cfRule type="expression" dxfId="41668" priority="444">
      <formula>$F29="Completada"</formula>
    </cfRule>
  </conditionalFormatting>
  <conditionalFormatting sqref="E6:E7">
    <cfRule type="expression" dxfId="41667" priority="529">
      <formula>#REF!="Vencida"</formula>
    </cfRule>
    <cfRule type="expression" dxfId="41666" priority="530">
      <formula>#REF!="Cancelada"</formula>
    </cfRule>
    <cfRule type="expression" dxfId="41665" priority="531">
      <formula>#REF!="Pausada"</formula>
    </cfRule>
    <cfRule type="expression" dxfId="41664" priority="532">
      <formula>#REF!="Para hoy"</formula>
    </cfRule>
    <cfRule type="expression" dxfId="41663" priority="533">
      <formula>#REF!="En curso"</formula>
    </cfRule>
    <cfRule type="expression" dxfId="41662" priority="534">
      <formula>#REF!="Completada"</formula>
    </cfRule>
    <cfRule type="expression" dxfId="41661" priority="535">
      <formula>#REF!="Vencida"</formula>
    </cfRule>
    <cfRule type="expression" dxfId="41660" priority="536">
      <formula>#REF!="Cancelada"</formula>
    </cfRule>
    <cfRule type="expression" dxfId="41659" priority="537">
      <formula>#REF!="Pausada"</formula>
    </cfRule>
    <cfRule type="expression" dxfId="41658" priority="538">
      <formula>#REF!="Para hoy"</formula>
    </cfRule>
    <cfRule type="expression" dxfId="41657" priority="539">
      <formula>#REF!="En curso"</formula>
    </cfRule>
    <cfRule type="expression" dxfId="41656" priority="540">
      <formula>#REF!="Completada"</formula>
    </cfRule>
  </conditionalFormatting>
  <conditionalFormatting sqref="E6:E7">
    <cfRule type="expression" dxfId="41655" priority="541">
      <formula>#REF!="Vencida"</formula>
    </cfRule>
    <cfRule type="expression" dxfId="41654" priority="542">
      <formula>#REF!="Cancelada"</formula>
    </cfRule>
    <cfRule type="expression" dxfId="41653" priority="543">
      <formula>#REF!="Pausada"</formula>
    </cfRule>
    <cfRule type="expression" dxfId="41652" priority="544">
      <formula>#REF!="Para hoy"</formula>
    </cfRule>
    <cfRule type="expression" dxfId="41651" priority="545">
      <formula>#REF!="En curso"</formula>
    </cfRule>
    <cfRule type="expression" dxfId="41650" priority="546">
      <formula>#REF!="Completada"</formula>
    </cfRule>
    <cfRule type="expression" dxfId="41649" priority="547">
      <formula>#REF!="Vencida"</formula>
    </cfRule>
    <cfRule type="expression" dxfId="41648" priority="548">
      <formula>#REF!="Cancelada"</formula>
    </cfRule>
    <cfRule type="expression" dxfId="41647" priority="549">
      <formula>#REF!="Pausada"</formula>
    </cfRule>
    <cfRule type="expression" dxfId="41646" priority="550">
      <formula>#REF!="Para hoy"</formula>
    </cfRule>
    <cfRule type="expression" dxfId="41645" priority="551">
      <formula>#REF!="En curso"</formula>
    </cfRule>
    <cfRule type="expression" dxfId="41644" priority="552">
      <formula>#REF!="Completada"</formula>
    </cfRule>
  </conditionalFormatting>
  <conditionalFormatting sqref="E6:E7">
    <cfRule type="expression" dxfId="41643" priority="561">
      <formula>$F1="Vencida"</formula>
    </cfRule>
    <cfRule type="expression" dxfId="41642" priority="562">
      <formula>$F1="Cancelada"</formula>
    </cfRule>
    <cfRule type="expression" dxfId="41641" priority="563">
      <formula>$F1="Pausada"</formula>
    </cfRule>
    <cfRule type="expression" dxfId="41640" priority="564">
      <formula>$F1="Para hoy"</formula>
    </cfRule>
    <cfRule type="expression" dxfId="41639" priority="565">
      <formula>$F1="En curso"</formula>
    </cfRule>
    <cfRule type="expression" dxfId="41638" priority="566">
      <formula>$F1="Completada"</formula>
    </cfRule>
    <cfRule type="expression" dxfId="41637" priority="567">
      <formula>#REF!="Vencida"</formula>
    </cfRule>
    <cfRule type="expression" dxfId="41636" priority="568">
      <formula>#REF!="Cancelada"</formula>
    </cfRule>
    <cfRule type="expression" dxfId="41635" priority="569">
      <formula>#REF!="Pausada"</formula>
    </cfRule>
    <cfRule type="expression" dxfId="41634" priority="570">
      <formula>#REF!="Para hoy"</formula>
    </cfRule>
    <cfRule type="expression" dxfId="41633" priority="571">
      <formula>#REF!="En curso"</formula>
    </cfRule>
    <cfRule type="expression" dxfId="41632" priority="572">
      <formula>#REF!="Completada"</formula>
    </cfRule>
  </conditionalFormatting>
  <conditionalFormatting sqref="E5">
    <cfRule type="expression" dxfId="41631" priority="577">
      <formula>#REF!="Vencida"</formula>
    </cfRule>
    <cfRule type="expression" dxfId="41630" priority="578">
      <formula>#REF!="Cancelada"</formula>
    </cfRule>
    <cfRule type="expression" dxfId="41629" priority="579">
      <formula>#REF!="Pausada"</formula>
    </cfRule>
    <cfRule type="expression" dxfId="41628" priority="580">
      <formula>#REF!="Para hoy"</formula>
    </cfRule>
    <cfRule type="expression" dxfId="41627" priority="581">
      <formula>#REF!="En curso"</formula>
    </cfRule>
    <cfRule type="expression" dxfId="41626" priority="582">
      <formula>#REF!="Completada"</formula>
    </cfRule>
    <cfRule type="expression" dxfId="41625" priority="583">
      <formula>#REF!="Vencida"</formula>
    </cfRule>
    <cfRule type="expression" dxfId="41624" priority="584">
      <formula>#REF!="Cancelada"</formula>
    </cfRule>
    <cfRule type="expression" dxfId="41623" priority="585">
      <formula>#REF!="Pausada"</formula>
    </cfRule>
    <cfRule type="expression" dxfId="41622" priority="586">
      <formula>#REF!="Para hoy"</formula>
    </cfRule>
    <cfRule type="expression" dxfId="41621" priority="587">
      <formula>#REF!="En curso"</formula>
    </cfRule>
    <cfRule type="expression" dxfId="41620" priority="588">
      <formula>#REF!="Completada"</formula>
    </cfRule>
  </conditionalFormatting>
  <conditionalFormatting sqref="E5">
    <cfRule type="expression" dxfId="41619" priority="589">
      <formula>#REF!="Vencida"</formula>
    </cfRule>
    <cfRule type="expression" dxfId="41618" priority="590">
      <formula>#REF!="Cancelada"</formula>
    </cfRule>
    <cfRule type="expression" dxfId="41617" priority="591">
      <formula>#REF!="Pausada"</formula>
    </cfRule>
    <cfRule type="expression" dxfId="41616" priority="592">
      <formula>#REF!="Para hoy"</formula>
    </cfRule>
    <cfRule type="expression" dxfId="41615" priority="593">
      <formula>#REF!="En curso"</formula>
    </cfRule>
    <cfRule type="expression" dxfId="41614" priority="594">
      <formula>#REF!="Completada"</formula>
    </cfRule>
    <cfRule type="expression" dxfId="41613" priority="595">
      <formula>#REF!="Vencida"</formula>
    </cfRule>
    <cfRule type="expression" dxfId="41612" priority="596">
      <formula>#REF!="Cancelada"</formula>
    </cfRule>
    <cfRule type="expression" dxfId="41611" priority="597">
      <formula>#REF!="Pausada"</formula>
    </cfRule>
    <cfRule type="expression" dxfId="41610" priority="598">
      <formula>#REF!="Para hoy"</formula>
    </cfRule>
    <cfRule type="expression" dxfId="41609" priority="599">
      <formula>#REF!="En curso"</formula>
    </cfRule>
    <cfRule type="expression" dxfId="41608" priority="600">
      <formula>#REF!="Completada"</formula>
    </cfRule>
  </conditionalFormatting>
  <conditionalFormatting sqref="E4">
    <cfRule type="expression" dxfId="41607" priority="609">
      <formula>#REF!="Vencida"</formula>
    </cfRule>
    <cfRule type="expression" dxfId="41606" priority="610">
      <formula>#REF!="Cancelada"</formula>
    </cfRule>
    <cfRule type="expression" dxfId="41605" priority="611">
      <formula>#REF!="Pausada"</formula>
    </cfRule>
    <cfRule type="expression" dxfId="41604" priority="612">
      <formula>#REF!="Para hoy"</formula>
    </cfRule>
    <cfRule type="expression" dxfId="41603" priority="613">
      <formula>#REF!="En curso"</formula>
    </cfRule>
    <cfRule type="expression" dxfId="41602" priority="614">
      <formula>#REF!="Completada"</formula>
    </cfRule>
    <cfRule type="expression" dxfId="41601" priority="615">
      <formula>#REF!="Vencida"</formula>
    </cfRule>
    <cfRule type="expression" dxfId="41600" priority="616">
      <formula>#REF!="Cancelada"</formula>
    </cfRule>
    <cfRule type="expression" dxfId="41599" priority="617">
      <formula>#REF!="Pausada"</formula>
    </cfRule>
    <cfRule type="expression" dxfId="41598" priority="618">
      <formula>#REF!="Para hoy"</formula>
    </cfRule>
    <cfRule type="expression" dxfId="41597" priority="619">
      <formula>#REF!="En curso"</formula>
    </cfRule>
    <cfRule type="expression" dxfId="41596" priority="620">
      <formula>#REF!="Completada"</formula>
    </cfRule>
  </conditionalFormatting>
  <conditionalFormatting sqref="E4">
    <cfRule type="expression" dxfId="41595" priority="621">
      <formula>#REF!="Vencida"</formula>
    </cfRule>
    <cfRule type="expression" dxfId="41594" priority="622">
      <formula>#REF!="Cancelada"</formula>
    </cfRule>
    <cfRule type="expression" dxfId="41593" priority="623">
      <formula>#REF!="Pausada"</formula>
    </cfRule>
    <cfRule type="expression" dxfId="41592" priority="624">
      <formula>#REF!="Para hoy"</formula>
    </cfRule>
    <cfRule type="expression" dxfId="41591" priority="625">
      <formula>#REF!="En curso"</formula>
    </cfRule>
    <cfRule type="expression" dxfId="41590" priority="626">
      <formula>#REF!="Completada"</formula>
    </cfRule>
    <cfRule type="expression" dxfId="41589" priority="627">
      <formula>#REF!="Vencida"</formula>
    </cfRule>
    <cfRule type="expression" dxfId="41588" priority="628">
      <formula>#REF!="Cancelada"</formula>
    </cfRule>
    <cfRule type="expression" dxfId="41587" priority="629">
      <formula>#REF!="Pausada"</formula>
    </cfRule>
    <cfRule type="expression" dxfId="41586" priority="630">
      <formula>#REF!="Para hoy"</formula>
    </cfRule>
    <cfRule type="expression" dxfId="41585" priority="631">
      <formula>#REF!="En curso"</formula>
    </cfRule>
    <cfRule type="expression" dxfId="41584" priority="632">
      <formula>#REF!="Completada"</formula>
    </cfRule>
  </conditionalFormatting>
  <conditionalFormatting sqref="E5:E8 E16:E20">
    <cfRule type="expression" dxfId="41583" priority="641">
      <formula>$F1048575="Vencida"</formula>
    </cfRule>
    <cfRule type="expression" dxfId="41582" priority="642">
      <formula>$F1048575="Cancelada"</formula>
    </cfRule>
    <cfRule type="expression" dxfId="41581" priority="643">
      <formula>$F1048575="Pausada"</formula>
    </cfRule>
    <cfRule type="expression" dxfId="41580" priority="644">
      <formula>$F1048575="Para hoy"</formula>
    </cfRule>
    <cfRule type="expression" dxfId="41579" priority="645">
      <formula>$F1048575="En curso"</formula>
    </cfRule>
    <cfRule type="expression" dxfId="41578" priority="646">
      <formula>$F1048575="Completada"</formula>
    </cfRule>
  </conditionalFormatting>
  <conditionalFormatting sqref="E4">
    <cfRule type="expression" dxfId="41577" priority="647">
      <formula>$F1048532="Vencida"</formula>
    </cfRule>
    <cfRule type="expression" dxfId="41576" priority="648">
      <formula>$F1048532="Cancelada"</formula>
    </cfRule>
    <cfRule type="expression" dxfId="41575" priority="649">
      <formula>$F1048532="Pausada"</formula>
    </cfRule>
    <cfRule type="expression" dxfId="41574" priority="650">
      <formula>$F1048532="Para hoy"</formula>
    </cfRule>
    <cfRule type="expression" dxfId="41573" priority="651">
      <formula>$F1048532="En curso"</formula>
    </cfRule>
    <cfRule type="expression" dxfId="41572" priority="652">
      <formula>$F1048532="Completada"</formula>
    </cfRule>
  </conditionalFormatting>
  <conditionalFormatting sqref="E9">
    <cfRule type="expression" dxfId="41571" priority="653">
      <formula>#REF!="Vencida"</formula>
    </cfRule>
    <cfRule type="expression" dxfId="41570" priority="654">
      <formula>#REF!="Cancelada"</formula>
    </cfRule>
    <cfRule type="expression" dxfId="41569" priority="655">
      <formula>#REF!="Pausada"</formula>
    </cfRule>
    <cfRule type="expression" dxfId="41568" priority="656">
      <formula>#REF!="Para hoy"</formula>
    </cfRule>
    <cfRule type="expression" dxfId="41567" priority="657">
      <formula>#REF!="En curso"</formula>
    </cfRule>
    <cfRule type="expression" dxfId="41566" priority="658">
      <formula>#REF!="Completada"</formula>
    </cfRule>
  </conditionalFormatting>
  <conditionalFormatting sqref="E43">
    <cfRule type="expression" dxfId="41565" priority="381">
      <formula>$F43="Vencida"</formula>
    </cfRule>
    <cfRule type="expression" dxfId="41564" priority="382">
      <formula>$F43="Cancelada"</formula>
    </cfRule>
    <cfRule type="expression" dxfId="41563" priority="383">
      <formula>$F43="Pausada"</formula>
    </cfRule>
    <cfRule type="expression" dxfId="41562" priority="384">
      <formula>$F43="Para hoy"</formula>
    </cfRule>
    <cfRule type="expression" dxfId="41561" priority="385">
      <formula>$F43="En curso"</formula>
    </cfRule>
    <cfRule type="expression" dxfId="41560" priority="386">
      <formula>$F43="Completada"</formula>
    </cfRule>
  </conditionalFormatting>
  <conditionalFormatting sqref="F36:F41">
    <cfRule type="expression" dxfId="41559" priority="277">
      <formula>$F36="Vencida"</formula>
    </cfRule>
    <cfRule type="expression" dxfId="41558" priority="278">
      <formula>$F36="Cancelada"</formula>
    </cfRule>
    <cfRule type="expression" dxfId="41557" priority="279">
      <formula>$F36="Pausada"</formula>
    </cfRule>
    <cfRule type="expression" dxfId="41556" priority="280">
      <formula>$F36="Para hoy"</formula>
    </cfRule>
    <cfRule type="expression" dxfId="41555" priority="281">
      <formula>$F36="En curso"</formula>
    </cfRule>
    <cfRule type="expression" dxfId="41554" priority="282">
      <formula>$F36="Completada"</formula>
    </cfRule>
  </conditionalFormatting>
  <conditionalFormatting sqref="E40:E41">
    <cfRule type="expression" dxfId="41553" priority="291">
      <formula>$F33="Vencida"</formula>
    </cfRule>
    <cfRule type="expression" dxfId="41552" priority="292">
      <formula>$F33="Cancelada"</formula>
    </cfRule>
    <cfRule type="expression" dxfId="41551" priority="293">
      <formula>$F33="Pausada"</formula>
    </cfRule>
    <cfRule type="expression" dxfId="41550" priority="294">
      <formula>$F33="Para hoy"</formula>
    </cfRule>
    <cfRule type="expression" dxfId="41549" priority="295">
      <formula>$F33="En curso"</formula>
    </cfRule>
    <cfRule type="expression" dxfId="41548" priority="296">
      <formula>$F33="Completada"</formula>
    </cfRule>
    <cfRule type="expression" dxfId="41547" priority="299">
      <formula>$F33="Vencida"</formula>
    </cfRule>
    <cfRule type="expression" dxfId="41546" priority="300">
      <formula>$F33="Cancelada"</formula>
    </cfRule>
    <cfRule type="expression" dxfId="41545" priority="301">
      <formula>$F33="Pausada"</formula>
    </cfRule>
    <cfRule type="expression" dxfId="41544" priority="302">
      <formula>$F33="Para hoy"</formula>
    </cfRule>
    <cfRule type="expression" dxfId="41543" priority="303">
      <formula>$F33="En curso"</formula>
    </cfRule>
    <cfRule type="expression" dxfId="41542" priority="304">
      <formula>$F33="Completada"</formula>
    </cfRule>
  </conditionalFormatting>
  <conditionalFormatting sqref="D36:D41">
    <cfRule type="expression" dxfId="41541" priority="307">
      <formula>$F52="Vencida"</formula>
    </cfRule>
    <cfRule type="expression" dxfId="41540" priority="308">
      <formula>$F52="Cancelada"</formula>
    </cfRule>
    <cfRule type="expression" dxfId="41539" priority="309">
      <formula>$F52="Pausada"</formula>
    </cfRule>
    <cfRule type="expression" dxfId="41538" priority="310">
      <formula>$F52="Para hoy"</formula>
    </cfRule>
    <cfRule type="expression" dxfId="41537" priority="311">
      <formula>$F52="En curso"</formula>
    </cfRule>
    <cfRule type="expression" dxfId="41536" priority="312">
      <formula>$F52="Completada"</formula>
    </cfRule>
    <cfRule type="expression" dxfId="41535" priority="313">
      <formula>$F52="Vencida"</formula>
    </cfRule>
    <cfRule type="expression" dxfId="41534" priority="314">
      <formula>$F52="Cancelada"</formula>
    </cfRule>
    <cfRule type="expression" dxfId="41533" priority="315">
      <formula>$F52="Pausada"</formula>
    </cfRule>
    <cfRule type="expression" dxfId="41532" priority="316">
      <formula>$F52="Para hoy"</formula>
    </cfRule>
    <cfRule type="expression" dxfId="41531" priority="317">
      <formula>$F52="En curso"</formula>
    </cfRule>
    <cfRule type="expression" dxfId="41530" priority="318">
      <formula>$F52="Completada"</formula>
    </cfRule>
  </conditionalFormatting>
  <conditionalFormatting sqref="D36:D41">
    <cfRule type="expression" dxfId="41529" priority="319">
      <formula>$F64="Vencida"</formula>
    </cfRule>
    <cfRule type="expression" dxfId="41528" priority="320">
      <formula>$F64="Cancelada"</formula>
    </cfRule>
    <cfRule type="expression" dxfId="41527" priority="321">
      <formula>$F64="Pausada"</formula>
    </cfRule>
    <cfRule type="expression" dxfId="41526" priority="322">
      <formula>$F64="Para hoy"</formula>
    </cfRule>
    <cfRule type="expression" dxfId="41525" priority="323">
      <formula>$F64="En curso"</formula>
    </cfRule>
    <cfRule type="expression" dxfId="41524" priority="324">
      <formula>$F64="Completada"</formula>
    </cfRule>
    <cfRule type="expression" dxfId="41523" priority="325">
      <formula>$F64="Vencida"</formula>
    </cfRule>
    <cfRule type="expression" dxfId="41522" priority="326">
      <formula>$F64="Cancelada"</formula>
    </cfRule>
    <cfRule type="expression" dxfId="41521" priority="327">
      <formula>$F64="Pausada"</formula>
    </cfRule>
    <cfRule type="expression" dxfId="41520" priority="328">
      <formula>$F64="Para hoy"</formula>
    </cfRule>
    <cfRule type="expression" dxfId="41519" priority="329">
      <formula>$F64="En curso"</formula>
    </cfRule>
    <cfRule type="expression" dxfId="41518" priority="330">
      <formula>$F64="Completada"</formula>
    </cfRule>
  </conditionalFormatting>
  <conditionalFormatting sqref="D36:D41">
    <cfRule type="expression" dxfId="41517" priority="331">
      <formula>$F72="Vencida"</formula>
    </cfRule>
    <cfRule type="expression" dxfId="41516" priority="332">
      <formula>$F72="Cancelada"</formula>
    </cfRule>
    <cfRule type="expression" dxfId="41515" priority="333">
      <formula>$F72="Pausada"</formula>
    </cfRule>
    <cfRule type="expression" dxfId="41514" priority="334">
      <formula>$F72="Para hoy"</formula>
    </cfRule>
    <cfRule type="expression" dxfId="41513" priority="335">
      <formula>$F72="En curso"</formula>
    </cfRule>
    <cfRule type="expression" dxfId="41512" priority="336">
      <formula>$F72="Completada"</formula>
    </cfRule>
    <cfRule type="expression" dxfId="41511" priority="337">
      <formula>$F68="Vencida"</formula>
    </cfRule>
    <cfRule type="expression" dxfId="41510" priority="338">
      <formula>$F68="Cancelada"</formula>
    </cfRule>
    <cfRule type="expression" dxfId="41509" priority="339">
      <formula>$F68="Pausada"</formula>
    </cfRule>
    <cfRule type="expression" dxfId="41508" priority="340">
      <formula>$F68="Para hoy"</formula>
    </cfRule>
    <cfRule type="expression" dxfId="41507" priority="341">
      <formula>$F68="En curso"</formula>
    </cfRule>
    <cfRule type="expression" dxfId="41506" priority="342">
      <formula>$F68="Completada"</formula>
    </cfRule>
  </conditionalFormatting>
  <conditionalFormatting sqref="E41">
    <cfRule type="expression" dxfId="41505" priority="343">
      <formula>$F33="Vencida"</formula>
    </cfRule>
    <cfRule type="expression" dxfId="41504" priority="344">
      <formula>$F33="Cancelada"</formula>
    </cfRule>
    <cfRule type="expression" dxfId="41503" priority="345">
      <formula>$F33="Pausada"</formula>
    </cfRule>
    <cfRule type="expression" dxfId="41502" priority="346">
      <formula>$F33="Para hoy"</formula>
    </cfRule>
    <cfRule type="expression" dxfId="41501" priority="347">
      <formula>$F33="En curso"</formula>
    </cfRule>
    <cfRule type="expression" dxfId="41500" priority="348">
      <formula>$F33="Completada"</formula>
    </cfRule>
    <cfRule type="expression" dxfId="41499" priority="349">
      <formula>$F34="Vencida"</formula>
    </cfRule>
    <cfRule type="expression" dxfId="41498" priority="350">
      <formula>$F34="Cancelada"</formula>
    </cfRule>
    <cfRule type="expression" dxfId="41497" priority="351">
      <formula>$F34="Pausada"</formula>
    </cfRule>
    <cfRule type="expression" dxfId="41496" priority="352">
      <formula>$F34="Para hoy"</formula>
    </cfRule>
    <cfRule type="expression" dxfId="41495" priority="353">
      <formula>$F34="En curso"</formula>
    </cfRule>
    <cfRule type="expression" dxfId="41494" priority="354">
      <formula>$F34="Completada"</formula>
    </cfRule>
  </conditionalFormatting>
  <conditionalFormatting sqref="E31:E32">
    <cfRule type="expression" dxfId="41493" priority="389">
      <formula>#REF!="Vencida"</formula>
    </cfRule>
    <cfRule type="expression" dxfId="41492" priority="390">
      <formula>#REF!="Cancelada"</formula>
    </cfRule>
    <cfRule type="expression" dxfId="41491" priority="391">
      <formula>#REF!="Pausada"</formula>
    </cfRule>
    <cfRule type="expression" dxfId="41490" priority="392">
      <formula>#REF!="Para hoy"</formula>
    </cfRule>
    <cfRule type="expression" dxfId="41489" priority="393">
      <formula>#REF!="En curso"</formula>
    </cfRule>
    <cfRule type="expression" dxfId="41488" priority="394">
      <formula>#REF!="Completada"</formula>
    </cfRule>
  </conditionalFormatting>
  <conditionalFormatting sqref="E31">
    <cfRule type="expression" dxfId="41487" priority="395">
      <formula>#REF!="Vencida"</formula>
    </cfRule>
    <cfRule type="expression" dxfId="41486" priority="396">
      <formula>#REF!="Cancelada"</formula>
    </cfRule>
    <cfRule type="expression" dxfId="41485" priority="397">
      <formula>#REF!="Pausada"</formula>
    </cfRule>
    <cfRule type="expression" dxfId="41484" priority="398">
      <formula>#REF!="Para hoy"</formula>
    </cfRule>
    <cfRule type="expression" dxfId="41483" priority="399">
      <formula>#REF!="En curso"</formula>
    </cfRule>
    <cfRule type="expression" dxfId="41482" priority="400">
      <formula>#REF!="Completada"</formula>
    </cfRule>
    <cfRule type="expression" dxfId="41481" priority="401">
      <formula>#REF!="Vencida"</formula>
    </cfRule>
    <cfRule type="expression" dxfId="41480" priority="402">
      <formula>#REF!="Cancelada"</formula>
    </cfRule>
    <cfRule type="expression" dxfId="41479" priority="403">
      <formula>#REF!="Pausada"</formula>
    </cfRule>
    <cfRule type="expression" dxfId="41478" priority="404">
      <formula>#REF!="Para hoy"</formula>
    </cfRule>
    <cfRule type="expression" dxfId="41477" priority="405">
      <formula>#REF!="En curso"</formula>
    </cfRule>
    <cfRule type="expression" dxfId="41476" priority="406">
      <formula>#REF!="Completada"</formula>
    </cfRule>
  </conditionalFormatting>
  <conditionalFormatting sqref="E60">
    <cfRule type="expression" dxfId="41475" priority="219">
      <formula>$F60="Vencida"</formula>
    </cfRule>
    <cfRule type="expression" dxfId="41474" priority="220">
      <formula>$F60="Cancelada"</formula>
    </cfRule>
    <cfRule type="expression" dxfId="41473" priority="221">
      <formula>$F60="Pausada"</formula>
    </cfRule>
    <cfRule type="expression" dxfId="41472" priority="222">
      <formula>$F60="Para hoy"</formula>
    </cfRule>
    <cfRule type="expression" dxfId="41471" priority="223">
      <formula>$F60="En curso"</formula>
    </cfRule>
    <cfRule type="expression" dxfId="41470" priority="224">
      <formula>$F60="Completada"</formula>
    </cfRule>
  </conditionalFormatting>
  <conditionalFormatting sqref="F47:F52">
    <cfRule type="expression" dxfId="41469" priority="141">
      <formula>$F47="Vencida"</formula>
    </cfRule>
    <cfRule type="expression" dxfId="41468" priority="142">
      <formula>$F47="Cancelada"</formula>
    </cfRule>
    <cfRule type="expression" dxfId="41467" priority="143">
      <formula>$F47="Pausada"</formula>
    </cfRule>
    <cfRule type="expression" dxfId="41466" priority="144">
      <formula>$F47="Para hoy"</formula>
    </cfRule>
    <cfRule type="expression" dxfId="41465" priority="145">
      <formula>$F47="En curso"</formula>
    </cfRule>
    <cfRule type="expression" dxfId="41464" priority="146">
      <formula>$F47="Completada"</formula>
    </cfRule>
  </conditionalFormatting>
  <conditionalFormatting sqref="E47:E52">
    <cfRule type="expression" dxfId="41463" priority="171">
      <formula>$F42="Vencida"</formula>
    </cfRule>
    <cfRule type="expression" dxfId="41462" priority="172">
      <formula>$F42="Cancelada"</formula>
    </cfRule>
    <cfRule type="expression" dxfId="41461" priority="173">
      <formula>$F42="Pausada"</formula>
    </cfRule>
    <cfRule type="expression" dxfId="41460" priority="174">
      <formula>$F42="Para hoy"</formula>
    </cfRule>
    <cfRule type="expression" dxfId="41459" priority="175">
      <formula>$F42="En curso"</formula>
    </cfRule>
    <cfRule type="expression" dxfId="41458" priority="176">
      <formula>$F42="Completada"</formula>
    </cfRule>
  </conditionalFormatting>
  <conditionalFormatting sqref="E47:E52">
    <cfRule type="expression" dxfId="41457" priority="155">
      <formula>$F40="Vencida"</formula>
    </cfRule>
    <cfRule type="expression" dxfId="41456" priority="156">
      <formula>$F40="Cancelada"</formula>
    </cfRule>
    <cfRule type="expression" dxfId="41455" priority="157">
      <formula>$F40="Pausada"</formula>
    </cfRule>
    <cfRule type="expression" dxfId="41454" priority="158">
      <formula>$F40="Para hoy"</formula>
    </cfRule>
    <cfRule type="expression" dxfId="41453" priority="159">
      <formula>$F40="En curso"</formula>
    </cfRule>
    <cfRule type="expression" dxfId="41452" priority="160">
      <formula>$F40="Completada"</formula>
    </cfRule>
    <cfRule type="expression" dxfId="41451" priority="163">
      <formula>$F40="Vencida"</formula>
    </cfRule>
    <cfRule type="expression" dxfId="41450" priority="164">
      <formula>$F40="Cancelada"</formula>
    </cfRule>
    <cfRule type="expression" dxfId="41449" priority="165">
      <formula>$F40="Pausada"</formula>
    </cfRule>
    <cfRule type="expression" dxfId="41448" priority="166">
      <formula>$F40="Para hoy"</formula>
    </cfRule>
    <cfRule type="expression" dxfId="41447" priority="167">
      <formula>$F40="En curso"</formula>
    </cfRule>
    <cfRule type="expression" dxfId="41446" priority="168">
      <formula>$F40="Completada"</formula>
    </cfRule>
  </conditionalFormatting>
  <conditionalFormatting sqref="C47:C52">
    <cfRule type="expression" dxfId="41445" priority="177">
      <formula>$F40="Vencida"</formula>
    </cfRule>
    <cfRule type="expression" dxfId="41444" priority="178">
      <formula>$F40="Cancelada"</formula>
    </cfRule>
    <cfRule type="expression" dxfId="41443" priority="179">
      <formula>$F40="Pausada"</formula>
    </cfRule>
    <cfRule type="expression" dxfId="41442" priority="180">
      <formula>$F40="Para hoy"</formula>
    </cfRule>
    <cfRule type="expression" dxfId="41441" priority="181">
      <formula>$F40="En curso"</formula>
    </cfRule>
    <cfRule type="expression" dxfId="41440" priority="182">
      <formula>$F40="Completada"</formula>
    </cfRule>
    <cfRule type="expression" dxfId="41439" priority="183">
      <formula>$F47="Vencida"</formula>
    </cfRule>
    <cfRule type="expression" dxfId="41438" priority="184">
      <formula>$F47="Cancelada"</formula>
    </cfRule>
    <cfRule type="expression" dxfId="41437" priority="185">
      <formula>$F47="Pausada"</formula>
    </cfRule>
    <cfRule type="expression" dxfId="41436" priority="186">
      <formula>$F47="Para hoy"</formula>
    </cfRule>
    <cfRule type="expression" dxfId="41435" priority="187">
      <formula>$F47="En curso"</formula>
    </cfRule>
    <cfRule type="expression" dxfId="41434" priority="188">
      <formula>$F47="Completada"</formula>
    </cfRule>
  </conditionalFormatting>
  <conditionalFormatting sqref="E47:E52">
    <cfRule type="expression" dxfId="41433" priority="189">
      <formula>$F39="Vencida"</formula>
    </cfRule>
    <cfRule type="expression" dxfId="41432" priority="190">
      <formula>$F39="Cancelada"</formula>
    </cfRule>
    <cfRule type="expression" dxfId="41431" priority="191">
      <formula>$F39="Pausada"</formula>
    </cfRule>
    <cfRule type="expression" dxfId="41430" priority="192">
      <formula>$F39="Para hoy"</formula>
    </cfRule>
    <cfRule type="expression" dxfId="41429" priority="193">
      <formula>$F39="En curso"</formula>
    </cfRule>
    <cfRule type="expression" dxfId="41428" priority="194">
      <formula>$F39="Completada"</formula>
    </cfRule>
    <cfRule type="expression" dxfId="41427" priority="195">
      <formula>$F40="Vencida"</formula>
    </cfRule>
    <cfRule type="expression" dxfId="41426" priority="196">
      <formula>$F40="Cancelada"</formula>
    </cfRule>
    <cfRule type="expression" dxfId="41425" priority="197">
      <formula>$F40="Pausada"</formula>
    </cfRule>
    <cfRule type="expression" dxfId="41424" priority="198">
      <formula>$F40="Para hoy"</formula>
    </cfRule>
    <cfRule type="expression" dxfId="41423" priority="199">
      <formula>$F40="En curso"</formula>
    </cfRule>
    <cfRule type="expression" dxfId="41422" priority="200">
      <formula>$F40="Completada"</formula>
    </cfRule>
  </conditionalFormatting>
  <conditionalFormatting sqref="F53:F58">
    <cfRule type="expression" dxfId="41421" priority="13">
      <formula>$F53="Vencida"</formula>
    </cfRule>
    <cfRule type="expression" dxfId="41420" priority="14">
      <formula>$F53="Cancelada"</formula>
    </cfRule>
    <cfRule type="expression" dxfId="41419" priority="15">
      <formula>$F53="Pausada"</formula>
    </cfRule>
    <cfRule type="expression" dxfId="41418" priority="16">
      <formula>$F53="Para hoy"</formula>
    </cfRule>
    <cfRule type="expression" dxfId="41417" priority="17">
      <formula>$F53="En curso"</formula>
    </cfRule>
    <cfRule type="expression" dxfId="41416" priority="18">
      <formula>$F53="Completada"</formula>
    </cfRule>
  </conditionalFormatting>
  <conditionalFormatting sqref="E53:E58">
    <cfRule type="expression" dxfId="41415" priority="43">
      <formula>$F48="Vencida"</formula>
    </cfRule>
    <cfRule type="expression" dxfId="41414" priority="44">
      <formula>$F48="Cancelada"</formula>
    </cfRule>
    <cfRule type="expression" dxfId="41413" priority="45">
      <formula>$F48="Pausada"</formula>
    </cfRule>
    <cfRule type="expression" dxfId="41412" priority="46">
      <formula>$F48="Para hoy"</formula>
    </cfRule>
    <cfRule type="expression" dxfId="41411" priority="47">
      <formula>$F48="En curso"</formula>
    </cfRule>
    <cfRule type="expression" dxfId="41410" priority="48">
      <formula>$F48="Completada"</formula>
    </cfRule>
  </conditionalFormatting>
  <conditionalFormatting sqref="E53:E58">
    <cfRule type="expression" dxfId="41409" priority="27">
      <formula>$F46="Vencida"</formula>
    </cfRule>
    <cfRule type="expression" dxfId="41408" priority="28">
      <formula>$F46="Cancelada"</formula>
    </cfRule>
    <cfRule type="expression" dxfId="41407" priority="29">
      <formula>$F46="Pausada"</formula>
    </cfRule>
    <cfRule type="expression" dxfId="41406" priority="30">
      <formula>$F46="Para hoy"</formula>
    </cfRule>
    <cfRule type="expression" dxfId="41405" priority="31">
      <formula>$F46="En curso"</formula>
    </cfRule>
    <cfRule type="expression" dxfId="41404" priority="32">
      <formula>$F46="Completada"</formula>
    </cfRule>
    <cfRule type="expression" dxfId="41403" priority="35">
      <formula>$F46="Vencida"</formula>
    </cfRule>
    <cfRule type="expression" dxfId="41402" priority="36">
      <formula>$F46="Cancelada"</formula>
    </cfRule>
    <cfRule type="expression" dxfId="41401" priority="37">
      <formula>$F46="Pausada"</formula>
    </cfRule>
    <cfRule type="expression" dxfId="41400" priority="38">
      <formula>$F46="Para hoy"</formula>
    </cfRule>
    <cfRule type="expression" dxfId="41399" priority="39">
      <formula>$F46="En curso"</formula>
    </cfRule>
    <cfRule type="expression" dxfId="41398" priority="40">
      <formula>$F46="Completada"</formula>
    </cfRule>
  </conditionalFormatting>
  <conditionalFormatting sqref="D53:D58">
    <cfRule type="expression" dxfId="41397" priority="49">
      <formula>$F69="Vencida"</formula>
    </cfRule>
    <cfRule type="expression" dxfId="41396" priority="50">
      <formula>$F69="Cancelada"</formula>
    </cfRule>
    <cfRule type="expression" dxfId="41395" priority="51">
      <formula>$F69="Pausada"</formula>
    </cfRule>
    <cfRule type="expression" dxfId="41394" priority="52">
      <formula>$F69="Para hoy"</formula>
    </cfRule>
    <cfRule type="expression" dxfId="41393" priority="53">
      <formula>$F69="En curso"</formula>
    </cfRule>
    <cfRule type="expression" dxfId="41392" priority="54">
      <formula>$F69="Completada"</formula>
    </cfRule>
    <cfRule type="expression" dxfId="41391" priority="55">
      <formula>$F69="Vencida"</formula>
    </cfRule>
    <cfRule type="expression" dxfId="41390" priority="56">
      <formula>$F69="Cancelada"</formula>
    </cfRule>
    <cfRule type="expression" dxfId="41389" priority="57">
      <formula>$F69="Pausada"</formula>
    </cfRule>
    <cfRule type="expression" dxfId="41388" priority="58">
      <formula>$F69="Para hoy"</formula>
    </cfRule>
    <cfRule type="expression" dxfId="41387" priority="59">
      <formula>$F69="En curso"</formula>
    </cfRule>
    <cfRule type="expression" dxfId="41386" priority="60">
      <formula>$F69="Completada"</formula>
    </cfRule>
  </conditionalFormatting>
  <conditionalFormatting sqref="D53:D58">
    <cfRule type="expression" dxfId="41385" priority="61">
      <formula>$F81="Vencida"</formula>
    </cfRule>
    <cfRule type="expression" dxfId="41384" priority="62">
      <formula>$F81="Cancelada"</formula>
    </cfRule>
    <cfRule type="expression" dxfId="41383" priority="63">
      <formula>$F81="Pausada"</formula>
    </cfRule>
    <cfRule type="expression" dxfId="41382" priority="64">
      <formula>$F81="Para hoy"</formula>
    </cfRule>
    <cfRule type="expression" dxfId="41381" priority="65">
      <formula>$F81="En curso"</formula>
    </cfRule>
    <cfRule type="expression" dxfId="41380" priority="66">
      <formula>$F81="Completada"</formula>
    </cfRule>
    <cfRule type="expression" dxfId="41379" priority="67">
      <formula>$F81="Vencida"</formula>
    </cfRule>
    <cfRule type="expression" dxfId="41378" priority="68">
      <formula>$F81="Cancelada"</formula>
    </cfRule>
    <cfRule type="expression" dxfId="41377" priority="69">
      <formula>$F81="Pausada"</formula>
    </cfRule>
    <cfRule type="expression" dxfId="41376" priority="70">
      <formula>$F81="Para hoy"</formula>
    </cfRule>
    <cfRule type="expression" dxfId="41375" priority="71">
      <formula>$F81="En curso"</formula>
    </cfRule>
    <cfRule type="expression" dxfId="41374" priority="72">
      <formula>$F81="Completada"</formula>
    </cfRule>
  </conditionalFormatting>
  <conditionalFormatting sqref="D53:D58">
    <cfRule type="expression" dxfId="41373" priority="73">
      <formula>$F89="Vencida"</formula>
    </cfRule>
    <cfRule type="expression" dxfId="41372" priority="74">
      <formula>$F89="Cancelada"</formula>
    </cfRule>
    <cfRule type="expression" dxfId="41371" priority="75">
      <formula>$F89="Pausada"</formula>
    </cfRule>
    <cfRule type="expression" dxfId="41370" priority="76">
      <formula>$F89="Para hoy"</formula>
    </cfRule>
    <cfRule type="expression" dxfId="41369" priority="77">
      <formula>$F89="En curso"</formula>
    </cfRule>
    <cfRule type="expression" dxfId="41368" priority="78">
      <formula>$F89="Completada"</formula>
    </cfRule>
    <cfRule type="expression" dxfId="41367" priority="79">
      <formula>$F85="Vencida"</formula>
    </cfRule>
    <cfRule type="expression" dxfId="41366" priority="80">
      <formula>$F85="Cancelada"</formula>
    </cfRule>
    <cfRule type="expression" dxfId="41365" priority="81">
      <formula>$F85="Pausada"</formula>
    </cfRule>
    <cfRule type="expression" dxfId="41364" priority="82">
      <formula>$F85="Para hoy"</formula>
    </cfRule>
    <cfRule type="expression" dxfId="41363" priority="83">
      <formula>$F85="En curso"</formula>
    </cfRule>
    <cfRule type="expression" dxfId="41362" priority="84">
      <formula>$F85="Completada"</formula>
    </cfRule>
  </conditionalFormatting>
  <conditionalFormatting sqref="C53:C58">
    <cfRule type="expression" dxfId="41361" priority="85">
      <formula>$F46="Vencida"</formula>
    </cfRule>
    <cfRule type="expression" dxfId="41360" priority="86">
      <formula>$F46="Cancelada"</formula>
    </cfRule>
    <cfRule type="expression" dxfId="41359" priority="87">
      <formula>$F46="Pausada"</formula>
    </cfRule>
    <cfRule type="expression" dxfId="41358" priority="88">
      <formula>$F46="Para hoy"</formula>
    </cfRule>
    <cfRule type="expression" dxfId="41357" priority="89">
      <formula>$F46="En curso"</formula>
    </cfRule>
    <cfRule type="expression" dxfId="41356" priority="90">
      <formula>$F46="Completada"</formula>
    </cfRule>
    <cfRule type="expression" dxfId="41355" priority="91">
      <formula>$F53="Vencida"</formula>
    </cfRule>
    <cfRule type="expression" dxfId="41354" priority="92">
      <formula>$F53="Cancelada"</formula>
    </cfRule>
    <cfRule type="expression" dxfId="41353" priority="93">
      <formula>$F53="Pausada"</formula>
    </cfRule>
    <cfRule type="expression" dxfId="41352" priority="94">
      <formula>$F53="Para hoy"</formula>
    </cfRule>
    <cfRule type="expression" dxfId="41351" priority="95">
      <formula>$F53="En curso"</formula>
    </cfRule>
    <cfRule type="expression" dxfId="41350" priority="96">
      <formula>$F53="Completada"</formula>
    </cfRule>
  </conditionalFormatting>
  <conditionalFormatting sqref="E53:E58">
    <cfRule type="expression" dxfId="41349" priority="97">
      <formula>$F45="Vencida"</formula>
    </cfRule>
    <cfRule type="expression" dxfId="41348" priority="98">
      <formula>$F45="Cancelada"</formula>
    </cfRule>
    <cfRule type="expression" dxfId="41347" priority="99">
      <formula>$F45="Pausada"</formula>
    </cfRule>
    <cfRule type="expression" dxfId="41346" priority="100">
      <formula>$F45="Para hoy"</formula>
    </cfRule>
    <cfRule type="expression" dxfId="41345" priority="101">
      <formula>$F45="En curso"</formula>
    </cfRule>
    <cfRule type="expression" dxfId="41344" priority="102">
      <formula>$F45="Completada"</formula>
    </cfRule>
    <cfRule type="expression" dxfId="41343" priority="103">
      <formula>$F46="Vencida"</formula>
    </cfRule>
    <cfRule type="expression" dxfId="41342" priority="104">
      <formula>$F46="Cancelada"</formula>
    </cfRule>
    <cfRule type="expression" dxfId="41341" priority="105">
      <formula>$F46="Pausada"</formula>
    </cfRule>
    <cfRule type="expression" dxfId="41340" priority="106">
      <formula>$F46="Para hoy"</formula>
    </cfRule>
    <cfRule type="expression" dxfId="41339" priority="107">
      <formula>$F46="En curso"</formula>
    </cfRule>
    <cfRule type="expression" dxfId="41338" priority="108">
      <formula>$F46="Completada"</formula>
    </cfRule>
  </conditionalFormatting>
  <conditionalFormatting sqref="E47">
    <cfRule type="expression" dxfId="41337" priority="227">
      <formula>#REF!="Vencida"</formula>
    </cfRule>
    <cfRule type="expression" dxfId="41336" priority="228">
      <formula>#REF!="Cancelada"</formula>
    </cfRule>
    <cfRule type="expression" dxfId="41335" priority="229">
      <formula>#REF!="Pausada"</formula>
    </cfRule>
    <cfRule type="expression" dxfId="41334" priority="230">
      <formula>#REF!="Para hoy"</formula>
    </cfRule>
    <cfRule type="expression" dxfId="41333" priority="231">
      <formula>#REF!="En curso"</formula>
    </cfRule>
    <cfRule type="expression" dxfId="41332" priority="232">
      <formula>#REF!="Completada"</formula>
    </cfRule>
  </conditionalFormatting>
  <conditionalFormatting sqref="E47">
    <cfRule type="expression" dxfId="41331" priority="233">
      <formula>#REF!="Vencida"</formula>
    </cfRule>
    <cfRule type="expression" dxfId="41330" priority="234">
      <formula>#REF!="Cancelada"</formula>
    </cfRule>
    <cfRule type="expression" dxfId="41329" priority="235">
      <formula>#REF!="Pausada"</formula>
    </cfRule>
    <cfRule type="expression" dxfId="41328" priority="236">
      <formula>#REF!="Para hoy"</formula>
    </cfRule>
    <cfRule type="expression" dxfId="41327" priority="237">
      <formula>#REF!="En curso"</formula>
    </cfRule>
    <cfRule type="expression" dxfId="41326" priority="238">
      <formula>#REF!="Completada"</formula>
    </cfRule>
    <cfRule type="expression" dxfId="41325" priority="239">
      <formula>#REF!="Vencida"</formula>
    </cfRule>
    <cfRule type="expression" dxfId="41324" priority="240">
      <formula>#REF!="Cancelada"</formula>
    </cfRule>
    <cfRule type="expression" dxfId="41323" priority="241">
      <formula>#REF!="Pausada"</formula>
    </cfRule>
    <cfRule type="expression" dxfId="41322" priority="242">
      <formula>#REF!="Para hoy"</formula>
    </cfRule>
    <cfRule type="expression" dxfId="41321" priority="243">
      <formula>#REF!="En curso"</formula>
    </cfRule>
    <cfRule type="expression" dxfId="41320" priority="244">
      <formula>#REF!="Completada"</formula>
    </cfRule>
  </conditionalFormatting>
  <conditionalFormatting sqref="E47">
    <cfRule type="expression" dxfId="41319" priority="245">
      <formula>#REF!="Vencida"</formula>
    </cfRule>
    <cfRule type="expression" dxfId="41318" priority="246">
      <formula>#REF!="Cancelada"</formula>
    </cfRule>
    <cfRule type="expression" dxfId="41317" priority="247">
      <formula>#REF!="Pausada"</formula>
    </cfRule>
    <cfRule type="expression" dxfId="41316" priority="248">
      <formula>#REF!="Para hoy"</formula>
    </cfRule>
    <cfRule type="expression" dxfId="41315" priority="249">
      <formula>#REF!="En curso"</formula>
    </cfRule>
    <cfRule type="expression" dxfId="41314" priority="250">
      <formula>#REF!="Completada"</formula>
    </cfRule>
    <cfRule type="expression" dxfId="41313" priority="251">
      <formula>#REF!="Vencida"</formula>
    </cfRule>
    <cfRule type="expression" dxfId="41312" priority="252">
      <formula>#REF!="Cancelada"</formula>
    </cfRule>
    <cfRule type="expression" dxfId="41311" priority="253">
      <formula>#REF!="Pausada"</formula>
    </cfRule>
    <cfRule type="expression" dxfId="41310" priority="254">
      <formula>#REF!="Para hoy"</formula>
    </cfRule>
    <cfRule type="expression" dxfId="41309" priority="255">
      <formula>#REF!="En curso"</formula>
    </cfRule>
    <cfRule type="expression" dxfId="41308" priority="256">
      <formula>#REF!="Completada"</formula>
    </cfRule>
  </conditionalFormatting>
  <conditionalFormatting sqref="E34">
    <cfRule type="expression" dxfId="41307" priority="659">
      <formula>#REF!="Vencida"</formula>
    </cfRule>
    <cfRule type="expression" dxfId="41306" priority="660">
      <formula>#REF!="Cancelada"</formula>
    </cfRule>
    <cfRule type="expression" dxfId="41305" priority="661">
      <formula>#REF!="Pausada"</formula>
    </cfRule>
    <cfRule type="expression" dxfId="41304" priority="662">
      <formula>#REF!="Para hoy"</formula>
    </cfRule>
    <cfRule type="expression" dxfId="41303" priority="663">
      <formula>#REF!="En curso"</formula>
    </cfRule>
    <cfRule type="expression" dxfId="41302" priority="664">
      <formula>#REF!="Completada"</formula>
    </cfRule>
    <cfRule type="expression" dxfId="41301" priority="665">
      <formula>$F28="Vencida"</formula>
    </cfRule>
    <cfRule type="expression" dxfId="41300" priority="666">
      <formula>$F28="Cancelada"</formula>
    </cfRule>
    <cfRule type="expression" dxfId="41299" priority="667">
      <formula>$F28="Pausada"</formula>
    </cfRule>
    <cfRule type="expression" dxfId="41298" priority="668">
      <formula>$F28="Para hoy"</formula>
    </cfRule>
    <cfRule type="expression" dxfId="41297" priority="669">
      <formula>$F28="En curso"</formula>
    </cfRule>
    <cfRule type="expression" dxfId="41296" priority="670">
      <formula>$F28="Completada"</formula>
    </cfRule>
  </conditionalFormatting>
  <conditionalFormatting sqref="E25:E26">
    <cfRule type="expression" dxfId="41295" priority="675">
      <formula>$F16="Vencida"</formula>
    </cfRule>
    <cfRule type="expression" dxfId="41294" priority="676">
      <formula>$F16="Cancelada"</formula>
    </cfRule>
    <cfRule type="expression" dxfId="41293" priority="677">
      <formula>$F16="Pausada"</formula>
    </cfRule>
    <cfRule type="expression" dxfId="41292" priority="678">
      <formula>$F16="Para hoy"</formula>
    </cfRule>
    <cfRule type="expression" dxfId="41291" priority="679">
      <formula>$F16="En curso"</formula>
    </cfRule>
    <cfRule type="expression" dxfId="41290" priority="680">
      <formula>$F16="Completada"</formula>
    </cfRule>
  </conditionalFormatting>
  <conditionalFormatting sqref="E12 E33:E36">
    <cfRule type="expression" dxfId="41289" priority="681">
      <formula>$F8="Vencida"</formula>
    </cfRule>
    <cfRule type="expression" dxfId="41288" priority="682">
      <formula>$F8="Cancelada"</formula>
    </cfRule>
    <cfRule type="expression" dxfId="41287" priority="683">
      <formula>$F8="Pausada"</formula>
    </cfRule>
    <cfRule type="expression" dxfId="41286" priority="684">
      <formula>$F8="Para hoy"</formula>
    </cfRule>
    <cfRule type="expression" dxfId="41285" priority="685">
      <formula>$F8="En curso"</formula>
    </cfRule>
    <cfRule type="expression" dxfId="41284" priority="686">
      <formula>$F8="Completada"</formula>
    </cfRule>
  </conditionalFormatting>
  <conditionalFormatting sqref="E13 E4:E6 E37">
    <cfRule type="expression" dxfId="41283" priority="687">
      <formula>#REF!="Vencida"</formula>
    </cfRule>
    <cfRule type="expression" dxfId="41282" priority="688">
      <formula>#REF!="Cancelada"</formula>
    </cfRule>
    <cfRule type="expression" dxfId="41281" priority="689">
      <formula>#REF!="Pausada"</formula>
    </cfRule>
    <cfRule type="expression" dxfId="41280" priority="690">
      <formula>#REF!="Para hoy"</formula>
    </cfRule>
    <cfRule type="expression" dxfId="41279" priority="691">
      <formula>#REF!="En curso"</formula>
    </cfRule>
    <cfRule type="expression" dxfId="41278" priority="692">
      <formula>#REF!="Completada"</formula>
    </cfRule>
  </conditionalFormatting>
  <conditionalFormatting sqref="E7">
    <cfRule type="expression" dxfId="41277" priority="693">
      <formula>$F9="Vencida"</formula>
    </cfRule>
    <cfRule type="expression" dxfId="41276" priority="694">
      <formula>$F9="Cancelada"</formula>
    </cfRule>
    <cfRule type="expression" dxfId="41275" priority="695">
      <formula>$F9="Pausada"</formula>
    </cfRule>
    <cfRule type="expression" dxfId="41274" priority="696">
      <formula>$F9="Para hoy"</formula>
    </cfRule>
    <cfRule type="expression" dxfId="41273" priority="697">
      <formula>$F9="En curso"</formula>
    </cfRule>
    <cfRule type="expression" dxfId="41272" priority="698">
      <formula>$F9="Completada"</formula>
    </cfRule>
  </conditionalFormatting>
  <conditionalFormatting sqref="C34:C38">
    <cfRule type="expression" dxfId="41271" priority="699">
      <formula>$F28="Vencida"</formula>
    </cfRule>
    <cfRule type="expression" dxfId="41270" priority="700">
      <formula>$F28="Cancelada"</formula>
    </cfRule>
    <cfRule type="expression" dxfId="41269" priority="701">
      <formula>$F28="Pausada"</formula>
    </cfRule>
    <cfRule type="expression" dxfId="41268" priority="702">
      <formula>$F28="Para hoy"</formula>
    </cfRule>
    <cfRule type="expression" dxfId="41267" priority="703">
      <formula>$F28="En curso"</formula>
    </cfRule>
    <cfRule type="expression" dxfId="41266" priority="704">
      <formula>$F28="Completada"</formula>
    </cfRule>
    <cfRule type="expression" dxfId="41265" priority="705">
      <formula>$F34="Vencida"</formula>
    </cfRule>
    <cfRule type="expression" dxfId="41264" priority="706">
      <formula>$F34="Cancelada"</formula>
    </cfRule>
    <cfRule type="expression" dxfId="41263" priority="707">
      <formula>$F34="Pausada"</formula>
    </cfRule>
    <cfRule type="expression" dxfId="41262" priority="708">
      <formula>$F34="Para hoy"</formula>
    </cfRule>
    <cfRule type="expression" dxfId="41261" priority="709">
      <formula>$F34="En curso"</formula>
    </cfRule>
    <cfRule type="expression" dxfId="41260" priority="710">
      <formula>$F34="Completada"</formula>
    </cfRule>
  </conditionalFormatting>
  <conditionalFormatting sqref="E39">
    <cfRule type="expression" dxfId="41259" priority="711">
      <formula>#REF!="Vencida"</formula>
    </cfRule>
    <cfRule type="expression" dxfId="41258" priority="712">
      <formula>#REF!="Cancelada"</formula>
    </cfRule>
    <cfRule type="expression" dxfId="41257" priority="713">
      <formula>#REF!="Pausada"</formula>
    </cfRule>
    <cfRule type="expression" dxfId="41256" priority="714">
      <formula>#REF!="Para hoy"</formula>
    </cfRule>
    <cfRule type="expression" dxfId="41255" priority="715">
      <formula>#REF!="En curso"</formula>
    </cfRule>
    <cfRule type="expression" dxfId="41254" priority="716">
      <formula>#REF!="Completada"</formula>
    </cfRule>
    <cfRule type="expression" dxfId="41253" priority="717">
      <formula>#REF!="Vencida"</formula>
    </cfRule>
    <cfRule type="expression" dxfId="41252" priority="718">
      <formula>#REF!="Cancelada"</formula>
    </cfRule>
    <cfRule type="expression" dxfId="41251" priority="719">
      <formula>#REF!="Pausada"</formula>
    </cfRule>
    <cfRule type="expression" dxfId="41250" priority="720">
      <formula>#REF!="Para hoy"</formula>
    </cfRule>
    <cfRule type="expression" dxfId="41249" priority="721">
      <formula>#REF!="En curso"</formula>
    </cfRule>
    <cfRule type="expression" dxfId="41248" priority="722">
      <formula>#REF!="Completada"</formula>
    </cfRule>
  </conditionalFormatting>
  <conditionalFormatting sqref="C39">
    <cfRule type="expression" dxfId="41247" priority="723">
      <formula>#REF!="Vencida"</formula>
    </cfRule>
    <cfRule type="expression" dxfId="41246" priority="724">
      <formula>#REF!="Cancelada"</formula>
    </cfRule>
    <cfRule type="expression" dxfId="41245" priority="725">
      <formula>#REF!="Pausada"</formula>
    </cfRule>
    <cfRule type="expression" dxfId="41244" priority="726">
      <formula>#REF!="Para hoy"</formula>
    </cfRule>
    <cfRule type="expression" dxfId="41243" priority="727">
      <formula>#REF!="En curso"</formula>
    </cfRule>
    <cfRule type="expression" dxfId="41242" priority="728">
      <formula>#REF!="Completada"</formula>
    </cfRule>
    <cfRule type="expression" dxfId="41241" priority="729">
      <formula>$F39="Vencida"</formula>
    </cfRule>
    <cfRule type="expression" dxfId="41240" priority="730">
      <formula>$F39="Cancelada"</formula>
    </cfRule>
    <cfRule type="expression" dxfId="41239" priority="731">
      <formula>$F39="Pausada"</formula>
    </cfRule>
    <cfRule type="expression" dxfId="41238" priority="732">
      <formula>$F39="Para hoy"</formula>
    </cfRule>
    <cfRule type="expression" dxfId="41237" priority="733">
      <formula>$F39="En curso"</formula>
    </cfRule>
    <cfRule type="expression" dxfId="41236" priority="734">
      <formula>$F39="Completada"</formula>
    </cfRule>
  </conditionalFormatting>
  <conditionalFormatting sqref="E40">
    <cfRule type="expression" dxfId="41235" priority="735">
      <formula>#REF!="Vencida"</formula>
    </cfRule>
    <cfRule type="expression" dxfId="41234" priority="736">
      <formula>#REF!="Cancelada"</formula>
    </cfRule>
    <cfRule type="expression" dxfId="41233" priority="737">
      <formula>#REF!="Pausada"</formula>
    </cfRule>
    <cfRule type="expression" dxfId="41232" priority="738">
      <formula>#REF!="Para hoy"</formula>
    </cfRule>
    <cfRule type="expression" dxfId="41231" priority="739">
      <formula>#REF!="En curso"</formula>
    </cfRule>
    <cfRule type="expression" dxfId="41230" priority="740">
      <formula>#REF!="Completada"</formula>
    </cfRule>
    <cfRule type="expression" dxfId="41229" priority="741">
      <formula>$F33="Vencida"</formula>
    </cfRule>
    <cfRule type="expression" dxfId="41228" priority="742">
      <formula>$F33="Cancelada"</formula>
    </cfRule>
    <cfRule type="expression" dxfId="41227" priority="743">
      <formula>$F33="Pausada"</formula>
    </cfRule>
    <cfRule type="expression" dxfId="41226" priority="744">
      <formula>$F33="Para hoy"</formula>
    </cfRule>
    <cfRule type="expression" dxfId="41225" priority="745">
      <formula>$F33="En curso"</formula>
    </cfRule>
    <cfRule type="expression" dxfId="41224" priority="746">
      <formula>$F33="Completada"</formula>
    </cfRule>
  </conditionalFormatting>
  <conditionalFormatting sqref="E39">
    <cfRule type="expression" dxfId="41223" priority="747">
      <formula>$F32="Vencida"</formula>
    </cfRule>
    <cfRule type="expression" dxfId="41222" priority="748">
      <formula>$F32="Cancelada"</formula>
    </cfRule>
    <cfRule type="expression" dxfId="41221" priority="749">
      <formula>$F32="Pausada"</formula>
    </cfRule>
    <cfRule type="expression" dxfId="41220" priority="750">
      <formula>$F32="Para hoy"</formula>
    </cfRule>
    <cfRule type="expression" dxfId="41219" priority="751">
      <formula>$F32="En curso"</formula>
    </cfRule>
    <cfRule type="expression" dxfId="41218" priority="752">
      <formula>$F32="Completada"</formula>
    </cfRule>
    <cfRule type="expression" dxfId="41217" priority="753">
      <formula>#REF!="Vencida"</formula>
    </cfRule>
    <cfRule type="expression" dxfId="41216" priority="754">
      <formula>#REF!="Cancelada"</formula>
    </cfRule>
    <cfRule type="expression" dxfId="41215" priority="755">
      <formula>#REF!="Pausada"</formula>
    </cfRule>
    <cfRule type="expression" dxfId="41214" priority="756">
      <formula>#REF!="Para hoy"</formula>
    </cfRule>
    <cfRule type="expression" dxfId="41213" priority="757">
      <formula>#REF!="En curso"</formula>
    </cfRule>
    <cfRule type="expression" dxfId="41212" priority="758">
      <formula>#REF!="Completada"</formula>
    </cfRule>
  </conditionalFormatting>
  <conditionalFormatting sqref="E21:E24">
    <cfRule type="expression" dxfId="41211" priority="779">
      <formula>$F11="Vencida"</formula>
    </cfRule>
    <cfRule type="expression" dxfId="41210" priority="780">
      <formula>$F11="Cancelada"</formula>
    </cfRule>
    <cfRule type="expression" dxfId="41209" priority="781">
      <formula>$F11="Pausada"</formula>
    </cfRule>
    <cfRule type="expression" dxfId="41208" priority="782">
      <formula>$F11="Para hoy"</formula>
    </cfRule>
    <cfRule type="expression" dxfId="41207" priority="783">
      <formula>$F11="En curso"</formula>
    </cfRule>
    <cfRule type="expression" dxfId="41206" priority="784">
      <formula>$F11="Completada"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F47:F58 F4:F26 F31:F41" xr:uid="{CD4F4335-8989-43B7-B37F-5B994F1CF4FC}">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7:E58 E4:E27 E31:E41" xr:uid="{9BC1F972-FA96-49F2-95FC-DC02FCBD21AF}"/>
    <dataValidation type="list" errorStyle="warning" allowBlank="1" showInputMessage="1" showErrorMessage="1" error="Seleccione un estado de la lista. Seleccione CANCELAR, presione ALT+FLECHA ABAJO para mostrar las opciones y, después, FLECHA ABAJO y ENTRAR para realizar la selección." sqref="C47:C58 C4:C26 C31:C41" xr:uid="{DFD9E27F-4DBB-401E-A5A9-A37B94EE551E}">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7:B58 B4:B26 B31:B41" xr:uid="{527BDB1D-6206-41E6-A52D-D57BB00FF176}">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9:E29 B45:E45" xr:uid="{5ACA0ED8-A5A1-4702-861F-04292492664E}"/>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xr:uid="{C4408AB0-3D47-4EAE-8CF6-31E8D37E3FF3}"/>
    <dataValidation allowBlank="1" showInputMessage="1" showErrorMessage="1" prompt="Seleccione el estado en esta columna, debajo de este encabezado. Presione ALT+FLECHA ABAJO para mostrar las opciones y, después, FLECHA ABAJO y ENTRAR para realizar la selección." sqref="F3 F30 F46" xr:uid="{63C4CBF4-AEF0-496B-9B5D-3806E603130E}"/>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30:E30 C35 B46:E46 C52" xr:uid="{468C9F66-2696-4F79-AA89-0FE1A1E7D316}"/>
    <dataValidation allowBlank="1" showInputMessage="1" showErrorMessage="1" prompt="Escriba las notas en esta columna, debajo de este encabezado." sqref="G46:G58 G3:G26 G30:G41" xr:uid="{FEA324EB-838D-4CD2-8AD5-2552CCBA105B}"/>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485" id="{C47FE3FA-8399-409D-A537-BBA2EF0A57F4}">
            <xm:f>('34'!#REF!=0)*('34'!#REF!&lt;&gt;"")*(LEN('34'!#REF!)=0)*(($F4="")+($F4="En curso"))</xm:f>
            <x14:dxf>
              <font>
                <color theme="7" tint="-0.24994659260841701"/>
              </font>
              <fill>
                <patternFill patternType="none">
                  <bgColor auto="1"/>
                </patternFill>
              </fill>
            </x14:dxf>
          </x14:cfRule>
          <x14:cfRule type="expression" priority="486" id="{342C8CCF-974A-44CC-8611-DA0E647EB664}">
            <xm:f>('34'!#REF!&lt;0)*(LEN('34'!#REF!)=0)*(($F4="")+($F4="En curso"))</xm:f>
            <x14:dxf>
              <font>
                <color theme="7" tint="-0.24994659260841701"/>
              </font>
              <fill>
                <patternFill patternType="none">
                  <bgColor auto="1"/>
                </patternFill>
              </fill>
            </x14:dxf>
          </x14:cfRule>
          <xm:sqref>F4:F26 F31:F35</xm:sqref>
        </x14:conditionalFormatting>
        <x14:conditionalFormatting xmlns:xm="http://schemas.microsoft.com/office/excel/2006/main">
          <x14:cfRule type="expression" priority="471" id="{787A2CF8-0739-4DC3-ACBE-50E084E88F71}">
            <xm:f>'34'!#REF!="Vencida"</xm:f>
            <x14:dxf>
              <font>
                <color theme="8" tint="-0.24994659260841701"/>
              </font>
            </x14:dxf>
          </x14:cfRule>
          <x14:cfRule type="expression" priority="472" id="{AB41D2A9-7257-4209-BA3A-7F8CE3515298}">
            <xm:f>'34'!#REF!="Cancelada"</xm:f>
            <x14:dxf>
              <font>
                <color theme="0" tint="-0.24994659260841701"/>
              </font>
            </x14:dxf>
          </x14:cfRule>
          <x14:cfRule type="expression" priority="473" id="{DF57CBD2-7FEA-47C4-9A62-5F3105C9508E}">
            <xm:f>'34'!#REF!="Pausada"</xm:f>
            <x14:dxf>
              <font>
                <color theme="9"/>
              </font>
            </x14:dxf>
          </x14:cfRule>
          <x14:cfRule type="expression" priority="474" id="{07FBAE4F-15F2-40C2-B678-CB5980AA56AA}">
            <xm:f>'34'!#REF!="Para hoy"</xm:f>
            <x14:dxf>
              <font>
                <color theme="6" tint="-0.499984740745262"/>
              </font>
            </x14:dxf>
          </x14:cfRule>
          <x14:cfRule type="expression" priority="475" id="{ADD843EC-AA62-4890-A0B2-108EF81F26F2}">
            <xm:f>'34'!#REF!="En curso"</xm:f>
            <x14:dxf>
              <font>
                <color theme="7" tint="-0.24994659260841701"/>
              </font>
            </x14:dxf>
          </x14:cfRule>
          <x14:cfRule type="expression" priority="476" id="{7B8FE135-3354-4D0D-9807-D52DB048B3B9}">
            <xm:f>'34'!#REF!="Completada"</xm:f>
            <x14:dxf>
              <font>
                <strike/>
                <color theme="0" tint="-0.24994659260841701"/>
              </font>
              <fill>
                <patternFill patternType="none">
                  <bgColor auto="1"/>
                </patternFill>
              </fill>
            </x14:dxf>
          </x14:cfRule>
          <x14:cfRule type="expression" priority="477" id="{FCB86E61-4FEA-48AC-83F9-8D5FF506AA13}">
            <xm:f>('34'!#REF!=0)*('34'!#REF!&lt;&gt;"")*(LEN('34'!#REF!)=0)*(('34'!#REF!="")+('34'!#REF!="En curso"))</xm:f>
            <x14:dxf>
              <font>
                <color theme="7" tint="-0.24994659260841701"/>
              </font>
              <fill>
                <patternFill patternType="none">
                  <bgColor auto="1"/>
                </patternFill>
              </fill>
            </x14:dxf>
          </x14:cfRule>
          <x14:cfRule type="expression" priority="478" id="{9D2778A5-3964-4015-BC5F-9E6121126389}">
            <xm:f>('34'!#REF!&lt;0)*(LEN('34'!#REF!)=0)*(('34'!#REF!="")+('34'!#REF!="En curso"))</xm:f>
            <x14:dxf>
              <font>
                <color theme="7" tint="-0.24994659260841701"/>
              </font>
              <fill>
                <patternFill patternType="none">
                  <bgColor auto="1"/>
                </patternFill>
              </fill>
            </x14:dxf>
          </x14:cfRule>
          <xm:sqref>D27 G4:G26 E4:E26 G31:G35 E31:E35</xm:sqref>
        </x14:conditionalFormatting>
        <x14:conditionalFormatting xmlns:xm="http://schemas.microsoft.com/office/excel/2006/main">
          <x14:cfRule type="expression" priority="493" id="{1C7C4FFB-3E14-4A0F-A8EE-5FB483DB6BA8}">
            <xm:f>('34'!#REF!=0)*('34'!#REF!&lt;&gt;"")*(LEN('34'!#REF!)=0)*(($F27="")+($F27="En curso"))</xm:f>
            <x14:dxf>
              <font>
                <color theme="7" tint="-0.24994659260841701"/>
              </font>
              <fill>
                <patternFill patternType="none">
                  <bgColor auto="1"/>
                </patternFill>
              </fill>
            </x14:dxf>
          </x14:cfRule>
          <x14:cfRule type="expression" priority="494" id="{C18CE316-4D58-42AF-8A34-7225EFD21B7A}">
            <xm:f>('34'!#REF!&lt;0)*(LEN('34'!#REF!)=0)*(($F27="")+($F27="En curso"))</xm:f>
            <x14:dxf>
              <font>
                <color theme="7" tint="-0.24994659260841701"/>
              </font>
              <fill>
                <patternFill patternType="none">
                  <bgColor auto="1"/>
                </patternFill>
              </fill>
            </x14:dxf>
          </x14:cfRule>
          <xm:sqref>E27</xm:sqref>
        </x14:conditionalFormatting>
        <x14:conditionalFormatting xmlns:xm="http://schemas.microsoft.com/office/excel/2006/main">
          <x14:cfRule type="expression" priority="469" id="{08635378-2C30-49AA-9613-AB0D858C07E4}">
            <xm:f>('34'!#REF!=0)*('34'!#REF!&lt;&gt;"")*(LEN('34'!#REF!)=0)*(('34'!#REF!="")+('34'!#REF!="En curso"))</xm:f>
            <x14:dxf>
              <font>
                <color theme="7" tint="-0.24994659260841701"/>
              </font>
              <fill>
                <patternFill patternType="none">
                  <bgColor auto="1"/>
                </patternFill>
              </fill>
            </x14:dxf>
          </x14:cfRule>
          <x14:cfRule type="expression" priority="470" id="{9A846598-9721-4785-B561-8FACE5E880C1}">
            <xm:f>('34'!#REF!&lt;0)*(LEN('34'!#REF!)=0)*(('34'!#REF!="")+('34'!#REF!="En curso"))</xm:f>
            <x14:dxf>
              <font>
                <color theme="7" tint="-0.24994659260841701"/>
              </font>
              <fill>
                <patternFill patternType="none">
                  <bgColor auto="1"/>
                </patternFill>
              </fill>
            </x14:dxf>
          </x14:cfRule>
          <xm:sqref>E4:E26 E31:E35</xm:sqref>
        </x14:conditionalFormatting>
        <x14:conditionalFormatting xmlns:xm="http://schemas.microsoft.com/office/excel/2006/main">
          <x14:cfRule type="expression" priority="459" id="{64CA2C05-F4E6-4F7A-BC47-D1165514E9DF}">
            <xm:f>('34'!#REF!=0)*('34'!#REF!&lt;&gt;"")*(LEN('34'!#REF!)=0)*((#REF!="")+(#REF!="En curso"))</xm:f>
            <x14:dxf>
              <font>
                <color theme="7" tint="-0.24994659260841701"/>
              </font>
              <fill>
                <patternFill patternType="none">
                  <bgColor auto="1"/>
                </patternFill>
              </fill>
            </x14:dxf>
          </x14:cfRule>
          <x14:cfRule type="expression" priority="460" id="{B427BD07-E2E9-4A9B-9F13-B86050B27CF5}">
            <xm:f>('34'!#REF!&lt;0)*(LEN('34'!#REF!)=0)*((#REF!="")+(#REF!="En curso"))</xm:f>
            <x14:dxf>
              <font>
                <color theme="7" tint="-0.24994659260841701"/>
              </font>
              <fill>
                <patternFill patternType="none">
                  <bgColor auto="1"/>
                </patternFill>
              </fill>
            </x14:dxf>
          </x14:cfRule>
          <x14:cfRule type="expression" priority="467" id="{CCB426FE-1390-48AD-A1CC-0541D78E81BC}">
            <xm:f>('34'!#REF!=0)*('34'!#REF!&lt;&gt;"")*(LEN('34'!#REF!)=0)*((#REF!="")+(#REF!="En curso"))</xm:f>
            <x14:dxf>
              <font>
                <color theme="7" tint="-0.24994659260841701"/>
              </font>
              <fill>
                <patternFill patternType="none">
                  <bgColor auto="1"/>
                </patternFill>
              </fill>
            </x14:dxf>
          </x14:cfRule>
          <x14:cfRule type="expression" priority="468" id="{3BC73AE3-65A6-4542-A1CD-10F4CD69EEBD}">
            <xm:f>('34'!#REF!&lt;0)*(LEN('34'!#REF!)=0)*((#REF!="")+(#REF!="En curso"))</xm:f>
            <x14:dxf>
              <font>
                <color theme="7" tint="-0.24994659260841701"/>
              </font>
              <fill>
                <patternFill patternType="none">
                  <bgColor auto="1"/>
                </patternFill>
              </fill>
            </x14:dxf>
          </x14:cfRule>
          <xm:sqref>E4:E26 E31:E33</xm:sqref>
        </x14:conditionalFormatting>
        <x14:conditionalFormatting xmlns:xm="http://schemas.microsoft.com/office/excel/2006/main">
          <x14:cfRule type="expression" priority="507" id="{A4DF6558-0A51-493D-A549-B2250DA8C2E9}">
            <xm:f>('34'!#REF!=0)*('34'!#REF!&lt;&gt;"")*(LEN('34'!#REF!)=0)*((#REF!="")+(#REF!="En curso"))</xm:f>
            <x14:dxf>
              <font>
                <color theme="7" tint="-0.24994659260841701"/>
              </font>
              <fill>
                <patternFill patternType="none">
                  <bgColor auto="1"/>
                </patternFill>
              </fill>
            </x14:dxf>
          </x14:cfRule>
          <x14:cfRule type="expression" priority="508" id="{B4EB9E78-2D27-4C5E-B20C-6B3A133C3183}">
            <xm:f>('34'!#REF!&lt;0)*(LEN('34'!#REF!)=0)*((#REF!="")+(#REF!="En curso"))</xm:f>
            <x14:dxf>
              <font>
                <color theme="7" tint="-0.24994659260841701"/>
              </font>
              <fill>
                <patternFill patternType="none">
                  <bgColor auto="1"/>
                </patternFill>
              </fill>
            </x14:dxf>
          </x14:cfRule>
          <x14:cfRule type="expression" priority="509" id="{663C9602-67F1-467F-9561-0561CE053204}">
            <xm:f>('34'!#REF!=0)*('34'!#REF!&lt;&gt;"")*(LEN('34'!#REF!)=0)*(($F4="")+($F4="En curso"))</xm:f>
            <x14:dxf>
              <font>
                <color theme="7" tint="-0.24994659260841701"/>
              </font>
              <fill>
                <patternFill patternType="none">
                  <bgColor auto="1"/>
                </patternFill>
              </fill>
            </x14:dxf>
          </x14:cfRule>
          <x14:cfRule type="expression" priority="510" id="{457D802B-D3B6-453A-BAEB-AFB39A8DF40B}">
            <xm:f>('34'!#REF!&lt;0)*(LEN('34'!#REF!)=0)*(($F4="")+($F4="En curso"))</xm:f>
            <x14:dxf>
              <font>
                <color theme="7" tint="-0.24994659260841701"/>
              </font>
              <fill>
                <patternFill patternType="none">
                  <bgColor auto="1"/>
                </patternFill>
              </fill>
            </x14:dxf>
          </x14:cfRule>
          <xm:sqref>C4:C26 C31:C33</xm:sqref>
        </x14:conditionalFormatting>
        <x14:conditionalFormatting xmlns:xm="http://schemas.microsoft.com/office/excel/2006/main">
          <x14:cfRule type="expression" priority="417" id="{77F4CB6E-2CEE-40FF-960C-A3ECF6934DD1}">
            <xm:f>('34'!#REF!=0)*('34'!#REF!&lt;&gt;"")*(LEN('34'!#REF!)=0)*(($F28="")+($F28="En curso"))</xm:f>
            <x14:dxf>
              <font>
                <color theme="7" tint="-0.24994659260841701"/>
              </font>
              <fill>
                <patternFill patternType="none">
                  <bgColor auto="1"/>
                </patternFill>
              </fill>
            </x14:dxf>
          </x14:cfRule>
          <x14:cfRule type="expression" priority="418" id="{28EA0A74-2453-4055-BB92-59E53445DA04}">
            <xm:f>('34'!#REF!&lt;0)*(LEN('34'!#REF!)=0)*(($F28="")+($F28="En curso"))</xm:f>
            <x14:dxf>
              <font>
                <color theme="7" tint="-0.24994659260841701"/>
              </font>
              <fill>
                <patternFill patternType="none">
                  <bgColor auto="1"/>
                </patternFill>
              </fill>
            </x14:dxf>
          </x14:cfRule>
          <x14:cfRule type="expression" priority="425" id="{D14DFC6C-33EC-417E-A151-D6368ACF46F3}">
            <xm:f>('34'!#REF!=0)*('34'!#REF!&lt;&gt;"")*(LEN('34'!#REF!)=0)*(($F28="")+($F28="En curso"))</xm:f>
            <x14:dxf>
              <font>
                <color theme="7" tint="-0.24994659260841701"/>
              </font>
              <fill>
                <patternFill patternType="none">
                  <bgColor auto="1"/>
                </patternFill>
              </fill>
            </x14:dxf>
          </x14:cfRule>
          <x14:cfRule type="expression" priority="426" id="{42780DE5-47F3-4CA4-849F-15B286138B0A}">
            <xm:f>('34'!#REF!&lt;0)*(LEN('34'!#REF!)=0)*(($F28="")+($F28="En curso"))</xm:f>
            <x14:dxf>
              <font>
                <color theme="7" tint="-0.24994659260841701"/>
              </font>
              <fill>
                <patternFill patternType="none">
                  <bgColor auto="1"/>
                </patternFill>
              </fill>
            </x14:dxf>
          </x14:cfRule>
          <xm:sqref>E34:E38</xm:sqref>
        </x14:conditionalFormatting>
        <x14:conditionalFormatting xmlns:xm="http://schemas.microsoft.com/office/excel/2006/main">
          <x14:cfRule type="expression" priority="445" id="{5C4065F6-86B7-48E8-A4B7-F619F51F2991}">
            <xm:f>('34'!#REF!=0)*('34'!#REF!&lt;&gt;"")*(LEN('34'!#REF!)=0)*(($F33="")+($F33="En curso"))</xm:f>
            <x14:dxf>
              <font>
                <color theme="7" tint="-0.24994659260841701"/>
              </font>
              <fill>
                <patternFill patternType="none">
                  <bgColor auto="1"/>
                </patternFill>
              </fill>
            </x14:dxf>
          </x14:cfRule>
          <x14:cfRule type="expression" priority="446" id="{8353F96F-CA0A-4385-BF9D-A3117261332B}">
            <xm:f>('34'!#REF!&lt;0)*(LEN('34'!#REF!)=0)*(($F33="")+($F33="En curso"))</xm:f>
            <x14:dxf>
              <font>
                <color theme="7" tint="-0.24994659260841701"/>
              </font>
              <fill>
                <patternFill patternType="none">
                  <bgColor auto="1"/>
                </patternFill>
              </fill>
            </x14:dxf>
          </x14:cfRule>
          <x14:cfRule type="expression" priority="447" id="{F08B8BA7-C2D0-4CAB-9073-B44F017FAF0D}">
            <xm:f>('34'!#REF!=0)*('34'!#REF!&lt;&gt;"")*(LEN('34'!#REF!)=0)*(($F40="")+($F40="En curso"))</xm:f>
            <x14:dxf>
              <font>
                <color theme="7" tint="-0.24994659260841701"/>
              </font>
              <fill>
                <patternFill patternType="none">
                  <bgColor auto="1"/>
                </patternFill>
              </fill>
            </x14:dxf>
          </x14:cfRule>
          <x14:cfRule type="expression" priority="448" id="{15559C8B-B3AD-49E2-8DBA-02234C423F05}">
            <xm:f>('34'!#REF!&lt;0)*(LEN('34'!#REF!)=0)*(($F40="")+($F40="En curso"))</xm:f>
            <x14:dxf>
              <font>
                <color theme="7" tint="-0.24994659260841701"/>
              </font>
              <fill>
                <patternFill patternType="none">
                  <bgColor auto="1"/>
                </patternFill>
              </fill>
            </x14:dxf>
          </x14:cfRule>
          <xm:sqref>C40:C41</xm:sqref>
        </x14:conditionalFormatting>
        <x14:conditionalFormatting xmlns:xm="http://schemas.microsoft.com/office/excel/2006/main">
          <x14:cfRule type="expression" priority="449" id="{0B3A387D-A9F0-4572-B3CE-FF2D2C2FA995}">
            <xm:f>('34'!#REF!=0)*('34'!#REF!&lt;&gt;"")*(LEN('34'!#REF!)=0)*(($F28="")+($F28="En curso"))</xm:f>
            <x14:dxf>
              <font>
                <color theme="7" tint="-0.24994659260841701"/>
              </font>
              <fill>
                <patternFill patternType="none">
                  <bgColor auto="1"/>
                </patternFill>
              </fill>
            </x14:dxf>
          </x14:cfRule>
          <x14:cfRule type="expression" priority="450" id="{50782F1C-383A-47AD-B6BE-DC060834AA27}">
            <xm:f>('34'!#REF!&lt;0)*(LEN('34'!#REF!)=0)*(($F28="")+($F28="En curso"))</xm:f>
            <x14:dxf>
              <font>
                <color theme="7" tint="-0.24994659260841701"/>
              </font>
              <fill>
                <patternFill patternType="none">
                  <bgColor auto="1"/>
                </patternFill>
              </fill>
            </x14:dxf>
          </x14:cfRule>
          <x14:cfRule type="expression" priority="451" id="{7102A6C2-ED2F-4DBA-A5CE-5CDE5CC0FFC6}">
            <xm:f>('34'!#REF!=0)*('34'!#REF!&lt;&gt;"")*(LEN('34'!#REF!)=0)*(($F29="")+($F29="En curso"))</xm:f>
            <x14:dxf>
              <font>
                <color theme="7" tint="-0.24994659260841701"/>
              </font>
              <fill>
                <patternFill patternType="none">
                  <bgColor auto="1"/>
                </patternFill>
              </fill>
            </x14:dxf>
          </x14:cfRule>
          <x14:cfRule type="expression" priority="452" id="{E66D5D5F-B18E-4DB6-8457-1C562DDD0E5A}">
            <xm:f>('34'!#REF!&lt;0)*(LEN('34'!#REF!)=0)*(($F29="")+($F29="En curso"))</xm:f>
            <x14:dxf>
              <font>
                <color theme="7" tint="-0.24994659260841701"/>
              </font>
              <fill>
                <patternFill patternType="none">
                  <bgColor auto="1"/>
                </patternFill>
              </fill>
            </x14:dxf>
          </x14:cfRule>
          <xm:sqref>E35:E38</xm:sqref>
        </x14:conditionalFormatting>
        <x14:conditionalFormatting xmlns:xm="http://schemas.microsoft.com/office/excel/2006/main">
          <x14:cfRule type="expression" priority="553" id="{85C5A72F-2E65-4609-A908-933114915803}">
            <xm:f>('34'!#REF!=0)*('34'!#REF!&lt;&gt;"")*(LEN('34'!#REF!)=0)*((#REF!="")+(#REF!="En curso"))</xm:f>
            <x14:dxf>
              <font>
                <color theme="7" tint="-0.24994659260841701"/>
              </font>
              <fill>
                <patternFill patternType="none">
                  <bgColor auto="1"/>
                </patternFill>
              </fill>
            </x14:dxf>
          </x14:cfRule>
          <x14:cfRule type="expression" priority="554" id="{0D0EC537-C569-421E-8DDA-BC871E30F7E3}">
            <xm:f>('34'!#REF!&lt;0)*(LEN('34'!#REF!)=0)*((#REF!="")+(#REF!="En curso"))</xm:f>
            <x14:dxf>
              <font>
                <color theme="7" tint="-0.24994659260841701"/>
              </font>
              <fill>
                <patternFill patternType="none">
                  <bgColor auto="1"/>
                </patternFill>
              </fill>
            </x14:dxf>
          </x14:cfRule>
          <x14:cfRule type="expression" priority="555" id="{F65CDC69-3A7D-4826-920C-0D92E10E2077}">
            <xm:f>('34'!#REF!=0)*('34'!#REF!&lt;&gt;"")*(LEN('34'!#REF!)=0)*((#REF!="")+(#REF!="En curso"))</xm:f>
            <x14:dxf>
              <font>
                <color theme="7" tint="-0.24994659260841701"/>
              </font>
              <fill>
                <patternFill patternType="none">
                  <bgColor auto="1"/>
                </patternFill>
              </fill>
            </x14:dxf>
          </x14:cfRule>
          <x14:cfRule type="expression" priority="556" id="{5CFA1C52-2A12-4585-B3B8-7AEED7A375FE}">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57" id="{60EA043C-8AD6-449A-8831-D403442A0EF2}">
            <xm:f>('34'!#REF!=0)*('34'!#REF!&lt;&gt;"")*(LEN('34'!#REF!)=0)*((#REF!="")+(#REF!="En curso"))</xm:f>
            <x14:dxf>
              <font>
                <color theme="7" tint="-0.24994659260841701"/>
              </font>
              <fill>
                <patternFill patternType="none">
                  <bgColor auto="1"/>
                </patternFill>
              </fill>
            </x14:dxf>
          </x14:cfRule>
          <x14:cfRule type="expression" priority="558" id="{F7914693-3DB6-413E-A4E3-6310D4FC8167}">
            <xm:f>('34'!#REF!&lt;0)*(LEN('34'!#REF!)=0)*((#REF!="")+(#REF!="En curso"))</xm:f>
            <x14:dxf>
              <font>
                <color theme="7" tint="-0.24994659260841701"/>
              </font>
              <fill>
                <patternFill patternType="none">
                  <bgColor auto="1"/>
                </patternFill>
              </fill>
            </x14:dxf>
          </x14:cfRule>
          <x14:cfRule type="expression" priority="559" id="{712B5F1E-AEC3-4ADF-842B-7B61E1C82EA3}">
            <xm:f>('34'!#REF!=0)*('34'!#REF!&lt;&gt;"")*(LEN('34'!#REF!)=0)*((#REF!="")+(#REF!="En curso"))</xm:f>
            <x14:dxf>
              <font>
                <color theme="7" tint="-0.24994659260841701"/>
              </font>
              <fill>
                <patternFill patternType="none">
                  <bgColor auto="1"/>
                </patternFill>
              </fill>
            </x14:dxf>
          </x14:cfRule>
          <x14:cfRule type="expression" priority="560" id="{C202D1DD-03C1-4F66-8A92-C65E71321A03}">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73" id="{A7CECA7A-E768-4D32-8EEC-7CC64DFDA279}">
            <xm:f>('34'!#REF!=0)*('34'!#REF!&lt;&gt;"")*(LEN('34'!#REF!)=0)*(($F1="")+($F1="En curso"))</xm:f>
            <x14:dxf>
              <font>
                <color theme="7" tint="-0.24994659260841701"/>
              </font>
              <fill>
                <patternFill patternType="none">
                  <bgColor auto="1"/>
                </patternFill>
              </fill>
            </x14:dxf>
          </x14:cfRule>
          <x14:cfRule type="expression" priority="574" id="{80F04A5B-30A6-4CC0-AA15-6B24290953C7}">
            <xm:f>('34'!#REF!&lt;0)*(LEN('34'!#REF!)=0)*(($F1="")+($F1="En curso"))</xm:f>
            <x14:dxf>
              <font>
                <color theme="7" tint="-0.24994659260841701"/>
              </font>
              <fill>
                <patternFill patternType="none">
                  <bgColor auto="1"/>
                </patternFill>
              </fill>
            </x14:dxf>
          </x14:cfRule>
          <x14:cfRule type="expression" priority="575" id="{EA28D149-DAB5-4855-ADEC-7BA455F88259}">
            <xm:f>('34'!#REF!=0)*('34'!#REF!&lt;&gt;"")*(LEN('34'!#REF!)=0)*((#REF!="")+(#REF!="En curso"))</xm:f>
            <x14:dxf>
              <font>
                <color theme="7" tint="-0.24994659260841701"/>
              </font>
              <fill>
                <patternFill patternType="none">
                  <bgColor auto="1"/>
                </patternFill>
              </fill>
            </x14:dxf>
          </x14:cfRule>
          <x14:cfRule type="expression" priority="576" id="{7B30B14D-BCFD-44E1-93F7-1B79AB9D33AE}">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01" id="{DC506682-944E-4DB3-A027-80D4C54A81AE}">
            <xm:f>('34'!#REF!=0)*('34'!#REF!&lt;&gt;"")*(LEN('34'!#REF!)=0)*((#REF!="")+(#REF!="En curso"))</xm:f>
            <x14:dxf>
              <font>
                <color theme="7" tint="-0.24994659260841701"/>
              </font>
              <fill>
                <patternFill patternType="none">
                  <bgColor auto="1"/>
                </patternFill>
              </fill>
            </x14:dxf>
          </x14:cfRule>
          <x14:cfRule type="expression" priority="602" id="{FE64E764-20BA-437A-A498-3CA3D7130CEA}">
            <xm:f>('34'!#REF!&lt;0)*(LEN('34'!#REF!)=0)*((#REF!="")+(#REF!="En curso"))</xm:f>
            <x14:dxf>
              <font>
                <color theme="7" tint="-0.24994659260841701"/>
              </font>
              <fill>
                <patternFill patternType="none">
                  <bgColor auto="1"/>
                </patternFill>
              </fill>
            </x14:dxf>
          </x14:cfRule>
          <x14:cfRule type="expression" priority="603" id="{0F8F1D91-98D2-4E4F-850A-37274A6DC719}">
            <xm:f>('34'!#REF!=0)*('34'!#REF!&lt;&gt;"")*(LEN('34'!#REF!)=0)*((#REF!="")+(#REF!="En curso"))</xm:f>
            <x14:dxf>
              <font>
                <color theme="7" tint="-0.24994659260841701"/>
              </font>
              <fill>
                <patternFill patternType="none">
                  <bgColor auto="1"/>
                </patternFill>
              </fill>
            </x14:dxf>
          </x14:cfRule>
          <x14:cfRule type="expression" priority="604" id="{19373545-14A6-47C7-9843-925579F37052}">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05" id="{A99D3FC0-15C3-4850-86CA-5150F744996E}">
            <xm:f>('34'!#REF!=0)*('34'!#REF!&lt;&gt;"")*(LEN('34'!#REF!)=0)*((#REF!="")+(#REF!="En curso"))</xm:f>
            <x14:dxf>
              <font>
                <color theme="7" tint="-0.24994659260841701"/>
              </font>
              <fill>
                <patternFill patternType="none">
                  <bgColor auto="1"/>
                </patternFill>
              </fill>
            </x14:dxf>
          </x14:cfRule>
          <x14:cfRule type="expression" priority="606" id="{0BBFF9EA-300E-4ADC-AFAF-EA83C8737BD0}">
            <xm:f>('34'!#REF!&lt;0)*(LEN('34'!#REF!)=0)*((#REF!="")+(#REF!="En curso"))</xm:f>
            <x14:dxf>
              <font>
                <color theme="7" tint="-0.24994659260841701"/>
              </font>
              <fill>
                <patternFill patternType="none">
                  <bgColor auto="1"/>
                </patternFill>
              </fill>
            </x14:dxf>
          </x14:cfRule>
          <x14:cfRule type="expression" priority="607" id="{0894616C-FBA6-48F7-B2AF-3DD81A426C76}">
            <xm:f>('34'!#REF!=0)*('34'!#REF!&lt;&gt;"")*(LEN('34'!#REF!)=0)*((#REF!="")+(#REF!="En curso"))</xm:f>
            <x14:dxf>
              <font>
                <color theme="7" tint="-0.24994659260841701"/>
              </font>
              <fill>
                <patternFill patternType="none">
                  <bgColor auto="1"/>
                </patternFill>
              </fill>
            </x14:dxf>
          </x14:cfRule>
          <x14:cfRule type="expression" priority="608" id="{D4C332B4-5B7F-4AF0-A06C-CE570DF5B95E}">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33" id="{426D2A97-563E-4D64-BC1A-D7DD5EE9A5CB}">
            <xm:f>('34'!#REF!=0)*('34'!#REF!&lt;&gt;"")*(LEN('34'!#REF!)=0)*((#REF!="")+(#REF!="En curso"))</xm:f>
            <x14:dxf>
              <font>
                <color theme="7" tint="-0.24994659260841701"/>
              </font>
              <fill>
                <patternFill patternType="none">
                  <bgColor auto="1"/>
                </patternFill>
              </fill>
            </x14:dxf>
          </x14:cfRule>
          <x14:cfRule type="expression" priority="634" id="{777480F6-F985-4DE4-AE38-1D4FCBE8F7CE}">
            <xm:f>('34'!#REF!&lt;0)*(LEN('34'!#REF!)=0)*((#REF!="")+(#REF!="En curso"))</xm:f>
            <x14:dxf>
              <font>
                <color theme="7" tint="-0.24994659260841701"/>
              </font>
              <fill>
                <patternFill patternType="none">
                  <bgColor auto="1"/>
                </patternFill>
              </fill>
            </x14:dxf>
          </x14:cfRule>
          <x14:cfRule type="expression" priority="635" id="{44B4E62D-343A-4DCA-B2B3-6D879503D282}">
            <xm:f>('34'!#REF!=0)*('34'!#REF!&lt;&gt;"")*(LEN('34'!#REF!)=0)*((#REF!="")+(#REF!="En curso"))</xm:f>
            <x14:dxf>
              <font>
                <color theme="7" tint="-0.24994659260841701"/>
              </font>
              <fill>
                <patternFill patternType="none">
                  <bgColor auto="1"/>
                </patternFill>
              </fill>
            </x14:dxf>
          </x14:cfRule>
          <x14:cfRule type="expression" priority="636" id="{07924FAD-FDD0-49D4-BCA6-97A70B99F0B0}">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637" id="{C6B90116-AC2B-45B1-B29A-8BBA0E542109}">
            <xm:f>('34'!#REF!=0)*('34'!#REF!&lt;&gt;"")*(LEN('34'!#REF!)=0)*((#REF!="")+(#REF!="En curso"))</xm:f>
            <x14:dxf>
              <font>
                <color theme="7" tint="-0.24994659260841701"/>
              </font>
              <fill>
                <patternFill patternType="none">
                  <bgColor auto="1"/>
                </patternFill>
              </fill>
            </x14:dxf>
          </x14:cfRule>
          <x14:cfRule type="expression" priority="638" id="{B76BAD6D-B42C-4A63-983D-086E37070BDC}">
            <xm:f>('34'!#REF!&lt;0)*(LEN('34'!#REF!)=0)*((#REF!="")+(#REF!="En curso"))</xm:f>
            <x14:dxf>
              <font>
                <color theme="7" tint="-0.24994659260841701"/>
              </font>
              <fill>
                <patternFill patternType="none">
                  <bgColor auto="1"/>
                </patternFill>
              </fill>
            </x14:dxf>
          </x14:cfRule>
          <x14:cfRule type="expression" priority="639" id="{E285CF33-9922-422B-87DE-74259CABA94B}">
            <xm:f>('34'!#REF!=0)*('34'!#REF!&lt;&gt;"")*(LEN('34'!#REF!)=0)*((#REF!="")+(#REF!="En curso"))</xm:f>
            <x14:dxf>
              <font>
                <color theme="7" tint="-0.24994659260841701"/>
              </font>
              <fill>
                <patternFill patternType="none">
                  <bgColor auto="1"/>
                </patternFill>
              </fill>
            </x14:dxf>
          </x14:cfRule>
          <x14:cfRule type="expression" priority="640" id="{88325606-460B-4340-A212-417083372A55}">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373" id="{F258463C-7DBB-4EAD-AF97-630801E852D1}">
            <xm:f>'34'!#REF!="Vencida"</xm:f>
            <x14:dxf>
              <font>
                <color theme="8" tint="-0.24994659260841701"/>
              </font>
            </x14:dxf>
          </x14:cfRule>
          <x14:cfRule type="expression" priority="374" id="{5C731E7D-BC3E-43D3-B247-BC2A84AB94F5}">
            <xm:f>'34'!#REF!="Cancelada"</xm:f>
            <x14:dxf>
              <font>
                <color theme="0" tint="-0.24994659260841701"/>
              </font>
            </x14:dxf>
          </x14:cfRule>
          <x14:cfRule type="expression" priority="375" id="{6DB3E80D-1AC4-40E0-BF4F-A2525A77E052}">
            <xm:f>'34'!#REF!="Pausada"</xm:f>
            <x14:dxf>
              <font>
                <color theme="9"/>
              </font>
            </x14:dxf>
          </x14:cfRule>
          <x14:cfRule type="expression" priority="376" id="{7B09F1EB-32C3-43F4-ADCF-A56A32438B08}">
            <xm:f>'34'!#REF!="Para hoy"</xm:f>
            <x14:dxf>
              <font>
                <color theme="6" tint="-0.499984740745262"/>
              </font>
            </x14:dxf>
          </x14:cfRule>
          <x14:cfRule type="expression" priority="377" id="{643B6950-6D7A-4FEC-B0BF-1BC3D0EE167C}">
            <xm:f>'34'!#REF!="En curso"</xm:f>
            <x14:dxf>
              <font>
                <color theme="7" tint="-0.24994659260841701"/>
              </font>
            </x14:dxf>
          </x14:cfRule>
          <x14:cfRule type="expression" priority="378" id="{5ABECB6B-013D-42D8-8CC8-CC4A82CB9FD1}">
            <xm:f>'34'!#REF!="Completada"</xm:f>
            <x14:dxf>
              <font>
                <strike/>
                <color theme="0" tint="-0.24994659260841701"/>
              </font>
              <fill>
                <patternFill patternType="none">
                  <bgColor auto="1"/>
                </patternFill>
              </fill>
            </x14:dxf>
          </x14:cfRule>
          <x14:cfRule type="expression" priority="379" id="{58E88FEF-36C0-4FB0-9F9C-7F21E5447F2D}">
            <xm:f>('34'!#REF!=0)*('34'!#REF!&lt;&gt;"")*(LEN('34'!#REF!)=0)*(('34'!#REF!="")+('34'!#REF!="En curso"))</xm:f>
            <x14:dxf>
              <font>
                <color theme="7" tint="-0.24994659260841701"/>
              </font>
              <fill>
                <patternFill patternType="none">
                  <bgColor auto="1"/>
                </patternFill>
              </fill>
            </x14:dxf>
          </x14:cfRule>
          <x14:cfRule type="expression" priority="380" id="{10DBA5CB-ADA9-480F-BC81-2162642864E8}">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387" id="{9686F6A5-C957-4A68-87AC-C6091E8E22C5}">
            <xm:f>('34'!#REF!=0)*('34'!#REF!&lt;&gt;"")*(LEN('34'!#REF!)=0)*(($F43="")+($F43="En curso"))</xm:f>
            <x14:dxf>
              <font>
                <color theme="7" tint="-0.24994659260841701"/>
              </font>
              <fill>
                <patternFill patternType="none">
                  <bgColor auto="1"/>
                </patternFill>
              </fill>
            </x14:dxf>
          </x14:cfRule>
          <x14:cfRule type="expression" priority="388" id="{D4EA8968-BD11-4C52-9CF4-5B5B2AC4AE03}">
            <xm:f>('34'!#REF!&lt;0)*(LEN('34'!#REF!)=0)*(($F43="")+($F43="En curso"))</xm:f>
            <x14:dxf>
              <font>
                <color theme="7" tint="-0.24994659260841701"/>
              </font>
              <fill>
                <patternFill patternType="none">
                  <bgColor auto="1"/>
                </patternFill>
              </fill>
            </x14:dxf>
          </x14:cfRule>
          <xm:sqref>E43</xm:sqref>
        </x14:conditionalFormatting>
        <x14:conditionalFormatting xmlns:xm="http://schemas.microsoft.com/office/excel/2006/main">
          <x14:cfRule type="expression" priority="371" id="{301ED067-B536-442A-8C1A-51CFE9A88720}">
            <xm:f>('34'!#REF!=0)*('34'!#REF!&lt;&gt;"")*(LEN('34'!#REF!)=0)*(('34'!#REF!="")+('34'!#REF!="En curso"))</xm:f>
            <x14:dxf>
              <font>
                <color theme="7" tint="-0.24994659260841701"/>
              </font>
              <fill>
                <patternFill patternType="none">
                  <bgColor auto="1"/>
                </patternFill>
              </fill>
            </x14:dxf>
          </x14:cfRule>
          <x14:cfRule type="expression" priority="372" id="{B8C949D1-A697-47DA-8996-475B9A2EEBDC}">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97" id="{394A0F26-E4E0-4B88-8EAB-9B588114DFA2}">
            <xm:f>('34'!#REF!=0)*('34'!#REF!&lt;&gt;"")*(LEN('34'!#REF!)=0)*(($F33="")+($F33="En curso"))</xm:f>
            <x14:dxf>
              <font>
                <color theme="7" tint="-0.24994659260841701"/>
              </font>
              <fill>
                <patternFill patternType="none">
                  <bgColor auto="1"/>
                </patternFill>
              </fill>
            </x14:dxf>
          </x14:cfRule>
          <x14:cfRule type="expression" priority="298" id="{623578D8-BD0A-46B5-A1EE-195AB756B08D}">
            <xm:f>('34'!#REF!&lt;0)*(LEN('34'!#REF!)=0)*(($F33="")+($F33="En curso"))</xm:f>
            <x14:dxf>
              <font>
                <color theme="7" tint="-0.24994659260841701"/>
              </font>
              <fill>
                <patternFill patternType="none">
                  <bgColor auto="1"/>
                </patternFill>
              </fill>
            </x14:dxf>
          </x14:cfRule>
          <x14:cfRule type="expression" priority="305" id="{933DA266-0387-4769-9B96-82AAE9DE1AB8}">
            <xm:f>('34'!#REF!=0)*('34'!#REF!&lt;&gt;"")*(LEN('34'!#REF!)=0)*(($F33="")+($F33="En curso"))</xm:f>
            <x14:dxf>
              <font>
                <color theme="7" tint="-0.24994659260841701"/>
              </font>
              <fill>
                <patternFill patternType="none">
                  <bgColor auto="1"/>
                </patternFill>
              </fill>
            </x14:dxf>
          </x14:cfRule>
          <x14:cfRule type="expression" priority="306" id="{61B31DCE-DCBE-4A56-903F-8CE640732971}">
            <xm:f>('34'!#REF!&lt;0)*(LEN('34'!#REF!)=0)*(($F33="")+($F33="En curso"))</xm:f>
            <x14:dxf>
              <font>
                <color theme="7" tint="-0.24994659260841701"/>
              </font>
              <fill>
                <patternFill patternType="none">
                  <bgColor auto="1"/>
                </patternFill>
              </fill>
            </x14:dxf>
          </x14:cfRule>
          <xm:sqref>E40:E41</xm:sqref>
        </x14:conditionalFormatting>
        <x14:conditionalFormatting xmlns:xm="http://schemas.microsoft.com/office/excel/2006/main">
          <x14:cfRule type="expression" priority="283" id="{7A0BBCDE-F95E-45BA-A85B-305CB6D8F2E3}">
            <xm:f>'34'!#REF!="Vencida"</xm:f>
            <x14:dxf>
              <font>
                <color theme="8" tint="-0.24994659260841701"/>
              </font>
            </x14:dxf>
          </x14:cfRule>
          <x14:cfRule type="expression" priority="284" id="{BAD0E3DD-B247-4138-8647-0ED26746385A}">
            <xm:f>'34'!#REF!="Cancelada"</xm:f>
            <x14:dxf>
              <font>
                <color theme="0" tint="-0.24994659260841701"/>
              </font>
            </x14:dxf>
          </x14:cfRule>
          <x14:cfRule type="expression" priority="285" id="{759108BC-6B1D-49D1-A2BD-1F71B9AB98DA}">
            <xm:f>'34'!#REF!="Pausada"</xm:f>
            <x14:dxf>
              <font>
                <color theme="9"/>
              </font>
            </x14:dxf>
          </x14:cfRule>
          <x14:cfRule type="expression" priority="286" id="{3F1AA7C1-B622-43A8-94AE-B00A210A25AD}">
            <xm:f>'34'!#REF!="Para hoy"</xm:f>
            <x14:dxf>
              <font>
                <color theme="6" tint="-0.499984740745262"/>
              </font>
            </x14:dxf>
          </x14:cfRule>
          <x14:cfRule type="expression" priority="287" id="{5414A569-92F4-4135-98D6-52627561562F}">
            <xm:f>'34'!#REF!="En curso"</xm:f>
            <x14:dxf>
              <font>
                <color theme="7" tint="-0.24994659260841701"/>
              </font>
            </x14:dxf>
          </x14:cfRule>
          <x14:cfRule type="expression" priority="288" id="{44BF11C1-9404-4AB4-9554-FD64DC43C7CD}">
            <xm:f>'34'!#REF!="Completada"</xm:f>
            <x14:dxf>
              <font>
                <strike/>
                <color theme="0" tint="-0.24994659260841701"/>
              </font>
              <fill>
                <patternFill patternType="none">
                  <bgColor auto="1"/>
                </patternFill>
              </fill>
            </x14:dxf>
          </x14:cfRule>
          <x14:cfRule type="expression" priority="289" id="{3118E269-4D5C-43E5-8F33-41CF3C939BCD}">
            <xm:f>('34'!#REF!=0)*('34'!#REF!&lt;&gt;"")*(LEN('34'!#REF!)=0)*(('34'!#REF!="")+('34'!#REF!="En curso"))</xm:f>
            <x14:dxf>
              <font>
                <color theme="7" tint="-0.24994659260841701"/>
              </font>
              <fill>
                <patternFill patternType="none">
                  <bgColor auto="1"/>
                </patternFill>
              </fill>
            </x14:dxf>
          </x14:cfRule>
          <x14:cfRule type="expression" priority="290" id="{7BCCFFA3-11A8-454A-B5BA-248CADADA025}">
            <xm:f>('34'!#REF!&lt;0)*(LEN('34'!#REF!)=0)*(('34'!#REF!="")+('34'!#REF!="En curso"))</xm:f>
            <x14:dxf>
              <font>
                <color theme="7" tint="-0.24994659260841701"/>
              </font>
              <fill>
                <patternFill patternType="none">
                  <bgColor auto="1"/>
                </patternFill>
              </fill>
            </x14:dxf>
          </x14:cfRule>
          <xm:sqref>G36:G41</xm:sqref>
        </x14:conditionalFormatting>
        <x14:conditionalFormatting xmlns:xm="http://schemas.microsoft.com/office/excel/2006/main">
          <x14:cfRule type="expression" priority="265" id="{E2CD7F7F-0EDE-461D-B5A1-DA7C46C6D978}">
            <xm:f>'34'!#REF!="Vencida"</xm:f>
            <x14:dxf>
              <font>
                <color theme="8" tint="-0.24994659260841701"/>
              </font>
            </x14:dxf>
          </x14:cfRule>
          <x14:cfRule type="expression" priority="266" id="{BEABF8E0-A690-414D-B7FF-8FF36996A59D}">
            <xm:f>'34'!#REF!="Cancelada"</xm:f>
            <x14:dxf>
              <font>
                <color theme="0" tint="-0.24994659260841701"/>
              </font>
            </x14:dxf>
          </x14:cfRule>
          <x14:cfRule type="expression" priority="267" id="{52FC88BE-481C-4BE0-9E98-B7D3C1310409}">
            <xm:f>'34'!#REF!="Pausada"</xm:f>
            <x14:dxf>
              <font>
                <color theme="9"/>
              </font>
            </x14:dxf>
          </x14:cfRule>
          <x14:cfRule type="expression" priority="268" id="{3608D893-2305-4100-9F93-3310E66D4E7B}">
            <xm:f>'34'!#REF!="Para hoy"</xm:f>
            <x14:dxf>
              <font>
                <color theme="6" tint="-0.499984740745262"/>
              </font>
            </x14:dxf>
          </x14:cfRule>
          <x14:cfRule type="expression" priority="269" id="{91E30BF6-36F9-4FD3-B445-518755C79328}">
            <xm:f>'34'!#REF!="En curso"</xm:f>
            <x14:dxf>
              <font>
                <color theme="7" tint="-0.24994659260841701"/>
              </font>
            </x14:dxf>
          </x14:cfRule>
          <x14:cfRule type="expression" priority="270" id="{454EB4F0-33C4-4598-AD1E-A8AF0E264491}">
            <xm:f>'34'!#REF!="Completada"</xm:f>
            <x14:dxf>
              <font>
                <strike/>
                <color theme="0" tint="-0.24994659260841701"/>
              </font>
              <fill>
                <patternFill patternType="none">
                  <bgColor auto="1"/>
                </patternFill>
              </fill>
            </x14:dxf>
          </x14:cfRule>
          <x14:cfRule type="expression" priority="271" id="{5981A5C4-B4C1-4875-BF84-E36A522DEE87}">
            <xm:f>('34'!#REF!=0)*('34'!#REF!&lt;&gt;"")*(LEN('34'!#REF!)=0)*(('34'!#REF!="")+('34'!#REF!="En curso"))</xm:f>
            <x14:dxf>
              <font>
                <color theme="7" tint="-0.24994659260841701"/>
              </font>
              <fill>
                <patternFill patternType="none">
                  <bgColor auto="1"/>
                </patternFill>
              </fill>
            </x14:dxf>
          </x14:cfRule>
          <x14:cfRule type="expression" priority="272" id="{B19BDDEF-C919-4CAC-98BB-5757259643B1}">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3" id="{E437E0DC-84C4-4FBA-986D-F7262C982BDD}">
            <xm:f>('34'!#REF!=0)*('34'!#REF!&lt;&gt;"")*(LEN('34'!#REF!)=0)*(('34'!#REF!="")+('34'!#REF!="En curso"))</xm:f>
            <x14:dxf>
              <font>
                <color theme="7" tint="-0.24994659260841701"/>
              </font>
              <fill>
                <patternFill patternType="none">
                  <bgColor auto="1"/>
                </patternFill>
              </fill>
            </x14:dxf>
          </x14:cfRule>
          <x14:cfRule type="expression" priority="274" id="{78B2F5B8-A59E-4609-94AB-D06AACFE8152}">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5" id="{3DC8C54E-41C5-4309-8DBF-C8888BAE2504}">
            <xm:f>('34'!#REF!=0)*('34'!#REF!&lt;&gt;"")*(LEN('34'!#REF!)=0)*(($F36="")+($F36="En curso"))</xm:f>
            <x14:dxf>
              <font>
                <color theme="7" tint="-0.24994659260841701"/>
              </font>
              <fill>
                <patternFill patternType="none">
                  <bgColor auto="1"/>
                </patternFill>
              </fill>
            </x14:dxf>
          </x14:cfRule>
          <x14:cfRule type="expression" priority="276" id="{46465482-B352-4DC7-966F-43EC892E6143}">
            <xm:f>('34'!#REF!&lt;0)*(LEN('34'!#REF!)=0)*(($F36="")+($F36="En curso"))</xm:f>
            <x14:dxf>
              <font>
                <color theme="7" tint="-0.24994659260841701"/>
              </font>
              <fill>
                <patternFill patternType="none">
                  <bgColor auto="1"/>
                </patternFill>
              </fill>
            </x14:dxf>
          </x14:cfRule>
          <xm:sqref>F36:F41</xm:sqref>
        </x14:conditionalFormatting>
        <x14:conditionalFormatting xmlns:xm="http://schemas.microsoft.com/office/excel/2006/main">
          <x14:cfRule type="expression" priority="355" id="{D01B79A2-D566-4462-8936-C2E42A8BE264}">
            <xm:f>('34'!#REF!=0)*('34'!#REF!&lt;&gt;"")*(LEN('34'!#REF!)=0)*(($F52="")+($F52="En curso"))</xm:f>
            <x14:dxf>
              <font>
                <color theme="7" tint="-0.24994659260841701"/>
              </font>
              <fill>
                <patternFill patternType="none">
                  <bgColor auto="1"/>
                </patternFill>
              </fill>
            </x14:dxf>
          </x14:cfRule>
          <x14:cfRule type="expression" priority="356" id="{203320F2-FA1A-494E-BDCB-4FBF434B94A3}">
            <xm:f>('34'!#REF!&lt;0)*(LEN('34'!#REF!)=0)*(($F52="")+($F52="En curso"))</xm:f>
            <x14:dxf>
              <font>
                <color theme="7" tint="-0.24994659260841701"/>
              </font>
              <fill>
                <patternFill patternType="none">
                  <bgColor auto="1"/>
                </patternFill>
              </fill>
            </x14:dxf>
          </x14:cfRule>
          <x14:cfRule type="expression" priority="357" id="{9B449218-69BB-430D-940D-23BC0AAACD8D}">
            <xm:f>('34'!#REF!=0)*('34'!#REF!&lt;&gt;"")*(LEN('34'!#REF!)=0)*(($F52="")+($F52="En curso"))</xm:f>
            <x14:dxf>
              <font>
                <color theme="7" tint="-0.24994659260841701"/>
              </font>
              <fill>
                <patternFill patternType="none">
                  <bgColor auto="1"/>
                </patternFill>
              </fill>
            </x14:dxf>
          </x14:cfRule>
          <x14:cfRule type="expression" priority="358" id="{49DAFB1C-68A1-465B-BC95-380133509914}">
            <xm:f>('34'!#REF!&lt;0)*(LEN('34'!#REF!)=0)*(($F52="")+($F52="En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59" id="{E1220242-8874-4A43-9326-9A593B13F5A2}">
            <xm:f>('34'!#REF!=0)*('34'!#REF!&lt;&gt;"")*(LEN('34'!#REF!)=0)*(($F64="")+($F64="En curso"))</xm:f>
            <x14:dxf>
              <font>
                <color theme="7" tint="-0.24994659260841701"/>
              </font>
              <fill>
                <patternFill patternType="none">
                  <bgColor auto="1"/>
                </patternFill>
              </fill>
            </x14:dxf>
          </x14:cfRule>
          <x14:cfRule type="expression" priority="360" id="{CD15B47D-7806-4AD6-B626-F095EC852591}">
            <xm:f>('34'!#REF!&lt;0)*(LEN('34'!#REF!)=0)*(($F64="")+($F64="En curso"))</xm:f>
            <x14:dxf>
              <font>
                <color theme="7" tint="-0.24994659260841701"/>
              </font>
              <fill>
                <patternFill patternType="none">
                  <bgColor auto="1"/>
                </patternFill>
              </fill>
            </x14:dxf>
          </x14:cfRule>
          <x14:cfRule type="expression" priority="361" id="{E1639728-F374-4497-A236-72AB19CCAF86}">
            <xm:f>('34'!#REF!=0)*('34'!#REF!&lt;&gt;"")*(LEN('34'!#REF!)=0)*(($F64="")+($F64="En curso"))</xm:f>
            <x14:dxf>
              <font>
                <color theme="7" tint="-0.24994659260841701"/>
              </font>
              <fill>
                <patternFill patternType="none">
                  <bgColor auto="1"/>
                </patternFill>
              </fill>
            </x14:dxf>
          </x14:cfRule>
          <x14:cfRule type="expression" priority="362" id="{8AB7600E-A088-407C-87E7-07736A687069}">
            <xm:f>('34'!#REF!&lt;0)*(LEN('34'!#REF!)=0)*(($F64="")+($F64="En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3" id="{FD3A8041-3E91-49A6-9EFB-F1674642F80A}">
            <xm:f>('34'!#REF!=0)*('34'!#REF!&lt;&gt;"")*(LEN('34'!#REF!)=0)*(($F72="")+($F72="En curso"))</xm:f>
            <x14:dxf>
              <font>
                <color theme="7" tint="-0.24994659260841701"/>
              </font>
              <fill>
                <patternFill patternType="none">
                  <bgColor auto="1"/>
                </patternFill>
              </fill>
            </x14:dxf>
          </x14:cfRule>
          <x14:cfRule type="expression" priority="364" id="{45B3A576-EA80-4AED-B4E5-73D698AF8698}">
            <xm:f>('34'!#REF!&lt;0)*(LEN('34'!#REF!)=0)*(($F72="")+($F72="En curso"))</xm:f>
            <x14:dxf>
              <font>
                <color theme="7" tint="-0.24994659260841701"/>
              </font>
              <fill>
                <patternFill patternType="none">
                  <bgColor auto="1"/>
                </patternFill>
              </fill>
            </x14:dxf>
          </x14:cfRule>
          <x14:cfRule type="expression" priority="365" id="{4ED7142F-652A-4D4A-A4C9-BDDFBED29FF0}">
            <xm:f>('34'!#REF!=0)*('34'!#REF!&lt;&gt;"")*(LEN('34'!#REF!)=0)*(($F68="")+($F68="En curso"))</xm:f>
            <x14:dxf>
              <font>
                <color theme="7" tint="-0.24994659260841701"/>
              </font>
              <fill>
                <patternFill patternType="none">
                  <bgColor auto="1"/>
                </patternFill>
              </fill>
            </x14:dxf>
          </x14:cfRule>
          <x14:cfRule type="expression" priority="366" id="{756D9BF0-DEA5-464E-8ED3-7D3F01E59862}">
            <xm:f>('34'!#REF!&lt;0)*(LEN('34'!#REF!)=0)*(($F68="")+($F68="En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7" id="{8D19903A-CB38-4724-BF3E-51231C62B21E}">
            <xm:f>('34'!#REF!=0)*('34'!#REF!&lt;&gt;"")*(LEN('34'!#REF!)=0)*(($F33="")+($F33="En curso"))</xm:f>
            <x14:dxf>
              <font>
                <color theme="7" tint="-0.24994659260841701"/>
              </font>
              <fill>
                <patternFill patternType="none">
                  <bgColor auto="1"/>
                </patternFill>
              </fill>
            </x14:dxf>
          </x14:cfRule>
          <x14:cfRule type="expression" priority="368" id="{54B7300A-4702-4988-835E-8811A56A6EE5}">
            <xm:f>('34'!#REF!&lt;0)*(LEN('34'!#REF!)=0)*(($F33="")+($F33="En curso"))</xm:f>
            <x14:dxf>
              <font>
                <color theme="7" tint="-0.24994659260841701"/>
              </font>
              <fill>
                <patternFill patternType="none">
                  <bgColor auto="1"/>
                </patternFill>
              </fill>
            </x14:dxf>
          </x14:cfRule>
          <x14:cfRule type="expression" priority="369" id="{45CD2533-1C2C-4ABA-95AA-AEE9EB4605F7}">
            <xm:f>('34'!#REF!=0)*('34'!#REF!&lt;&gt;"")*(LEN('34'!#REF!)=0)*(($F34="")+($F34="En curso"))</xm:f>
            <x14:dxf>
              <font>
                <color theme="7" tint="-0.24994659260841701"/>
              </font>
              <fill>
                <patternFill patternType="none">
                  <bgColor auto="1"/>
                </patternFill>
              </fill>
            </x14:dxf>
          </x14:cfRule>
          <x14:cfRule type="expression" priority="370" id="{59DB515C-6272-4D8B-9B11-77EFA24AF677}">
            <xm:f>('34'!#REF!&lt;0)*(LEN('34'!#REF!)=0)*(($F34="")+($F34="En curso"))</xm:f>
            <x14:dxf>
              <font>
                <color theme="7" tint="-0.24994659260841701"/>
              </font>
              <fill>
                <patternFill patternType="none">
                  <bgColor auto="1"/>
                </patternFill>
              </fill>
            </x14:dxf>
          </x14:cfRule>
          <xm:sqref>E41</xm:sqref>
        </x14:conditionalFormatting>
        <x14:conditionalFormatting xmlns:xm="http://schemas.microsoft.com/office/excel/2006/main">
          <x14:cfRule type="expression" priority="407" id="{86D62DE1-DB9E-40A7-860D-B620E26539E4}">
            <xm:f>('34'!#REF!=0)*('34'!#REF!&lt;&gt;"")*(LEN('34'!#REF!)=0)*((#REF!="")+(#REF!="En curso"))</xm:f>
            <x14:dxf>
              <font>
                <color theme="7" tint="-0.24994659260841701"/>
              </font>
              <fill>
                <patternFill patternType="none">
                  <bgColor auto="1"/>
                </patternFill>
              </fill>
            </x14:dxf>
          </x14:cfRule>
          <x14:cfRule type="expression" priority="408" id="{EC79667C-DBDC-4EDA-8AD3-0FB71CDA90BC}">
            <xm:f>('34'!#REF!&lt;0)*(LEN('34'!#REF!)=0)*((#REF!="")+(#REF!="En curso"))</xm:f>
            <x14:dxf>
              <font>
                <color theme="7" tint="-0.24994659260841701"/>
              </font>
              <fill>
                <patternFill patternType="none">
                  <bgColor auto="1"/>
                </patternFill>
              </fill>
            </x14:dxf>
          </x14:cfRule>
          <x14:cfRule type="expression" priority="409" id="{85FC3862-4079-4CB0-9AE4-BC88090A39A7}">
            <xm:f>('34'!#REF!=0)*('34'!#REF!&lt;&gt;"")*(LEN('34'!#REF!)=0)*((#REF!="")+(#REF!="En curso"))</xm:f>
            <x14:dxf>
              <font>
                <color theme="7" tint="-0.24994659260841701"/>
              </font>
              <fill>
                <patternFill patternType="none">
                  <bgColor auto="1"/>
                </patternFill>
              </fill>
            </x14:dxf>
          </x14:cfRule>
          <x14:cfRule type="expression" priority="410" id="{466DA565-0551-4217-9D4C-DCBD2A47D218}">
            <xm:f>('34'!#REF!&lt;0)*(LEN('34'!#REF!)=0)*((#REF!="")+(#REF!="En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11" id="{8BA0440B-F6EE-47C8-82ED-28A9D4EA28F9}">
            <xm:f>'34'!#REF!="Vencida"</xm:f>
            <x14:dxf>
              <font>
                <color theme="8" tint="-0.24994659260841701"/>
              </font>
            </x14:dxf>
          </x14:cfRule>
          <x14:cfRule type="expression" priority="212" id="{B62D6658-D508-4ABE-8ED4-8E6F40A5098E}">
            <xm:f>'34'!#REF!="Cancelada"</xm:f>
            <x14:dxf>
              <font>
                <color theme="0" tint="-0.24994659260841701"/>
              </font>
            </x14:dxf>
          </x14:cfRule>
          <x14:cfRule type="expression" priority="213" id="{A1731BA8-33CB-4B38-8FB3-63410AC409D9}">
            <xm:f>'34'!#REF!="Pausada"</xm:f>
            <x14:dxf>
              <font>
                <color theme="9"/>
              </font>
            </x14:dxf>
          </x14:cfRule>
          <x14:cfRule type="expression" priority="214" id="{780AF827-7ECD-4C4D-B071-4D1F5884D995}">
            <xm:f>'34'!#REF!="Para hoy"</xm:f>
            <x14:dxf>
              <font>
                <color theme="6" tint="-0.499984740745262"/>
              </font>
            </x14:dxf>
          </x14:cfRule>
          <x14:cfRule type="expression" priority="215" id="{B5092BCE-42A6-4B38-A30E-87C1AE17586D}">
            <xm:f>'34'!#REF!="En curso"</xm:f>
            <x14:dxf>
              <font>
                <color theme="7" tint="-0.24994659260841701"/>
              </font>
            </x14:dxf>
          </x14:cfRule>
          <x14:cfRule type="expression" priority="216" id="{56EEFDFF-DFA9-4FA7-8E82-87EF66275066}">
            <xm:f>'34'!#REF!="Completada"</xm:f>
            <x14:dxf>
              <font>
                <strike/>
                <color theme="0" tint="-0.24994659260841701"/>
              </font>
              <fill>
                <patternFill patternType="none">
                  <bgColor auto="1"/>
                </patternFill>
              </fill>
            </x14:dxf>
          </x14:cfRule>
          <x14:cfRule type="expression" priority="217" id="{7B0EA7AF-9405-4503-BA2A-69AD225CAE6F}">
            <xm:f>('34'!#REF!=0)*('34'!#REF!&lt;&gt;"")*(LEN('34'!#REF!)=0)*(('34'!#REF!="")+('34'!#REF!="En curso"))</xm:f>
            <x14:dxf>
              <font>
                <color theme="7" tint="-0.24994659260841701"/>
              </font>
              <fill>
                <patternFill patternType="none">
                  <bgColor auto="1"/>
                </patternFill>
              </fill>
            </x14:dxf>
          </x14:cfRule>
          <x14:cfRule type="expression" priority="218" id="{AF70D1D0-F576-4FDE-9AAE-BD3F0A5370D0}">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25" id="{EE09D4AC-F319-4E4C-A8D2-A4DD04F1AB12}">
            <xm:f>('34'!#REF!=0)*('34'!#REF!&lt;&gt;"")*(LEN('34'!#REF!)=0)*(($F60="")+($F60="En curso"))</xm:f>
            <x14:dxf>
              <font>
                <color theme="7" tint="-0.24994659260841701"/>
              </font>
              <fill>
                <patternFill patternType="none">
                  <bgColor auto="1"/>
                </patternFill>
              </fill>
            </x14:dxf>
          </x14:cfRule>
          <x14:cfRule type="expression" priority="226" id="{677B6B6A-D66B-4E92-8A8E-37B573C9E0FA}">
            <xm:f>('34'!#REF!&lt;0)*(LEN('34'!#REF!)=0)*(($F60="")+($F60="En curso"))</xm:f>
            <x14:dxf>
              <font>
                <color theme="7" tint="-0.24994659260841701"/>
              </font>
              <fill>
                <patternFill patternType="none">
                  <bgColor auto="1"/>
                </patternFill>
              </fill>
            </x14:dxf>
          </x14:cfRule>
          <xm:sqref>E60</xm:sqref>
        </x14:conditionalFormatting>
        <x14:conditionalFormatting xmlns:xm="http://schemas.microsoft.com/office/excel/2006/main">
          <x14:cfRule type="expression" priority="209" id="{36148387-4CD6-4340-8651-AEBCB1C77E20}">
            <xm:f>('34'!#REF!=0)*('34'!#REF!&lt;&gt;"")*(LEN('34'!#REF!)=0)*(('34'!#REF!="")+('34'!#REF!="En curso"))</xm:f>
            <x14:dxf>
              <font>
                <color theme="7" tint="-0.24994659260841701"/>
              </font>
              <fill>
                <patternFill patternType="none">
                  <bgColor auto="1"/>
                </patternFill>
              </fill>
            </x14:dxf>
          </x14:cfRule>
          <x14:cfRule type="expression" priority="210" id="{BD4A4931-1075-4C4E-B6C3-02D20D53C1E9}">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61" id="{73C3A5D4-858B-48E3-8836-A4567A8B7C2E}">
            <xm:f>('34'!#REF!=0)*('34'!#REF!&lt;&gt;"")*(LEN('34'!#REF!)=0)*(($F40="")+($F40="En curso"))</xm:f>
            <x14:dxf>
              <font>
                <color theme="7" tint="-0.24994659260841701"/>
              </font>
              <fill>
                <patternFill patternType="none">
                  <bgColor auto="1"/>
                </patternFill>
              </fill>
            </x14:dxf>
          </x14:cfRule>
          <x14:cfRule type="expression" priority="162" id="{90F3BF2F-73FD-4244-9F3E-8EEE01557D52}">
            <xm:f>('34'!#REF!&lt;0)*(LEN('34'!#REF!)=0)*(($F40="")+($F40="En curso"))</xm:f>
            <x14:dxf>
              <font>
                <color theme="7" tint="-0.24994659260841701"/>
              </font>
              <fill>
                <patternFill patternType="none">
                  <bgColor auto="1"/>
                </patternFill>
              </fill>
            </x14:dxf>
          </x14:cfRule>
          <x14:cfRule type="expression" priority="169" id="{A5925432-30D0-472B-B739-EAB370C8F698}">
            <xm:f>('34'!#REF!=0)*('34'!#REF!&lt;&gt;"")*(LEN('34'!#REF!)=0)*(($F40="")+($F40="En curso"))</xm:f>
            <x14:dxf>
              <font>
                <color theme="7" tint="-0.24994659260841701"/>
              </font>
              <fill>
                <patternFill patternType="none">
                  <bgColor auto="1"/>
                </patternFill>
              </fill>
            </x14:dxf>
          </x14:cfRule>
          <x14:cfRule type="expression" priority="170" id="{89538D85-0FA9-4A48-BC8C-0EE1F456F6ED}">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47" id="{AFD99A78-F1F4-4E38-BD63-9AC57B647585}">
            <xm:f>'34'!#REF!="Vencida"</xm:f>
            <x14:dxf>
              <font>
                <color theme="8" tint="-0.24994659260841701"/>
              </font>
            </x14:dxf>
          </x14:cfRule>
          <x14:cfRule type="expression" priority="148" id="{4199A353-E4BB-4BB5-9645-D284EA6C7329}">
            <xm:f>'34'!#REF!="Cancelada"</xm:f>
            <x14:dxf>
              <font>
                <color theme="0" tint="-0.24994659260841701"/>
              </font>
            </x14:dxf>
          </x14:cfRule>
          <x14:cfRule type="expression" priority="149" id="{78B87737-6ECA-49EB-A9CE-8BB3C496A689}">
            <xm:f>'34'!#REF!="Pausada"</xm:f>
            <x14:dxf>
              <font>
                <color theme="9"/>
              </font>
            </x14:dxf>
          </x14:cfRule>
          <x14:cfRule type="expression" priority="150" id="{3469C4FD-32E2-4237-98B2-B4576E437653}">
            <xm:f>'34'!#REF!="Para hoy"</xm:f>
            <x14:dxf>
              <font>
                <color theme="6" tint="-0.499984740745262"/>
              </font>
            </x14:dxf>
          </x14:cfRule>
          <x14:cfRule type="expression" priority="151" id="{CC384F41-4304-4E8D-B893-C77A85F1D37D}">
            <xm:f>'34'!#REF!="En curso"</xm:f>
            <x14:dxf>
              <font>
                <color theme="7" tint="-0.24994659260841701"/>
              </font>
            </x14:dxf>
          </x14:cfRule>
          <x14:cfRule type="expression" priority="152" id="{F0F3A1C3-E7F4-486A-B5A2-8BE5101C17FB}">
            <xm:f>'34'!#REF!="Completada"</xm:f>
            <x14:dxf>
              <font>
                <strike/>
                <color theme="0" tint="-0.24994659260841701"/>
              </font>
              <fill>
                <patternFill patternType="none">
                  <bgColor auto="1"/>
                </patternFill>
              </fill>
            </x14:dxf>
          </x14:cfRule>
          <x14:cfRule type="expression" priority="153" id="{C5CEB414-F3C9-44A6-8613-11E10BF71E06}">
            <xm:f>('34'!#REF!=0)*('34'!#REF!&lt;&gt;"")*(LEN('34'!#REF!)=0)*(('34'!#REF!="")+('34'!#REF!="En curso"))</xm:f>
            <x14:dxf>
              <font>
                <color theme="7" tint="-0.24994659260841701"/>
              </font>
              <fill>
                <patternFill patternType="none">
                  <bgColor auto="1"/>
                </patternFill>
              </fill>
            </x14:dxf>
          </x14:cfRule>
          <x14:cfRule type="expression" priority="154" id="{00694176-FCF0-4617-A424-2B7F6DFE5C98}">
            <xm:f>('34'!#REF!&lt;0)*(LEN('34'!#REF!)=0)*(('34'!#REF!="")+('34'!#REF!="En curso"))</xm:f>
            <x14:dxf>
              <font>
                <color theme="7" tint="-0.24994659260841701"/>
              </font>
              <fill>
                <patternFill patternType="none">
                  <bgColor auto="1"/>
                </patternFill>
              </fill>
            </x14:dxf>
          </x14:cfRule>
          <xm:sqref>G47:G52</xm:sqref>
        </x14:conditionalFormatting>
        <x14:conditionalFormatting xmlns:xm="http://schemas.microsoft.com/office/excel/2006/main">
          <x14:cfRule type="expression" priority="129" id="{FCDD5BFE-A6F9-45D9-9CE7-ADC0225C8CD6}">
            <xm:f>'34'!#REF!="Vencida"</xm:f>
            <x14:dxf>
              <font>
                <color theme="8" tint="-0.24994659260841701"/>
              </font>
            </x14:dxf>
          </x14:cfRule>
          <x14:cfRule type="expression" priority="130" id="{92EDB20D-54A8-4A42-93FF-CCFE1499AEFB}">
            <xm:f>'34'!#REF!="Cancelada"</xm:f>
            <x14:dxf>
              <font>
                <color theme="0" tint="-0.24994659260841701"/>
              </font>
            </x14:dxf>
          </x14:cfRule>
          <x14:cfRule type="expression" priority="131" id="{62A1C133-F37F-48EA-A6DC-4CA3132B169E}">
            <xm:f>'34'!#REF!="Pausada"</xm:f>
            <x14:dxf>
              <font>
                <color theme="9"/>
              </font>
            </x14:dxf>
          </x14:cfRule>
          <x14:cfRule type="expression" priority="132" id="{425BC086-40A9-4729-877D-F9A834AF710D}">
            <xm:f>'34'!#REF!="Para hoy"</xm:f>
            <x14:dxf>
              <font>
                <color theme="6" tint="-0.499984740745262"/>
              </font>
            </x14:dxf>
          </x14:cfRule>
          <x14:cfRule type="expression" priority="133" id="{CE7538CF-703D-42BB-B471-C3D6E6E3169B}">
            <xm:f>'34'!#REF!="En curso"</xm:f>
            <x14:dxf>
              <font>
                <color theme="7" tint="-0.24994659260841701"/>
              </font>
            </x14:dxf>
          </x14:cfRule>
          <x14:cfRule type="expression" priority="134" id="{8E744EC0-9A29-49B3-9D72-862C89FFD326}">
            <xm:f>'34'!#REF!="Completada"</xm:f>
            <x14:dxf>
              <font>
                <strike/>
                <color theme="0" tint="-0.24994659260841701"/>
              </font>
              <fill>
                <patternFill patternType="none">
                  <bgColor auto="1"/>
                </patternFill>
              </fill>
            </x14:dxf>
          </x14:cfRule>
          <x14:cfRule type="expression" priority="135" id="{C051DE05-6340-4EFF-AF44-BF2C5859CF1A}">
            <xm:f>('34'!#REF!=0)*('34'!#REF!&lt;&gt;"")*(LEN('34'!#REF!)=0)*(('34'!#REF!="")+('34'!#REF!="En curso"))</xm:f>
            <x14:dxf>
              <font>
                <color theme="7" tint="-0.24994659260841701"/>
              </font>
              <fill>
                <patternFill patternType="none">
                  <bgColor auto="1"/>
                </patternFill>
              </fill>
            </x14:dxf>
          </x14:cfRule>
          <x14:cfRule type="expression" priority="136" id="{B698E607-C2C5-49DD-8307-6FD374CBDF1F}">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7" id="{559D3CFE-39D2-4FA4-8BFD-971E887DB3B7}">
            <xm:f>('34'!#REF!=0)*('34'!#REF!&lt;&gt;"")*(LEN('34'!#REF!)=0)*(('34'!#REF!="")+('34'!#REF!="En curso"))</xm:f>
            <x14:dxf>
              <font>
                <color theme="7" tint="-0.24994659260841701"/>
              </font>
              <fill>
                <patternFill patternType="none">
                  <bgColor auto="1"/>
                </patternFill>
              </fill>
            </x14:dxf>
          </x14:cfRule>
          <x14:cfRule type="expression" priority="138" id="{6007E4B0-9EED-4109-AA57-C2E9AFC62480}">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9" id="{C000C961-2A59-4561-81F8-6AAD398ED285}">
            <xm:f>('34'!#REF!=0)*('34'!#REF!&lt;&gt;"")*(LEN('34'!#REF!)=0)*(($F47="")+($F47="En curso"))</xm:f>
            <x14:dxf>
              <font>
                <color theme="7" tint="-0.24994659260841701"/>
              </font>
              <fill>
                <patternFill patternType="none">
                  <bgColor auto="1"/>
                </patternFill>
              </fill>
            </x14:dxf>
          </x14:cfRule>
          <x14:cfRule type="expression" priority="140" id="{093FBBBD-E801-4183-ACB0-A1A86FACF15B}">
            <xm:f>('34'!#REF!&lt;0)*(LEN('34'!#REF!)=0)*(($F47="")+($F47="En curso"))</xm:f>
            <x14:dxf>
              <font>
                <color theme="7" tint="-0.24994659260841701"/>
              </font>
              <fill>
                <patternFill patternType="none">
                  <bgColor auto="1"/>
                </patternFill>
              </fill>
            </x14:dxf>
          </x14:cfRule>
          <xm:sqref>F47:F52</xm:sqref>
        </x14:conditionalFormatting>
        <x14:conditionalFormatting xmlns:xm="http://schemas.microsoft.com/office/excel/2006/main">
          <x14:cfRule type="expression" priority="201" id="{065068A9-11B3-4060-A54A-3AFBEBAA3EE7}">
            <xm:f>('34'!#REF!=0)*('34'!#REF!&lt;&gt;"")*(LEN('34'!#REF!)=0)*(($F40="")+($F40="En curso"))</xm:f>
            <x14:dxf>
              <font>
                <color theme="7" tint="-0.24994659260841701"/>
              </font>
              <fill>
                <patternFill patternType="none">
                  <bgColor auto="1"/>
                </patternFill>
              </fill>
            </x14:dxf>
          </x14:cfRule>
          <x14:cfRule type="expression" priority="202" id="{265CDC75-65C7-4924-9D04-FFCC59FB0A29}">
            <xm:f>('34'!#REF!&lt;0)*(LEN('34'!#REF!)=0)*(($F40="")+($F40="En curso"))</xm:f>
            <x14:dxf>
              <font>
                <color theme="7" tint="-0.24994659260841701"/>
              </font>
              <fill>
                <patternFill patternType="none">
                  <bgColor auto="1"/>
                </patternFill>
              </fill>
            </x14:dxf>
          </x14:cfRule>
          <x14:cfRule type="expression" priority="203" id="{70A88425-21FF-4E04-B3BF-3A5B47F90CC1}">
            <xm:f>('34'!#REF!=0)*('34'!#REF!&lt;&gt;"")*(LEN('34'!#REF!)=0)*(($F47="")+($F47="En curso"))</xm:f>
            <x14:dxf>
              <font>
                <color theme="7" tint="-0.24994659260841701"/>
              </font>
              <fill>
                <patternFill patternType="none">
                  <bgColor auto="1"/>
                </patternFill>
              </fill>
            </x14:dxf>
          </x14:cfRule>
          <x14:cfRule type="expression" priority="204" id="{BA24A4D8-8F34-4A00-90BB-CADE05E890E8}">
            <xm:f>('34'!#REF!&lt;0)*(LEN('34'!#REF!)=0)*(($F47="")+($F47="En curso"))</xm:f>
            <x14:dxf>
              <font>
                <color theme="7" tint="-0.24994659260841701"/>
              </font>
              <fill>
                <patternFill patternType="none">
                  <bgColor auto="1"/>
                </patternFill>
              </fill>
            </x14:dxf>
          </x14:cfRule>
          <xm:sqref>C47:C52</xm:sqref>
        </x14:conditionalFormatting>
        <x14:conditionalFormatting xmlns:xm="http://schemas.microsoft.com/office/excel/2006/main">
          <x14:cfRule type="expression" priority="205" id="{473B93ED-656B-4118-85EC-5688524EDDD8}">
            <xm:f>('34'!#REF!=0)*('34'!#REF!&lt;&gt;"")*(LEN('34'!#REF!)=0)*(($F39="")+($F39="En curso"))</xm:f>
            <x14:dxf>
              <font>
                <color theme="7" tint="-0.24994659260841701"/>
              </font>
              <fill>
                <patternFill patternType="none">
                  <bgColor auto="1"/>
                </patternFill>
              </fill>
            </x14:dxf>
          </x14:cfRule>
          <x14:cfRule type="expression" priority="206" id="{08A07DFF-9EDE-4D71-B96D-74524BD0F926}">
            <xm:f>('34'!#REF!&lt;0)*(LEN('34'!#REF!)=0)*(($F39="")+($F39="En curso"))</xm:f>
            <x14:dxf>
              <font>
                <color theme="7" tint="-0.24994659260841701"/>
              </font>
              <fill>
                <patternFill patternType="none">
                  <bgColor auto="1"/>
                </patternFill>
              </fill>
            </x14:dxf>
          </x14:cfRule>
          <x14:cfRule type="expression" priority="207" id="{BB055C24-CAE8-4689-91A1-129E1187466C}">
            <xm:f>('34'!#REF!=0)*('34'!#REF!&lt;&gt;"")*(LEN('34'!#REF!)=0)*(($F40="")+($F40="En curso"))</xm:f>
            <x14:dxf>
              <font>
                <color theme="7" tint="-0.24994659260841701"/>
              </font>
              <fill>
                <patternFill patternType="none">
                  <bgColor auto="1"/>
                </patternFill>
              </fill>
            </x14:dxf>
          </x14:cfRule>
          <x14:cfRule type="expression" priority="208" id="{64A7598E-312B-4D61-AA70-0B3CEA2F1ADC}">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33" id="{C12BFA4B-2AD8-4121-A8A3-8E52AC5B0C0D}">
            <xm:f>('34'!#REF!=0)*('34'!#REF!&lt;&gt;"")*(LEN('34'!#REF!)=0)*(($F46="")+($F46="En curso"))</xm:f>
            <x14:dxf>
              <font>
                <color theme="7" tint="-0.24994659260841701"/>
              </font>
              <fill>
                <patternFill patternType="none">
                  <bgColor auto="1"/>
                </patternFill>
              </fill>
            </x14:dxf>
          </x14:cfRule>
          <x14:cfRule type="expression" priority="34" id="{338C085A-1C82-4183-B6FB-3C31EFBFAB71}">
            <xm:f>('34'!#REF!&lt;0)*(LEN('34'!#REF!)=0)*(($F46="")+($F46="En curso"))</xm:f>
            <x14:dxf>
              <font>
                <color theme="7" tint="-0.24994659260841701"/>
              </font>
              <fill>
                <patternFill patternType="none">
                  <bgColor auto="1"/>
                </patternFill>
              </fill>
            </x14:dxf>
          </x14:cfRule>
          <x14:cfRule type="expression" priority="41" id="{D87C5A4D-D376-4CB6-AB24-18178726DF69}">
            <xm:f>('34'!#REF!=0)*('34'!#REF!&lt;&gt;"")*(LEN('34'!#REF!)=0)*(($F46="")+($F46="En curso"))</xm:f>
            <x14:dxf>
              <font>
                <color theme="7" tint="-0.24994659260841701"/>
              </font>
              <fill>
                <patternFill patternType="none">
                  <bgColor auto="1"/>
                </patternFill>
              </fill>
            </x14:dxf>
          </x14:cfRule>
          <x14:cfRule type="expression" priority="42" id="{2AFDA0CC-0429-48BA-92FC-2C1BA34CE783}">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9" id="{CF78BAE4-0EFC-4D71-88B4-D36C5FB2E0A0}">
            <xm:f>'34'!#REF!="Vencida"</xm:f>
            <x14:dxf>
              <font>
                <color theme="8" tint="-0.24994659260841701"/>
              </font>
            </x14:dxf>
          </x14:cfRule>
          <x14:cfRule type="expression" priority="20" id="{68C46CBD-61D7-4D2F-BACA-DFC22A675180}">
            <xm:f>'34'!#REF!="Cancelada"</xm:f>
            <x14:dxf>
              <font>
                <color theme="0" tint="-0.24994659260841701"/>
              </font>
            </x14:dxf>
          </x14:cfRule>
          <x14:cfRule type="expression" priority="21" id="{F049DD35-3206-47E3-974E-7E24E4042FB7}">
            <xm:f>'34'!#REF!="Pausada"</xm:f>
            <x14:dxf>
              <font>
                <color theme="9"/>
              </font>
            </x14:dxf>
          </x14:cfRule>
          <x14:cfRule type="expression" priority="22" id="{EDAE6102-2FF4-463D-B377-59EA0B266D95}">
            <xm:f>'34'!#REF!="Para hoy"</xm:f>
            <x14:dxf>
              <font>
                <color theme="6" tint="-0.499984740745262"/>
              </font>
            </x14:dxf>
          </x14:cfRule>
          <x14:cfRule type="expression" priority="23" id="{D74973E8-F4F5-4A06-98C0-3AB4F9205D50}">
            <xm:f>'34'!#REF!="En curso"</xm:f>
            <x14:dxf>
              <font>
                <color theme="7" tint="-0.24994659260841701"/>
              </font>
            </x14:dxf>
          </x14:cfRule>
          <x14:cfRule type="expression" priority="24" id="{739EADAF-E53C-463E-8ED9-6625F290B694}">
            <xm:f>'34'!#REF!="Completada"</xm:f>
            <x14:dxf>
              <font>
                <strike/>
                <color theme="0" tint="-0.24994659260841701"/>
              </font>
              <fill>
                <patternFill patternType="none">
                  <bgColor auto="1"/>
                </patternFill>
              </fill>
            </x14:dxf>
          </x14:cfRule>
          <x14:cfRule type="expression" priority="25" id="{BA688EC3-94A2-438C-B3DC-7FE80D1ECB41}">
            <xm:f>('34'!#REF!=0)*('34'!#REF!&lt;&gt;"")*(LEN('34'!#REF!)=0)*(('34'!#REF!="")+('34'!#REF!="En curso"))</xm:f>
            <x14:dxf>
              <font>
                <color theme="7" tint="-0.24994659260841701"/>
              </font>
              <fill>
                <patternFill patternType="none">
                  <bgColor auto="1"/>
                </patternFill>
              </fill>
            </x14:dxf>
          </x14:cfRule>
          <x14:cfRule type="expression" priority="26" id="{248E1D8D-E27B-4C55-9927-30AABB595B18}">
            <xm:f>('34'!#REF!&lt;0)*(LEN('34'!#REF!)=0)*(('34'!#REF!="")+('34'!#REF!="En curso"))</xm:f>
            <x14:dxf>
              <font>
                <color theme="7" tint="-0.24994659260841701"/>
              </font>
              <fill>
                <patternFill patternType="none">
                  <bgColor auto="1"/>
                </patternFill>
              </fill>
            </x14:dxf>
          </x14:cfRule>
          <xm:sqref>G53:G58</xm:sqref>
        </x14:conditionalFormatting>
        <x14:conditionalFormatting xmlns:xm="http://schemas.microsoft.com/office/excel/2006/main">
          <x14:cfRule type="expression" priority="1" id="{9CE5A14E-1B4B-4DCC-A84C-C0F7BC4FD6AF}">
            <xm:f>'34'!#REF!="Vencida"</xm:f>
            <x14:dxf>
              <font>
                <color theme="8" tint="-0.24994659260841701"/>
              </font>
            </x14:dxf>
          </x14:cfRule>
          <x14:cfRule type="expression" priority="2" id="{203EDD13-84DC-497B-AC81-914DF8DEAFDC}">
            <xm:f>'34'!#REF!="Cancelada"</xm:f>
            <x14:dxf>
              <font>
                <color theme="0" tint="-0.24994659260841701"/>
              </font>
            </x14:dxf>
          </x14:cfRule>
          <x14:cfRule type="expression" priority="3" id="{37D6937D-0EFA-4030-884F-98C32BA7288B}">
            <xm:f>'34'!#REF!="Pausada"</xm:f>
            <x14:dxf>
              <font>
                <color theme="9"/>
              </font>
            </x14:dxf>
          </x14:cfRule>
          <x14:cfRule type="expression" priority="4" id="{46DD977A-8CA0-4475-86E4-C4D8B2DA65F2}">
            <xm:f>'34'!#REF!="Para hoy"</xm:f>
            <x14:dxf>
              <font>
                <color theme="6" tint="-0.499984740745262"/>
              </font>
            </x14:dxf>
          </x14:cfRule>
          <x14:cfRule type="expression" priority="5" id="{CB346EBF-2011-4931-976E-C0FDCC6B27D6}">
            <xm:f>'34'!#REF!="En curso"</xm:f>
            <x14:dxf>
              <font>
                <color theme="7" tint="-0.24994659260841701"/>
              </font>
            </x14:dxf>
          </x14:cfRule>
          <x14:cfRule type="expression" priority="6" id="{0C0461A7-C807-4AFD-B07A-0CC49268ACA4}">
            <xm:f>'34'!#REF!="Completada"</xm:f>
            <x14:dxf>
              <font>
                <strike/>
                <color theme="0" tint="-0.24994659260841701"/>
              </font>
              <fill>
                <patternFill patternType="none">
                  <bgColor auto="1"/>
                </patternFill>
              </fill>
            </x14:dxf>
          </x14:cfRule>
          <x14:cfRule type="expression" priority="7" id="{B329B8AC-0BD1-43FD-A68B-D427770269A8}">
            <xm:f>('34'!#REF!=0)*('34'!#REF!&lt;&gt;"")*(LEN('34'!#REF!)=0)*(('34'!#REF!="")+('34'!#REF!="En curso"))</xm:f>
            <x14:dxf>
              <font>
                <color theme="7" tint="-0.24994659260841701"/>
              </font>
              <fill>
                <patternFill patternType="none">
                  <bgColor auto="1"/>
                </patternFill>
              </fill>
            </x14:dxf>
          </x14:cfRule>
          <x14:cfRule type="expression" priority="8" id="{55047B4C-33F1-4116-A3D5-0B8EC3192072}">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9" id="{1E1B6412-36D0-4AEB-9BF1-BE4D72979CF4}">
            <xm:f>('34'!#REF!=0)*('34'!#REF!&lt;&gt;"")*(LEN('34'!#REF!)=0)*(('34'!#REF!="")+('34'!#REF!="En curso"))</xm:f>
            <x14:dxf>
              <font>
                <color theme="7" tint="-0.24994659260841701"/>
              </font>
              <fill>
                <patternFill patternType="none">
                  <bgColor auto="1"/>
                </patternFill>
              </fill>
            </x14:dxf>
          </x14:cfRule>
          <x14:cfRule type="expression" priority="10" id="{67E00066-DF0F-4817-BCC2-EAD3030B7982}">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1" id="{DEC5D978-0EAB-4348-96E3-B4CB00A5C5F3}">
            <xm:f>('34'!#REF!=0)*('34'!#REF!&lt;&gt;"")*(LEN('34'!#REF!)=0)*(($F53="")+($F53="En curso"))</xm:f>
            <x14:dxf>
              <font>
                <color theme="7" tint="-0.24994659260841701"/>
              </font>
              <fill>
                <patternFill patternType="none">
                  <bgColor auto="1"/>
                </patternFill>
              </fill>
            </x14:dxf>
          </x14:cfRule>
          <x14:cfRule type="expression" priority="12" id="{8890FAA5-75DB-4B73-8852-1825ED968F99}">
            <xm:f>('34'!#REF!&lt;0)*(LEN('34'!#REF!)=0)*(($F53="")+($F53="En curso"))</xm:f>
            <x14:dxf>
              <font>
                <color theme="7" tint="-0.24994659260841701"/>
              </font>
              <fill>
                <patternFill patternType="none">
                  <bgColor auto="1"/>
                </patternFill>
              </fill>
            </x14:dxf>
          </x14:cfRule>
          <xm:sqref>F53:F58</xm:sqref>
        </x14:conditionalFormatting>
        <x14:conditionalFormatting xmlns:xm="http://schemas.microsoft.com/office/excel/2006/main">
          <x14:cfRule type="expression" priority="109" id="{7BA79C87-0D92-459B-A041-99F71DDD9128}">
            <xm:f>('34'!#REF!=0)*('34'!#REF!&lt;&gt;"")*(LEN('34'!#REF!)=0)*(($F69="")+($F69="En curso"))</xm:f>
            <x14:dxf>
              <font>
                <color theme="7" tint="-0.24994659260841701"/>
              </font>
              <fill>
                <patternFill patternType="none">
                  <bgColor auto="1"/>
                </patternFill>
              </fill>
            </x14:dxf>
          </x14:cfRule>
          <x14:cfRule type="expression" priority="110" id="{C8F96CED-2981-4781-8346-B99A88ADEE37}">
            <xm:f>('34'!#REF!&lt;0)*(LEN('34'!#REF!)=0)*(($F69="")+($F69="En curso"))</xm:f>
            <x14:dxf>
              <font>
                <color theme="7" tint="-0.24994659260841701"/>
              </font>
              <fill>
                <patternFill patternType="none">
                  <bgColor auto="1"/>
                </patternFill>
              </fill>
            </x14:dxf>
          </x14:cfRule>
          <x14:cfRule type="expression" priority="111" id="{D7F9ED1E-734A-4395-9FB5-1D27A14BEACE}">
            <xm:f>('34'!#REF!=0)*('34'!#REF!&lt;&gt;"")*(LEN('34'!#REF!)=0)*(($F69="")+($F69="En curso"))</xm:f>
            <x14:dxf>
              <font>
                <color theme="7" tint="-0.24994659260841701"/>
              </font>
              <fill>
                <patternFill patternType="none">
                  <bgColor auto="1"/>
                </patternFill>
              </fill>
            </x14:dxf>
          </x14:cfRule>
          <x14:cfRule type="expression" priority="112" id="{155FE802-1C00-40FB-95B2-ED91F4CAE85B}">
            <xm:f>('34'!#REF!&lt;0)*(LEN('34'!#REF!)=0)*(($F69="")+($F69="En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3" id="{B5041C78-85FB-4453-8F67-83643263486B}">
            <xm:f>('34'!#REF!=0)*('34'!#REF!&lt;&gt;"")*(LEN('34'!#REF!)=0)*(($F81="")+($F81="En curso"))</xm:f>
            <x14:dxf>
              <font>
                <color theme="7" tint="-0.24994659260841701"/>
              </font>
              <fill>
                <patternFill patternType="none">
                  <bgColor auto="1"/>
                </patternFill>
              </fill>
            </x14:dxf>
          </x14:cfRule>
          <x14:cfRule type="expression" priority="114" id="{BD51BD03-8800-4B0E-AB16-6666F4E053FE}">
            <xm:f>('34'!#REF!&lt;0)*(LEN('34'!#REF!)=0)*(($F81="")+($F81="En curso"))</xm:f>
            <x14:dxf>
              <font>
                <color theme="7" tint="-0.24994659260841701"/>
              </font>
              <fill>
                <patternFill patternType="none">
                  <bgColor auto="1"/>
                </patternFill>
              </fill>
            </x14:dxf>
          </x14:cfRule>
          <x14:cfRule type="expression" priority="115" id="{B728D121-8AC8-4B17-A685-C48E3A521254}">
            <xm:f>('34'!#REF!=0)*('34'!#REF!&lt;&gt;"")*(LEN('34'!#REF!)=0)*(($F81="")+($F81="En curso"))</xm:f>
            <x14:dxf>
              <font>
                <color theme="7" tint="-0.24994659260841701"/>
              </font>
              <fill>
                <patternFill patternType="none">
                  <bgColor auto="1"/>
                </patternFill>
              </fill>
            </x14:dxf>
          </x14:cfRule>
          <x14:cfRule type="expression" priority="116" id="{9A69B8CB-0A70-489C-8608-CBE2E460013F}">
            <xm:f>('34'!#REF!&lt;0)*(LEN('34'!#REF!)=0)*(($F81="")+($F81="En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7" id="{55D0DE3E-BA82-41EC-A3A2-A2BEF8A4C95C}">
            <xm:f>('34'!#REF!=0)*('34'!#REF!&lt;&gt;"")*(LEN('34'!#REF!)=0)*(($F89="")+($F89="En curso"))</xm:f>
            <x14:dxf>
              <font>
                <color theme="7" tint="-0.24994659260841701"/>
              </font>
              <fill>
                <patternFill patternType="none">
                  <bgColor auto="1"/>
                </patternFill>
              </fill>
            </x14:dxf>
          </x14:cfRule>
          <x14:cfRule type="expression" priority="118" id="{86AF4621-50AE-40A4-B5DD-0773AF8E8B20}">
            <xm:f>('34'!#REF!&lt;0)*(LEN('34'!#REF!)=0)*(($F89="")+($F89="En curso"))</xm:f>
            <x14:dxf>
              <font>
                <color theme="7" tint="-0.24994659260841701"/>
              </font>
              <fill>
                <patternFill patternType="none">
                  <bgColor auto="1"/>
                </patternFill>
              </fill>
            </x14:dxf>
          </x14:cfRule>
          <x14:cfRule type="expression" priority="119" id="{D716DD21-8314-4141-AA5E-4FCEE22EF8C0}">
            <xm:f>('34'!#REF!=0)*('34'!#REF!&lt;&gt;"")*(LEN('34'!#REF!)=0)*(($F85="")+($F85="En curso"))</xm:f>
            <x14:dxf>
              <font>
                <color theme="7" tint="-0.24994659260841701"/>
              </font>
              <fill>
                <patternFill patternType="none">
                  <bgColor auto="1"/>
                </patternFill>
              </fill>
            </x14:dxf>
          </x14:cfRule>
          <x14:cfRule type="expression" priority="120" id="{2B96D105-EE08-4BE2-9933-57F46425A1F8}">
            <xm:f>('34'!#REF!&lt;0)*(LEN('34'!#REF!)=0)*(($F85="")+($F85="En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21" id="{1BFB9D17-045F-47C5-8E73-0CCB2AA3DE0E}">
            <xm:f>('34'!#REF!=0)*('34'!#REF!&lt;&gt;"")*(LEN('34'!#REF!)=0)*(($F46="")+($F46="En curso"))</xm:f>
            <x14:dxf>
              <font>
                <color theme="7" tint="-0.24994659260841701"/>
              </font>
              <fill>
                <patternFill patternType="none">
                  <bgColor auto="1"/>
                </patternFill>
              </fill>
            </x14:dxf>
          </x14:cfRule>
          <x14:cfRule type="expression" priority="122" id="{666DC3ED-1A3C-4A3D-A5D8-5950009BAB69}">
            <xm:f>('34'!#REF!&lt;0)*(LEN('34'!#REF!)=0)*(($F46="")+($F46="En curso"))</xm:f>
            <x14:dxf>
              <font>
                <color theme="7" tint="-0.24994659260841701"/>
              </font>
              <fill>
                <patternFill patternType="none">
                  <bgColor auto="1"/>
                </patternFill>
              </fill>
            </x14:dxf>
          </x14:cfRule>
          <x14:cfRule type="expression" priority="123" id="{45EC94D0-588B-4612-ADD3-604EAF140E97}">
            <xm:f>('34'!#REF!=0)*('34'!#REF!&lt;&gt;"")*(LEN('34'!#REF!)=0)*(($F53="")+($F53="En curso"))</xm:f>
            <x14:dxf>
              <font>
                <color theme="7" tint="-0.24994659260841701"/>
              </font>
              <fill>
                <patternFill patternType="none">
                  <bgColor auto="1"/>
                </patternFill>
              </fill>
            </x14:dxf>
          </x14:cfRule>
          <x14:cfRule type="expression" priority="124" id="{B97363C2-7621-4BBE-8471-C35727A7DB21}">
            <xm:f>('34'!#REF!&lt;0)*(LEN('34'!#REF!)=0)*(($F53="")+($F53="En curso"))</xm:f>
            <x14:dxf>
              <font>
                <color theme="7" tint="-0.24994659260841701"/>
              </font>
              <fill>
                <patternFill patternType="none">
                  <bgColor auto="1"/>
                </patternFill>
              </fill>
            </x14:dxf>
          </x14:cfRule>
          <xm:sqref>C53:C58</xm:sqref>
        </x14:conditionalFormatting>
        <x14:conditionalFormatting xmlns:xm="http://schemas.microsoft.com/office/excel/2006/main">
          <x14:cfRule type="expression" priority="125" id="{E8E3633E-CFE1-43A6-B3CC-17BB80B73B7C}">
            <xm:f>('34'!#REF!=0)*('34'!#REF!&lt;&gt;"")*(LEN('34'!#REF!)=0)*(($F45="")+($F45="En curso"))</xm:f>
            <x14:dxf>
              <font>
                <color theme="7" tint="-0.24994659260841701"/>
              </font>
              <fill>
                <patternFill patternType="none">
                  <bgColor auto="1"/>
                </patternFill>
              </fill>
            </x14:dxf>
          </x14:cfRule>
          <x14:cfRule type="expression" priority="126" id="{B863A4B3-A695-42F7-9C7A-B72311A63D0E}">
            <xm:f>('34'!#REF!&lt;0)*(LEN('34'!#REF!)=0)*(($F45="")+($F45="En curso"))</xm:f>
            <x14:dxf>
              <font>
                <color theme="7" tint="-0.24994659260841701"/>
              </font>
              <fill>
                <patternFill patternType="none">
                  <bgColor auto="1"/>
                </patternFill>
              </fill>
            </x14:dxf>
          </x14:cfRule>
          <x14:cfRule type="expression" priority="127" id="{217D7150-2DB4-4125-BCBC-5B73781F73BD}">
            <xm:f>('34'!#REF!=0)*('34'!#REF!&lt;&gt;"")*(LEN('34'!#REF!)=0)*(($F46="")+($F46="En curso"))</xm:f>
            <x14:dxf>
              <font>
                <color theme="7" tint="-0.24994659260841701"/>
              </font>
              <fill>
                <patternFill patternType="none">
                  <bgColor auto="1"/>
                </patternFill>
              </fill>
            </x14:dxf>
          </x14:cfRule>
          <x14:cfRule type="expression" priority="128" id="{CEB7413F-E5A1-40DE-9182-F00DBC1F3594}">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257" id="{E035BAC1-EB3A-411D-8A03-C4570C3C91CB}">
            <xm:f>('34'!#REF!=0)*('34'!#REF!&lt;&gt;"")*(LEN('34'!#REF!)=0)*((#REF!="")+(#REF!="En curso"))</xm:f>
            <x14:dxf>
              <font>
                <color theme="7" tint="-0.24994659260841701"/>
              </font>
              <fill>
                <patternFill patternType="none">
                  <bgColor auto="1"/>
                </patternFill>
              </fill>
            </x14:dxf>
          </x14:cfRule>
          <x14:cfRule type="expression" priority="258" id="{9499B14D-49FA-4F36-8742-3E6AE5FEB501}">
            <xm:f>('34'!#REF!&lt;0)*(LEN('34'!#REF!)=0)*((#REF!="")+(#REF!="En curso"))</xm:f>
            <x14:dxf>
              <font>
                <color theme="7" tint="-0.24994659260841701"/>
              </font>
              <fill>
                <patternFill patternType="none">
                  <bgColor auto="1"/>
                </patternFill>
              </fill>
            </x14:dxf>
          </x14:cfRule>
          <x14:cfRule type="expression" priority="259" id="{807EFEBD-606F-40C0-8BC3-4B8132B7EB10}">
            <xm:f>('34'!#REF!=0)*('34'!#REF!&lt;&gt;"")*(LEN('34'!#REF!)=0)*((#REF!="")+(#REF!="En curso"))</xm:f>
            <x14:dxf>
              <font>
                <color theme="7" tint="-0.24994659260841701"/>
              </font>
              <fill>
                <patternFill patternType="none">
                  <bgColor auto="1"/>
                </patternFill>
              </fill>
            </x14:dxf>
          </x14:cfRule>
          <x14:cfRule type="expression" priority="260" id="{66D77C33-232A-41DB-A1D8-1AF08F4A1F70}">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61" id="{96EC9F73-5648-4A0D-A3EF-0410BCA852C8}">
            <xm:f>('34'!#REF!=0)*('34'!#REF!&lt;&gt;"")*(LEN('34'!#REF!)=0)*((#REF!="")+(#REF!="En curso"))</xm:f>
            <x14:dxf>
              <font>
                <color theme="7" tint="-0.24994659260841701"/>
              </font>
              <fill>
                <patternFill patternType="none">
                  <bgColor auto="1"/>
                </patternFill>
              </fill>
            </x14:dxf>
          </x14:cfRule>
          <x14:cfRule type="expression" priority="262" id="{3CD2688D-1A48-4A3F-AEB7-88C20B1B8475}">
            <xm:f>('34'!#REF!&lt;0)*(LEN('34'!#REF!)=0)*((#REF!="")+(#REF!="En curso"))</xm:f>
            <x14:dxf>
              <font>
                <color theme="7" tint="-0.24994659260841701"/>
              </font>
              <fill>
                <patternFill patternType="none">
                  <bgColor auto="1"/>
                </patternFill>
              </fill>
            </x14:dxf>
          </x14:cfRule>
          <x14:cfRule type="expression" priority="263" id="{864D5A77-061A-4281-9BE4-B72EE0924B3D}">
            <xm:f>('34'!#REF!=0)*('34'!#REF!&lt;&gt;"")*(LEN('34'!#REF!)=0)*((#REF!="")+(#REF!="En curso"))</xm:f>
            <x14:dxf>
              <font>
                <color theme="7" tint="-0.24994659260841701"/>
              </font>
              <fill>
                <patternFill patternType="none">
                  <bgColor auto="1"/>
                </patternFill>
              </fill>
            </x14:dxf>
          </x14:cfRule>
          <x14:cfRule type="expression" priority="264" id="{2EFC5CBD-E684-40E7-9C6C-7170033D2049}">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671" id="{769A47B9-EA1F-4F43-A0B8-3557511D594C}">
            <xm:f>('34'!#REF!=0)*('34'!#REF!&lt;&gt;"")*(LEN('34'!#REF!)=0)*((#REF!="")+(#REF!="En curso"))</xm:f>
            <x14:dxf>
              <font>
                <color theme="7" tint="-0.24994659260841701"/>
              </font>
              <fill>
                <patternFill patternType="none">
                  <bgColor auto="1"/>
                </patternFill>
              </fill>
            </x14:dxf>
          </x14:cfRule>
          <x14:cfRule type="expression" priority="672" id="{18AF3FFA-7873-4A18-B6C8-1A3737D4DF79}">
            <xm:f>('34'!#REF!&lt;0)*(LEN('34'!#REF!)=0)*((#REF!="")+(#REF!="En curso"))</xm:f>
            <x14:dxf>
              <font>
                <color theme="7" tint="-0.24994659260841701"/>
              </font>
              <fill>
                <patternFill patternType="none">
                  <bgColor auto="1"/>
                </patternFill>
              </fill>
            </x14:dxf>
          </x14:cfRule>
          <x14:cfRule type="expression" priority="673" id="{65EB0BBD-A8E8-47BF-83E3-64C4040B825D}">
            <xm:f>('34'!#REF!=0)*('34'!#REF!&lt;&gt;"")*(LEN('34'!#REF!)=0)*(($F28="")+($F28="En curso"))</xm:f>
            <x14:dxf>
              <font>
                <color theme="7" tint="-0.24994659260841701"/>
              </font>
              <fill>
                <patternFill patternType="none">
                  <bgColor auto="1"/>
                </patternFill>
              </fill>
            </x14:dxf>
          </x14:cfRule>
          <x14:cfRule type="expression" priority="674" id="{C81A086F-AB97-4B45-8902-C4A268EAB980}">
            <xm:f>('34'!#REF!&lt;0)*(LEN('34'!#REF!)=0)*(($F28="")+($F28="En curso"))</xm:f>
            <x14:dxf>
              <font>
                <color theme="7" tint="-0.24994659260841701"/>
              </font>
              <fill>
                <patternFill patternType="none">
                  <bgColor auto="1"/>
                </patternFill>
              </fill>
            </x14:dxf>
          </x14:cfRule>
          <xm:sqref>E34</xm:sqref>
        </x14:conditionalFormatting>
        <x14:conditionalFormatting xmlns:xm="http://schemas.microsoft.com/office/excel/2006/main">
          <x14:cfRule type="expression" priority="759" id="{4ACB4AC7-9473-41AB-9195-B4096DB1416D}">
            <xm:f>('34'!#REF!=0)*('34'!#REF!&lt;&gt;"")*(LEN('34'!#REF!)=0)*(($F28="")+($F28="En curso"))</xm:f>
            <x14:dxf>
              <font>
                <color theme="7" tint="-0.24994659260841701"/>
              </font>
              <fill>
                <patternFill patternType="none">
                  <bgColor auto="1"/>
                </patternFill>
              </fill>
            </x14:dxf>
          </x14:cfRule>
          <x14:cfRule type="expression" priority="760" id="{172A322D-EA1C-4070-823C-09ECD2FE56EE}">
            <xm:f>('34'!#REF!&lt;0)*(LEN('34'!#REF!)=0)*(($F28="")+($F28="En curso"))</xm:f>
            <x14:dxf>
              <font>
                <color theme="7" tint="-0.24994659260841701"/>
              </font>
              <fill>
                <patternFill patternType="none">
                  <bgColor auto="1"/>
                </patternFill>
              </fill>
            </x14:dxf>
          </x14:cfRule>
          <x14:cfRule type="expression" priority="761" id="{DE59B442-17A6-4398-A4A5-11EB24685933}">
            <xm:f>('34'!#REF!=0)*('34'!#REF!&lt;&gt;"")*(LEN('34'!#REF!)=0)*(($F34="")+($F34="En curso"))</xm:f>
            <x14:dxf>
              <font>
                <color theme="7" tint="-0.24994659260841701"/>
              </font>
              <fill>
                <patternFill patternType="none">
                  <bgColor auto="1"/>
                </patternFill>
              </fill>
            </x14:dxf>
          </x14:cfRule>
          <x14:cfRule type="expression" priority="762" id="{ED41E71C-415D-4D24-8235-8E1AB5F325FF}">
            <xm:f>('34'!#REF!&lt;0)*(LEN('34'!#REF!)=0)*(($F34="")+($F34="En curso"))</xm:f>
            <x14:dxf>
              <font>
                <color theme="7" tint="-0.24994659260841701"/>
              </font>
              <fill>
                <patternFill patternType="none">
                  <bgColor auto="1"/>
                </patternFill>
              </fill>
            </x14:dxf>
          </x14:cfRule>
          <xm:sqref>C34:C38</xm:sqref>
        </x14:conditionalFormatting>
        <x14:conditionalFormatting xmlns:xm="http://schemas.microsoft.com/office/excel/2006/main">
          <x14:cfRule type="expression" priority="763" id="{7C0027A7-3B02-4B4F-B642-251386103E72}">
            <xm:f>('34'!#REF!=0)*('34'!#REF!&lt;&gt;"")*(LEN('34'!#REF!)=0)*((#REF!="")+(#REF!="En curso"))</xm:f>
            <x14:dxf>
              <font>
                <color theme="7" tint="-0.24994659260841701"/>
              </font>
              <fill>
                <patternFill patternType="none">
                  <bgColor auto="1"/>
                </patternFill>
              </fill>
            </x14:dxf>
          </x14:cfRule>
          <x14:cfRule type="expression" priority="764" id="{CF9D081A-EE24-4AB9-A03C-BC9477AF151F}">
            <xm:f>('34'!#REF!&lt;0)*(LEN('34'!#REF!)=0)*((#REF!="")+(#REF!="En curso"))</xm:f>
            <x14:dxf>
              <font>
                <color theme="7" tint="-0.24994659260841701"/>
              </font>
              <fill>
                <patternFill patternType="none">
                  <bgColor auto="1"/>
                </patternFill>
              </fill>
            </x14:dxf>
          </x14:cfRule>
          <x14:cfRule type="expression" priority="765" id="{3DF97CC8-0178-4F6F-A852-827B5999945A}">
            <xm:f>('34'!#REF!=0)*('34'!#REF!&lt;&gt;"")*(LEN('34'!#REF!)=0)*((#REF!="")+(#REF!="En curso"))</xm:f>
            <x14:dxf>
              <font>
                <color theme="7" tint="-0.24994659260841701"/>
              </font>
              <fill>
                <patternFill patternType="none">
                  <bgColor auto="1"/>
                </patternFill>
              </fill>
            </x14:dxf>
          </x14:cfRule>
          <x14:cfRule type="expression" priority="766" id="{144D6A2D-3675-4E8A-9359-8B2B66C1B987}">
            <xm:f>('34'!#REF!&lt;0)*(LEN('34'!#REF!)=0)*((#REF!="")+(#REF!="En curso"))</xm:f>
            <x14:dxf>
              <font>
                <color theme="7" tint="-0.24994659260841701"/>
              </font>
              <fill>
                <patternFill patternType="none">
                  <bgColor auto="1"/>
                </patternFill>
              </fill>
            </x14:dxf>
          </x14:cfRule>
          <xm:sqref>E39</xm:sqref>
        </x14:conditionalFormatting>
        <x14:conditionalFormatting xmlns:xm="http://schemas.microsoft.com/office/excel/2006/main">
          <x14:cfRule type="expression" priority="767" id="{31C57085-67BB-4944-B4E8-665E41177E56}">
            <xm:f>('34'!#REF!=0)*('34'!#REF!&lt;&gt;"")*(LEN('34'!#REF!)=0)*((#REF!="")+(#REF!="En curso"))</xm:f>
            <x14:dxf>
              <font>
                <color theme="7" tint="-0.24994659260841701"/>
              </font>
              <fill>
                <patternFill patternType="none">
                  <bgColor auto="1"/>
                </patternFill>
              </fill>
            </x14:dxf>
          </x14:cfRule>
          <x14:cfRule type="expression" priority="768" id="{FCFE73FF-C058-47D2-847C-87B19E814DD1}">
            <xm:f>('34'!#REF!&lt;0)*(LEN('34'!#REF!)=0)*((#REF!="")+(#REF!="En curso"))</xm:f>
            <x14:dxf>
              <font>
                <color theme="7" tint="-0.24994659260841701"/>
              </font>
              <fill>
                <patternFill patternType="none">
                  <bgColor auto="1"/>
                </patternFill>
              </fill>
            </x14:dxf>
          </x14:cfRule>
          <x14:cfRule type="expression" priority="769" id="{1AAA5E47-B823-4247-BA9F-333DBFF3029B}">
            <xm:f>('34'!#REF!=0)*('34'!#REF!&lt;&gt;"")*(LEN('34'!#REF!)=0)*(($F39="")+($F39="En curso"))</xm:f>
            <x14:dxf>
              <font>
                <color theme="7" tint="-0.24994659260841701"/>
              </font>
              <fill>
                <patternFill patternType="none">
                  <bgColor auto="1"/>
                </patternFill>
              </fill>
            </x14:dxf>
          </x14:cfRule>
          <x14:cfRule type="expression" priority="770" id="{0988D765-8DAA-4215-BE56-9FE8B4BF7AB8}">
            <xm:f>('34'!#REF!&lt;0)*(LEN('34'!#REF!)=0)*(($F39="")+($F39="En curso"))</xm:f>
            <x14:dxf>
              <font>
                <color theme="7" tint="-0.24994659260841701"/>
              </font>
              <fill>
                <patternFill patternType="none">
                  <bgColor auto="1"/>
                </patternFill>
              </fill>
            </x14:dxf>
          </x14:cfRule>
          <xm:sqref>C39</xm:sqref>
        </x14:conditionalFormatting>
        <x14:conditionalFormatting xmlns:xm="http://schemas.microsoft.com/office/excel/2006/main">
          <x14:cfRule type="expression" priority="771" id="{EF54B179-6F4D-45E4-B15B-EAC5F4B7D5DE}">
            <xm:f>('34'!#REF!=0)*('34'!#REF!&lt;&gt;"")*(LEN('34'!#REF!)=0)*((#REF!="")+(#REF!="En curso"))</xm:f>
            <x14:dxf>
              <font>
                <color theme="7" tint="-0.24994659260841701"/>
              </font>
              <fill>
                <patternFill patternType="none">
                  <bgColor auto="1"/>
                </patternFill>
              </fill>
            </x14:dxf>
          </x14:cfRule>
          <x14:cfRule type="expression" priority="772" id="{E9F927DE-CFD4-401B-BE78-5BD80FE1CB1C}">
            <xm:f>('34'!#REF!&lt;0)*(LEN('34'!#REF!)=0)*((#REF!="")+(#REF!="En curso"))</xm:f>
            <x14:dxf>
              <font>
                <color theme="7" tint="-0.24994659260841701"/>
              </font>
              <fill>
                <patternFill patternType="none">
                  <bgColor auto="1"/>
                </patternFill>
              </fill>
            </x14:dxf>
          </x14:cfRule>
          <x14:cfRule type="expression" priority="773" id="{5DFC6F15-0550-44D8-BFB6-20D1104BE8DC}">
            <xm:f>('34'!#REF!=0)*('34'!#REF!&lt;&gt;"")*(LEN('34'!#REF!)=0)*(($F33="")+($F33="En curso"))</xm:f>
            <x14:dxf>
              <font>
                <color theme="7" tint="-0.24994659260841701"/>
              </font>
              <fill>
                <patternFill patternType="none">
                  <bgColor auto="1"/>
                </patternFill>
              </fill>
            </x14:dxf>
          </x14:cfRule>
          <x14:cfRule type="expression" priority="774" id="{249A87FE-A71C-4DCF-A7AA-608A0CC38021}">
            <xm:f>('34'!#REF!&lt;0)*(LEN('34'!#REF!)=0)*(($F33="")+($F33="En curso"))</xm:f>
            <x14:dxf>
              <font>
                <color theme="7" tint="-0.24994659260841701"/>
              </font>
              <fill>
                <patternFill patternType="none">
                  <bgColor auto="1"/>
                </patternFill>
              </fill>
            </x14:dxf>
          </x14:cfRule>
          <xm:sqref>E40</xm:sqref>
        </x14:conditionalFormatting>
        <x14:conditionalFormatting xmlns:xm="http://schemas.microsoft.com/office/excel/2006/main">
          <x14:cfRule type="expression" priority="775" id="{8C305E99-BA24-4A65-9BAD-19AB5C262474}">
            <xm:f>('34'!#REF!=0)*('34'!#REF!&lt;&gt;"")*(LEN('34'!#REF!)=0)*(($F32="")+($F32="En curso"))</xm:f>
            <x14:dxf>
              <font>
                <color theme="7" tint="-0.24994659260841701"/>
              </font>
              <fill>
                <patternFill patternType="none">
                  <bgColor auto="1"/>
                </patternFill>
              </fill>
            </x14:dxf>
          </x14:cfRule>
          <x14:cfRule type="expression" priority="776" id="{89638AB4-37ED-4EC0-A9D8-536381D0849E}">
            <xm:f>('34'!#REF!&lt;0)*(LEN('34'!#REF!)=0)*(($F32="")+($F32="En curso"))</xm:f>
            <x14:dxf>
              <font>
                <color theme="7" tint="-0.24994659260841701"/>
              </font>
              <fill>
                <patternFill patternType="none">
                  <bgColor auto="1"/>
                </patternFill>
              </fill>
            </x14:dxf>
          </x14:cfRule>
          <x14:cfRule type="expression" priority="777" id="{34130715-208E-4459-A0A3-60EAE4248A08}">
            <xm:f>('34'!#REF!=0)*('34'!#REF!&lt;&gt;"")*(LEN('34'!#REF!)=0)*((#REF!="")+(#REF!="En curso"))</xm:f>
            <x14:dxf>
              <font>
                <color theme="7" tint="-0.24994659260841701"/>
              </font>
              <fill>
                <patternFill patternType="none">
                  <bgColor auto="1"/>
                </patternFill>
              </fill>
            </x14:dxf>
          </x14:cfRule>
          <x14:cfRule type="expression" priority="778" id="{779C9DE0-C76B-4633-AA20-A383C8991702}">
            <xm:f>('34'!#REF!&lt;0)*(LEN('34'!#REF!)=0)*((#REF!="")+(#REF!="En curso"))</xm:f>
            <x14:dxf>
              <font>
                <color theme="7" tint="-0.24994659260841701"/>
              </font>
              <fill>
                <patternFill patternType="none">
                  <bgColor auto="1"/>
                </patternFill>
              </fill>
            </x14:dxf>
          </x14:cfRule>
          <xm:sqref>E39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1F82-878D-45E3-B4F7-3C45040173D4}">
  <sheetPr>
    <tabColor theme="4"/>
    <pageSetUpPr autoPageBreaks="0" fitToPage="1"/>
  </sheetPr>
  <dimension ref="A1:Q76"/>
  <sheetViews>
    <sheetView showGridLines="0" topLeftCell="A24" zoomScale="80" zoomScaleNormal="80" workbookViewId="0">
      <selection activeCell="A44" sqref="A44:XFD44"/>
    </sheetView>
  </sheetViews>
  <sheetFormatPr defaultColWidth="8.6640625" defaultRowHeight="18.2"/>
  <cols>
    <col min="1" max="1" width="2.5546875" style="25" customWidth="1"/>
    <col min="2" max="3" width="21" style="25" customWidth="1"/>
    <col min="4" max="4" width="70.6640625" style="25" customWidth="1"/>
    <col min="5" max="5" width="14.33203125" style="25" customWidth="1"/>
    <col min="6" max="6" width="15.5546875" style="25" customWidth="1"/>
    <col min="7" max="7" width="99.44140625" style="25" customWidth="1"/>
    <col min="8" max="8" width="2.5546875" style="25" customWidth="1"/>
    <col min="9" max="9" width="20.44140625" style="25" customWidth="1"/>
    <col min="10" max="16384" width="8.6640625" style="25"/>
  </cols>
  <sheetData>
    <row r="1" spans="1:17" customFormat="1" ht="34.5">
      <c r="A1" s="3"/>
      <c r="B1" s="430" t="s">
        <v>41</v>
      </c>
      <c r="C1" s="430"/>
      <c r="D1" s="430"/>
      <c r="E1" s="430"/>
      <c r="F1" s="425"/>
      <c r="G1" s="425"/>
      <c r="H1" s="425"/>
      <c r="I1" s="425"/>
      <c r="J1" s="425"/>
      <c r="K1" s="425"/>
      <c r="L1" s="425"/>
      <c r="M1" s="425"/>
      <c r="N1" s="425"/>
      <c r="O1" s="425"/>
      <c r="P1" s="425"/>
      <c r="Q1" s="425"/>
    </row>
    <row r="2" spans="1:17" s="14" customFormat="1" ht="34.5">
      <c r="A2" s="12"/>
      <c r="B2" s="431" t="s">
        <v>42</v>
      </c>
      <c r="C2" s="431"/>
      <c r="D2" s="431"/>
      <c r="E2" s="431"/>
      <c r="F2" s="13"/>
      <c r="G2" s="13"/>
      <c r="H2" s="13"/>
      <c r="I2" s="13"/>
      <c r="J2" s="13"/>
      <c r="K2" s="13"/>
    </row>
    <row r="3" spans="1:17" s="23" customFormat="1">
      <c r="B3" s="7" t="s">
        <v>4</v>
      </c>
      <c r="C3" s="8" t="s">
        <v>5</v>
      </c>
      <c r="D3" s="8" t="s">
        <v>6</v>
      </c>
      <c r="E3" s="8" t="s">
        <v>7</v>
      </c>
      <c r="F3" s="24" t="s">
        <v>8</v>
      </c>
      <c r="G3" s="9" t="s">
        <v>9</v>
      </c>
    </row>
    <row r="4" spans="1:17" customFormat="1">
      <c r="B4" s="16"/>
      <c r="C4" s="10"/>
      <c r="E4" s="10"/>
      <c r="G4" s="17"/>
    </row>
    <row r="5" spans="1:17" ht="21.95" customHeight="1">
      <c r="B5" s="16" t="s">
        <v>43</v>
      </c>
      <c r="C5" s="43"/>
      <c r="D5" s="44" t="s">
        <v>44</v>
      </c>
      <c r="E5" s="43">
        <v>5.5</v>
      </c>
      <c r="F5" s="44" t="s">
        <v>45</v>
      </c>
      <c r="G5" s="45"/>
    </row>
    <row r="6" spans="1:17" ht="21.4" customHeight="1">
      <c r="B6" s="36" t="s">
        <v>12</v>
      </c>
      <c r="C6" s="46"/>
      <c r="D6" s="47" t="s">
        <v>46</v>
      </c>
      <c r="E6" s="48">
        <v>7</v>
      </c>
      <c r="F6" s="47" t="s">
        <v>45</v>
      </c>
      <c r="G6" s="49" t="s">
        <v>47</v>
      </c>
    </row>
    <row r="7" spans="1:17" ht="30.75" customHeight="1">
      <c r="B7" s="16" t="s">
        <v>12</v>
      </c>
      <c r="C7" s="43"/>
      <c r="D7" s="44" t="s">
        <v>48</v>
      </c>
      <c r="E7" s="43">
        <v>8</v>
      </c>
      <c r="F7" s="44" t="s">
        <v>45</v>
      </c>
      <c r="G7" s="51"/>
    </row>
    <row r="8" spans="1:17">
      <c r="B8" s="16" t="s">
        <v>12</v>
      </c>
      <c r="C8" s="43"/>
      <c r="D8" s="44" t="s">
        <v>49</v>
      </c>
      <c r="E8" s="43">
        <v>6</v>
      </c>
      <c r="F8" s="44" t="s">
        <v>45</v>
      </c>
      <c r="G8" s="45" t="s">
        <v>47</v>
      </c>
    </row>
    <row r="9" spans="1:17" s="28" customFormat="1">
      <c r="B9" s="16" t="s">
        <v>12</v>
      </c>
      <c r="C9" s="43"/>
      <c r="D9" s="44" t="s">
        <v>50</v>
      </c>
      <c r="E9" s="43">
        <v>4.5</v>
      </c>
      <c r="F9" s="44" t="s">
        <v>45</v>
      </c>
      <c r="G9" s="45"/>
    </row>
    <row r="10" spans="1:17">
      <c r="B10" s="16" t="s">
        <v>21</v>
      </c>
      <c r="C10" s="43"/>
      <c r="D10" s="44" t="s">
        <v>51</v>
      </c>
      <c r="E10" s="48">
        <v>4</v>
      </c>
      <c r="F10" s="44" t="s">
        <v>45</v>
      </c>
      <c r="G10" s="50"/>
      <c r="I10"/>
    </row>
    <row r="11" spans="1:17" ht="16.899999999999999" customHeight="1">
      <c r="B11" s="16"/>
      <c r="C11" s="10"/>
      <c r="D11"/>
      <c r="E11" s="10"/>
      <c r="F11"/>
      <c r="G11" s="17"/>
      <c r="I11"/>
    </row>
    <row r="12" spans="1:17">
      <c r="B12" s="16"/>
      <c r="C12" s="10"/>
      <c r="D12"/>
      <c r="E12" s="10"/>
      <c r="F12"/>
      <c r="G12" s="19"/>
      <c r="I12"/>
    </row>
    <row r="13" spans="1:17" ht="21.4" customHeight="1">
      <c r="B13" s="16" t="s">
        <v>21</v>
      </c>
      <c r="C13" s="43"/>
      <c r="D13" s="44" t="s">
        <v>52</v>
      </c>
      <c r="E13" s="43">
        <v>1.3</v>
      </c>
      <c r="F13" s="44" t="s">
        <v>45</v>
      </c>
      <c r="G13" s="51"/>
      <c r="I13"/>
    </row>
    <row r="14" spans="1:17" ht="13.9" customHeight="1">
      <c r="B14" s="16"/>
      <c r="C14" s="10"/>
      <c r="D14"/>
      <c r="E14" s="10"/>
      <c r="F14"/>
      <c r="G14" s="19"/>
      <c r="I14"/>
    </row>
    <row r="15" spans="1:17" ht="26.25" customHeight="1">
      <c r="B15" s="16"/>
      <c r="C15" s="10"/>
      <c r="D15"/>
      <c r="E15" s="10"/>
      <c r="F15"/>
      <c r="G15" s="19"/>
      <c r="I15"/>
    </row>
    <row r="16" spans="1:17">
      <c r="B16" s="4"/>
      <c r="C16" s="5"/>
      <c r="D16"/>
      <c r="E16" s="10"/>
      <c r="F16"/>
      <c r="G16" s="17"/>
      <c r="I16"/>
    </row>
    <row r="17" spans="1:11">
      <c r="B17" s="16"/>
      <c r="C17" s="10"/>
      <c r="D17"/>
      <c r="E17" s="10"/>
      <c r="F17"/>
      <c r="G17" s="17"/>
      <c r="I17"/>
    </row>
    <row r="18" spans="1:11">
      <c r="B18" s="16"/>
      <c r="C18" s="10"/>
      <c r="D18"/>
      <c r="E18" s="10"/>
      <c r="F18"/>
      <c r="G18" s="17"/>
      <c r="I18"/>
    </row>
    <row r="19" spans="1:11">
      <c r="B19" s="16"/>
      <c r="C19" s="10"/>
      <c r="D19"/>
      <c r="E19" s="10"/>
      <c r="F19" s="6"/>
      <c r="G19" s="11"/>
    </row>
    <row r="20" spans="1:11">
      <c r="E20" s="15">
        <f>SUM(E4:E19)</f>
        <v>36.299999999999997</v>
      </c>
      <c r="F20"/>
    </row>
    <row r="22" spans="1:11" s="14" customFormat="1" ht="34.5">
      <c r="A22" s="12"/>
      <c r="B22" s="431" t="s">
        <v>53</v>
      </c>
      <c r="C22" s="431"/>
      <c r="D22" s="431"/>
      <c r="E22" s="431"/>
      <c r="F22" s="13"/>
      <c r="G22" s="13"/>
      <c r="H22" s="13"/>
      <c r="I22" s="13"/>
      <c r="J22" s="13"/>
      <c r="K22" s="13"/>
    </row>
    <row r="23" spans="1:11" s="23" customFormat="1">
      <c r="B23" s="7" t="s">
        <v>4</v>
      </c>
      <c r="C23" s="8" t="s">
        <v>5</v>
      </c>
      <c r="D23" s="8" t="s">
        <v>6</v>
      </c>
      <c r="E23" s="8" t="s">
        <v>7</v>
      </c>
      <c r="F23" s="24" t="s">
        <v>8</v>
      </c>
      <c r="G23" s="9" t="s">
        <v>9</v>
      </c>
    </row>
    <row r="24" spans="1:11">
      <c r="B24" s="16"/>
      <c r="C24" s="10"/>
      <c r="D24"/>
      <c r="E24" s="10"/>
      <c r="F24"/>
      <c r="G24" s="17"/>
    </row>
    <row r="25" spans="1:11" ht="17.649999999999999" customHeight="1">
      <c r="B25" s="16" t="s">
        <v>21</v>
      </c>
      <c r="C25" s="62"/>
      <c r="D25" s="63" t="s">
        <v>54</v>
      </c>
      <c r="E25" s="62">
        <v>2.75</v>
      </c>
      <c r="F25" s="63" t="s">
        <v>55</v>
      </c>
      <c r="G25" s="66" t="s">
        <v>56</v>
      </c>
    </row>
    <row r="26" spans="1:11" s="28" customFormat="1" ht="21.4" customHeight="1">
      <c r="B26" s="16" t="s">
        <v>21</v>
      </c>
      <c r="C26" s="43"/>
      <c r="D26" s="44" t="s">
        <v>57</v>
      </c>
      <c r="E26" s="43">
        <v>10.25</v>
      </c>
      <c r="F26" s="44" t="s">
        <v>55</v>
      </c>
      <c r="G26" s="49" t="s">
        <v>56</v>
      </c>
    </row>
    <row r="27" spans="1:11" ht="18.75" customHeight="1">
      <c r="B27" s="16" t="s">
        <v>21</v>
      </c>
      <c r="C27" s="43"/>
      <c r="D27" s="44" t="s">
        <v>58</v>
      </c>
      <c r="E27" s="43">
        <v>6</v>
      </c>
      <c r="F27" s="44" t="s">
        <v>55</v>
      </c>
      <c r="G27" s="50"/>
    </row>
    <row r="28" spans="1:11">
      <c r="B28" s="16"/>
      <c r="C28" s="10"/>
      <c r="D28"/>
      <c r="E28" s="10"/>
      <c r="F28"/>
      <c r="G28" s="19"/>
    </row>
    <row r="29" spans="1:11">
      <c r="B29" s="16" t="s">
        <v>21</v>
      </c>
      <c r="C29" s="43"/>
      <c r="D29" s="44" t="s">
        <v>59</v>
      </c>
      <c r="E29" s="43">
        <v>3</v>
      </c>
      <c r="F29" s="44" t="s">
        <v>55</v>
      </c>
      <c r="G29" s="51" t="s">
        <v>60</v>
      </c>
    </row>
    <row r="30" spans="1:11">
      <c r="B30" s="16" t="s">
        <v>21</v>
      </c>
      <c r="C30" s="43"/>
      <c r="D30" s="44" t="s">
        <v>61</v>
      </c>
      <c r="E30" s="43">
        <v>2</v>
      </c>
      <c r="F30" s="44" t="s">
        <v>55</v>
      </c>
      <c r="G30" s="51" t="s">
        <v>56</v>
      </c>
    </row>
    <row r="31" spans="1:11">
      <c r="B31" s="40" t="s">
        <v>62</v>
      </c>
      <c r="C31" s="52"/>
      <c r="D31" s="53" t="s">
        <v>63</v>
      </c>
      <c r="E31" s="52">
        <v>0.5</v>
      </c>
      <c r="F31" s="53" t="s">
        <v>55</v>
      </c>
      <c r="G31" s="50"/>
    </row>
    <row r="32" spans="1:11">
      <c r="B32" s="4" t="s">
        <v>21</v>
      </c>
      <c r="C32" s="69"/>
      <c r="D32" s="63" t="s">
        <v>64</v>
      </c>
      <c r="E32" s="62">
        <v>2</v>
      </c>
      <c r="F32" s="63" t="s">
        <v>55</v>
      </c>
      <c r="G32" s="66" t="s">
        <v>56</v>
      </c>
    </row>
    <row r="33" spans="1:11">
      <c r="B33" s="16" t="s">
        <v>43</v>
      </c>
      <c r="C33" s="43"/>
      <c r="D33" s="44" t="s">
        <v>65</v>
      </c>
      <c r="E33" s="43">
        <v>2</v>
      </c>
      <c r="F33" s="44" t="s">
        <v>55</v>
      </c>
      <c r="G33" s="50" t="s">
        <v>56</v>
      </c>
    </row>
    <row r="34" spans="1:11">
      <c r="B34" s="16" t="s">
        <v>12</v>
      </c>
      <c r="C34" s="43"/>
      <c r="D34" s="47" t="s">
        <v>66</v>
      </c>
      <c r="E34" s="48">
        <v>2</v>
      </c>
      <c r="F34" s="44" t="s">
        <v>55</v>
      </c>
      <c r="G34" s="50"/>
    </row>
    <row r="35" spans="1:11">
      <c r="B35" s="16" t="s">
        <v>12</v>
      </c>
      <c r="C35" s="62"/>
      <c r="D35" s="63" t="s">
        <v>67</v>
      </c>
      <c r="E35" s="62">
        <v>2</v>
      </c>
      <c r="F35" s="63" t="s">
        <v>55</v>
      </c>
      <c r="G35" s="65" t="s">
        <v>56</v>
      </c>
    </row>
    <row r="36" spans="1:11">
      <c r="B36" s="16"/>
      <c r="C36" s="10"/>
      <c r="D36"/>
      <c r="E36" s="10"/>
      <c r="F36"/>
      <c r="G36" s="17"/>
    </row>
    <row r="37" spans="1:11">
      <c r="B37" s="16"/>
      <c r="C37" s="10"/>
      <c r="D37"/>
      <c r="E37" s="10"/>
      <c r="F37"/>
      <c r="G37" s="17"/>
    </row>
    <row r="38" spans="1:11">
      <c r="B38" s="16"/>
      <c r="C38" s="10"/>
      <c r="D38"/>
      <c r="E38" s="10"/>
      <c r="F38"/>
      <c r="G38" s="17"/>
    </row>
    <row r="39" spans="1:11">
      <c r="B39"/>
      <c r="C39"/>
      <c r="D39"/>
      <c r="E39" s="18">
        <f>SUBTOTAL(109,Lista37[Estimación])</f>
        <v>32.5</v>
      </c>
      <c r="F39">
        <f>SUBTOTAL(109,Lista37[ESTADO])</f>
        <v>0</v>
      </c>
      <c r="G39"/>
    </row>
    <row r="41" spans="1:11" s="14" customFormat="1" ht="34.5">
      <c r="A41" s="12"/>
      <c r="B41" s="431" t="s">
        <v>68</v>
      </c>
      <c r="C41" s="431"/>
      <c r="D41" s="431"/>
      <c r="E41" s="431"/>
      <c r="F41" s="13"/>
      <c r="G41" s="13"/>
      <c r="H41" s="13"/>
      <c r="I41" s="13"/>
      <c r="J41" s="13"/>
      <c r="K41" s="13"/>
    </row>
    <row r="42" spans="1:11" s="23" customFormat="1">
      <c r="B42" s="7" t="s">
        <v>4</v>
      </c>
      <c r="C42" s="8" t="s">
        <v>5</v>
      </c>
      <c r="D42" s="8" t="s">
        <v>6</v>
      </c>
      <c r="E42" s="8" t="s">
        <v>7</v>
      </c>
      <c r="F42" s="24" t="s">
        <v>8</v>
      </c>
      <c r="G42" s="9" t="s">
        <v>9</v>
      </c>
    </row>
    <row r="43" spans="1:11">
      <c r="B43" s="16" t="s">
        <v>69</v>
      </c>
      <c r="C43" s="10"/>
      <c r="D43" t="s">
        <v>70</v>
      </c>
      <c r="E43" s="10"/>
      <c r="F43"/>
      <c r="G43" s="17"/>
    </row>
    <row r="44" spans="1:11" s="72" customFormat="1">
      <c r="B44" s="58" t="s">
        <v>21</v>
      </c>
      <c r="C44" s="54"/>
      <c r="D44" s="55" t="s">
        <v>71</v>
      </c>
      <c r="E44" s="54">
        <v>1</v>
      </c>
      <c r="F44" s="55" t="s">
        <v>72</v>
      </c>
      <c r="G44" s="56"/>
    </row>
    <row r="45" spans="1:11" s="72" customFormat="1">
      <c r="B45" s="73"/>
      <c r="C45" s="74"/>
      <c r="D45" s="55" t="s">
        <v>73</v>
      </c>
      <c r="E45" s="59">
        <v>9.25</v>
      </c>
      <c r="F45" s="55" t="s">
        <v>72</v>
      </c>
      <c r="G45" s="56"/>
    </row>
    <row r="46" spans="1:11">
      <c r="B46" s="16"/>
      <c r="C46" s="10"/>
      <c r="D46"/>
      <c r="E46" s="30"/>
      <c r="F46"/>
      <c r="G46" s="17"/>
    </row>
    <row r="47" spans="1:11">
      <c r="B47" s="16"/>
      <c r="C47" s="10"/>
      <c r="D47"/>
      <c r="E47" s="30"/>
      <c r="F47"/>
      <c r="G47" s="17"/>
    </row>
    <row r="48" spans="1:11">
      <c r="B48" s="16"/>
      <c r="C48" s="10"/>
      <c r="D48"/>
      <c r="E48" s="30"/>
      <c r="F48"/>
      <c r="G48" s="17"/>
    </row>
    <row r="49" spans="1:11">
      <c r="B49" s="16"/>
      <c r="C49" s="10"/>
      <c r="D49"/>
      <c r="E49" s="30"/>
      <c r="F49"/>
      <c r="G49" s="17"/>
    </row>
    <row r="50" spans="1:11">
      <c r="B50" s="16"/>
      <c r="C50" s="10"/>
      <c r="D50"/>
      <c r="E50" s="30"/>
      <c r="F50"/>
      <c r="G50" s="17"/>
    </row>
    <row r="51" spans="1:11">
      <c r="B51" s="16"/>
      <c r="C51" s="10"/>
      <c r="D51"/>
      <c r="E51" s="30"/>
      <c r="F51"/>
      <c r="G51" s="17"/>
    </row>
    <row r="52" spans="1:11">
      <c r="B52" s="16"/>
      <c r="C52" s="10"/>
      <c r="D52"/>
      <c r="E52" s="30"/>
      <c r="F52"/>
      <c r="G52" s="17"/>
    </row>
    <row r="53" spans="1:11">
      <c r="B53" s="16"/>
      <c r="C53" s="10"/>
      <c r="D53"/>
      <c r="E53" s="30"/>
      <c r="F53"/>
      <c r="G53" s="17"/>
    </row>
    <row r="54" spans="1:11">
      <c r="B54" s="16"/>
      <c r="C54" s="10"/>
      <c r="D54"/>
      <c r="E54" s="30"/>
      <c r="F54"/>
      <c r="G54" s="17"/>
    </row>
    <row r="55" spans="1:11">
      <c r="B55" s="16"/>
      <c r="C55" s="10"/>
      <c r="D55"/>
      <c r="E55" s="30"/>
      <c r="F55"/>
      <c r="G55" s="17"/>
    </row>
    <row r="56" spans="1:11">
      <c r="B56" s="16"/>
      <c r="E56" s="30"/>
      <c r="F56"/>
      <c r="G56" s="17"/>
    </row>
    <row r="57" spans="1:11">
      <c r="B57" s="16"/>
      <c r="E57" s="30"/>
      <c r="F57"/>
      <c r="G57" s="17"/>
    </row>
    <row r="58" spans="1:11">
      <c r="B58" s="4"/>
      <c r="C58" s="26"/>
      <c r="D58" s="26"/>
      <c r="E58" s="31"/>
      <c r="F58" s="6"/>
      <c r="G58" s="11"/>
    </row>
    <row r="59" spans="1:11">
      <c r="B59"/>
      <c r="C59"/>
      <c r="D59"/>
      <c r="E59" s="18">
        <f>SUBTOTAL(109,Lista348[Estimación])</f>
        <v>10.25</v>
      </c>
      <c r="F59"/>
      <c r="G59"/>
    </row>
    <row r="61" spans="1:11" s="14" customFormat="1" ht="34.5">
      <c r="A61" s="12"/>
      <c r="B61" s="431" t="s">
        <v>74</v>
      </c>
      <c r="C61" s="431"/>
      <c r="D61" s="431"/>
      <c r="E61" s="431"/>
      <c r="F61" s="13"/>
      <c r="G61" s="13"/>
      <c r="H61" s="13"/>
      <c r="I61" s="13"/>
      <c r="J61" s="13"/>
      <c r="K61" s="13"/>
    </row>
    <row r="62" spans="1:11" s="23" customFormat="1">
      <c r="B62" s="7" t="s">
        <v>4</v>
      </c>
      <c r="C62" s="8" t="s">
        <v>5</v>
      </c>
      <c r="D62" s="8" t="s">
        <v>6</v>
      </c>
      <c r="E62" s="8" t="s">
        <v>7</v>
      </c>
      <c r="F62" s="24" t="s">
        <v>8</v>
      </c>
      <c r="G62" s="9" t="s">
        <v>9</v>
      </c>
    </row>
    <row r="63" spans="1:11" ht="17.649999999999999" customHeight="1">
      <c r="B63" s="16"/>
      <c r="C63" s="10"/>
      <c r="D63"/>
      <c r="E63" s="30"/>
      <c r="F63"/>
      <c r="G63" s="17"/>
    </row>
    <row r="64" spans="1:11" ht="17.649999999999999" customHeight="1">
      <c r="B64" s="16"/>
      <c r="C64" s="10"/>
      <c r="D64"/>
      <c r="E64" s="30"/>
      <c r="F64"/>
      <c r="G64" s="17"/>
    </row>
    <row r="65" spans="2:7" s="28" customFormat="1" ht="17.649999999999999" customHeight="1">
      <c r="B65" s="33"/>
      <c r="E65" s="34"/>
      <c r="G65" s="35"/>
    </row>
    <row r="66" spans="2:7" ht="17.649999999999999" customHeight="1">
      <c r="B66" s="16"/>
      <c r="E66" s="30"/>
      <c r="F66"/>
      <c r="G66" s="17"/>
    </row>
    <row r="67" spans="2:7" s="28" customFormat="1" ht="17.649999999999999" customHeight="1">
      <c r="B67" s="36"/>
      <c r="C67" s="37"/>
      <c r="E67" s="34"/>
      <c r="G67" s="32"/>
    </row>
    <row r="68" spans="2:7" ht="17.649999999999999" customHeight="1">
      <c r="B68" s="16"/>
      <c r="C68" s="10"/>
      <c r="D68"/>
      <c r="E68" s="10"/>
      <c r="F68"/>
      <c r="G68" s="17"/>
    </row>
    <row r="69" spans="2:7" ht="17.649999999999999" customHeight="1">
      <c r="B69" s="16"/>
      <c r="C69" s="10"/>
      <c r="D69"/>
      <c r="E69" s="10"/>
      <c r="F69"/>
      <c r="G69" s="17"/>
    </row>
    <row r="70" spans="2:7" ht="17.649999999999999" customHeight="1">
      <c r="B70" s="16"/>
      <c r="C70" s="10"/>
      <c r="D70"/>
      <c r="E70" s="10"/>
      <c r="F70"/>
      <c r="G70" s="17"/>
    </row>
    <row r="71" spans="2:7" ht="17.649999999999999" customHeight="1">
      <c r="B71" s="16"/>
      <c r="D71"/>
      <c r="E71" s="10"/>
      <c r="F71"/>
      <c r="G71" s="17"/>
    </row>
    <row r="72" spans="2:7">
      <c r="B72" s="16"/>
      <c r="C72"/>
      <c r="D72"/>
      <c r="E72" s="10"/>
      <c r="F72"/>
      <c r="G72" s="17"/>
    </row>
    <row r="73" spans="2:7">
      <c r="B73" s="16"/>
      <c r="E73" s="10"/>
      <c r="F73"/>
      <c r="G73" s="17"/>
    </row>
    <row r="74" spans="2:7">
      <c r="B74" s="16"/>
      <c r="E74" s="10"/>
      <c r="F74"/>
      <c r="G74" s="17"/>
    </row>
    <row r="75" spans="2:7">
      <c r="B75" s="4"/>
      <c r="C75" s="26"/>
      <c r="D75" s="26"/>
      <c r="E75" s="5"/>
      <c r="F75" s="6"/>
      <c r="G75" s="11"/>
    </row>
    <row r="76" spans="2:7">
      <c r="B76"/>
      <c r="C76"/>
      <c r="D76"/>
      <c r="E76" s="18">
        <f>SUBTOTAL(109,Lista3459[Estimación])</f>
        <v>0</v>
      </c>
      <c r="F76"/>
      <c r="G76"/>
    </row>
  </sheetData>
  <dataConsolidate/>
  <mergeCells count="9">
    <mergeCell ref="O1:Q1"/>
    <mergeCell ref="B2:E2"/>
    <mergeCell ref="B22:E22"/>
    <mergeCell ref="B41:E41"/>
    <mergeCell ref="B61:E61"/>
    <mergeCell ref="B1:E1"/>
    <mergeCell ref="F1:H1"/>
    <mergeCell ref="I1:K1"/>
    <mergeCell ref="L1:N1"/>
  </mergeCells>
  <conditionalFormatting sqref="C4 E4">
    <cfRule type="expression" dxfId="40927" priority="471">
      <formula>(#REF!=0)*(#REF!&lt;&gt;"")*(LEN(#REF!)=0)*(($F1="")+($F1="En curso"))</formula>
    </cfRule>
    <cfRule type="expression" dxfId="40926" priority="469">
      <formula>$F1="En curso"</formula>
    </cfRule>
    <cfRule type="expression" dxfId="40925" priority="468">
      <formula>$F1="Para hoy"</formula>
    </cfRule>
    <cfRule type="expression" dxfId="40924" priority="472">
      <formula>(#REF!&lt;0)*(LEN(#REF!)=0)*(($F1="")+($F1="En curso"))</formula>
    </cfRule>
    <cfRule type="expression" dxfId="40923" priority="467">
      <formula>$F1="Pausada"</formula>
    </cfRule>
    <cfRule type="expression" dxfId="40922" priority="466">
      <formula>$F1="Cancelada"</formula>
    </cfRule>
    <cfRule type="expression" dxfId="40921" priority="470">
      <formula>$F1="Completada"</formula>
    </cfRule>
    <cfRule type="expression" dxfId="40920" priority="465">
      <formula>$F1="Vencida"</formula>
    </cfRule>
  </conditionalFormatting>
  <conditionalFormatting sqref="C4:C5">
    <cfRule type="expression" dxfId="40919" priority="426">
      <formula>$F4="Cancelada"</formula>
    </cfRule>
    <cfRule type="expression" dxfId="40918" priority="431">
      <formula>(#REF!=0)*(#REF!&lt;&gt;"")*(LEN(#REF!)=0)*(($F4="")+($F4="En curso"))</formula>
    </cfRule>
    <cfRule type="expression" dxfId="40917" priority="430">
      <formula>$F4="Completada"</formula>
    </cfRule>
    <cfRule type="expression" dxfId="40916" priority="429">
      <formula>$F4="En curso"</formula>
    </cfRule>
    <cfRule type="expression" dxfId="40915" priority="428">
      <formula>$F4="Para hoy"</formula>
    </cfRule>
    <cfRule type="expression" dxfId="40914" priority="427">
      <formula>$F4="Pausada"</formula>
    </cfRule>
    <cfRule type="expression" dxfId="40913" priority="425">
      <formula>$F4="Vencida"</formula>
    </cfRule>
    <cfRule type="expression" dxfId="40912" priority="432">
      <formula>(#REF!&lt;0)*(LEN(#REF!)=0)*(($F4="")+($F4="En curso"))</formula>
    </cfRule>
  </conditionalFormatting>
  <conditionalFormatting sqref="C5">
    <cfRule type="expression" dxfId="40911" priority="400">
      <formula>(#REF!&lt;0)*(LEN(#REF!)=0)*(($F1="")+($F1="En curso"))</formula>
    </cfRule>
    <cfRule type="expression" dxfId="40910" priority="398">
      <formula>$F1="Completada"</formula>
    </cfRule>
    <cfRule type="expression" dxfId="40909" priority="399">
      <formula>(#REF!=0)*(#REF!&lt;&gt;"")*(LEN(#REF!)=0)*(($F1="")+($F1="En curso"))</formula>
    </cfRule>
    <cfRule type="expression" dxfId="40908" priority="394">
      <formula>$F1="Cancelada"</formula>
    </cfRule>
    <cfRule type="expression" dxfId="40907" priority="397">
      <formula>$F1="En curso"</formula>
    </cfRule>
    <cfRule type="expression" dxfId="40906" priority="396">
      <formula>$F1="Para hoy"</formula>
    </cfRule>
    <cfRule type="expression" dxfId="40905" priority="395">
      <formula>$F1="Pausada"</formula>
    </cfRule>
    <cfRule type="expression" dxfId="40904" priority="393">
      <formula>$F1="Vencida"</formula>
    </cfRule>
  </conditionalFormatting>
  <conditionalFormatting sqref="C6">
    <cfRule type="expression" dxfId="40903" priority="375">
      <formula>(#REF!=0)*(#REF!&lt;&gt;"")*(LEN(#REF!)=0)*(($F6="")+($F6="En curso"))</formula>
    </cfRule>
    <cfRule type="expression" dxfId="40902" priority="376">
      <formula>(#REF!&lt;0)*(LEN(#REF!)=0)*(($F6="")+($F6="En curso"))</formula>
    </cfRule>
    <cfRule type="expression" dxfId="40901" priority="369">
      <formula>$F6="Vencida"</formula>
    </cfRule>
    <cfRule type="expression" dxfId="40900" priority="370">
      <formula>$F6="Cancelada"</formula>
    </cfRule>
    <cfRule type="expression" dxfId="40899" priority="371">
      <formula>$F6="Pausada"</formula>
    </cfRule>
    <cfRule type="expression" dxfId="40898" priority="372">
      <formula>$F6="Para hoy"</formula>
    </cfRule>
    <cfRule type="expression" dxfId="40897" priority="373">
      <formula>$F6="En curso"</formula>
    </cfRule>
    <cfRule type="expression" dxfId="40896" priority="374">
      <formula>$F6="Completada"</formula>
    </cfRule>
  </conditionalFormatting>
  <conditionalFormatting sqref="C7 E7">
    <cfRule type="expression" dxfId="40895" priority="335">
      <formula>(#REF!=0)*(#REF!&lt;&gt;"")*(LEN(#REF!)=0)*(($F4="")+($F4="En curso"))</formula>
    </cfRule>
    <cfRule type="expression" dxfId="40894" priority="334">
      <formula>$F4="Completada"</formula>
    </cfRule>
    <cfRule type="expression" dxfId="40893" priority="333">
      <formula>$F4="En curso"</formula>
    </cfRule>
    <cfRule type="expression" dxfId="40892" priority="332">
      <formula>$F4="Para hoy"</formula>
    </cfRule>
    <cfRule type="expression" dxfId="40891" priority="331">
      <formula>$F4="Pausada"</formula>
    </cfRule>
    <cfRule type="expression" dxfId="40890" priority="336">
      <formula>(#REF!&lt;0)*(LEN(#REF!)=0)*(($F4="")+($F4="En curso"))</formula>
    </cfRule>
    <cfRule type="expression" dxfId="40889" priority="329">
      <formula>$F4="Vencida"</formula>
    </cfRule>
    <cfRule type="expression" dxfId="40888" priority="330">
      <formula>$F4="Cancelada"</formula>
    </cfRule>
  </conditionalFormatting>
  <conditionalFormatting sqref="C7">
    <cfRule type="expression" dxfId="40887" priority="340">
      <formula>$F4="Para hoy"</formula>
    </cfRule>
    <cfRule type="expression" dxfId="40886" priority="339">
      <formula>$F4="Pausada"</formula>
    </cfRule>
    <cfRule type="expression" dxfId="40885" priority="341">
      <formula>$F4="En curso"</formula>
    </cfRule>
    <cfRule type="expression" dxfId="40884" priority="344">
      <formula>(#REF!&lt;0)*(LEN(#REF!)=0)*(($F4="")+($F4="En curso"))</formula>
    </cfRule>
    <cfRule type="expression" dxfId="40883" priority="342">
      <formula>$F4="Completada"</formula>
    </cfRule>
    <cfRule type="expression" dxfId="40882" priority="338">
      <formula>$F4="Cancelada"</formula>
    </cfRule>
    <cfRule type="expression" dxfId="40881" priority="343">
      <formula>(#REF!=0)*(#REF!&lt;&gt;"")*(LEN(#REF!)=0)*(($F4="")+($F4="En curso"))</formula>
    </cfRule>
    <cfRule type="expression" dxfId="40880" priority="337">
      <formula>$F4="Vencida"</formula>
    </cfRule>
  </conditionalFormatting>
  <conditionalFormatting sqref="C8 E8">
    <cfRule type="expression" dxfId="40879" priority="1550">
      <formula>$F5="Completada"</formula>
    </cfRule>
    <cfRule type="expression" dxfId="40878" priority="1549">
      <formula>$F5="En curso"</formula>
    </cfRule>
    <cfRule type="expression" dxfId="40877" priority="1551">
      <formula>(#REF!=0)*(#REF!&lt;&gt;"")*(LEN(#REF!)=0)*(($F5="")+($F5="En curso"))</formula>
    </cfRule>
    <cfRule type="expression" dxfId="40876" priority="1545">
      <formula>$F5="Vencida"</formula>
    </cfRule>
    <cfRule type="expression" dxfId="40875" priority="1546">
      <formula>$F5="Cancelada"</formula>
    </cfRule>
    <cfRule type="expression" dxfId="40874" priority="1547">
      <formula>$F5="Pausada"</formula>
    </cfRule>
    <cfRule type="expression" dxfId="40873" priority="1548">
      <formula>$F5="Para hoy"</formula>
    </cfRule>
    <cfRule type="expression" dxfId="40872" priority="1552">
      <formula>(#REF!&lt;0)*(LEN(#REF!)=0)*(($F5="")+($F5="En curso"))</formula>
    </cfRule>
  </conditionalFormatting>
  <conditionalFormatting sqref="C8">
    <cfRule type="expression" dxfId="40871" priority="1424">
      <formula>(#REF!&lt;0)*(LEN(#REF!)=0)*(($F8="")+($F8="En curso"))</formula>
    </cfRule>
    <cfRule type="expression" dxfId="40870" priority="1423">
      <formula>(#REF!=0)*(#REF!&lt;&gt;"")*(LEN(#REF!)=0)*(($F8="")+($F8="En curso"))</formula>
    </cfRule>
    <cfRule type="expression" dxfId="40869" priority="1422">
      <formula>$F8="Completada"</formula>
    </cfRule>
    <cfRule type="expression" dxfId="40868" priority="1421">
      <formula>$F8="En curso"</formula>
    </cfRule>
    <cfRule type="expression" dxfId="40867" priority="1420">
      <formula>$F8="Para hoy"</formula>
    </cfRule>
    <cfRule type="expression" dxfId="40866" priority="1419">
      <formula>$F8="Pausada"</formula>
    </cfRule>
    <cfRule type="expression" dxfId="40865" priority="1418">
      <formula>$F8="Cancelada"</formula>
    </cfRule>
    <cfRule type="expression" dxfId="40864" priority="1417">
      <formula>$F8="Vencida"</formula>
    </cfRule>
  </conditionalFormatting>
  <conditionalFormatting sqref="C9 C37:C38">
    <cfRule type="expression" dxfId="40863" priority="1792">
      <formula>(#REF!&lt;0)*(LEN(#REF!)=0)*(($F9="")+($F9="En curso"))</formula>
    </cfRule>
    <cfRule type="expression" dxfId="40862" priority="1791">
      <formula>(#REF!=0)*(#REF!&lt;&gt;"")*(LEN(#REF!)=0)*(($F9="")+($F9="En curso"))</formula>
    </cfRule>
    <cfRule type="expression" dxfId="40861" priority="1790">
      <formula>$F9="Completada"</formula>
    </cfRule>
    <cfRule type="expression" dxfId="40860" priority="1789">
      <formula>$F9="En curso"</formula>
    </cfRule>
    <cfRule type="expression" dxfId="40859" priority="1787">
      <formula>$F9="Pausada"</formula>
    </cfRule>
    <cfRule type="expression" dxfId="40858" priority="1786">
      <formula>$F9="Cancelada"</formula>
    </cfRule>
    <cfRule type="expression" dxfId="40857" priority="1785">
      <formula>$F9="Vencida"</formula>
    </cfRule>
    <cfRule type="expression" dxfId="40856" priority="1788">
      <formula>$F9="Para hoy"</formula>
    </cfRule>
  </conditionalFormatting>
  <conditionalFormatting sqref="C9">
    <cfRule type="expression" dxfId="40855" priority="1440">
      <formula>(#REF!&lt;0)*(LEN(#REF!)=0)*(($F5="")+($F5="En curso"))</formula>
    </cfRule>
    <cfRule type="expression" dxfId="40854" priority="1439">
      <formula>(#REF!=0)*(#REF!&lt;&gt;"")*(LEN(#REF!)=0)*(($F5="")+($F5="En curso"))</formula>
    </cfRule>
    <cfRule type="expression" dxfId="40853" priority="1438">
      <formula>$F5="Completada"</formula>
    </cfRule>
    <cfRule type="expression" dxfId="40852" priority="1437">
      <formula>$F5="En curso"</formula>
    </cfRule>
    <cfRule type="expression" dxfId="40851" priority="1436">
      <formula>$F5="Para hoy"</formula>
    </cfRule>
    <cfRule type="expression" dxfId="40850" priority="1433">
      <formula>$F5="Vencida"</formula>
    </cfRule>
    <cfRule type="expression" dxfId="40849" priority="1434">
      <formula>$F5="Cancelada"</formula>
    </cfRule>
    <cfRule type="expression" dxfId="40848" priority="1435">
      <formula>$F5="Pausada"</formula>
    </cfRule>
  </conditionalFormatting>
  <conditionalFormatting sqref="C10 E10 E49:E50">
    <cfRule type="expression" dxfId="40847" priority="1669">
      <formula>$F7="En curso"</formula>
    </cfRule>
    <cfRule type="expression" dxfId="40846" priority="1670">
      <formula>$F7="Completada"</formula>
    </cfRule>
    <cfRule type="expression" dxfId="40845" priority="1671">
      <formula>(#REF!=0)*(#REF!&lt;&gt;"")*(LEN(#REF!)=0)*(($F7="")+($F7="En curso"))</formula>
    </cfRule>
    <cfRule type="expression" dxfId="40844" priority="1672">
      <formula>(#REF!&lt;0)*(LEN(#REF!)=0)*(($F7="")+($F7="En curso"))</formula>
    </cfRule>
    <cfRule type="expression" dxfId="40843" priority="1666">
      <formula>$F7="Cancelada"</formula>
    </cfRule>
    <cfRule type="expression" dxfId="40842" priority="1668">
      <formula>$F7="Para hoy"</formula>
    </cfRule>
    <cfRule type="expression" dxfId="40841" priority="1667">
      <formula>$F7="Pausada"</formula>
    </cfRule>
  </conditionalFormatting>
  <conditionalFormatting sqref="C10">
    <cfRule type="expression" dxfId="40840" priority="1391">
      <formula>(#REF!=0)*(#REF!&lt;&gt;"")*(LEN(#REF!)=0)*(($F7="")+($F7="En curso"))</formula>
    </cfRule>
    <cfRule type="expression" dxfId="40839" priority="1386">
      <formula>$F7="Cancelada"</formula>
    </cfRule>
    <cfRule type="expression" dxfId="40838" priority="1387">
      <formula>$F7="Pausada"</formula>
    </cfRule>
    <cfRule type="expression" dxfId="40837" priority="1388">
      <formula>$F7="Para hoy"</formula>
    </cfRule>
    <cfRule type="expression" dxfId="40836" priority="1389">
      <formula>$F7="En curso"</formula>
    </cfRule>
    <cfRule type="expression" dxfId="40835" priority="1390">
      <formula>$F7="Completada"</formula>
    </cfRule>
    <cfRule type="expression" dxfId="40834" priority="1392">
      <formula>(#REF!&lt;0)*(LEN(#REF!)=0)*(($F7="")+($F7="En curso"))</formula>
    </cfRule>
    <cfRule type="expression" dxfId="40833" priority="1385">
      <formula>$F7="Vencida"</formula>
    </cfRule>
  </conditionalFormatting>
  <conditionalFormatting sqref="C11">
    <cfRule type="expression" dxfId="40832" priority="1236">
      <formula>$F11="Para hoy"</formula>
    </cfRule>
    <cfRule type="expression" dxfId="40831" priority="1235">
      <formula>$F11="Pausada"</formula>
    </cfRule>
    <cfRule type="expression" dxfId="40830" priority="1234">
      <formula>$F11="Cancelada"</formula>
    </cfRule>
    <cfRule type="expression" dxfId="40829" priority="1233">
      <formula>$F11="Vencida"</formula>
    </cfRule>
    <cfRule type="expression" dxfId="40828" priority="1238">
      <formula>$F11="Completada"</formula>
    </cfRule>
    <cfRule type="expression" dxfId="40827" priority="1240">
      <formula>(#REF!&lt;0)*(LEN(#REF!)=0)*(($F11="")+($F11="En curso"))</formula>
    </cfRule>
    <cfRule type="expression" dxfId="40826" priority="1239">
      <formula>(#REF!=0)*(#REF!&lt;&gt;"")*(LEN(#REF!)=0)*(($F11="")+($F11="En curso"))</formula>
    </cfRule>
    <cfRule type="expression" dxfId="40825" priority="1237">
      <formula>$F11="En curso"</formula>
    </cfRule>
  </conditionalFormatting>
  <conditionalFormatting sqref="C12">
    <cfRule type="expression" dxfId="40824" priority="1171">
      <formula>$F9="Pausada"</formula>
    </cfRule>
    <cfRule type="expression" dxfId="40823" priority="1170">
      <formula>$F9="Cancelada"</formula>
    </cfRule>
    <cfRule type="expression" dxfId="40822" priority="1176">
      <formula>(#REF!&lt;0)*(LEN(#REF!)=0)*(($F9="")+($F9="En curso"))</formula>
    </cfRule>
    <cfRule type="expression" dxfId="40821" priority="1175">
      <formula>(#REF!=0)*(#REF!&lt;&gt;"")*(LEN(#REF!)=0)*(($F9="")+($F9="En curso"))</formula>
    </cfRule>
    <cfRule type="expression" dxfId="40820" priority="1174">
      <formula>$F9="Completada"</formula>
    </cfRule>
    <cfRule type="expression" dxfId="40819" priority="1173">
      <formula>$F9="En curso"</formula>
    </cfRule>
    <cfRule type="expression" dxfId="40818" priority="1169">
      <formula>$F9="Vencida"</formula>
    </cfRule>
    <cfRule type="expression" dxfId="40817" priority="1172">
      <formula>$F9="Para hoy"</formula>
    </cfRule>
  </conditionalFormatting>
  <conditionalFormatting sqref="C13">
    <cfRule type="expression" dxfId="40816" priority="1382">
      <formula>$F13="Completada"</formula>
    </cfRule>
    <cfRule type="expression" dxfId="40815" priority="1563">
      <formula>$F9="Pausada"</formula>
    </cfRule>
    <cfRule type="expression" dxfId="40814" priority="1381">
      <formula>$F13="En curso"</formula>
    </cfRule>
    <cfRule type="expression" dxfId="40813" priority="1380">
      <formula>$F13="Para hoy"</formula>
    </cfRule>
    <cfRule type="expression" dxfId="40812" priority="1379">
      <formula>$F13="Pausada"</formula>
    </cfRule>
    <cfRule type="expression" dxfId="40811" priority="1562">
      <formula>$F9="Cancelada"</formula>
    </cfRule>
    <cfRule type="expression" dxfId="40810" priority="1561">
      <formula>$F9="Vencida"</formula>
    </cfRule>
    <cfRule type="expression" dxfId="40809" priority="1378">
      <formula>$F13="Cancelada"</formula>
    </cfRule>
    <cfRule type="expression" dxfId="40808" priority="1384">
      <formula>(#REF!&lt;0)*(LEN(#REF!)=0)*(($F13="")+($F13="En curso"))</formula>
    </cfRule>
    <cfRule type="expression" dxfId="40807" priority="1377">
      <formula>$F13="Vencida"</formula>
    </cfRule>
    <cfRule type="expression" dxfId="40806" priority="1564">
      <formula>$F9="Para hoy"</formula>
    </cfRule>
    <cfRule type="expression" dxfId="40805" priority="1565">
      <formula>$F9="En curso"</formula>
    </cfRule>
    <cfRule type="expression" dxfId="40804" priority="1567">
      <formula>(#REF!=0)*(#REF!&lt;&gt;"")*(LEN(#REF!)=0)*(($F9="")+($F9="En curso"))</formula>
    </cfRule>
    <cfRule type="expression" dxfId="40803" priority="1568">
      <formula>(#REF!&lt;0)*(LEN(#REF!)=0)*(($F9="")+($F9="En curso"))</formula>
    </cfRule>
    <cfRule type="expression" dxfId="40802" priority="1383">
      <formula>(#REF!=0)*(#REF!&lt;&gt;"")*(LEN(#REF!)=0)*(($F13="")+($F13="En curso"))</formula>
    </cfRule>
    <cfRule type="expression" dxfId="40801" priority="1566">
      <formula>$F9="Completada"</formula>
    </cfRule>
  </conditionalFormatting>
  <conditionalFormatting sqref="C14:C15 E15">
    <cfRule type="expression" dxfId="40800" priority="1367">
      <formula>(#REF!=0)*(#REF!&lt;&gt;"")*(LEN(#REF!)=0)*(($F11="")+($F11="En curso"))</formula>
    </cfRule>
    <cfRule type="expression" dxfId="40799" priority="1368">
      <formula>(#REF!&lt;0)*(LEN(#REF!)=0)*(($F11="")+($F11="En curso"))</formula>
    </cfRule>
    <cfRule type="expression" dxfId="40798" priority="1366">
      <formula>$F11="Completada"</formula>
    </cfRule>
    <cfRule type="expression" dxfId="40797" priority="1365">
      <formula>$F11="En curso"</formula>
    </cfRule>
    <cfRule type="expression" dxfId="40796" priority="1364">
      <formula>$F11="Para hoy"</formula>
    </cfRule>
    <cfRule type="expression" dxfId="40795" priority="1363">
      <formula>$F11="Pausada"</formula>
    </cfRule>
    <cfRule type="expression" dxfId="40794" priority="1362">
      <formula>$F11="Cancelada"</formula>
    </cfRule>
    <cfRule type="expression" dxfId="40793" priority="1361">
      <formula>$F11="Vencida"</formula>
    </cfRule>
  </conditionalFormatting>
  <conditionalFormatting sqref="C14:C15">
    <cfRule type="expression" dxfId="40792" priority="1527">
      <formula>(#REF!=0)*(#REF!&lt;&gt;"")*(LEN(#REF!)=0)*(($F11="")+($F11="En curso"))</formula>
    </cfRule>
    <cfRule type="expression" dxfId="40791" priority="1525">
      <formula>$F11="En curso"</formula>
    </cfRule>
    <cfRule type="expression" dxfId="40790" priority="1524">
      <formula>$F11="Para hoy"</formula>
    </cfRule>
    <cfRule type="expression" dxfId="40789" priority="1523">
      <formula>$F11="Pausada"</formula>
    </cfRule>
    <cfRule type="expression" dxfId="40788" priority="1521">
      <formula>$F11="Vencida"</formula>
    </cfRule>
    <cfRule type="expression" dxfId="40787" priority="1528">
      <formula>(#REF!&lt;0)*(LEN(#REF!)=0)*(($F11="")+($F11="En curso"))</formula>
    </cfRule>
    <cfRule type="expression" dxfId="40786" priority="1522">
      <formula>$F11="Cancelada"</formula>
    </cfRule>
    <cfRule type="expression" dxfId="40785" priority="1526">
      <formula>$F11="Completada"</formula>
    </cfRule>
  </conditionalFormatting>
  <conditionalFormatting sqref="C16:C17">
    <cfRule type="expression" dxfId="40784" priority="1502">
      <formula>$F16="Completada"</formula>
    </cfRule>
    <cfRule type="expression" dxfId="40783" priority="1501">
      <formula>$F16="En curso"</formula>
    </cfRule>
    <cfRule type="expression" dxfId="40782" priority="1500">
      <formula>$F16="Para hoy"</formula>
    </cfRule>
    <cfRule type="expression" dxfId="40781" priority="1497">
      <formula>$F16="Vencida"</formula>
    </cfRule>
    <cfRule type="expression" dxfId="40780" priority="1504">
      <formula>(#REF!&lt;0)*(LEN(#REF!)=0)*(($F16="")+($F16="En curso"))</formula>
    </cfRule>
    <cfRule type="expression" dxfId="40779" priority="1499">
      <formula>$F16="Pausada"</formula>
    </cfRule>
    <cfRule type="expression" dxfId="40778" priority="1498">
      <formula>$F16="Cancelada"</formula>
    </cfRule>
    <cfRule type="expression" dxfId="40777" priority="1503">
      <formula>(#REF!=0)*(#REF!&lt;&gt;"")*(LEN(#REF!)=0)*(($F16="")+($F16="En curso"))</formula>
    </cfRule>
  </conditionalFormatting>
  <conditionalFormatting sqref="C18:C19 E19">
    <cfRule type="expression" dxfId="40776" priority="1483">
      <formula>$F15="Pausada"</formula>
    </cfRule>
    <cfRule type="expression" dxfId="40775" priority="1482">
      <formula>$F15="Cancelada"</formula>
    </cfRule>
    <cfRule type="expression" dxfId="40774" priority="1481">
      <formula>$F15="Vencida"</formula>
    </cfRule>
    <cfRule type="expression" dxfId="40773" priority="1484">
      <formula>$F15="Para hoy"</formula>
    </cfRule>
    <cfRule type="expression" dxfId="40772" priority="1486">
      <formula>$F15="Completada"</formula>
    </cfRule>
    <cfRule type="expression" dxfId="40771" priority="1487">
      <formula>(#REF!=0)*(#REF!&lt;&gt;"")*(LEN(#REF!)=0)*(($F15="")+($F15="En curso"))</formula>
    </cfRule>
    <cfRule type="expression" dxfId="40770" priority="1488">
      <formula>(#REF!&lt;0)*(LEN(#REF!)=0)*(($F15="")+($F15="En curso"))</formula>
    </cfRule>
    <cfRule type="expression" dxfId="40769" priority="1485">
      <formula>$F15="En curso"</formula>
    </cfRule>
  </conditionalFormatting>
  <conditionalFormatting sqref="C24 E24">
    <cfRule type="expression" dxfId="40768" priority="310">
      <formula>$F21="Completada"</formula>
    </cfRule>
    <cfRule type="expression" dxfId="40767" priority="311">
      <formula>(#REF!=0)*(#REF!&lt;&gt;"")*(LEN(#REF!)=0)*(($F21="")+($F21="En curso"))</formula>
    </cfRule>
    <cfRule type="expression" dxfId="40766" priority="312">
      <formula>(#REF!&lt;0)*(LEN(#REF!)=0)*(($F21="")+($F21="En curso"))</formula>
    </cfRule>
    <cfRule type="expression" dxfId="40765" priority="306">
      <formula>$F21="Cancelada"</formula>
    </cfRule>
    <cfRule type="expression" dxfId="40764" priority="307">
      <formula>$F21="Pausada"</formula>
    </cfRule>
    <cfRule type="expression" dxfId="40763" priority="308">
      <formula>$F21="Para hoy"</formula>
    </cfRule>
    <cfRule type="expression" dxfId="40762" priority="309">
      <formula>$F21="En curso"</formula>
    </cfRule>
  </conditionalFormatting>
  <conditionalFormatting sqref="C24:C25">
    <cfRule type="expression" dxfId="40761" priority="265">
      <formula>$F24="Vencida"</formula>
    </cfRule>
    <cfRule type="expression" dxfId="40760" priority="266">
      <formula>$F24="Cancelada"</formula>
    </cfRule>
    <cfRule type="expression" dxfId="40759" priority="267">
      <formula>$F24="Pausada"</formula>
    </cfRule>
    <cfRule type="expression" dxfId="40758" priority="272">
      <formula>(#REF!&lt;0)*(LEN(#REF!)=0)*(($F24="")+($F24="En curso"))</formula>
    </cfRule>
    <cfRule type="expression" dxfId="40757" priority="271">
      <formula>(#REF!=0)*(#REF!&lt;&gt;"")*(LEN(#REF!)=0)*(($F24="")+($F24="En curso"))</formula>
    </cfRule>
    <cfRule type="expression" dxfId="40756" priority="270">
      <formula>$F24="Completada"</formula>
    </cfRule>
    <cfRule type="expression" dxfId="40755" priority="269">
      <formula>$F24="En curso"</formula>
    </cfRule>
    <cfRule type="expression" dxfId="40754" priority="268">
      <formula>$F24="Para hoy"</formula>
    </cfRule>
  </conditionalFormatting>
  <conditionalFormatting sqref="C26:C27">
    <cfRule type="expression" dxfId="40753" priority="193">
      <formula>$F23="Vencida"</formula>
    </cfRule>
    <cfRule type="expression" dxfId="40752" priority="196">
      <formula>$F23="Para hoy"</formula>
    </cfRule>
    <cfRule type="expression" dxfId="40751" priority="197">
      <formula>$F23="En curso"</formula>
    </cfRule>
    <cfRule type="expression" dxfId="40750" priority="195">
      <formula>$F23="Pausada"</formula>
    </cfRule>
    <cfRule type="expression" dxfId="40749" priority="200">
      <formula>(#REF!&lt;0)*(LEN(#REF!)=0)*(($F23="")+($F23="En curso"))</formula>
    </cfRule>
    <cfRule type="expression" dxfId="40748" priority="194">
      <formula>$F23="Cancelada"</formula>
    </cfRule>
    <cfRule type="expression" dxfId="40747" priority="198">
      <formula>$F23="Completada"</formula>
    </cfRule>
    <cfRule type="expression" dxfId="40746" priority="199">
      <formula>(#REF!=0)*(#REF!&lt;&gt;"")*(LEN(#REF!)=0)*(($F23="")+($F23="En curso"))</formula>
    </cfRule>
  </conditionalFormatting>
  <conditionalFormatting sqref="C26:C29">
    <cfRule type="expression" dxfId="40745" priority="121">
      <formula>$F23="Vencida"</formula>
    </cfRule>
    <cfRule type="expression" dxfId="40744" priority="128">
      <formula>(#REF!&lt;0)*(LEN(#REF!)=0)*(($F23="")+($F23="En curso"))</formula>
    </cfRule>
    <cfRule type="expression" dxfId="40743" priority="127">
      <formula>(#REF!=0)*(#REF!&lt;&gt;"")*(LEN(#REF!)=0)*(($F23="")+($F23="En curso"))</formula>
    </cfRule>
    <cfRule type="expression" dxfId="40742" priority="126">
      <formula>$F23="Completada"</formula>
    </cfRule>
    <cfRule type="expression" dxfId="40741" priority="125">
      <formula>$F23="En curso"</formula>
    </cfRule>
    <cfRule type="expression" dxfId="40740" priority="124">
      <formula>$F23="Para hoy"</formula>
    </cfRule>
    <cfRule type="expression" dxfId="40739" priority="123">
      <formula>$F23="Pausada"</formula>
    </cfRule>
    <cfRule type="expression" dxfId="40738" priority="122">
      <formula>$F23="Cancelada"</formula>
    </cfRule>
  </conditionalFormatting>
  <conditionalFormatting sqref="C29:C30">
    <cfRule type="expression" dxfId="40737" priority="493">
      <formula>$F26="En curso"</formula>
    </cfRule>
    <cfRule type="expression" dxfId="40736" priority="491">
      <formula>$F26="Pausada"</formula>
    </cfRule>
    <cfRule type="expression" dxfId="40735" priority="490">
      <formula>$F26="Cancelada"</formula>
    </cfRule>
    <cfRule type="expression" dxfId="40734" priority="489">
      <formula>$F26="Vencida"</formula>
    </cfRule>
    <cfRule type="expression" dxfId="40733" priority="492">
      <formula>$F26="Para hoy"</formula>
    </cfRule>
    <cfRule type="expression" dxfId="40732" priority="496">
      <formula>(#REF!&lt;0)*(LEN(#REF!)=0)*(($F26="")+($F26="En curso"))</formula>
    </cfRule>
    <cfRule type="expression" dxfId="40731" priority="495">
      <formula>(#REF!=0)*(#REF!&lt;&gt;"")*(LEN(#REF!)=0)*(($F26="")+($F26="En curso"))</formula>
    </cfRule>
    <cfRule type="expression" dxfId="40730" priority="494">
      <formula>$F26="Completada"</formula>
    </cfRule>
  </conditionalFormatting>
  <conditionalFormatting sqref="C30">
    <cfRule type="expression" dxfId="40729" priority="570">
      <formula>$F27="Cancelada"</formula>
    </cfRule>
    <cfRule type="expression" dxfId="40728" priority="574">
      <formula>$F27="Completada"</formula>
    </cfRule>
    <cfRule type="expression" dxfId="40727" priority="575">
      <formula>(#REF!=0)*(#REF!&lt;&gt;"")*(LEN(#REF!)=0)*(($F27="")+($F27="En curso"))</formula>
    </cfRule>
    <cfRule type="expression" dxfId="40726" priority="576">
      <formula>(#REF!&lt;0)*(LEN(#REF!)=0)*(($F27="")+($F27="En curso"))</formula>
    </cfRule>
    <cfRule type="expression" dxfId="40725" priority="573">
      <formula>$F27="En curso"</formula>
    </cfRule>
    <cfRule type="expression" dxfId="40724" priority="572">
      <formula>$F27="Para hoy"</formula>
    </cfRule>
    <cfRule type="expression" dxfId="40723" priority="571">
      <formula>$F27="Pausada"</formula>
    </cfRule>
  </conditionalFormatting>
  <conditionalFormatting sqref="C30:C31">
    <cfRule type="expression" dxfId="40722" priority="569">
      <formula>$F27="Vencida"</formula>
    </cfRule>
  </conditionalFormatting>
  <conditionalFormatting sqref="C31 C49:C50">
    <cfRule type="expression" dxfId="40721" priority="1308">
      <formula>$F28="Para hoy"</formula>
    </cfRule>
    <cfRule type="expression" dxfId="40720" priority="1312">
      <formula>(#REF!&lt;0)*(LEN(#REF!)=0)*(($F28="")+($F28="En curso"))</formula>
    </cfRule>
    <cfRule type="expression" dxfId="40719" priority="1311">
      <formula>(#REF!=0)*(#REF!&lt;&gt;"")*(LEN(#REF!)=0)*(($F28="")+($F28="En curso"))</formula>
    </cfRule>
    <cfRule type="expression" dxfId="40718" priority="1310">
      <formula>$F28="Completada"</formula>
    </cfRule>
    <cfRule type="expression" dxfId="40717" priority="1309">
      <formula>$F28="En curso"</formula>
    </cfRule>
  </conditionalFormatting>
  <conditionalFormatting sqref="C31">
    <cfRule type="expression" dxfId="40716" priority="1336">
      <formula>(#REF!&lt;0)*(LEN(#REF!)=0)*(($F28="")+($F28="En curso"))</formula>
    </cfRule>
    <cfRule type="expression" dxfId="40715" priority="1332">
      <formula>$F28="Para hoy"</formula>
    </cfRule>
    <cfRule type="expression" dxfId="40714" priority="1333">
      <formula>$F28="En curso"</formula>
    </cfRule>
    <cfRule type="expression" dxfId="40713" priority="1334">
      <formula>$F28="Completada"</formula>
    </cfRule>
    <cfRule type="expression" dxfId="40712" priority="1331">
      <formula>$F28="Pausada"</formula>
    </cfRule>
    <cfRule type="expression" dxfId="40711" priority="1335">
      <formula>(#REF!=0)*(#REF!&lt;&gt;"")*(LEN(#REF!)=0)*(($F28="")+($F28="En curso"))</formula>
    </cfRule>
    <cfRule type="expression" dxfId="40710" priority="1330">
      <formula>$F28="Cancelada"</formula>
    </cfRule>
    <cfRule type="expression" dxfId="40709" priority="1329">
      <formula>$F28="Vencida"</formula>
    </cfRule>
  </conditionalFormatting>
  <conditionalFormatting sqref="C31:C34 E34">
    <cfRule type="expression" dxfId="40708" priority="1074">
      <formula>$F28="Cancelada"</formula>
    </cfRule>
  </conditionalFormatting>
  <conditionalFormatting sqref="C32">
    <cfRule type="expression" dxfId="40707" priority="1273">
      <formula>$F32="Vencida"</formula>
    </cfRule>
    <cfRule type="expression" dxfId="40706" priority="1249">
      <formula>$F32="Vencida"</formula>
    </cfRule>
    <cfRule type="expression" dxfId="40705" priority="1276">
      <formula>$F32="Para hoy"</formula>
    </cfRule>
    <cfRule type="expression" dxfId="40704" priority="1275">
      <formula>$F32="Pausada"</formula>
    </cfRule>
    <cfRule type="expression" dxfId="40703" priority="1274">
      <formula>$F32="Cancelada"</formula>
    </cfRule>
    <cfRule type="expression" dxfId="40702" priority="1250">
      <formula>$F32="Cancelada"</formula>
    </cfRule>
    <cfRule type="expression" dxfId="40701" priority="1256">
      <formula>(#REF!&lt;0)*(LEN(#REF!)=0)*(($F32="")+($F32="En curso"))</formula>
    </cfRule>
    <cfRule type="expression" dxfId="40700" priority="1255">
      <formula>(#REF!=0)*(#REF!&lt;&gt;"")*(LEN(#REF!)=0)*(($F32="")+($F32="En curso"))</formula>
    </cfRule>
    <cfRule type="expression" dxfId="40699" priority="1251">
      <formula>$F32="Pausada"</formula>
    </cfRule>
    <cfRule type="expression" dxfId="40698" priority="1252">
      <formula>$F32="Para hoy"</formula>
    </cfRule>
    <cfRule type="expression" dxfId="40697" priority="1253">
      <formula>$F32="En curso"</formula>
    </cfRule>
    <cfRule type="expression" dxfId="40696" priority="1254">
      <formula>$F32="Completada"</formula>
    </cfRule>
    <cfRule type="expression" dxfId="40695" priority="1280">
      <formula>(#REF!&lt;0)*(LEN(#REF!)=0)*(($F32="")+($F32="En curso"))</formula>
    </cfRule>
    <cfRule type="expression" dxfId="40694" priority="1279">
      <formula>(#REF!=0)*(#REF!&lt;&gt;"")*(LEN(#REF!)=0)*(($F32="")+($F32="En curso"))</formula>
    </cfRule>
    <cfRule type="expression" dxfId="40693" priority="1278">
      <formula>$F32="Completada"</formula>
    </cfRule>
    <cfRule type="expression" dxfId="40692" priority="1277">
      <formula>$F32="En curso"</formula>
    </cfRule>
  </conditionalFormatting>
  <conditionalFormatting sqref="C33:C34 E34">
    <cfRule type="expression" dxfId="40691" priority="1078">
      <formula>$F30="Completada"</formula>
    </cfRule>
    <cfRule type="expression" dxfId="40690" priority="1080">
      <formula>(#REF!&lt;0)*(LEN(#REF!)=0)*(($F30="")+($F30="En curso"))</formula>
    </cfRule>
    <cfRule type="expression" dxfId="40689" priority="1076">
      <formula>$F30="Para hoy"</formula>
    </cfRule>
    <cfRule type="expression" dxfId="40688" priority="1075">
      <formula>$F30="Pausada"</formula>
    </cfRule>
    <cfRule type="expression" dxfId="40687" priority="1079">
      <formula>(#REF!=0)*(#REF!&lt;&gt;"")*(LEN(#REF!)=0)*(($F30="")+($F30="En curso"))</formula>
    </cfRule>
    <cfRule type="expression" dxfId="40686" priority="1077">
      <formula>$F30="En curso"</formula>
    </cfRule>
  </conditionalFormatting>
  <conditionalFormatting sqref="C34">
    <cfRule type="expression" dxfId="40685" priority="1046">
      <formula>$F31="Completada"</formula>
    </cfRule>
    <cfRule type="expression" dxfId="40684" priority="1045">
      <formula>$F31="En curso"</formula>
    </cfRule>
    <cfRule type="expression" dxfId="40683" priority="1044">
      <formula>$F31="Para hoy"</formula>
    </cfRule>
    <cfRule type="expression" dxfId="40682" priority="1043">
      <formula>$F31="Pausada"</formula>
    </cfRule>
    <cfRule type="expression" dxfId="40681" priority="1042">
      <formula>$F31="Cancelada"</formula>
    </cfRule>
    <cfRule type="expression" dxfId="40680" priority="1041">
      <formula>$F31="Vencida"</formula>
    </cfRule>
    <cfRule type="expression" dxfId="40679" priority="1048">
      <formula>(#REF!&lt;0)*(LEN(#REF!)=0)*(($F31="")+($F31="En curso"))</formula>
    </cfRule>
    <cfRule type="expression" dxfId="40678" priority="1047">
      <formula>(#REF!=0)*(#REF!&lt;&gt;"")*(LEN(#REF!)=0)*(($F31="")+($F31="En curso"))</formula>
    </cfRule>
  </conditionalFormatting>
  <conditionalFormatting sqref="C35">
    <cfRule type="expression" dxfId="40677" priority="1037">
      <formula>$F35="En curso"</formula>
    </cfRule>
    <cfRule type="expression" dxfId="40676" priority="1036">
      <formula>$F35="Para hoy"</formula>
    </cfRule>
    <cfRule type="expression" dxfId="40675" priority="1035">
      <formula>$F35="Pausada"</formula>
    </cfRule>
    <cfRule type="expression" dxfId="40674" priority="1034">
      <formula>$F35="Cancelada"</formula>
    </cfRule>
    <cfRule type="expression" dxfId="40673" priority="1038">
      <formula>$F35="Completada"</formula>
    </cfRule>
    <cfRule type="expression" dxfId="40672" priority="1039">
      <formula>(#REF!=0)*(#REF!&lt;&gt;"")*(LEN(#REF!)=0)*(($F35="")+($F35="En curso"))</formula>
    </cfRule>
    <cfRule type="expression" dxfId="40671" priority="1040">
      <formula>(#REF!&lt;0)*(LEN(#REF!)=0)*(($F35="")+($F35="En curso"))</formula>
    </cfRule>
    <cfRule type="expression" dxfId="40670" priority="1033">
      <formula>$F35="Vencida"</formula>
    </cfRule>
  </conditionalFormatting>
  <conditionalFormatting sqref="C36 E36">
    <cfRule type="expression" dxfId="40669" priority="915">
      <formula>$F33="Pausada"</formula>
    </cfRule>
    <cfRule type="expression" dxfId="40668" priority="917">
      <formula>$F33="En curso"</formula>
    </cfRule>
    <cfRule type="expression" dxfId="40667" priority="919">
      <formula>(#REF!=0)*(#REF!&lt;&gt;"")*(LEN(#REF!)=0)*(($F33="")+($F33="En curso"))</formula>
    </cfRule>
    <cfRule type="expression" dxfId="40666" priority="916">
      <formula>$F33="Para hoy"</formula>
    </cfRule>
    <cfRule type="expression" dxfId="40665" priority="918">
      <formula>$F33="Completada"</formula>
    </cfRule>
    <cfRule type="expression" dxfId="40664" priority="920">
      <formula>(#REF!&lt;0)*(LEN(#REF!)=0)*(($F33="")+($F33="En curso"))</formula>
    </cfRule>
    <cfRule type="expression" dxfId="40663" priority="913">
      <formula>$F33="Vencida"</formula>
    </cfRule>
    <cfRule type="expression" dxfId="40662" priority="914">
      <formula>$F33="Cancelada"</formula>
    </cfRule>
  </conditionalFormatting>
  <conditionalFormatting sqref="C36">
    <cfRule type="expression" dxfId="40661" priority="891">
      <formula>$F33="Pausada"</formula>
    </cfRule>
    <cfRule type="expression" dxfId="40660" priority="890">
      <formula>$F33="Cancelada"</formula>
    </cfRule>
    <cfRule type="expression" dxfId="40659" priority="889">
      <formula>$F33="Vencida"</formula>
    </cfRule>
    <cfRule type="expression" dxfId="40658" priority="893">
      <formula>$F33="En curso"</formula>
    </cfRule>
    <cfRule type="expression" dxfId="40657" priority="896">
      <formula>(#REF!&lt;0)*(LEN(#REF!)=0)*(($F33="")+($F33="En curso"))</formula>
    </cfRule>
    <cfRule type="expression" dxfId="40656" priority="895">
      <formula>(#REF!=0)*(#REF!&lt;&gt;"")*(LEN(#REF!)=0)*(($F33="")+($F33="En curso"))</formula>
    </cfRule>
    <cfRule type="expression" dxfId="40655" priority="894">
      <formula>$F33="Completada"</formula>
    </cfRule>
    <cfRule type="expression" dxfId="40654" priority="892">
      <formula>$F33="Para hoy"</formula>
    </cfRule>
  </conditionalFormatting>
  <conditionalFormatting sqref="C43 E43">
    <cfRule type="expression" dxfId="40653" priority="89">
      <formula>$F40="Vencida"</formula>
    </cfRule>
    <cfRule type="expression" dxfId="40652" priority="90">
      <formula>$F40="Cancelada"</formula>
    </cfRule>
    <cfRule type="expression" dxfId="40651" priority="91">
      <formula>$F40="Pausada"</formula>
    </cfRule>
    <cfRule type="expression" dxfId="40650" priority="92">
      <formula>$F40="Para hoy"</formula>
    </cfRule>
    <cfRule type="expression" dxfId="40649" priority="93">
      <formula>$F40="En curso"</formula>
    </cfRule>
    <cfRule type="expression" dxfId="40648" priority="94">
      <formula>$F40="Completada"</formula>
    </cfRule>
    <cfRule type="expression" dxfId="40647" priority="95">
      <formula>(#REF!=0)*(#REF!&lt;&gt;"")*(LEN(#REF!)=0)*(($F40="")+($F40="En curso"))</formula>
    </cfRule>
    <cfRule type="expression" dxfId="40646" priority="96">
      <formula>(#REF!&lt;0)*(LEN(#REF!)=0)*(($F40="")+($F40="En curso"))</formula>
    </cfRule>
  </conditionalFormatting>
  <conditionalFormatting sqref="C43">
    <cfRule type="expression" dxfId="40645" priority="79">
      <formula>(#REF!=0)*(#REF!&lt;&gt;"")*(LEN(#REF!)=0)*(($F43="")+($F43="En curso"))</formula>
    </cfRule>
    <cfRule type="expression" dxfId="40644" priority="73">
      <formula>$F43="Vencida"</formula>
    </cfRule>
    <cfRule type="expression" dxfId="40643" priority="74">
      <formula>$F43="Cancelada"</formula>
    </cfRule>
    <cfRule type="expression" dxfId="40642" priority="75">
      <formula>$F43="Pausada"</formula>
    </cfRule>
    <cfRule type="expression" dxfId="40641" priority="76">
      <formula>$F43="Para hoy"</formula>
    </cfRule>
    <cfRule type="expression" dxfId="40640" priority="77">
      <formula>$F43="En curso"</formula>
    </cfRule>
    <cfRule type="expression" dxfId="40639" priority="78">
      <formula>$F43="Completada"</formula>
    </cfRule>
    <cfRule type="expression" dxfId="40638" priority="80">
      <formula>(#REF!&lt;0)*(LEN(#REF!)=0)*(($F43="")+($F43="En curso"))</formula>
    </cfRule>
  </conditionalFormatting>
  <conditionalFormatting sqref="C44">
    <cfRule type="expression" dxfId="40637" priority="2">
      <formula>$F41="Cancelada"</formula>
    </cfRule>
    <cfRule type="expression" dxfId="40636" priority="3">
      <formula>$F41="Pausada"</formula>
    </cfRule>
    <cfRule type="expression" dxfId="40635" priority="4">
      <formula>$F41="Para hoy"</formula>
    </cfRule>
    <cfRule type="expression" dxfId="40634" priority="5">
      <formula>$F41="En curso"</formula>
    </cfRule>
    <cfRule type="expression" dxfId="40633" priority="6">
      <formula>$F41="Completada"</formula>
    </cfRule>
    <cfRule type="expression" dxfId="40632" priority="7">
      <formula>(#REF!=0)*(#REF!&lt;&gt;"")*(LEN(#REF!)=0)*(($F41="")+($F41="En curso"))</formula>
    </cfRule>
    <cfRule type="expression" dxfId="40631" priority="8">
      <formula>(#REF!&lt;0)*(LEN(#REF!)=0)*(($F41="")+($F41="En curso"))</formula>
    </cfRule>
    <cfRule type="expression" dxfId="40630" priority="1">
      <formula>$F41="Vencida"</formula>
    </cfRule>
  </conditionalFormatting>
  <conditionalFormatting sqref="C45">
    <cfRule type="expression" dxfId="40629" priority="1095">
      <formula>(#REF!=0)*(#REF!&lt;&gt;"")*(LEN(#REF!)=0)*(($F45="")+($F45="En curso"))</formula>
    </cfRule>
    <cfRule type="expression" dxfId="40628" priority="1096">
      <formula>(#REF!&lt;0)*(LEN(#REF!)=0)*(($F45="")+($F45="En curso"))</formula>
    </cfRule>
    <cfRule type="expression" dxfId="40627" priority="1113">
      <formula>$F45="Vencida"</formula>
    </cfRule>
    <cfRule type="expression" dxfId="40626" priority="1119">
      <formula>(#REF!=0)*(#REF!&lt;&gt;"")*(LEN(#REF!)=0)*(($F45="")+($F45="En curso"))</formula>
    </cfRule>
    <cfRule type="expression" dxfId="40625" priority="1091">
      <formula>$F45="Pausada"</formula>
    </cfRule>
    <cfRule type="expression" dxfId="40624" priority="1092">
      <formula>$F45="Para hoy"</formula>
    </cfRule>
    <cfRule type="expression" dxfId="40623" priority="1090">
      <formula>$F45="Cancelada"</formula>
    </cfRule>
    <cfRule type="expression" dxfId="40622" priority="1089">
      <formula>$F45="Vencida"</formula>
    </cfRule>
    <cfRule type="expression" dxfId="40621" priority="1120">
      <formula>(#REF!&lt;0)*(LEN(#REF!)=0)*(($F45="")+($F45="En curso"))</formula>
    </cfRule>
    <cfRule type="expression" dxfId="40620" priority="1094">
      <formula>$F45="Completada"</formula>
    </cfRule>
    <cfRule type="expression" dxfId="40619" priority="1118">
      <formula>$F45="Completada"</formula>
    </cfRule>
    <cfRule type="expression" dxfId="40618" priority="1093">
      <formula>$F45="En curso"</formula>
    </cfRule>
    <cfRule type="expression" dxfId="40617" priority="1117">
      <formula>$F45="En curso"</formula>
    </cfRule>
    <cfRule type="expression" dxfId="40616" priority="1116">
      <formula>$F45="Para hoy"</formula>
    </cfRule>
    <cfRule type="expression" dxfId="40615" priority="1115">
      <formula>$F45="Pausada"</formula>
    </cfRule>
    <cfRule type="expression" dxfId="40614" priority="1114">
      <formula>$F45="Cancelada"</formula>
    </cfRule>
  </conditionalFormatting>
  <conditionalFormatting sqref="C46">
    <cfRule type="expression" dxfId="40613" priority="1007">
      <formula>(#REF!=0)*(#REF!&lt;&gt;"")*(LEN(#REF!)=0)*(($F43="")+($F43="En curso"))</formula>
    </cfRule>
    <cfRule type="expression" dxfId="40612" priority="1006">
      <formula>$F43="Completada"</formula>
    </cfRule>
    <cfRule type="expression" dxfId="40611" priority="1001">
      <formula>$F43="Vencida"</formula>
    </cfRule>
    <cfRule type="expression" dxfId="40610" priority="1003">
      <formula>$F43="Pausada"</formula>
    </cfRule>
    <cfRule type="expression" dxfId="40609" priority="1008">
      <formula>(#REF!&lt;0)*(LEN(#REF!)=0)*(($F43="")+($F43="En curso"))</formula>
    </cfRule>
    <cfRule type="expression" dxfId="40608" priority="1002">
      <formula>$F43="Cancelada"</formula>
    </cfRule>
    <cfRule type="expression" dxfId="40607" priority="1004">
      <formula>$F43="Para hoy"</formula>
    </cfRule>
    <cfRule type="expression" dxfId="40606" priority="1005">
      <formula>$F43="En curso"</formula>
    </cfRule>
  </conditionalFormatting>
  <conditionalFormatting sqref="C47">
    <cfRule type="expression" dxfId="40605" priority="1610">
      <formula>$F43="Cancelada"</formula>
    </cfRule>
    <cfRule type="expression" dxfId="40604" priority="1609">
      <formula>$F43="Vencida"</formula>
    </cfRule>
    <cfRule type="expression" dxfId="40603" priority="1615">
      <formula>(#REF!=0)*(#REF!&lt;&gt;"")*(LEN(#REF!)=0)*(($F43="")+($F43="En curso"))</formula>
    </cfRule>
    <cfRule type="expression" dxfId="40602" priority="1614">
      <formula>$F43="Completada"</formula>
    </cfRule>
    <cfRule type="expression" dxfId="40601" priority="1616">
      <formula>(#REF!&lt;0)*(LEN(#REF!)=0)*(($F43="")+($F43="En curso"))</formula>
    </cfRule>
    <cfRule type="expression" dxfId="40600" priority="1613">
      <formula>$F43="En curso"</formula>
    </cfRule>
    <cfRule type="expression" dxfId="40599" priority="1612">
      <formula>$F43="Para hoy"</formula>
    </cfRule>
    <cfRule type="expression" dxfId="40598" priority="1611">
      <formula>$F43="Pausada"</formula>
    </cfRule>
  </conditionalFormatting>
  <conditionalFormatting sqref="C48">
    <cfRule type="expression" dxfId="40597" priority="955">
      <formula>$F48="Pausada"</formula>
    </cfRule>
    <cfRule type="expression" dxfId="40596" priority="954">
      <formula>$F48="Cancelada"</formula>
    </cfRule>
    <cfRule type="expression" dxfId="40595" priority="956">
      <formula>$F48="Para hoy"</formula>
    </cfRule>
    <cfRule type="expression" dxfId="40594" priority="957">
      <formula>$F48="En curso"</formula>
    </cfRule>
    <cfRule type="expression" dxfId="40593" priority="958">
      <formula>$F48="Completada"</formula>
    </cfRule>
    <cfRule type="expression" dxfId="40592" priority="959">
      <formula>(#REF!=0)*(#REF!&lt;&gt;"")*(LEN(#REF!)=0)*(($F48="")+($F48="En curso"))</formula>
    </cfRule>
    <cfRule type="expression" dxfId="40591" priority="960">
      <formula>(#REF!&lt;0)*(LEN(#REF!)=0)*(($F48="")+($F48="En curso"))</formula>
    </cfRule>
    <cfRule type="expression" dxfId="40590" priority="953">
      <formula>$F48="Vencida"</formula>
    </cfRule>
  </conditionalFormatting>
  <conditionalFormatting sqref="C49:C50 C31">
    <cfRule type="expression" dxfId="40589" priority="1307">
      <formula>$F28="Pausada"</formula>
    </cfRule>
  </conditionalFormatting>
  <conditionalFormatting sqref="C49:C50">
    <cfRule type="expression" dxfId="40588" priority="1305">
      <formula>$F46="Vencida"</formula>
    </cfRule>
    <cfRule type="expression" dxfId="40587" priority="1306">
      <formula>$F46="Cancelada"</formula>
    </cfRule>
  </conditionalFormatting>
  <conditionalFormatting sqref="C51">
    <cfRule type="expression" dxfId="40586" priority="1981">
      <formula>$F47="En curso"</formula>
    </cfRule>
    <cfRule type="expression" dxfId="40585" priority="1982">
      <formula>$F47="Completada"</formula>
    </cfRule>
    <cfRule type="expression" dxfId="40584" priority="1983">
      <formula>(#REF!=0)*(#REF!&lt;&gt;"")*(LEN(#REF!)=0)*(($F47="")+($F47="En curso"))</formula>
    </cfRule>
    <cfRule type="expression" dxfId="40583" priority="1980">
      <formula>$F47="Para hoy"</formula>
    </cfRule>
    <cfRule type="expression" dxfId="40582" priority="1977">
      <formula>$F47="Vencida"</formula>
    </cfRule>
    <cfRule type="expression" dxfId="40581" priority="1979">
      <formula>$F47="Pausada"</formula>
    </cfRule>
    <cfRule type="expression" dxfId="40580" priority="1984">
      <formula>(#REF!&lt;0)*(LEN(#REF!)=0)*(($F47="")+($F47="En curso"))</formula>
    </cfRule>
    <cfRule type="expression" dxfId="40579" priority="1978">
      <formula>$F47="Cancelada"</formula>
    </cfRule>
  </conditionalFormatting>
  <conditionalFormatting sqref="C52">
    <cfRule type="expression" dxfId="40578" priority="1959">
      <formula>(#REF!=0)*(#REF!&lt;&gt;"")*(LEN(#REF!)=0)*(($F47="")+($F47="En curso"))</formula>
    </cfRule>
    <cfRule type="expression" dxfId="40577" priority="1960">
      <formula>(#REF!&lt;0)*(LEN(#REF!)=0)*(($F47="")+($F47="En curso"))</formula>
    </cfRule>
    <cfRule type="expression" dxfId="40576" priority="1958">
      <formula>$F47="Completada"</formula>
    </cfRule>
    <cfRule type="expression" dxfId="40575" priority="1954">
      <formula>$F47="Cancelada"</formula>
    </cfRule>
    <cfRule type="expression" dxfId="40574" priority="1953">
      <formula>$F47="Vencida"</formula>
    </cfRule>
    <cfRule type="expression" dxfId="40573" priority="1957">
      <formula>$F47="En curso"</formula>
    </cfRule>
    <cfRule type="expression" dxfId="40572" priority="1955">
      <formula>$F47="Pausada"</formula>
    </cfRule>
    <cfRule type="expression" dxfId="40571" priority="1956">
      <formula>$F47="Para hoy"</formula>
    </cfRule>
  </conditionalFormatting>
  <conditionalFormatting sqref="C53">
    <cfRule type="expression" dxfId="40570" priority="1929">
      <formula>$F47="Vencida"</formula>
    </cfRule>
    <cfRule type="expression" dxfId="40569" priority="1932">
      <formula>$F47="Para hoy"</formula>
    </cfRule>
    <cfRule type="expression" dxfId="40568" priority="1936">
      <formula>(#REF!&lt;0)*(LEN(#REF!)=0)*(($F47="")+($F47="En curso"))</formula>
    </cfRule>
    <cfRule type="expression" dxfId="40567" priority="1935">
      <formula>(#REF!=0)*(#REF!&lt;&gt;"")*(LEN(#REF!)=0)*(($F47="")+($F47="En curso"))</formula>
    </cfRule>
    <cfRule type="expression" dxfId="40566" priority="1934">
      <formula>$F47="Completada"</formula>
    </cfRule>
    <cfRule type="expression" dxfId="40565" priority="1933">
      <formula>$F47="En curso"</formula>
    </cfRule>
    <cfRule type="expression" dxfId="40564" priority="1931">
      <formula>$F47="Pausada"</formula>
    </cfRule>
    <cfRule type="expression" dxfId="40563" priority="1930">
      <formula>$F47="Cancelada"</formula>
    </cfRule>
  </conditionalFormatting>
  <conditionalFormatting sqref="C54">
    <cfRule type="expression" dxfId="40562" priority="1889">
      <formula>$F47="Vencida"</formula>
    </cfRule>
    <cfRule type="expression" dxfId="40561" priority="1892">
      <formula>$F47="Para hoy"</formula>
    </cfRule>
    <cfRule type="expression" dxfId="40560" priority="1891">
      <formula>$F47="Pausada"</formula>
    </cfRule>
    <cfRule type="expression" dxfId="40559" priority="1890">
      <formula>$F47="Cancelada"</formula>
    </cfRule>
    <cfRule type="expression" dxfId="40558" priority="1896">
      <formula>(#REF!&lt;0)*(LEN(#REF!)=0)*(($F47="")+($F47="En curso"))</formula>
    </cfRule>
    <cfRule type="expression" dxfId="40557" priority="1895">
      <formula>(#REF!=0)*(#REF!&lt;&gt;"")*(LEN(#REF!)=0)*(($F47="")+($F47="En curso"))</formula>
    </cfRule>
    <cfRule type="expression" dxfId="40556" priority="1894">
      <formula>$F47="Completada"</formula>
    </cfRule>
    <cfRule type="expression" dxfId="40555" priority="1893">
      <formula>$F47="En curso"</formula>
    </cfRule>
  </conditionalFormatting>
  <conditionalFormatting sqref="C55">
    <cfRule type="expression" dxfId="40554" priority="876">
      <formula>$F55="Para hoy"</formula>
    </cfRule>
    <cfRule type="expression" dxfId="40553" priority="877">
      <formula>$F55="En curso"</formula>
    </cfRule>
    <cfRule type="expression" dxfId="40552" priority="878">
      <formula>$F55="Completada"</formula>
    </cfRule>
    <cfRule type="expression" dxfId="40551" priority="879">
      <formula>(#REF!=0)*(#REF!&lt;&gt;"")*(LEN(#REF!)=0)*(($F55="")+($F55="En curso"))</formula>
    </cfRule>
    <cfRule type="expression" dxfId="40550" priority="880">
      <formula>(#REF!&lt;0)*(LEN(#REF!)=0)*(($F55="")+($F55="En curso"))</formula>
    </cfRule>
    <cfRule type="expression" dxfId="40549" priority="875">
      <formula>$F55="Pausada"</formula>
    </cfRule>
    <cfRule type="expression" dxfId="40548" priority="874">
      <formula>$F55="Cancelada"</formula>
    </cfRule>
    <cfRule type="expression" dxfId="40547" priority="873">
      <formula>$F55="Vencida"</formula>
    </cfRule>
  </conditionalFormatting>
  <conditionalFormatting sqref="C63">
    <cfRule type="expression" dxfId="40546" priority="784">
      <formula>(#REF!&lt;0)*(LEN(#REF!)=0)*(($F56="")+($F56="En curso"))</formula>
    </cfRule>
    <cfRule type="expression" dxfId="40545" priority="783">
      <formula>(#REF!=0)*(#REF!&lt;&gt;"")*(LEN(#REF!)=0)*(($F56="")+($F56="En curso"))</formula>
    </cfRule>
    <cfRule type="expression" dxfId="40544" priority="782">
      <formula>$F56="Completada"</formula>
    </cfRule>
    <cfRule type="expression" dxfId="40543" priority="780">
      <formula>$F56="Para hoy"</formula>
    </cfRule>
    <cfRule type="expression" dxfId="40542" priority="781">
      <formula>$F56="En curso"</formula>
    </cfRule>
    <cfRule type="expression" dxfId="40541" priority="779">
      <formula>$F56="Pausada"</formula>
    </cfRule>
    <cfRule type="expression" dxfId="40540" priority="778">
      <formula>$F56="Cancelada"</formula>
    </cfRule>
    <cfRule type="expression" dxfId="40539" priority="777">
      <formula>$F56="Vencida"</formula>
    </cfRule>
  </conditionalFormatting>
  <conditionalFormatting sqref="C64">
    <cfRule type="expression" dxfId="40538" priority="837">
      <formula>$F64="En curso"</formula>
    </cfRule>
    <cfRule type="expression" dxfId="40537" priority="839">
      <formula>(#REF!=0)*(#REF!&lt;&gt;"")*(LEN(#REF!)=0)*(($F64="")+($F64="En curso"))</formula>
    </cfRule>
    <cfRule type="expression" dxfId="40536" priority="838">
      <formula>$F64="Completada"</formula>
    </cfRule>
    <cfRule type="expression" dxfId="40535" priority="835">
      <formula>$F64="Pausada"</formula>
    </cfRule>
    <cfRule type="expression" dxfId="40534" priority="840">
      <formula>(#REF!&lt;0)*(LEN(#REF!)=0)*(($F64="")+($F64="En curso"))</formula>
    </cfRule>
    <cfRule type="expression" dxfId="40533" priority="834">
      <formula>$F64="Cancelada"</formula>
    </cfRule>
    <cfRule type="expression" dxfId="40532" priority="833">
      <formula>$F64="Vencida"</formula>
    </cfRule>
    <cfRule type="expression" dxfId="40531" priority="836">
      <formula>$F64="Para hoy"</formula>
    </cfRule>
  </conditionalFormatting>
  <conditionalFormatting sqref="C66:C70">
    <cfRule type="expression" dxfId="40530" priority="725">
      <formula>$F66="En curso"</formula>
    </cfRule>
    <cfRule type="expression" dxfId="40529" priority="726">
      <formula>$F66="Completada"</formula>
    </cfRule>
    <cfRule type="expression" dxfId="40528" priority="727">
      <formula>(#REF!=0)*(#REF!&lt;&gt;"")*(LEN(#REF!)=0)*(($F66="")+($F66="En curso"))</formula>
    </cfRule>
    <cfRule type="expression" dxfId="40527" priority="721">
      <formula>$F66="Vencida"</formula>
    </cfRule>
    <cfRule type="expression" dxfId="40526" priority="722">
      <formula>$F66="Cancelada"</formula>
    </cfRule>
    <cfRule type="expression" dxfId="40525" priority="723">
      <formula>$F66="Pausada"</formula>
    </cfRule>
    <cfRule type="expression" dxfId="40524" priority="728">
      <formula>(#REF!&lt;0)*(LEN(#REF!)=0)*(($F66="")+($F66="En curso"))</formula>
    </cfRule>
    <cfRule type="expression" dxfId="40523" priority="724">
      <formula>$F66="Para hoy"</formula>
    </cfRule>
  </conditionalFormatting>
  <conditionalFormatting sqref="C67">
    <cfRule type="expression" dxfId="40522" priority="698">
      <formula>$F67="Cancelada"</formula>
    </cfRule>
    <cfRule type="expression" dxfId="40521" priority="702">
      <formula>$F67="Completada"</formula>
    </cfRule>
    <cfRule type="expression" dxfId="40520" priority="703">
      <formula>(#REF!=0)*(#REF!&lt;&gt;"")*(LEN(#REF!)=0)*(($F67="")+($F67="En curso"))</formula>
    </cfRule>
    <cfRule type="expression" dxfId="40519" priority="704">
      <formula>(#REF!&lt;0)*(LEN(#REF!)=0)*(($F67="")+($F67="En curso"))</formula>
    </cfRule>
    <cfRule type="expression" dxfId="40518" priority="701">
      <formula>$F67="En curso"</formula>
    </cfRule>
    <cfRule type="expression" dxfId="40517" priority="700">
      <formula>$F67="Para hoy"</formula>
    </cfRule>
    <cfRule type="expression" dxfId="40516" priority="699">
      <formula>$F67="Pausada"</formula>
    </cfRule>
    <cfRule type="expression" dxfId="40515" priority="697">
      <formula>$F67="Vencida"</formula>
    </cfRule>
  </conditionalFormatting>
  <conditionalFormatting sqref="D4">
    <cfRule type="expression" dxfId="40514" priority="461">
      <formula>$F30="En curso"</formula>
    </cfRule>
    <cfRule type="expression" dxfId="40513" priority="462">
      <formula>$F30="Completada"</formula>
    </cfRule>
    <cfRule type="expression" dxfId="40512" priority="463">
      <formula>(#REF!=0)*(#REF!&lt;&gt;"")*(LEN(#REF!)=0)*(($F30="")+($F30="En curso"))</formula>
    </cfRule>
    <cfRule type="expression" dxfId="40511" priority="464">
      <formula>(#REF!&lt;0)*(LEN(#REF!)=0)*(($F30="")+($F30="En curso"))</formula>
    </cfRule>
    <cfRule type="expression" dxfId="40510" priority="448">
      <formula>(#REF!&lt;0)*(LEN(#REF!)=0)*(($F30="")+($F30="En curso"))</formula>
    </cfRule>
    <cfRule type="expression" dxfId="40509" priority="441">
      <formula>$F30="Vencida"</formula>
    </cfRule>
    <cfRule type="expression" dxfId="40508" priority="442">
      <formula>$F30="Cancelada"</formula>
    </cfRule>
    <cfRule type="expression" dxfId="40507" priority="443">
      <formula>$F30="Pausada"</formula>
    </cfRule>
    <cfRule type="expression" dxfId="40506" priority="444">
      <formula>$F30="Para hoy"</formula>
    </cfRule>
    <cfRule type="expression" dxfId="40505" priority="445">
      <formula>$F30="En curso"</formula>
    </cfRule>
    <cfRule type="expression" dxfId="40504" priority="446">
      <formula>$F30="Completada"</formula>
    </cfRule>
    <cfRule type="expression" dxfId="40503" priority="447">
      <formula>(#REF!=0)*(#REF!&lt;&gt;"")*(LEN(#REF!)=0)*(($F30="")+($F30="En curso"))</formula>
    </cfRule>
    <cfRule type="expression" dxfId="40502" priority="457">
      <formula>$F30="Vencida"</formula>
    </cfRule>
    <cfRule type="expression" dxfId="40501" priority="458">
      <formula>$F30="Cancelada"</formula>
    </cfRule>
    <cfRule type="expression" dxfId="40500" priority="459">
      <formula>$F30="Pausada"</formula>
    </cfRule>
    <cfRule type="expression" dxfId="40499" priority="460">
      <formula>$F30="Para hoy"</formula>
    </cfRule>
  </conditionalFormatting>
  <conditionalFormatting sqref="D5">
    <cfRule type="expression" dxfId="40498" priority="418">
      <formula>#REF!="Cancelada"</formula>
    </cfRule>
    <cfRule type="expression" dxfId="40497" priority="419">
      <formula>#REF!="Pausada"</formula>
    </cfRule>
    <cfRule type="expression" dxfId="40496" priority="422">
      <formula>#REF!="Completada"</formula>
    </cfRule>
    <cfRule type="expression" dxfId="40495" priority="423">
      <formula>(#REF!=0)*(#REF!&lt;&gt;"")*(LEN(#REF!)=0)*((#REF!="")+(#REF!="En curso"))</formula>
    </cfRule>
    <cfRule type="expression" dxfId="40494" priority="417">
      <formula>#REF!="Vencida"</formula>
    </cfRule>
    <cfRule type="expression" dxfId="40493" priority="424">
      <formula>(#REF!&lt;0)*(LEN(#REF!)=0)*((#REF!="")+(#REF!="En curso"))</formula>
    </cfRule>
    <cfRule type="expression" dxfId="40492" priority="420">
      <formula>#REF!="Para hoy"</formula>
    </cfRule>
    <cfRule type="expression" dxfId="40491" priority="421">
      <formula>#REF!="En curso"</formula>
    </cfRule>
  </conditionalFormatting>
  <conditionalFormatting sqref="D5:D6">
    <cfRule type="expression" dxfId="40490" priority="364">
      <formula>#REF!="Para hoy"</formula>
    </cfRule>
    <cfRule type="expression" dxfId="40489" priority="363">
      <formula>#REF!="Pausada"</formula>
    </cfRule>
    <cfRule type="expression" dxfId="40488" priority="362">
      <formula>#REF!="Cancelada"</formula>
    </cfRule>
    <cfRule type="expression" dxfId="40487" priority="365">
      <formula>#REF!="En curso"</formula>
    </cfRule>
    <cfRule type="expression" dxfId="40486" priority="366">
      <formula>#REF!="Completada"</formula>
    </cfRule>
    <cfRule type="expression" dxfId="40485" priority="368">
      <formula>(#REF!&lt;0)*(LEN(#REF!)=0)*((#REF!="")+(#REF!="En curso"))</formula>
    </cfRule>
    <cfRule type="expression" dxfId="40484" priority="361">
      <formula>#REF!="Vencida"</formula>
    </cfRule>
    <cfRule type="expression" dxfId="40483" priority="367">
      <formula>(#REF!=0)*(#REF!&lt;&gt;"")*(LEN(#REF!)=0)*((#REF!="")+(#REF!="En curso"))</formula>
    </cfRule>
  </conditionalFormatting>
  <conditionalFormatting sqref="D7">
    <cfRule type="expression" dxfId="40482" priority="351">
      <formula>(#REF!=0)*(#REF!&lt;&gt;"")*(LEN(#REF!)=0)*(($F29="")+($F29="En curso"))</formula>
    </cfRule>
    <cfRule type="expression" dxfId="40481" priority="345">
      <formula>$F29="Vencida"</formula>
    </cfRule>
    <cfRule type="expression" dxfId="40480" priority="346">
      <formula>$F29="Cancelada"</formula>
    </cfRule>
    <cfRule type="expression" dxfId="40479" priority="347">
      <formula>$F29="Pausada"</formula>
    </cfRule>
    <cfRule type="expression" dxfId="40478" priority="348">
      <formula>$F29="Para hoy"</formula>
    </cfRule>
    <cfRule type="expression" dxfId="40477" priority="349">
      <formula>$F29="En curso"</formula>
    </cfRule>
    <cfRule type="expression" dxfId="40476" priority="350">
      <formula>$F29="Completada"</formula>
    </cfRule>
    <cfRule type="expression" dxfId="40475" priority="352">
      <formula>(#REF!&lt;0)*(LEN(#REF!)=0)*(($F29="")+($F29="En curso"))</formula>
    </cfRule>
  </conditionalFormatting>
  <conditionalFormatting sqref="D7:D8">
    <cfRule type="expression" dxfId="40474" priority="321">
      <formula>$F33="Vencida"</formula>
    </cfRule>
    <cfRule type="expression" dxfId="40473" priority="322">
      <formula>$F33="Cancelada"</formula>
    </cfRule>
    <cfRule type="expression" dxfId="40472" priority="323">
      <formula>$F33="Pausada"</formula>
    </cfRule>
    <cfRule type="expression" dxfId="40471" priority="324">
      <formula>$F33="Para hoy"</formula>
    </cfRule>
    <cfRule type="expression" dxfId="40470" priority="326">
      <formula>$F33="Completada"</formula>
    </cfRule>
    <cfRule type="expression" dxfId="40469" priority="327">
      <formula>(#REF!=0)*(#REF!&lt;&gt;"")*(LEN(#REF!)=0)*(($F33="")+($F33="En curso"))</formula>
    </cfRule>
    <cfRule type="expression" dxfId="40468" priority="325">
      <formula>$F33="En curso"</formula>
    </cfRule>
    <cfRule type="expression" dxfId="40467" priority="328">
      <formula>(#REF!&lt;0)*(LEN(#REF!)=0)*(($F33="")+($F33="En curso"))</formula>
    </cfRule>
  </conditionalFormatting>
  <conditionalFormatting sqref="D8">
    <cfRule type="expression" dxfId="40466" priority="1540">
      <formula>$F34="Para hoy"</formula>
    </cfRule>
    <cfRule type="expression" dxfId="40465" priority="1538">
      <formula>$F34="Cancelada"</formula>
    </cfRule>
    <cfRule type="expression" dxfId="40464" priority="1537">
      <formula>$F34="Vencida"</formula>
    </cfRule>
    <cfRule type="expression" dxfId="40463" priority="1539">
      <formula>$F34="Pausada"</formula>
    </cfRule>
    <cfRule type="expression" dxfId="40462" priority="1544">
      <formula>(#REF!&lt;0)*(LEN(#REF!)=0)*(($F34="")+($F34="En curso"))</formula>
    </cfRule>
    <cfRule type="expression" dxfId="40461" priority="1543">
      <formula>(#REF!=0)*(#REF!&lt;&gt;"")*(LEN(#REF!)=0)*(($F34="")+($F34="En curso"))</formula>
    </cfRule>
    <cfRule type="expression" dxfId="40460" priority="1542">
      <formula>$F34="Completada"</formula>
    </cfRule>
    <cfRule type="expression" dxfId="40459" priority="1541">
      <formula>$F34="En curso"</formula>
    </cfRule>
  </conditionalFormatting>
  <conditionalFormatting sqref="D9">
    <cfRule type="expression" dxfId="40458" priority="1445">
      <formula>#REF!="En curso"</formula>
    </cfRule>
    <cfRule type="expression" dxfId="40457" priority="1444">
      <formula>#REF!="Para hoy"</formula>
    </cfRule>
    <cfRule type="expression" dxfId="40456" priority="1443">
      <formula>#REF!="Pausada"</formula>
    </cfRule>
    <cfRule type="expression" dxfId="40455" priority="1442">
      <formula>#REF!="Cancelada"</formula>
    </cfRule>
    <cfRule type="expression" dxfId="40454" priority="1645">
      <formula>#REF!="En curso"</formula>
    </cfRule>
    <cfRule type="expression" dxfId="40453" priority="1641">
      <formula>#REF!="Vencida"</formula>
    </cfRule>
    <cfRule type="expression" dxfId="40452" priority="1642">
      <formula>#REF!="Cancelada"</formula>
    </cfRule>
    <cfRule type="expression" dxfId="40451" priority="1643">
      <formula>#REF!="Pausada"</formula>
    </cfRule>
    <cfRule type="expression" dxfId="40450" priority="1644">
      <formula>#REF!="Para hoy"</formula>
    </cfRule>
    <cfRule type="expression" dxfId="40449" priority="1648">
      <formula>(#REF!&lt;0)*(LEN(#REF!)=0)*((#REF!="")+(#REF!="En curso"))</formula>
    </cfRule>
    <cfRule type="expression" dxfId="40448" priority="1647">
      <formula>(#REF!=0)*(#REF!&lt;&gt;"")*(LEN(#REF!)=0)*((#REF!="")+(#REF!="En curso"))</formula>
    </cfRule>
    <cfRule type="expression" dxfId="40447" priority="1646">
      <formula>#REF!="Completada"</formula>
    </cfRule>
    <cfRule type="expression" dxfId="40446" priority="1441">
      <formula>#REF!="Vencida"</formula>
    </cfRule>
    <cfRule type="expression" dxfId="40445" priority="1448">
      <formula>(#REF!&lt;0)*(LEN(#REF!)=0)*((#REF!="")+(#REF!="En curso"))</formula>
    </cfRule>
    <cfRule type="expression" dxfId="40444" priority="1447">
      <formula>(#REF!=0)*(#REF!&lt;&gt;"")*(LEN(#REF!)=0)*((#REF!="")+(#REF!="En curso"))</formula>
    </cfRule>
    <cfRule type="expression" dxfId="40443" priority="1446">
      <formula>#REF!="Completada"</formula>
    </cfRule>
  </conditionalFormatting>
  <conditionalFormatting sqref="D10">
    <cfRule type="expression" dxfId="40442" priority="1664">
      <formula>(#REF!&lt;0)*(LEN(#REF!)=0)*(($F37="")+($F37="En curso"))</formula>
    </cfRule>
    <cfRule type="expression" dxfId="40441" priority="1663">
      <formula>(#REF!=0)*(#REF!&lt;&gt;"")*(LEN(#REF!)=0)*(($F37="")+($F37="En curso"))</formula>
    </cfRule>
    <cfRule type="expression" dxfId="40440" priority="1662">
      <formula>$F37="Completada"</formula>
    </cfRule>
    <cfRule type="expression" dxfId="40439" priority="1661">
      <formula>$F37="En curso"</formula>
    </cfRule>
    <cfRule type="expression" dxfId="40438" priority="1660">
      <formula>$F37="Para hoy"</formula>
    </cfRule>
    <cfRule type="expression" dxfId="40437" priority="1659">
      <formula>$F37="Pausada"</formula>
    </cfRule>
    <cfRule type="expression" dxfId="40436" priority="1658">
      <formula>$F37="Cancelada"</formula>
    </cfRule>
    <cfRule type="expression" dxfId="40435" priority="1657">
      <formula>$F37="Vencida"</formula>
    </cfRule>
  </conditionalFormatting>
  <conditionalFormatting sqref="D10:D12">
    <cfRule type="expression" dxfId="40434" priority="1211">
      <formula>$F32="Pausada"</formula>
    </cfRule>
    <cfRule type="expression" dxfId="40433" priority="1209">
      <formula>$F32="Vencida"</formula>
    </cfRule>
    <cfRule type="expression" dxfId="40432" priority="1210">
      <formula>$F32="Cancelada"</formula>
    </cfRule>
    <cfRule type="expression" dxfId="40431" priority="1215">
      <formula>(#REF!=0)*(#REF!&lt;&gt;"")*(LEN(#REF!)=0)*(($F32="")+($F32="En curso"))</formula>
    </cfRule>
    <cfRule type="expression" dxfId="40430" priority="1212">
      <formula>$F32="Para hoy"</formula>
    </cfRule>
    <cfRule type="expression" dxfId="40429" priority="1213">
      <formula>$F32="En curso"</formula>
    </cfRule>
    <cfRule type="expression" dxfId="40428" priority="1214">
      <formula>$F32="Completada"</formula>
    </cfRule>
    <cfRule type="expression" dxfId="40427" priority="1216">
      <formula>(#REF!&lt;0)*(LEN(#REF!)=0)*(($F32="")+($F32="En curso"))</formula>
    </cfRule>
  </conditionalFormatting>
  <conditionalFormatting sqref="D11:D12">
    <cfRule type="expression" dxfId="40426" priority="1206">
      <formula>$F33="Completada"</formula>
    </cfRule>
    <cfRule type="expression" dxfId="40425" priority="1207">
      <formula>(#REF!=0)*(#REF!&lt;&gt;"")*(LEN(#REF!)=0)*(($F33="")+($F33="En curso"))</formula>
    </cfRule>
    <cfRule type="expression" dxfId="40424" priority="1208">
      <formula>(#REF!&lt;0)*(LEN(#REF!)=0)*(($F33="")+($F33="En curso"))</formula>
    </cfRule>
    <cfRule type="expression" dxfId="40423" priority="1205">
      <formula>$F33="En curso"</formula>
    </cfRule>
    <cfRule type="expression" dxfId="40422" priority="1201">
      <formula>$F33="Vencida"</formula>
    </cfRule>
    <cfRule type="expression" dxfId="40421" priority="1202">
      <formula>$F33="Cancelada"</formula>
    </cfRule>
    <cfRule type="expression" dxfId="40420" priority="1203">
      <formula>$F33="Pausada"</formula>
    </cfRule>
    <cfRule type="expression" dxfId="40419" priority="1204">
      <formula>$F33="Para hoy"</formula>
    </cfRule>
  </conditionalFormatting>
  <conditionalFormatting sqref="D13">
    <cfRule type="expression" dxfId="40418" priority="1370">
      <formula>#REF!="Cancelada"</formula>
    </cfRule>
    <cfRule type="expression" dxfId="40417" priority="1369">
      <formula>#REF!="Vencida"</formula>
    </cfRule>
    <cfRule type="expression" dxfId="40416" priority="1371">
      <formula>#REF!="Pausada"</formula>
    </cfRule>
    <cfRule type="expression" dxfId="40415" priority="1572">
      <formula>#REF!="Para hoy"</formula>
    </cfRule>
    <cfRule type="expression" dxfId="40414" priority="1375">
      <formula>(#REF!=0)*(#REF!&lt;&gt;"")*(LEN(#REF!)=0)*((#REF!="")+(#REF!="En curso"))</formula>
    </cfRule>
    <cfRule type="expression" dxfId="40413" priority="1374">
      <formula>#REF!="Completada"</formula>
    </cfRule>
    <cfRule type="expression" dxfId="40412" priority="1576">
      <formula>(#REF!&lt;0)*(LEN(#REF!)=0)*((#REF!="")+(#REF!="En curso"))</formula>
    </cfRule>
    <cfRule type="expression" dxfId="40411" priority="1372">
      <formula>#REF!="Para hoy"</formula>
    </cfRule>
    <cfRule type="expression" dxfId="40410" priority="1575">
      <formula>(#REF!=0)*(#REF!&lt;&gt;"")*(LEN(#REF!)=0)*((#REF!="")+(#REF!="En curso"))</formula>
    </cfRule>
    <cfRule type="expression" dxfId="40409" priority="1574">
      <formula>#REF!="Completada"</formula>
    </cfRule>
    <cfRule type="expression" dxfId="40408" priority="1373">
      <formula>#REF!="En curso"</formula>
    </cfRule>
    <cfRule type="expression" dxfId="40407" priority="1569">
      <formula>#REF!="Vencida"</formula>
    </cfRule>
    <cfRule type="expression" dxfId="40406" priority="1376">
      <formula>(#REF!&lt;0)*(LEN(#REF!)=0)*((#REF!="")+(#REF!="En curso"))</formula>
    </cfRule>
    <cfRule type="expression" dxfId="40405" priority="1570">
      <formula>#REF!="Cancelada"</formula>
    </cfRule>
    <cfRule type="expression" dxfId="40404" priority="1571">
      <formula>#REF!="Pausada"</formula>
    </cfRule>
    <cfRule type="expression" dxfId="40403" priority="1573">
      <formula>#REF!="En curso"</formula>
    </cfRule>
  </conditionalFormatting>
  <conditionalFormatting sqref="D14">
    <cfRule type="expression" dxfId="40402" priority="1469">
      <formula>$F36="En curso"</formula>
    </cfRule>
    <cfRule type="expression" dxfId="40401" priority="1468">
      <formula>$F36="Para hoy"</formula>
    </cfRule>
    <cfRule type="expression" dxfId="40400" priority="1467">
      <formula>$F36="Pausada"</formula>
    </cfRule>
    <cfRule type="expression" dxfId="40399" priority="1466">
      <formula>$F36="Cancelada"</formula>
    </cfRule>
    <cfRule type="expression" dxfId="40398" priority="1465">
      <formula>$F36="Vencida"</formula>
    </cfRule>
    <cfRule type="expression" dxfId="40397" priority="1472">
      <formula>(#REF!&lt;0)*(LEN(#REF!)=0)*(($F36="")+($F36="En curso"))</formula>
    </cfRule>
    <cfRule type="expression" dxfId="40396" priority="1471">
      <formula>(#REF!=0)*(#REF!&lt;&gt;"")*(LEN(#REF!)=0)*(($F36="")+($F36="En curso"))</formula>
    </cfRule>
    <cfRule type="expression" dxfId="40395" priority="1470">
      <formula>$F36="Completada"</formula>
    </cfRule>
  </conditionalFormatting>
  <conditionalFormatting sqref="D14:D15">
    <cfRule type="expression" dxfId="40394" priority="1532">
      <formula>$F36="Para hoy"</formula>
    </cfRule>
    <cfRule type="expression" dxfId="40393" priority="1531">
      <formula>$F36="Pausada"</formula>
    </cfRule>
    <cfRule type="expression" dxfId="40392" priority="1530">
      <formula>$F36="Cancelada"</formula>
    </cfRule>
    <cfRule type="expression" dxfId="40391" priority="1529">
      <formula>$F36="Vencida"</formula>
    </cfRule>
    <cfRule type="expression" dxfId="40390" priority="1536">
      <formula>(#REF!&lt;0)*(LEN(#REF!)=0)*(($F36="")+($F36="En curso"))</formula>
    </cfRule>
    <cfRule type="expression" dxfId="40389" priority="1535">
      <formula>(#REF!=0)*(#REF!&lt;&gt;"")*(LEN(#REF!)=0)*(($F36="")+($F36="En curso"))</formula>
    </cfRule>
    <cfRule type="expression" dxfId="40388" priority="1534">
      <formula>$F36="Completada"</formula>
    </cfRule>
    <cfRule type="expression" dxfId="40387" priority="1533">
      <formula>$F36="En curso"</formula>
    </cfRule>
  </conditionalFormatting>
  <conditionalFormatting sqref="D15">
    <cfRule type="expression" dxfId="40386" priority="1354">
      <formula>$F41="Cancelada"</formula>
    </cfRule>
    <cfRule type="expression" dxfId="40385" priority="1360">
      <formula>(#REF!&lt;0)*(LEN(#REF!)=0)*(($F41="")+($F41="En curso"))</formula>
    </cfRule>
    <cfRule type="expression" dxfId="40384" priority="1353">
      <formula>$F41="Vencida"</formula>
    </cfRule>
    <cfRule type="expression" dxfId="40383" priority="1359">
      <formula>(#REF!=0)*(#REF!&lt;&gt;"")*(LEN(#REF!)=0)*(($F41="")+($F41="En curso"))</formula>
    </cfRule>
    <cfRule type="expression" dxfId="40382" priority="1358">
      <formula>$F41="Completada"</formula>
    </cfRule>
    <cfRule type="expression" dxfId="40381" priority="1357">
      <formula>$F41="En curso"</formula>
    </cfRule>
    <cfRule type="expression" dxfId="40380" priority="1356">
      <formula>$F41="Para hoy"</formula>
    </cfRule>
    <cfRule type="expression" dxfId="40379" priority="1355">
      <formula>$F41="Pausada"</formula>
    </cfRule>
  </conditionalFormatting>
  <conditionalFormatting sqref="D16:D17">
    <cfRule type="expression" dxfId="40378" priority="1489">
      <formula>#REF!="Vencida"</formula>
    </cfRule>
    <cfRule type="expression" dxfId="40377" priority="1495">
      <formula>(#REF!=0)*(#REF!&lt;&gt;"")*(LEN(#REF!)=0)*((#REF!="")+(#REF!="En curso"))</formula>
    </cfRule>
    <cfRule type="expression" dxfId="40376" priority="1494">
      <formula>#REF!="Completada"</formula>
    </cfRule>
    <cfRule type="expression" dxfId="40375" priority="1493">
      <formula>#REF!="En curso"</formula>
    </cfRule>
    <cfRule type="expression" dxfId="40374" priority="1492">
      <formula>#REF!="Para hoy"</formula>
    </cfRule>
    <cfRule type="expression" dxfId="40373" priority="1491">
      <formula>#REF!="Pausada"</formula>
    </cfRule>
    <cfRule type="expression" dxfId="40372" priority="1490">
      <formula>#REF!="Cancelada"</formula>
    </cfRule>
    <cfRule type="expression" dxfId="40371" priority="1496">
      <formula>(#REF!&lt;0)*(LEN(#REF!)=0)*((#REF!="")+(#REF!="En curso"))</formula>
    </cfRule>
  </conditionalFormatting>
  <conditionalFormatting sqref="D18 D54">
    <cfRule type="expression" dxfId="40370" priority="1858">
      <formula>$F40="Cancelada"</formula>
    </cfRule>
    <cfRule type="expression" dxfId="40369" priority="1859">
      <formula>$F40="Pausada"</formula>
    </cfRule>
    <cfRule type="expression" dxfId="40368" priority="1860">
      <formula>$F40="Para hoy"</formula>
    </cfRule>
    <cfRule type="expression" dxfId="40367" priority="1861">
      <formula>$F40="En curso"</formula>
    </cfRule>
    <cfRule type="expression" dxfId="40366" priority="1862">
      <formula>$F40="Completada"</formula>
    </cfRule>
    <cfRule type="expression" dxfId="40365" priority="1863">
      <formula>(#REF!=0)*(#REF!&lt;&gt;"")*(LEN(#REF!)=0)*(($F40="")+($F40="En curso"))</formula>
    </cfRule>
    <cfRule type="expression" dxfId="40364" priority="1864">
      <formula>(#REF!&lt;0)*(LEN(#REF!)=0)*(($F40="")+($F40="En curso"))</formula>
    </cfRule>
  </conditionalFormatting>
  <conditionalFormatting sqref="D19">
    <cfRule type="expression" dxfId="40363" priority="1476">
      <formula>$F45="Para hoy"</formula>
    </cfRule>
    <cfRule type="expression" dxfId="40362" priority="1479">
      <formula>(#REF!=0)*(#REF!&lt;&gt;"")*(LEN(#REF!)=0)*(($F45="")+($F45="En curso"))</formula>
    </cfRule>
    <cfRule type="expression" dxfId="40361" priority="1480">
      <formula>(#REF!&lt;0)*(LEN(#REF!)=0)*(($F45="")+($F45="En curso"))</formula>
    </cfRule>
    <cfRule type="expression" dxfId="40360" priority="1478">
      <formula>$F45="Completada"</formula>
    </cfRule>
    <cfRule type="expression" dxfId="40359" priority="1477">
      <formula>$F45="En curso"</formula>
    </cfRule>
    <cfRule type="expression" dxfId="40358" priority="1475">
      <formula>$F45="Pausada"</formula>
    </cfRule>
    <cfRule type="expression" dxfId="40357" priority="1473">
      <formula>$F45="Vencida"</formula>
    </cfRule>
    <cfRule type="expression" dxfId="40356" priority="1474">
      <formula>$F45="Cancelada"</formula>
    </cfRule>
  </conditionalFormatting>
  <conditionalFormatting sqref="D24">
    <cfRule type="expression" dxfId="40355" priority="297">
      <formula>$F50="Vencida"</formula>
    </cfRule>
    <cfRule type="expression" dxfId="40354" priority="303">
      <formula>(#REF!=0)*(#REF!&lt;&gt;"")*(LEN(#REF!)=0)*(($F50="")+($F50="En curso"))</formula>
    </cfRule>
    <cfRule type="expression" dxfId="40353" priority="287">
      <formula>(#REF!=0)*(#REF!&lt;&gt;"")*(LEN(#REF!)=0)*(($F50="")+($F50="En curso"))</formula>
    </cfRule>
    <cfRule type="expression" dxfId="40352" priority="285">
      <formula>$F50="En curso"</formula>
    </cfRule>
    <cfRule type="expression" dxfId="40351" priority="284">
      <formula>$F50="Para hoy"</formula>
    </cfRule>
    <cfRule type="expression" dxfId="40350" priority="302">
      <formula>$F50="Completada"</formula>
    </cfRule>
    <cfRule type="expression" dxfId="40349" priority="282">
      <formula>$F50="Cancelada"</formula>
    </cfRule>
    <cfRule type="expression" dxfId="40348" priority="281">
      <formula>$F50="Vencida"</formula>
    </cfRule>
    <cfRule type="expression" dxfId="40347" priority="301">
      <formula>$F50="En curso"</formula>
    </cfRule>
    <cfRule type="expression" dxfId="40346" priority="286">
      <formula>$F50="Completada"</formula>
    </cfRule>
    <cfRule type="expression" dxfId="40345" priority="300">
      <formula>$F50="Para hoy"</formula>
    </cfRule>
    <cfRule type="expression" dxfId="40344" priority="304">
      <formula>(#REF!&lt;0)*(LEN(#REF!)=0)*(($F50="")+($F50="En curso"))</formula>
    </cfRule>
    <cfRule type="expression" dxfId="40343" priority="288">
      <formula>(#REF!&lt;0)*(LEN(#REF!)=0)*(($F50="")+($F50="En curso"))</formula>
    </cfRule>
    <cfRule type="expression" dxfId="40342" priority="299">
      <formula>$F50="Pausada"</formula>
    </cfRule>
    <cfRule type="expression" dxfId="40341" priority="298">
      <formula>$F50="Cancelada"</formula>
    </cfRule>
    <cfRule type="expression" dxfId="40340" priority="283">
      <formula>$F50="Pausada"</formula>
    </cfRule>
  </conditionalFormatting>
  <conditionalFormatting sqref="D25">
    <cfRule type="expression" dxfId="40339" priority="242">
      <formula>$F47="Cancelada"</formula>
    </cfRule>
    <cfRule type="expression" dxfId="40338" priority="243">
      <formula>$F47="Pausada"</formula>
    </cfRule>
    <cfRule type="expression" dxfId="40337" priority="244">
      <formula>$F47="Para hoy"</formula>
    </cfRule>
    <cfRule type="expression" dxfId="40336" priority="245">
      <formula>$F47="En curso"</formula>
    </cfRule>
    <cfRule type="expression" dxfId="40335" priority="246">
      <formula>$F47="Completada"</formula>
    </cfRule>
    <cfRule type="expression" dxfId="40334" priority="247">
      <formula>(#REF!=0)*(#REF!&lt;&gt;"")*(LEN(#REF!)=0)*(($F47="")+($F47="En curso"))</formula>
    </cfRule>
    <cfRule type="expression" dxfId="40333" priority="248">
      <formula>(#REF!&lt;0)*(LEN(#REF!)=0)*(($F47="")+($F47="En curso"))</formula>
    </cfRule>
    <cfRule type="expression" dxfId="40332" priority="241">
      <formula>$F47="Vencida"</formula>
    </cfRule>
  </conditionalFormatting>
  <conditionalFormatting sqref="D25:D27">
    <cfRule type="expression" dxfId="40331" priority="202">
      <formula>$F47="Cancelada"</formula>
    </cfRule>
    <cfRule type="expression" dxfId="40330" priority="206">
      <formula>$F47="Completada"</formula>
    </cfRule>
    <cfRule type="expression" dxfId="40329" priority="208">
      <formula>(#REF!&lt;0)*(LEN(#REF!)=0)*(($F47="")+($F47="En curso"))</formula>
    </cfRule>
    <cfRule type="expression" dxfId="40328" priority="207">
      <formula>(#REF!=0)*(#REF!&lt;&gt;"")*(LEN(#REF!)=0)*(($F47="")+($F47="En curso"))</formula>
    </cfRule>
    <cfRule type="expression" dxfId="40327" priority="205">
      <formula>$F47="En curso"</formula>
    </cfRule>
    <cfRule type="expression" dxfId="40326" priority="204">
      <formula>$F47="Para hoy"</formula>
    </cfRule>
    <cfRule type="expression" dxfId="40325" priority="203">
      <formula>$F47="Pausada"</formula>
    </cfRule>
    <cfRule type="expression" dxfId="40324" priority="201">
      <formula>$F47="Vencida"</formula>
    </cfRule>
  </conditionalFormatting>
  <conditionalFormatting sqref="D26">
    <cfRule type="expression" dxfId="40323" priority="187">
      <formula>$F48="Pausada"</formula>
    </cfRule>
    <cfRule type="expression" dxfId="40322" priority="186">
      <formula>$F48="Cancelada"</formula>
    </cfRule>
    <cfRule type="expression" dxfId="40321" priority="185">
      <formula>$F48="Vencida"</formula>
    </cfRule>
    <cfRule type="expression" dxfId="40320" priority="192">
      <formula>(#REF!&lt;0)*(LEN(#REF!)=0)*(($F48="")+($F48="En curso"))</formula>
    </cfRule>
    <cfRule type="expression" dxfId="40319" priority="191">
      <formula>(#REF!=0)*(#REF!&lt;&gt;"")*(LEN(#REF!)=0)*(($F48="")+($F48="En curso"))</formula>
    </cfRule>
    <cfRule type="expression" dxfId="40318" priority="190">
      <formula>$F48="Completada"</formula>
    </cfRule>
    <cfRule type="expression" dxfId="40317" priority="189">
      <formula>$F48="En curso"</formula>
    </cfRule>
    <cfRule type="expression" dxfId="40316" priority="188">
      <formula>$F48="Para hoy"</formula>
    </cfRule>
  </conditionalFormatting>
  <conditionalFormatting sqref="D27">
    <cfRule type="expression" dxfId="40315" priority="166">
      <formula>$F53="Completada"</formula>
    </cfRule>
    <cfRule type="expression" dxfId="40314" priority="168">
      <formula>(#REF!&lt;0)*(LEN(#REF!)=0)*(($F53="")+($F53="En curso"))</formula>
    </cfRule>
    <cfRule type="expression" dxfId="40313" priority="167">
      <formula>(#REF!=0)*(#REF!&lt;&gt;"")*(LEN(#REF!)=0)*(($F53="")+($F53="En curso"))</formula>
    </cfRule>
    <cfRule type="expression" dxfId="40312" priority="165">
      <formula>$F53="En curso"</formula>
    </cfRule>
    <cfRule type="expression" dxfId="40311" priority="164">
      <formula>$F53="Para hoy"</formula>
    </cfRule>
    <cfRule type="expression" dxfId="40310" priority="163">
      <formula>$F53="Pausada"</formula>
    </cfRule>
    <cfRule type="expression" dxfId="40309" priority="162">
      <formula>$F53="Cancelada"</formula>
    </cfRule>
    <cfRule type="expression" dxfId="40308" priority="161">
      <formula>$F53="Vencida"</formula>
    </cfRule>
  </conditionalFormatting>
  <conditionalFormatting sqref="D28">
    <cfRule type="expression" dxfId="40307" priority="143">
      <formula>(#REF!=0)*(#REF!&lt;&gt;"")*(LEN(#REF!)=0)*(($F50="")+($F50="En curso"))</formula>
    </cfRule>
    <cfRule type="expression" dxfId="40306" priority="142">
      <formula>$F50="Completada"</formula>
    </cfRule>
    <cfRule type="expression" dxfId="40305" priority="141">
      <formula>$F50="En curso"</formula>
    </cfRule>
    <cfRule type="expression" dxfId="40304" priority="140">
      <formula>$F50="Para hoy"</formula>
    </cfRule>
    <cfRule type="expression" dxfId="40303" priority="139">
      <formula>$F50="Pausada"</formula>
    </cfRule>
    <cfRule type="expression" dxfId="40302" priority="137">
      <formula>$F50="Vencida"</formula>
    </cfRule>
    <cfRule type="expression" dxfId="40301" priority="138">
      <formula>$F50="Cancelada"</formula>
    </cfRule>
    <cfRule type="expression" dxfId="40300" priority="149">
      <formula>$F50="En curso"</formula>
    </cfRule>
    <cfRule type="expression" dxfId="40299" priority="152">
      <formula>(#REF!&lt;0)*(LEN(#REF!)=0)*(($F50="")+($F50="En curso"))</formula>
    </cfRule>
    <cfRule type="expression" dxfId="40298" priority="151">
      <formula>(#REF!=0)*(#REF!&lt;&gt;"")*(LEN(#REF!)=0)*(($F50="")+($F50="En curso"))</formula>
    </cfRule>
    <cfRule type="expression" dxfId="40297" priority="150">
      <formula>$F50="Completada"</formula>
    </cfRule>
    <cfRule type="expression" dxfId="40296" priority="148">
      <formula>$F50="Para hoy"</formula>
    </cfRule>
    <cfRule type="expression" dxfId="40295" priority="147">
      <formula>$F50="Pausada"</formula>
    </cfRule>
    <cfRule type="expression" dxfId="40294" priority="146">
      <formula>$F50="Cancelada"</formula>
    </cfRule>
    <cfRule type="expression" dxfId="40293" priority="145">
      <formula>$F50="Vencida"</formula>
    </cfRule>
    <cfRule type="expression" dxfId="40292" priority="144">
      <formula>(#REF!&lt;0)*(LEN(#REF!)=0)*(($F50="")+($F50="En curso"))</formula>
    </cfRule>
  </conditionalFormatting>
  <conditionalFormatting sqref="D29:D30">
    <cfRule type="expression" dxfId="40291" priority="504">
      <formula>(#REF!&lt;0)*(LEN(#REF!)=0)*(($F51="")+($F51="En curso"))</formula>
    </cfRule>
    <cfRule type="expression" dxfId="40290" priority="501">
      <formula>$F51="En curso"</formula>
    </cfRule>
    <cfRule type="expression" dxfId="40289" priority="503">
      <formula>(#REF!=0)*(#REF!&lt;&gt;"")*(LEN(#REF!)=0)*(($F51="")+($F51="En curso"))</formula>
    </cfRule>
    <cfRule type="expression" dxfId="40288" priority="502">
      <formula>$F51="Completada"</formula>
    </cfRule>
    <cfRule type="expression" dxfId="40287" priority="500">
      <formula>$F51="Para hoy"</formula>
    </cfRule>
    <cfRule type="expression" dxfId="40286" priority="497">
      <formula>$F51="Vencida"</formula>
    </cfRule>
    <cfRule type="expression" dxfId="40285" priority="499">
      <formula>$F51="Pausada"</formula>
    </cfRule>
    <cfRule type="expression" dxfId="40284" priority="498">
      <formula>$F51="Cancelada"</formula>
    </cfRule>
  </conditionalFormatting>
  <conditionalFormatting sqref="D29:D31">
    <cfRule type="expression" dxfId="40283" priority="476">
      <formula>$F55="Para hoy"</formula>
    </cfRule>
    <cfRule type="expression" dxfId="40282" priority="477">
      <formula>$F55="En curso"</formula>
    </cfRule>
    <cfRule type="expression" dxfId="40281" priority="478">
      <formula>$F55="Completada"</formula>
    </cfRule>
    <cfRule type="expression" dxfId="40280" priority="479">
      <formula>(#REF!=0)*(#REF!&lt;&gt;"")*(LEN(#REF!)=0)*(($F55="")+($F55="En curso"))</formula>
    </cfRule>
    <cfRule type="expression" dxfId="40279" priority="480">
      <formula>(#REF!&lt;0)*(LEN(#REF!)=0)*(($F55="")+($F55="En curso"))</formula>
    </cfRule>
    <cfRule type="expression" dxfId="40278" priority="473">
      <formula>$F55="Vencida"</formula>
    </cfRule>
    <cfRule type="expression" dxfId="40277" priority="474">
      <formula>$F55="Cancelada"</formula>
    </cfRule>
    <cfRule type="expression" dxfId="40276" priority="475">
      <formula>$F55="Pausada"</formula>
    </cfRule>
  </conditionalFormatting>
  <conditionalFormatting sqref="D31">
    <cfRule type="expression" dxfId="40275" priority="1327">
      <formula>(#REF!=0)*(#REF!&lt;&gt;"")*(LEN(#REF!)=0)*(($F62="")+($F62="En curso"))</formula>
    </cfRule>
    <cfRule type="expression" dxfId="40274" priority="1326">
      <formula>$F62="Completada"</formula>
    </cfRule>
    <cfRule type="expression" dxfId="40273" priority="1325">
      <formula>$F62="En curso"</formula>
    </cfRule>
    <cfRule type="expression" dxfId="40272" priority="1321">
      <formula>$F62="Vencida"</formula>
    </cfRule>
    <cfRule type="expression" dxfId="40271" priority="1324">
      <formula>$F62="Para hoy"</formula>
    </cfRule>
    <cfRule type="expression" dxfId="40270" priority="1323">
      <formula>$F62="Pausada"</formula>
    </cfRule>
    <cfRule type="expression" dxfId="40269" priority="1322">
      <formula>$F62="Cancelada"</formula>
    </cfRule>
    <cfRule type="expression" dxfId="40268" priority="1328">
      <formula>(#REF!&lt;0)*(LEN(#REF!)=0)*(($F62="")+($F62="En curso"))</formula>
    </cfRule>
  </conditionalFormatting>
  <conditionalFormatting sqref="D32">
    <cfRule type="expression" dxfId="40267" priority="1246">
      <formula>#REF!="Completada"</formula>
    </cfRule>
    <cfRule type="expression" dxfId="40266" priority="1247">
      <formula>(#REF!=0)*(#REF!&lt;&gt;"")*(LEN(#REF!)=0)*((#REF!="")+(#REF!="En curso"))</formula>
    </cfRule>
    <cfRule type="expression" dxfId="40265" priority="1244">
      <formula>#REF!="Para hoy"</formula>
    </cfRule>
    <cfRule type="expression" dxfId="40264" priority="1248">
      <formula>(#REF!&lt;0)*(LEN(#REF!)=0)*((#REF!="")+(#REF!="En curso"))</formula>
    </cfRule>
    <cfRule type="expression" dxfId="40263" priority="1241">
      <formula>#REF!="Vencida"</formula>
    </cfRule>
    <cfRule type="expression" dxfId="40262" priority="1242">
      <formula>#REF!="Cancelada"</formula>
    </cfRule>
    <cfRule type="expression" dxfId="40261" priority="1243">
      <formula>#REF!="Pausada"</formula>
    </cfRule>
    <cfRule type="expression" dxfId="40260" priority="1266">
      <formula>$F62="Cancelada"</formula>
    </cfRule>
    <cfRule type="expression" dxfId="40259" priority="1268">
      <formula>$F62="Para hoy"</formula>
    </cfRule>
    <cfRule type="expression" dxfId="40258" priority="1267">
      <formula>$F62="Pausada"</formula>
    </cfRule>
    <cfRule type="expression" dxfId="40257" priority="1272">
      <formula>(#REF!&lt;0)*(LEN(#REF!)=0)*(($F62="")+($F62="En curso"))</formula>
    </cfRule>
    <cfRule type="expression" dxfId="40256" priority="1271">
      <formula>(#REF!=0)*(#REF!&lt;&gt;"")*(LEN(#REF!)=0)*(($F62="")+($F62="En curso"))</formula>
    </cfRule>
    <cfRule type="expression" dxfId="40255" priority="1270">
      <formula>$F62="Completada"</formula>
    </cfRule>
    <cfRule type="expression" dxfId="40254" priority="1269">
      <formula>$F62="En curso"</formula>
    </cfRule>
    <cfRule type="expression" dxfId="40253" priority="1265">
      <formula>$F62="Vencida"</formula>
    </cfRule>
    <cfRule type="expression" dxfId="40252" priority="1245">
      <formula>#REF!="En curso"</formula>
    </cfRule>
  </conditionalFormatting>
  <conditionalFormatting sqref="D33:D34">
    <cfRule type="expression" dxfId="40251" priority="1069">
      <formula>$F64="En curso"</formula>
    </cfRule>
    <cfRule type="expression" dxfId="40250" priority="1070">
      <formula>$F64="Completada"</formula>
    </cfRule>
    <cfRule type="expression" dxfId="40249" priority="1071">
      <formula>(#REF!=0)*(#REF!&lt;&gt;"")*(LEN(#REF!)=0)*(($F64="")+($F64="En curso"))</formula>
    </cfRule>
    <cfRule type="expression" dxfId="40248" priority="1067">
      <formula>$F64="Pausada"</formula>
    </cfRule>
    <cfRule type="expression" dxfId="40247" priority="1065">
      <formula>$F64="Vencida"</formula>
    </cfRule>
    <cfRule type="expression" dxfId="40246" priority="1066">
      <formula>$F64="Cancelada"</formula>
    </cfRule>
    <cfRule type="expression" dxfId="40245" priority="1068">
      <formula>$F64="Para hoy"</formula>
    </cfRule>
    <cfRule type="expression" dxfId="40244" priority="1072">
      <formula>(#REF!&lt;0)*(LEN(#REF!)=0)*(($F64="")+($F64="En curso"))</formula>
    </cfRule>
  </conditionalFormatting>
  <conditionalFormatting sqref="D34:D35">
    <cfRule type="expression" dxfId="40243" priority="1022">
      <formula>$F60="Completada"</formula>
    </cfRule>
    <cfRule type="expression" dxfId="40242" priority="1021">
      <formula>$F60="En curso"</formula>
    </cfRule>
    <cfRule type="expression" dxfId="40241" priority="1020">
      <formula>$F60="Para hoy"</formula>
    </cfRule>
    <cfRule type="expression" dxfId="40240" priority="1019">
      <formula>$F60="Pausada"</formula>
    </cfRule>
    <cfRule type="expression" dxfId="40239" priority="1018">
      <formula>$F60="Cancelada"</formula>
    </cfRule>
    <cfRule type="expression" dxfId="40238" priority="1017">
      <formula>$F60="Vencida"</formula>
    </cfRule>
    <cfRule type="expression" dxfId="40237" priority="1024">
      <formula>(#REF!&lt;0)*(LEN(#REF!)=0)*(($F60="")+($F60="En curso"))</formula>
    </cfRule>
    <cfRule type="expression" dxfId="40236" priority="1023">
      <formula>(#REF!=0)*(#REF!&lt;&gt;"")*(LEN(#REF!)=0)*(($F60="")+($F60="En curso"))</formula>
    </cfRule>
  </conditionalFormatting>
  <conditionalFormatting sqref="D35:D36">
    <cfRule type="expression" dxfId="40235" priority="897">
      <formula>$F61="Vencida"</formula>
    </cfRule>
    <cfRule type="expression" dxfId="40234" priority="898">
      <formula>$F61="Cancelada"</formula>
    </cfRule>
    <cfRule type="expression" dxfId="40233" priority="903">
      <formula>(#REF!=0)*(#REF!&lt;&gt;"")*(LEN(#REF!)=0)*(($F61="")+($F61="En curso"))</formula>
    </cfRule>
    <cfRule type="expression" dxfId="40232" priority="902">
      <formula>$F61="Completada"</formula>
    </cfRule>
    <cfRule type="expression" dxfId="40231" priority="901">
      <formula>$F61="En curso"</formula>
    </cfRule>
    <cfRule type="expression" dxfId="40230" priority="900">
      <formula>$F61="Para hoy"</formula>
    </cfRule>
    <cfRule type="expression" dxfId="40229" priority="899">
      <formula>$F61="Pausada"</formula>
    </cfRule>
    <cfRule type="expression" dxfId="40228" priority="904">
      <formula>(#REF!&lt;0)*(LEN(#REF!)=0)*(($F61="")+($F61="En curso"))</formula>
    </cfRule>
  </conditionalFormatting>
  <conditionalFormatting sqref="D36">
    <cfRule type="expression" dxfId="40227" priority="912">
      <formula>(#REF!&lt;0)*(LEN(#REF!)=0)*(($F67="")+($F67="En curso"))</formula>
    </cfRule>
    <cfRule type="expression" dxfId="40226" priority="910">
      <formula>$F67="Completada"</formula>
    </cfRule>
    <cfRule type="expression" dxfId="40225" priority="907">
      <formula>$F67="Pausada"</formula>
    </cfRule>
    <cfRule type="expression" dxfId="40224" priority="905">
      <formula>$F67="Vencida"</formula>
    </cfRule>
    <cfRule type="expression" dxfId="40223" priority="911">
      <formula>(#REF!=0)*(#REF!&lt;&gt;"")*(LEN(#REF!)=0)*(($F67="")+($F67="En curso"))</formula>
    </cfRule>
    <cfRule type="expression" dxfId="40222" priority="906">
      <formula>$F67="Cancelada"</formula>
    </cfRule>
    <cfRule type="expression" dxfId="40221" priority="908">
      <formula>$F67="Para hoy"</formula>
    </cfRule>
    <cfRule type="expression" dxfId="40220" priority="909">
      <formula>$F67="En curso"</formula>
    </cfRule>
  </conditionalFormatting>
  <conditionalFormatting sqref="D37">
    <cfRule type="expression" dxfId="40219" priority="1843">
      <formula>$F62="Pausada"</formula>
    </cfRule>
    <cfRule type="expression" dxfId="40218" priority="1842">
      <formula>$F62="Cancelada"</formula>
    </cfRule>
    <cfRule type="expression" dxfId="40217" priority="1848">
      <formula>(#REF!&lt;0)*(LEN(#REF!)=0)*(($F62="")+($F62="En curso"))</formula>
    </cfRule>
    <cfRule type="expression" dxfId="40216" priority="1845">
      <formula>$F62="En curso"</formula>
    </cfRule>
    <cfRule type="expression" dxfId="40215" priority="1846">
      <formula>$F62="Completada"</formula>
    </cfRule>
    <cfRule type="expression" dxfId="40214" priority="1847">
      <formula>(#REF!=0)*(#REF!&lt;&gt;"")*(LEN(#REF!)=0)*(($F62="")+($F62="En curso"))</formula>
    </cfRule>
    <cfRule type="expression" dxfId="40213" priority="1841">
      <formula>$F62="Vencida"</formula>
    </cfRule>
    <cfRule type="expression" dxfId="40212" priority="1844">
      <formula>$F62="Para hoy"</formula>
    </cfRule>
  </conditionalFormatting>
  <conditionalFormatting sqref="D38">
    <cfRule type="expression" dxfId="40211" priority="1833">
      <formula>$F62="Vencida"</formula>
    </cfRule>
    <cfRule type="expression" dxfId="40210" priority="1834">
      <formula>$F62="Cancelada"</formula>
    </cfRule>
    <cfRule type="expression" dxfId="40209" priority="1835">
      <formula>$F62="Pausada"</formula>
    </cfRule>
    <cfRule type="expression" dxfId="40208" priority="1837">
      <formula>$F62="En curso"</formula>
    </cfRule>
    <cfRule type="expression" dxfId="40207" priority="1836">
      <formula>$F62="Para hoy"</formula>
    </cfRule>
    <cfRule type="expression" dxfId="40206" priority="1840">
      <formula>(#REF!&lt;0)*(LEN(#REF!)=0)*(($F62="")+($F62="En curso"))</formula>
    </cfRule>
    <cfRule type="expression" dxfId="40205" priority="1839">
      <formula>(#REF!=0)*(#REF!&lt;&gt;"")*(LEN(#REF!)=0)*(($F62="")+($F62="En curso"))</formula>
    </cfRule>
    <cfRule type="expression" dxfId="40204" priority="1838">
      <formula>$F62="Completada"</formula>
    </cfRule>
  </conditionalFormatting>
  <conditionalFormatting sqref="D43">
    <cfRule type="expression" dxfId="40203" priority="68">
      <formula>$F69="Para hoy"</formula>
    </cfRule>
    <cfRule type="expression" dxfId="40202" priority="71">
      <formula>(#REF!=0)*(#REF!&lt;&gt;"")*(LEN(#REF!)=0)*(($F69="")+($F69="En curso"))</formula>
    </cfRule>
    <cfRule type="expression" dxfId="40201" priority="72">
      <formula>(#REF!&lt;0)*(LEN(#REF!)=0)*(($F69="")+($F69="En curso"))</formula>
    </cfRule>
    <cfRule type="expression" dxfId="40200" priority="67">
      <formula>$F69="Pausada"</formula>
    </cfRule>
    <cfRule type="expression" dxfId="40199" priority="66">
      <formula>$F69="Cancelada"</formula>
    </cfRule>
    <cfRule type="expression" dxfId="40198" priority="65">
      <formula>$F69="Vencida"</formula>
    </cfRule>
    <cfRule type="expression" dxfId="40197" priority="86">
      <formula>$F69="Completada"</formula>
    </cfRule>
    <cfRule type="expression" dxfId="40196" priority="81">
      <formula>$F69="Vencida"</formula>
    </cfRule>
    <cfRule type="expression" dxfId="40195" priority="69">
      <formula>$F69="En curso"</formula>
    </cfRule>
    <cfRule type="expression" dxfId="40194" priority="82">
      <formula>$F69="Cancelada"</formula>
    </cfRule>
    <cfRule type="expression" dxfId="40193" priority="83">
      <formula>$F69="Pausada"</formula>
    </cfRule>
    <cfRule type="expression" dxfId="40192" priority="84">
      <formula>$F69="Para hoy"</formula>
    </cfRule>
    <cfRule type="expression" dxfId="40191" priority="85">
      <formula>$F69="En curso"</formula>
    </cfRule>
    <cfRule type="expression" dxfId="40190" priority="70">
      <formula>$F69="Completada"</formula>
    </cfRule>
    <cfRule type="expression" dxfId="40189" priority="87">
      <formula>(#REF!=0)*(#REF!&lt;&gt;"")*(LEN(#REF!)=0)*(($F69="")+($F69="En curso"))</formula>
    </cfRule>
    <cfRule type="expression" dxfId="40188" priority="88">
      <formula>(#REF!&lt;0)*(LEN(#REF!)=0)*(($F69="")+($F69="En curso"))</formula>
    </cfRule>
  </conditionalFormatting>
  <conditionalFormatting sqref="D44">
    <cfRule type="expression" dxfId="40187" priority="28">
      <formula>$F66="Para hoy"</formula>
    </cfRule>
    <cfRule type="expression" dxfId="40186" priority="27">
      <formula>$F66="Pausada"</formula>
    </cfRule>
    <cfRule type="expression" dxfId="40185" priority="29">
      <formula>$F66="En curso"</formula>
    </cfRule>
    <cfRule type="expression" dxfId="40184" priority="26">
      <formula>$F66="Cancelada"</formula>
    </cfRule>
    <cfRule type="expression" dxfId="40183" priority="25">
      <formula>$F66="Vencida"</formula>
    </cfRule>
    <cfRule type="expression" dxfId="40182" priority="24">
      <formula>(#REF!&lt;0)*(LEN(#REF!)=0)*(($F66="")+($F66="En curso"))</formula>
    </cfRule>
    <cfRule type="expression" dxfId="40181" priority="22">
      <formula>$F66="Completada"</formula>
    </cfRule>
    <cfRule type="expression" dxfId="40180" priority="21">
      <formula>$F66="En curso"</formula>
    </cfRule>
    <cfRule type="expression" dxfId="40179" priority="20">
      <formula>$F66="Para hoy"</formula>
    </cfRule>
    <cfRule type="expression" dxfId="40178" priority="19">
      <formula>$F66="Pausada"</formula>
    </cfRule>
    <cfRule type="expression" dxfId="40177" priority="18">
      <formula>$F66="Cancelada"</formula>
    </cfRule>
    <cfRule type="expression" dxfId="40176" priority="17">
      <formula>$F66="Vencida"</formula>
    </cfRule>
    <cfRule type="expression" dxfId="40175" priority="23">
      <formula>(#REF!=0)*(#REF!&lt;&gt;"")*(LEN(#REF!)=0)*(($F66="")+($F66="En curso"))</formula>
    </cfRule>
    <cfRule type="expression" dxfId="40174" priority="32">
      <formula>(#REF!&lt;0)*(LEN(#REF!)=0)*(($F66="")+($F66="En curso"))</formula>
    </cfRule>
    <cfRule type="expression" dxfId="40173" priority="31">
      <formula>(#REF!=0)*(#REF!&lt;&gt;"")*(LEN(#REF!)=0)*(($F66="")+($F66="En curso"))</formula>
    </cfRule>
    <cfRule type="expression" dxfId="40172" priority="30">
      <formula>$F66="Completada"</formula>
    </cfRule>
  </conditionalFormatting>
  <conditionalFormatting sqref="D45">
    <cfRule type="expression" dxfId="40171" priority="1085">
      <formula>#REF!="En curso"</formula>
    </cfRule>
    <cfRule type="expression" dxfId="40170" priority="1086">
      <formula>#REF!="Completada"</formula>
    </cfRule>
    <cfRule type="expression" dxfId="40169" priority="1105">
      <formula>$F75="Vencida"</formula>
    </cfRule>
    <cfRule type="expression" dxfId="40168" priority="1088">
      <formula>(#REF!&lt;0)*(LEN(#REF!)=0)*((#REF!="")+(#REF!="En curso"))</formula>
    </cfRule>
    <cfRule type="expression" dxfId="40167" priority="1087">
      <formula>(#REF!=0)*(#REF!&lt;&gt;"")*(LEN(#REF!)=0)*((#REF!="")+(#REF!="En curso"))</formula>
    </cfRule>
    <cfRule type="expression" dxfId="40166" priority="1081">
      <formula>#REF!="Vencida"</formula>
    </cfRule>
    <cfRule type="expression" dxfId="40165" priority="1082">
      <formula>#REF!="Cancelada"</formula>
    </cfRule>
    <cfRule type="expression" dxfId="40164" priority="1083">
      <formula>#REF!="Pausada"</formula>
    </cfRule>
    <cfRule type="expression" dxfId="40163" priority="1084">
      <formula>#REF!="Para hoy"</formula>
    </cfRule>
    <cfRule type="expression" dxfId="40162" priority="1106">
      <formula>$F75="Cancelada"</formula>
    </cfRule>
    <cfRule type="expression" dxfId="40161" priority="1107">
      <formula>$F75="Pausada"</formula>
    </cfRule>
    <cfRule type="expression" dxfId="40160" priority="1108">
      <formula>$F75="Para hoy"</formula>
    </cfRule>
    <cfRule type="expression" dxfId="40159" priority="1109">
      <formula>$F75="En curso"</formula>
    </cfRule>
    <cfRule type="expression" dxfId="40158" priority="1110">
      <formula>$F75="Completada"</formula>
    </cfRule>
    <cfRule type="expression" dxfId="40157" priority="1111">
      <formula>(#REF!=0)*(#REF!&lt;&gt;"")*(LEN(#REF!)=0)*(($F75="")+($F75="En curso"))</formula>
    </cfRule>
    <cfRule type="expression" dxfId="40156" priority="1112">
      <formula>(#REF!&lt;0)*(LEN(#REF!)=0)*(($F75="")+($F75="En curso"))</formula>
    </cfRule>
  </conditionalFormatting>
  <conditionalFormatting sqref="D46">
    <cfRule type="expression" dxfId="40155" priority="991">
      <formula>(#REF!=0)*(#REF!&lt;&gt;"")*(LEN(#REF!)=0)*(($F72="")+($F72="En curso"))</formula>
    </cfRule>
    <cfRule type="expression" dxfId="40154" priority="972">
      <formula>$F76="Para hoy"</formula>
    </cfRule>
    <cfRule type="expression" dxfId="40153" priority="971">
      <formula>$F76="Pausada"</formula>
    </cfRule>
    <cfRule type="expression" dxfId="40152" priority="969">
      <formula>$F76="Vencida"</formula>
    </cfRule>
    <cfRule type="expression" dxfId="40151" priority="970">
      <formula>$F76="Cancelada"</formula>
    </cfRule>
    <cfRule type="expression" dxfId="40150" priority="992">
      <formula>(#REF!&lt;0)*(LEN(#REF!)=0)*(($F72="")+($F72="En curso"))</formula>
    </cfRule>
    <cfRule type="expression" dxfId="40149" priority="990">
      <formula>$F72="Completada"</formula>
    </cfRule>
    <cfRule type="expression" dxfId="40148" priority="989">
      <formula>$F72="En curso"</formula>
    </cfRule>
    <cfRule type="expression" dxfId="40147" priority="988">
      <formula>$F72="Para hoy"</formula>
    </cfRule>
    <cfRule type="expression" dxfId="40146" priority="987">
      <formula>$F72="Pausada"</formula>
    </cfRule>
    <cfRule type="expression" dxfId="40145" priority="986">
      <formula>$F72="Cancelada"</formula>
    </cfRule>
    <cfRule type="expression" dxfId="40144" priority="985">
      <formula>$F72="Vencida"</formula>
    </cfRule>
    <cfRule type="expression" dxfId="40143" priority="976">
      <formula>(#REF!&lt;0)*(LEN(#REF!)=0)*(($F76="")+($F76="En curso"))</formula>
    </cfRule>
    <cfRule type="expression" dxfId="40142" priority="975">
      <formula>(#REF!=0)*(#REF!&lt;&gt;"")*(LEN(#REF!)=0)*(($F76="")+($F76="En curso"))</formula>
    </cfRule>
    <cfRule type="expression" dxfId="40141" priority="974">
      <formula>$F76="Completada"</formula>
    </cfRule>
    <cfRule type="expression" dxfId="40140" priority="973">
      <formula>$F76="En curso"</formula>
    </cfRule>
  </conditionalFormatting>
  <conditionalFormatting sqref="D47">
    <cfRule type="expression" dxfId="40139" priority="1621">
      <formula>#REF!="En curso"</formula>
    </cfRule>
    <cfRule type="expression" dxfId="40138" priority="1620">
      <formula>#REF!="Para hoy"</formula>
    </cfRule>
    <cfRule type="expression" dxfId="40137" priority="1619">
      <formula>#REF!="Pausada"</formula>
    </cfRule>
    <cfRule type="expression" dxfId="40136" priority="1624">
      <formula>(#REF!&lt;0)*(LEN(#REF!)=0)*((#REF!="")+(#REF!="En curso"))</formula>
    </cfRule>
    <cfRule type="expression" dxfId="40135" priority="1600">
      <formula>(#REF!&lt;0)*(LEN(#REF!)=0)*(($F78="")+($F78="En curso"))</formula>
    </cfRule>
    <cfRule type="expression" dxfId="40134" priority="1594">
      <formula>$F78="Cancelada"</formula>
    </cfRule>
    <cfRule type="expression" dxfId="40133" priority="1595">
      <formula>$F78="Pausada"</formula>
    </cfRule>
    <cfRule type="expression" dxfId="40132" priority="1618">
      <formula>#REF!="Cancelada"</formula>
    </cfRule>
    <cfRule type="expression" dxfId="40131" priority="1622">
      <formula>#REF!="Completada"</formula>
    </cfRule>
    <cfRule type="expression" dxfId="40130" priority="1617">
      <formula>#REF!="Vencida"</formula>
    </cfRule>
    <cfRule type="expression" dxfId="40129" priority="1596">
      <formula>$F78="Para hoy"</formula>
    </cfRule>
    <cfRule type="expression" dxfId="40128" priority="1597">
      <formula>$F78="En curso"</formula>
    </cfRule>
    <cfRule type="expression" dxfId="40127" priority="1598">
      <formula>$F78="Completada"</formula>
    </cfRule>
    <cfRule type="expression" dxfId="40126" priority="1599">
      <formula>(#REF!=0)*(#REF!&lt;&gt;"")*(LEN(#REF!)=0)*(($F78="")+($F78="En curso"))</formula>
    </cfRule>
    <cfRule type="expression" dxfId="40125" priority="1593">
      <formula>$F78="Vencida"</formula>
    </cfRule>
    <cfRule type="expression" dxfId="40124" priority="1623">
      <formula>(#REF!=0)*(#REF!&lt;&gt;"")*(LEN(#REF!)=0)*((#REF!="")+(#REF!="En curso"))</formula>
    </cfRule>
  </conditionalFormatting>
  <conditionalFormatting sqref="D48">
    <cfRule type="expression" dxfId="40123" priority="944">
      <formula>(#REF!&lt;0)*(LEN(#REF!)=0)*((#REF!="")+(#REF!="En curso"))</formula>
    </cfRule>
    <cfRule type="expression" dxfId="40122" priority="943">
      <formula>(#REF!=0)*(#REF!&lt;&gt;"")*(LEN(#REF!)=0)*((#REF!="")+(#REF!="En curso"))</formula>
    </cfRule>
    <cfRule type="expression" dxfId="40121" priority="942">
      <formula>#REF!="Completada"</formula>
    </cfRule>
    <cfRule type="expression" dxfId="40120" priority="941">
      <formula>#REF!="En curso"</formula>
    </cfRule>
    <cfRule type="expression" dxfId="40119" priority="940">
      <formula>#REF!="Para hoy"</formula>
    </cfRule>
    <cfRule type="expression" dxfId="40118" priority="939">
      <formula>#REF!="Pausada"</formula>
    </cfRule>
    <cfRule type="expression" dxfId="40117" priority="938">
      <formula>#REF!="Cancelada"</formula>
    </cfRule>
    <cfRule type="expression" dxfId="40116" priority="937">
      <formula>#REF!="Vencida"</formula>
    </cfRule>
    <cfRule type="expression" dxfId="40115" priority="946">
      <formula>#REF!="Cancelada"</formula>
    </cfRule>
    <cfRule type="expression" dxfId="40114" priority="952">
      <formula>(#REF!&lt;0)*(LEN(#REF!)=0)*((#REF!="")+(#REF!="En curso"))</formula>
    </cfRule>
    <cfRule type="expression" dxfId="40113" priority="951">
      <formula>(#REF!=0)*(#REF!&lt;&gt;"")*(LEN(#REF!)=0)*((#REF!="")+(#REF!="En curso"))</formula>
    </cfRule>
    <cfRule type="expression" dxfId="40112" priority="950">
      <formula>#REF!="Completada"</formula>
    </cfRule>
    <cfRule type="expression" dxfId="40111" priority="949">
      <formula>#REF!="En curso"</formula>
    </cfRule>
    <cfRule type="expression" dxfId="40110" priority="948">
      <formula>#REF!="Para hoy"</formula>
    </cfRule>
    <cfRule type="expression" dxfId="40109" priority="947">
      <formula>#REF!="Pausada"</formula>
    </cfRule>
    <cfRule type="expression" dxfId="40108" priority="945">
      <formula>#REF!="Vencida"</formula>
    </cfRule>
  </conditionalFormatting>
  <conditionalFormatting sqref="D49:D53">
    <cfRule type="expression" dxfId="40107" priority="1352">
      <formula>(#REF!&lt;0)*(LEN(#REF!)=0)*(($F79="")+($F79="En curso"))</formula>
    </cfRule>
    <cfRule type="expression" dxfId="40106" priority="1351">
      <formula>(#REF!=0)*(#REF!&lt;&gt;"")*(LEN(#REF!)=0)*(($F79="")+($F79="En curso"))</formula>
    </cfRule>
    <cfRule type="expression" dxfId="40105" priority="1347">
      <formula>$F79="Pausada"</formula>
    </cfRule>
    <cfRule type="expression" dxfId="40104" priority="1348">
      <formula>$F79="Para hoy"</formula>
    </cfRule>
    <cfRule type="expression" dxfId="40103" priority="1346">
      <formula>$F79="Cancelada"</formula>
    </cfRule>
    <cfRule type="expression" dxfId="40102" priority="1345">
      <formula>$F79="Vencida"</formula>
    </cfRule>
    <cfRule type="expression" dxfId="40101" priority="1350">
      <formula>$F79="Completada"</formula>
    </cfRule>
    <cfRule type="expression" dxfId="40100" priority="1349">
      <formula>$F79="En curso"</formula>
    </cfRule>
  </conditionalFormatting>
  <conditionalFormatting sqref="D49:D54">
    <cfRule type="expression" dxfId="40099" priority="1315">
      <formula>$F75="Pausada"</formula>
    </cfRule>
    <cfRule type="expression" dxfId="40098" priority="1316">
      <formula>$F75="Para hoy"</formula>
    </cfRule>
    <cfRule type="expression" dxfId="40097" priority="1317">
      <formula>$F75="En curso"</formula>
    </cfRule>
    <cfRule type="expression" dxfId="40096" priority="1318">
      <formula>$F75="Completada"</formula>
    </cfRule>
    <cfRule type="expression" dxfId="40095" priority="1319">
      <formula>(#REF!=0)*(#REF!&lt;&gt;"")*(LEN(#REF!)=0)*(($F75="")+($F75="En curso"))</formula>
    </cfRule>
    <cfRule type="expression" dxfId="40094" priority="1320">
      <formula>(#REF!&lt;0)*(LEN(#REF!)=0)*(($F75="")+($F75="En curso"))</formula>
    </cfRule>
    <cfRule type="expression" dxfId="40093" priority="1313">
      <formula>$F75="Vencida"</formula>
    </cfRule>
    <cfRule type="expression" dxfId="40092" priority="1314">
      <formula>$F75="Cancelada"</formula>
    </cfRule>
  </conditionalFormatting>
  <conditionalFormatting sqref="D54 D18">
    <cfRule type="expression" dxfId="40091" priority="1857">
      <formula>$F40="Vencida"</formula>
    </cfRule>
  </conditionalFormatting>
  <conditionalFormatting sqref="D55">
    <cfRule type="expression" dxfId="40090" priority="866">
      <formula>#REF!="Cancelada"</formula>
    </cfRule>
    <cfRule type="expression" dxfId="40089" priority="872">
      <formula>(#REF!&lt;0)*(LEN(#REF!)=0)*((#REF!="")+(#REF!="En curso"))</formula>
    </cfRule>
    <cfRule type="expression" dxfId="40088" priority="871">
      <formula>(#REF!=0)*(#REF!&lt;&gt;"")*(LEN(#REF!)=0)*((#REF!="")+(#REF!="En curso"))</formula>
    </cfRule>
    <cfRule type="expression" dxfId="40087" priority="869">
      <formula>#REF!="En curso"</formula>
    </cfRule>
    <cfRule type="expression" dxfId="40086" priority="867">
      <formula>#REF!="Pausada"</formula>
    </cfRule>
    <cfRule type="expression" dxfId="40085" priority="856">
      <formula>(#REF!&lt;0)*(LEN(#REF!)=0)*((#REF!="")+(#REF!="En curso"))</formula>
    </cfRule>
    <cfRule type="expression" dxfId="40084" priority="855">
      <formula>(#REF!=0)*(#REF!&lt;&gt;"")*(LEN(#REF!)=0)*((#REF!="")+(#REF!="En curso"))</formula>
    </cfRule>
    <cfRule type="expression" dxfId="40083" priority="854">
      <formula>#REF!="Completada"</formula>
    </cfRule>
    <cfRule type="expression" dxfId="40082" priority="853">
      <formula>#REF!="En curso"</formula>
    </cfRule>
    <cfRule type="expression" dxfId="40081" priority="852">
      <formula>#REF!="Para hoy"</formula>
    </cfRule>
    <cfRule type="expression" dxfId="40080" priority="851">
      <formula>#REF!="Pausada"</formula>
    </cfRule>
    <cfRule type="expression" dxfId="40079" priority="868">
      <formula>#REF!="Para hoy"</formula>
    </cfRule>
    <cfRule type="expression" dxfId="40078" priority="850">
      <formula>#REF!="Cancelada"</formula>
    </cfRule>
    <cfRule type="expression" dxfId="40077" priority="849">
      <formula>#REF!="Vencida"</formula>
    </cfRule>
    <cfRule type="expression" dxfId="40076" priority="865">
      <formula>#REF!="Vencida"</formula>
    </cfRule>
    <cfRule type="expression" dxfId="40075" priority="870">
      <formula>#REF!="Completada"</formula>
    </cfRule>
  </conditionalFormatting>
  <conditionalFormatting sqref="D63">
    <cfRule type="expression" dxfId="40074" priority="768">
      <formula>(#REF!&lt;0)*(LEN(#REF!)=0)*(($F89="")+($F89="En curso"))</formula>
    </cfRule>
    <cfRule type="expression" dxfId="40073" priority="767">
      <formula>(#REF!=0)*(#REF!&lt;&gt;"")*(LEN(#REF!)=0)*(($F89="")+($F89="En curso"))</formula>
    </cfRule>
    <cfRule type="expression" dxfId="40072" priority="775">
      <formula>(#REF!=0)*(#REF!&lt;&gt;"")*(LEN(#REF!)=0)*(($F85="")+($F85="En curso"))</formula>
    </cfRule>
    <cfRule type="expression" dxfId="40071" priority="774">
      <formula>$F85="Completada"</formula>
    </cfRule>
    <cfRule type="expression" dxfId="40070" priority="773">
      <formula>$F85="En curso"</formula>
    </cfRule>
    <cfRule type="expression" dxfId="40069" priority="772">
      <formula>$F85="Para hoy"</formula>
    </cfRule>
    <cfRule type="expression" dxfId="40068" priority="771">
      <formula>$F85="Pausada"</formula>
    </cfRule>
    <cfRule type="expression" dxfId="40067" priority="761">
      <formula>$F89="Vencida"</formula>
    </cfRule>
    <cfRule type="expression" dxfId="40066" priority="762">
      <formula>$F89="Cancelada"</formula>
    </cfRule>
    <cfRule type="expression" dxfId="40065" priority="763">
      <formula>$F89="Pausada"</formula>
    </cfRule>
    <cfRule type="expression" dxfId="40064" priority="764">
      <formula>$F89="Para hoy"</formula>
    </cfRule>
    <cfRule type="expression" dxfId="40063" priority="765">
      <formula>$F89="En curso"</formula>
    </cfRule>
    <cfRule type="expression" dxfId="40062" priority="776">
      <formula>(#REF!&lt;0)*(LEN(#REF!)=0)*(($F85="")+($F85="En curso"))</formula>
    </cfRule>
    <cfRule type="expression" dxfId="40061" priority="770">
      <formula>$F85="Cancelada"</formula>
    </cfRule>
    <cfRule type="expression" dxfId="40060" priority="769">
      <formula>$F85="Vencida"</formula>
    </cfRule>
    <cfRule type="expression" dxfId="40059" priority="766">
      <formula>$F89="Completada"</formula>
    </cfRule>
  </conditionalFormatting>
  <conditionalFormatting sqref="D64">
    <cfRule type="expression" dxfId="40058" priority="831">
      <formula>(#REF!=0)*(#REF!&lt;&gt;"")*(LEN(#REF!)=0)*((#REF!="")+(#REF!="En curso"))</formula>
    </cfRule>
    <cfRule type="expression" dxfId="40057" priority="832">
      <formula>(#REF!&lt;0)*(LEN(#REF!)=0)*((#REF!="")+(#REF!="En curso"))</formula>
    </cfRule>
    <cfRule type="expression" dxfId="40056" priority="814">
      <formula>#REF!="Completada"</formula>
    </cfRule>
    <cfRule type="expression" dxfId="40055" priority="813">
      <formula>#REF!="En curso"</formula>
    </cfRule>
    <cfRule type="expression" dxfId="40054" priority="816">
      <formula>(#REF!&lt;0)*(LEN(#REF!)=0)*((#REF!="")+(#REF!="En curso"))</formula>
    </cfRule>
    <cfRule type="expression" dxfId="40053" priority="810">
      <formula>#REF!="Cancelada"</formula>
    </cfRule>
    <cfRule type="expression" dxfId="40052" priority="829">
      <formula>#REF!="En curso"</formula>
    </cfRule>
    <cfRule type="expression" dxfId="40051" priority="812">
      <formula>#REF!="Para hoy"</formula>
    </cfRule>
    <cfRule type="expression" dxfId="40050" priority="827">
      <formula>#REF!="Pausada"</formula>
    </cfRule>
    <cfRule type="expression" dxfId="40049" priority="811">
      <formula>#REF!="Pausada"</formula>
    </cfRule>
    <cfRule type="expression" dxfId="40048" priority="809">
      <formula>#REF!="Vencida"</formula>
    </cfRule>
    <cfRule type="expression" dxfId="40047" priority="828">
      <formula>#REF!="Para hoy"</formula>
    </cfRule>
    <cfRule type="expression" dxfId="40046" priority="826">
      <formula>#REF!="Cancelada"</formula>
    </cfRule>
    <cfRule type="expression" dxfId="40045" priority="825">
      <formula>#REF!="Vencida"</formula>
    </cfRule>
    <cfRule type="expression" dxfId="40044" priority="815">
      <formula>(#REF!=0)*(#REF!&lt;&gt;"")*(LEN(#REF!)=0)*((#REF!="")+(#REF!="En curso"))</formula>
    </cfRule>
    <cfRule type="expression" dxfId="40043" priority="830">
      <formula>#REF!="Completada"</formula>
    </cfRule>
  </conditionalFormatting>
  <conditionalFormatting sqref="D66">
    <cfRule type="expression" dxfId="40042" priority="1868">
      <formula>$F81="Para hoy"</formula>
    </cfRule>
    <cfRule type="expression" dxfId="40041" priority="1869">
      <formula>$F81="En curso"</formula>
    </cfRule>
    <cfRule type="expression" dxfId="40040" priority="1870">
      <formula>$F81="Completada"</formula>
    </cfRule>
    <cfRule type="expression" dxfId="40039" priority="1871">
      <formula>(#REF!=0)*(#REF!&lt;&gt;"")*(LEN(#REF!)=0)*(($F81="")+($F81="En curso"))</formula>
    </cfRule>
    <cfRule type="expression" dxfId="40038" priority="1872">
      <formula>(#REF!&lt;0)*(LEN(#REF!)=0)*(($F81="")+($F81="En curso"))</formula>
    </cfRule>
    <cfRule type="expression" dxfId="40037" priority="1867">
      <formula>$F81="Pausada"</formula>
    </cfRule>
    <cfRule type="expression" dxfId="40036" priority="1681">
      <formula>$F92="Vencida"</formula>
    </cfRule>
    <cfRule type="expression" dxfId="40035" priority="1682">
      <formula>$F92="Cancelada"</formula>
    </cfRule>
    <cfRule type="expression" dxfId="40034" priority="1683">
      <formula>$F92="Pausada"</formula>
    </cfRule>
    <cfRule type="expression" dxfId="40033" priority="1684">
      <formula>$F92="Para hoy"</formula>
    </cfRule>
    <cfRule type="expression" dxfId="40032" priority="1685">
      <formula>$F92="En curso"</formula>
    </cfRule>
    <cfRule type="expression" dxfId="40031" priority="1686">
      <formula>$F92="Completada"</formula>
    </cfRule>
    <cfRule type="expression" dxfId="40030" priority="1687">
      <formula>(#REF!=0)*(#REF!&lt;&gt;"")*(LEN(#REF!)=0)*(($F92="")+($F92="En curso"))</formula>
    </cfRule>
    <cfRule type="expression" dxfId="40029" priority="1688">
      <formula>(#REF!&lt;0)*(LEN(#REF!)=0)*(($F92="")+($F92="En curso"))</formula>
    </cfRule>
    <cfRule type="expression" dxfId="40028" priority="1865">
      <formula>$F81="Vencida"</formula>
    </cfRule>
    <cfRule type="expression" dxfId="40027" priority="1866">
      <formula>$F81="Cancelada"</formula>
    </cfRule>
  </conditionalFormatting>
  <conditionalFormatting sqref="D67">
    <cfRule type="expression" dxfId="40026" priority="696">
      <formula>(#REF!&lt;0)*(LEN(#REF!)=0)*((#REF!="")+(#REF!="En curso"))</formula>
    </cfRule>
    <cfRule type="expression" dxfId="40025" priority="715">
      <formula>$F97="Pausada"</formula>
    </cfRule>
    <cfRule type="expression" dxfId="40024" priority="714">
      <formula>$F97="Cancelada"</formula>
    </cfRule>
    <cfRule type="expression" dxfId="40023" priority="690">
      <formula>#REF!="Cancelada"</formula>
    </cfRule>
    <cfRule type="expression" dxfId="40022" priority="689">
      <formula>#REF!="Vencida"</formula>
    </cfRule>
    <cfRule type="expression" dxfId="40021" priority="716">
      <formula>$F97="Para hoy"</formula>
    </cfRule>
    <cfRule type="expression" dxfId="40020" priority="713">
      <formula>$F97="Vencida"</formula>
    </cfRule>
    <cfRule type="expression" dxfId="40019" priority="717">
      <formula>$F97="En curso"</formula>
    </cfRule>
    <cfRule type="expression" dxfId="40018" priority="695">
      <formula>(#REF!=0)*(#REF!&lt;&gt;"")*(LEN(#REF!)=0)*((#REF!="")+(#REF!="En curso"))</formula>
    </cfRule>
    <cfRule type="expression" dxfId="40017" priority="694">
      <formula>#REF!="Completada"</formula>
    </cfRule>
    <cfRule type="expression" dxfId="40016" priority="718">
      <formula>$F97="Completada"</formula>
    </cfRule>
    <cfRule type="expression" dxfId="40015" priority="693">
      <formula>#REF!="En curso"</formula>
    </cfRule>
    <cfRule type="expression" dxfId="40014" priority="692">
      <formula>#REF!="Para hoy"</formula>
    </cfRule>
    <cfRule type="expression" dxfId="40013" priority="719">
      <formula>(#REF!=0)*(#REF!&lt;&gt;"")*(LEN(#REF!)=0)*(($F97="")+($F97="En curso"))</formula>
    </cfRule>
    <cfRule type="expression" dxfId="40012" priority="720">
      <formula>(#REF!&lt;0)*(LEN(#REF!)=0)*(($F97="")+($F97="En curso"))</formula>
    </cfRule>
    <cfRule type="expression" dxfId="40011" priority="691">
      <formula>#REF!="Pausada"</formula>
    </cfRule>
  </conditionalFormatting>
  <conditionalFormatting sqref="D68">
    <cfRule type="expression" dxfId="40010" priority="1825">
      <formula>$F74="Vencida"</formula>
    </cfRule>
    <cfRule type="expression" dxfId="40009" priority="1826">
      <formula>$F74="Cancelada"</formula>
    </cfRule>
    <cfRule type="expression" dxfId="40008" priority="1827">
      <formula>$F74="Pausada"</formula>
    </cfRule>
    <cfRule type="expression" dxfId="40007" priority="1828">
      <formula>$F74="Para hoy"</formula>
    </cfRule>
    <cfRule type="expression" dxfId="40006" priority="1829">
      <formula>$F74="En curso"</formula>
    </cfRule>
    <cfRule type="expression" dxfId="40005" priority="1831">
      <formula>(#REF!=0)*(#REF!&lt;&gt;"")*(LEN(#REF!)=0)*(($F74="")+($F74="En curso"))</formula>
    </cfRule>
    <cfRule type="expression" dxfId="40004" priority="1832">
      <formula>(#REF!&lt;0)*(LEN(#REF!)=0)*(($F74="")+($F74="En curso"))</formula>
    </cfRule>
    <cfRule type="expression" dxfId="40003" priority="1830">
      <formula>$F74="Completada"</formula>
    </cfRule>
  </conditionalFormatting>
  <conditionalFormatting sqref="D69:D71">
    <cfRule type="expression" dxfId="40002" priority="1817">
      <formula>$F61="Vencida"</formula>
    </cfRule>
    <cfRule type="expression" dxfId="40001" priority="1818">
      <formula>$F61="Cancelada"</formula>
    </cfRule>
    <cfRule type="expression" dxfId="40000" priority="1819">
      <formula>$F61="Pausada"</formula>
    </cfRule>
    <cfRule type="expression" dxfId="39999" priority="1820">
      <formula>$F61="Para hoy"</formula>
    </cfRule>
    <cfRule type="expression" dxfId="39998" priority="1821">
      <formula>$F61="En curso"</formula>
    </cfRule>
    <cfRule type="expression" dxfId="39997" priority="1823">
      <formula>(#REF!=0)*(#REF!&lt;&gt;"")*(LEN(#REF!)=0)*(($F61="")+($F61="En curso"))</formula>
    </cfRule>
    <cfRule type="expression" dxfId="39996" priority="1822">
      <formula>$F61="Completada"</formula>
    </cfRule>
    <cfRule type="expression" dxfId="39995" priority="1824">
      <formula>(#REF!&lt;0)*(LEN(#REF!)=0)*(($F61="")+($F61="En curso"))</formula>
    </cfRule>
  </conditionalFormatting>
  <conditionalFormatting sqref="E4:E5">
    <cfRule type="expression" dxfId="39994" priority="412">
      <formula>$F1048576="Para hoy"</formula>
    </cfRule>
    <cfRule type="expression" dxfId="39993" priority="409">
      <formula>$F1048576="Vencida"</formula>
    </cfRule>
    <cfRule type="expression" dxfId="39992" priority="413">
      <formula>$F1048576="En curso"</formula>
    </cfRule>
    <cfRule type="expression" dxfId="39991" priority="416">
      <formula>(#REF!&lt;0)*(LEN(#REF!)=0)*(($F1048576="")+($F1048576="En curso"))</formula>
    </cfRule>
    <cfRule type="expression" dxfId="39990" priority="415">
      <formula>(#REF!=0)*(#REF!&lt;&gt;"")*(LEN(#REF!)=0)*(($F1048576="")+($F1048576="En curso"))</formula>
    </cfRule>
    <cfRule type="expression" dxfId="39989" priority="414">
      <formula>$F1048576="Completada"</formula>
    </cfRule>
    <cfRule type="expression" dxfId="39988" priority="410">
      <formula>$F1048576="Cancelada"</formula>
    </cfRule>
    <cfRule type="expression" dxfId="39987" priority="411">
      <formula>$F1048576="Pausada"</formula>
    </cfRule>
  </conditionalFormatting>
  <conditionalFormatting sqref="E5">
    <cfRule type="expression" dxfId="39986" priority="386">
      <formula>$F5="Cancelada"</formula>
    </cfRule>
    <cfRule type="expression" dxfId="39985" priority="390">
      <formula>$F5="Completada"</formula>
    </cfRule>
    <cfRule type="expression" dxfId="39984" priority="391">
      <formula>(#REF!=0)*(#REF!&lt;&gt;"")*(LEN(#REF!)=0)*(($F5="")+($F5="En curso"))</formula>
    </cfRule>
    <cfRule type="expression" dxfId="39983" priority="392">
      <formula>(#REF!&lt;0)*(LEN(#REF!)=0)*(($F5="")+($F5="En curso"))</formula>
    </cfRule>
    <cfRule type="expression" dxfId="39982" priority="388">
      <formula>$F5="Para hoy"</formula>
    </cfRule>
    <cfRule type="expression" dxfId="39981" priority="389">
      <formula>$F5="En curso"</formula>
    </cfRule>
    <cfRule type="expression" dxfId="39980" priority="387">
      <formula>$F5="Pausada"</formula>
    </cfRule>
    <cfRule type="expression" dxfId="39979" priority="385">
      <formula>$F5="Vencida"</formula>
    </cfRule>
  </conditionalFormatting>
  <conditionalFormatting sqref="E6:E7">
    <cfRule type="expression" dxfId="39978" priority="353">
      <formula>$F3="Vencida"</formula>
    </cfRule>
    <cfRule type="expression" dxfId="39977" priority="354">
      <formula>$F3="Cancelada"</formula>
    </cfRule>
    <cfRule type="expression" dxfId="39976" priority="355">
      <formula>$F3="Pausada"</formula>
    </cfRule>
    <cfRule type="expression" dxfId="39975" priority="356">
      <formula>$F3="Para hoy"</formula>
    </cfRule>
    <cfRule type="expression" dxfId="39974" priority="357">
      <formula>$F3="En curso"</formula>
    </cfRule>
    <cfRule type="expression" dxfId="39973" priority="358">
      <formula>$F3="Completada"</formula>
    </cfRule>
    <cfRule type="expression" dxfId="39972" priority="359">
      <formula>(#REF!=0)*(#REF!&lt;&gt;"")*(LEN(#REF!)=0)*(($F3="")+($F3="En curso"))</formula>
    </cfRule>
    <cfRule type="expression" dxfId="39971" priority="360">
      <formula>(#REF!&lt;0)*(LEN(#REF!)=0)*(($F3="")+($F3="En curso"))</formula>
    </cfRule>
  </conditionalFormatting>
  <conditionalFormatting sqref="E8">
    <cfRule type="expression" dxfId="39970" priority="1407">
      <formula>(#REF!=0)*(#REF!&lt;&gt;"")*(LEN(#REF!)=0)*(($F4="")+($F4="En curso"))</formula>
    </cfRule>
    <cfRule type="expression" dxfId="39969" priority="1406">
      <formula>$F4="Completada"</formula>
    </cfRule>
    <cfRule type="expression" dxfId="39968" priority="1405">
      <formula>$F4="En curso"</formula>
    </cfRule>
    <cfRule type="expression" dxfId="39967" priority="1404">
      <formula>$F4="Para hoy"</formula>
    </cfRule>
    <cfRule type="expression" dxfId="39966" priority="1403">
      <formula>$F4="Pausada"</formula>
    </cfRule>
    <cfRule type="expression" dxfId="39965" priority="1401">
      <formula>$F4="Vencida"</formula>
    </cfRule>
    <cfRule type="expression" dxfId="39964" priority="1402">
      <formula>$F4="Cancelada"</formula>
    </cfRule>
    <cfRule type="expression" dxfId="39963" priority="1408">
      <formula>(#REF!&lt;0)*(LEN(#REF!)=0)*(($F4="")+($F4="En curso"))</formula>
    </cfRule>
  </conditionalFormatting>
  <conditionalFormatting sqref="E9">
    <cfRule type="expression" dxfId="39962" priority="1633">
      <formula>$F5="Vencida"</formula>
    </cfRule>
    <cfRule type="expression" dxfId="39961" priority="1634">
      <formula>$F5="Cancelada"</formula>
    </cfRule>
    <cfRule type="expression" dxfId="39960" priority="1635">
      <formula>$F5="Pausada"</formula>
    </cfRule>
    <cfRule type="expression" dxfId="39959" priority="1636">
      <formula>$F5="Para hoy"</formula>
    </cfRule>
    <cfRule type="expression" dxfId="39958" priority="1637">
      <formula>$F5="En curso"</formula>
    </cfRule>
    <cfRule type="expression" dxfId="39957" priority="1640">
      <formula>(#REF!&lt;0)*(LEN(#REF!)=0)*(($F5="")+($F5="En curso"))</formula>
    </cfRule>
    <cfRule type="expression" dxfId="39956" priority="1639">
      <formula>(#REF!=0)*(#REF!&lt;&gt;"")*(LEN(#REF!)=0)*(($F5="")+($F5="En curso"))</formula>
    </cfRule>
    <cfRule type="expression" dxfId="39955" priority="1638">
      <formula>$F5="Completada"</formula>
    </cfRule>
  </conditionalFormatting>
  <conditionalFormatting sqref="E9:E10">
    <cfRule type="expression" dxfId="39954" priority="1427">
      <formula>$F9="Pausada"</formula>
    </cfRule>
    <cfRule type="expression" dxfId="39953" priority="1426">
      <formula>$F9="Cancelada"</formula>
    </cfRule>
    <cfRule type="expression" dxfId="39952" priority="1429">
      <formula>$F9="En curso"</formula>
    </cfRule>
    <cfRule type="expression" dxfId="39951" priority="1432">
      <formula>(#REF!&lt;0)*(LEN(#REF!)=0)*(($F9="")+($F9="En curso"))</formula>
    </cfRule>
    <cfRule type="expression" dxfId="39950" priority="1431">
      <formula>(#REF!=0)*(#REF!&lt;&gt;"")*(LEN(#REF!)=0)*(($F9="")+($F9="En curso"))</formula>
    </cfRule>
    <cfRule type="expression" dxfId="39949" priority="1430">
      <formula>$F9="Completada"</formula>
    </cfRule>
    <cfRule type="expression" dxfId="39948" priority="1425">
      <formula>$F9="Vencida"</formula>
    </cfRule>
    <cfRule type="expression" dxfId="39947" priority="1428">
      <formula>$F9="Para hoy"</formula>
    </cfRule>
  </conditionalFormatting>
  <conditionalFormatting sqref="E10 C10 E49:E50">
    <cfRule type="expression" dxfId="39946" priority="1665">
      <formula>$F7="Vencida"</formula>
    </cfRule>
  </conditionalFormatting>
  <conditionalFormatting sqref="E11:E12">
    <cfRule type="expression" dxfId="39945" priority="1231">
      <formula>(#REF!=0)*(#REF!&lt;&gt;"")*(LEN(#REF!)=0)*(($F8="")+($F8="En curso"))</formula>
    </cfRule>
    <cfRule type="expression" dxfId="39944" priority="1230">
      <formula>$F8="Completada"</formula>
    </cfRule>
    <cfRule type="expression" dxfId="39943" priority="1229">
      <formula>$F8="En curso"</formula>
    </cfRule>
    <cfRule type="expression" dxfId="39942" priority="1228">
      <formula>$F8="Para hoy"</formula>
    </cfRule>
    <cfRule type="expression" dxfId="39941" priority="1227">
      <formula>$F8="Pausada"</formula>
    </cfRule>
    <cfRule type="expression" dxfId="39940" priority="1226">
      <formula>$F8="Cancelada"</formula>
    </cfRule>
    <cfRule type="expression" dxfId="39939" priority="1225">
      <formula>$F8="Vencida"</formula>
    </cfRule>
    <cfRule type="expression" dxfId="39938" priority="1232">
      <formula>(#REF!&lt;0)*(LEN(#REF!)=0)*(($F8="")+($F8="En curso"))</formula>
    </cfRule>
  </conditionalFormatting>
  <conditionalFormatting sqref="E13:E14">
    <cfRule type="expression" dxfId="39937" priority="1556">
      <formula>$F13="Para hoy"</formula>
    </cfRule>
    <cfRule type="expression" dxfId="39936" priority="1557">
      <formula>$F13="En curso"</formula>
    </cfRule>
    <cfRule type="expression" dxfId="39935" priority="1559">
      <formula>(#REF!=0)*(#REF!&lt;&gt;"")*(LEN(#REF!)=0)*(($F13="")+($F13="En curso"))</formula>
    </cfRule>
    <cfRule type="expression" dxfId="39934" priority="1560">
      <formula>(#REF!&lt;0)*(LEN(#REF!)=0)*(($F13="")+($F13="En curso"))</formula>
    </cfRule>
    <cfRule type="expression" dxfId="39933" priority="1558">
      <formula>$F13="Completada"</formula>
    </cfRule>
    <cfRule type="expression" dxfId="39932" priority="1553">
      <formula>$F13="Vencida"</formula>
    </cfRule>
    <cfRule type="expression" dxfId="39931" priority="1554">
      <formula>$F13="Cancelada"</formula>
    </cfRule>
    <cfRule type="expression" dxfId="39930" priority="1555">
      <formula>$F13="Pausada"</formula>
    </cfRule>
  </conditionalFormatting>
  <conditionalFormatting sqref="E13:E18">
    <cfRule type="expression" dxfId="39929" priority="1673">
      <formula>$F10="Vencida"</formula>
    </cfRule>
    <cfRule type="expression" dxfId="39928" priority="1678">
      <formula>$F10="Completada"</formula>
    </cfRule>
    <cfRule type="expression" dxfId="39927" priority="1679">
      <formula>(#REF!=0)*(#REF!&lt;&gt;"")*(LEN(#REF!)=0)*(($F10="")+($F10="En curso"))</formula>
    </cfRule>
    <cfRule type="expression" dxfId="39926" priority="1674">
      <formula>$F10="Cancelada"</formula>
    </cfRule>
    <cfRule type="expression" dxfId="39925" priority="1677">
      <formula>$F10="En curso"</formula>
    </cfRule>
    <cfRule type="expression" dxfId="39924" priority="1675">
      <formula>$F10="Pausada"</formula>
    </cfRule>
    <cfRule type="expression" dxfId="39923" priority="1676">
      <formula>$F10="Para hoy"</formula>
    </cfRule>
    <cfRule type="expression" dxfId="39922" priority="1680">
      <formula>(#REF!&lt;0)*(LEN(#REF!)=0)*(($F10="")+($F10="En curso"))</formula>
    </cfRule>
  </conditionalFormatting>
  <conditionalFormatting sqref="E20">
    <cfRule type="expression" dxfId="39921" priority="1806">
      <formula>$F20="Completada"</formula>
    </cfRule>
    <cfRule type="expression" dxfId="39920" priority="1808">
      <formula>(#REF!&lt;0)*(LEN(#REF!)=0)*(($F20="")+($F20="En curso"))</formula>
    </cfRule>
    <cfRule type="expression" dxfId="39919" priority="1805">
      <formula>$F20="En curso"</formula>
    </cfRule>
    <cfRule type="expression" dxfId="39918" priority="1804">
      <formula>$F20="Para hoy"</formula>
    </cfRule>
    <cfRule type="expression" dxfId="39917" priority="1803">
      <formula>$F20="Pausada"</formula>
    </cfRule>
    <cfRule type="expression" dxfId="39916" priority="1807">
      <formula>(#REF!=0)*(#REF!&lt;&gt;"")*(LEN(#REF!)=0)*(($F20="")+($F20="En curso"))</formula>
    </cfRule>
    <cfRule type="expression" dxfId="39915" priority="1802">
      <formula>$F20="Cancelada"</formula>
    </cfRule>
    <cfRule type="expression" dxfId="39914" priority="1801">
      <formula>$F20="Vencida"</formula>
    </cfRule>
  </conditionalFormatting>
  <conditionalFormatting sqref="E24 C24">
    <cfRule type="expression" dxfId="39913" priority="305">
      <formula>$F21="Vencida"</formula>
    </cfRule>
  </conditionalFormatting>
  <conditionalFormatting sqref="E24">
    <cfRule type="expression" dxfId="39912" priority="276">
      <formula>$F20="Para hoy"</formula>
    </cfRule>
    <cfRule type="expression" dxfId="39911" priority="275">
      <formula>$F20="Pausada"</formula>
    </cfRule>
    <cfRule type="expression" dxfId="39910" priority="274">
      <formula>$F20="Cancelada"</formula>
    </cfRule>
    <cfRule type="expression" dxfId="39909" priority="280">
      <formula>(#REF!&lt;0)*(LEN(#REF!)=0)*(($F20="")+($F20="En curso"))</formula>
    </cfRule>
    <cfRule type="expression" dxfId="39908" priority="279">
      <formula>(#REF!=0)*(#REF!&lt;&gt;"")*(LEN(#REF!)=0)*(($F20="")+($F20="En curso"))</formula>
    </cfRule>
    <cfRule type="expression" dxfId="39907" priority="273">
      <formula>$F20="Vencida"</formula>
    </cfRule>
    <cfRule type="expression" dxfId="39906" priority="278">
      <formula>$F20="Completada"</formula>
    </cfRule>
    <cfRule type="expression" dxfId="39905" priority="277">
      <formula>$F20="En curso"</formula>
    </cfRule>
  </conditionalFormatting>
  <conditionalFormatting sqref="E25:E27">
    <cfRule type="expression" dxfId="39904" priority="223">
      <formula>(#REF!=0)*(#REF!&lt;&gt;"")*(LEN(#REF!)=0)*(($F22="")+($F22="En curso"))</formula>
    </cfRule>
    <cfRule type="expression" dxfId="39903" priority="222">
      <formula>$F22="Completada"</formula>
    </cfRule>
    <cfRule type="expression" dxfId="39902" priority="221">
      <formula>$F22="En curso"</formula>
    </cfRule>
    <cfRule type="expression" dxfId="39901" priority="219">
      <formula>$F22="Pausada"</formula>
    </cfRule>
    <cfRule type="expression" dxfId="39900" priority="217">
      <formula>$F22="Vencida"</formula>
    </cfRule>
    <cfRule type="expression" dxfId="39899" priority="224">
      <formula>(#REF!&lt;0)*(LEN(#REF!)=0)*(($F22="")+($F22="En curso"))</formula>
    </cfRule>
    <cfRule type="expression" dxfId="39898" priority="218">
      <formula>$F22="Cancelada"</formula>
    </cfRule>
    <cfRule type="expression" dxfId="39897" priority="220">
      <formula>$F22="Para hoy"</formula>
    </cfRule>
  </conditionalFormatting>
  <conditionalFormatting sqref="E26">
    <cfRule type="expression" dxfId="39896" priority="215">
      <formula>(#REF!=0)*(#REF!&lt;&gt;"")*(LEN(#REF!)=0)*(($F26="")+($F26="En curso"))</formula>
    </cfRule>
    <cfRule type="expression" dxfId="39895" priority="214">
      <formula>$F26="Completada"</formula>
    </cfRule>
    <cfRule type="expression" dxfId="39894" priority="213">
      <formula>$F26="En curso"</formula>
    </cfRule>
    <cfRule type="expression" dxfId="39893" priority="209">
      <formula>$F26="Vencida"</formula>
    </cfRule>
    <cfRule type="expression" dxfId="39892" priority="212">
      <formula>$F26="Para hoy"</formula>
    </cfRule>
    <cfRule type="expression" dxfId="39891" priority="210">
      <formula>$F26="Cancelada"</formula>
    </cfRule>
    <cfRule type="expression" dxfId="39890" priority="211">
      <formula>$F26="Pausada"</formula>
    </cfRule>
    <cfRule type="expression" dxfId="39889" priority="216">
      <formula>(#REF!&lt;0)*(LEN(#REF!)=0)*(($F26="")+($F26="En curso"))</formula>
    </cfRule>
  </conditionalFormatting>
  <conditionalFormatting sqref="E27:E29">
    <cfRule type="expression" dxfId="39888" priority="157">
      <formula>$F24="En curso"</formula>
    </cfRule>
    <cfRule type="expression" dxfId="39887" priority="158">
      <formula>$F24="Completada"</formula>
    </cfRule>
    <cfRule type="expression" dxfId="39886" priority="159">
      <formula>(#REF!=0)*(#REF!&lt;&gt;"")*(LEN(#REF!)=0)*(($F24="")+($F24="En curso"))</formula>
    </cfRule>
    <cfRule type="expression" dxfId="39885" priority="160">
      <formula>(#REF!&lt;0)*(LEN(#REF!)=0)*(($F24="")+($F24="En curso"))</formula>
    </cfRule>
    <cfRule type="expression" dxfId="39884" priority="154">
      <formula>$F24="Cancelada"</formula>
    </cfRule>
    <cfRule type="expression" dxfId="39883" priority="153">
      <formula>$F24="Vencida"</formula>
    </cfRule>
    <cfRule type="expression" dxfId="39882" priority="155">
      <formula>$F24="Pausada"</formula>
    </cfRule>
    <cfRule type="expression" dxfId="39881" priority="156">
      <formula>$F24="Para hoy"</formula>
    </cfRule>
  </conditionalFormatting>
  <conditionalFormatting sqref="E29:E30">
    <cfRule type="expression" dxfId="39880" priority="505">
      <formula>$F26="Vencida"</formula>
    </cfRule>
    <cfRule type="expression" dxfId="39879" priority="512">
      <formula>(#REF!&lt;0)*(LEN(#REF!)=0)*(($F26="")+($F26="En curso"))</formula>
    </cfRule>
    <cfRule type="expression" dxfId="39878" priority="506">
      <formula>$F26="Cancelada"</formula>
    </cfRule>
    <cfRule type="expression" dxfId="39877" priority="507">
      <formula>$F26="Pausada"</formula>
    </cfRule>
    <cfRule type="expression" dxfId="39876" priority="508">
      <formula>$F26="Para hoy"</formula>
    </cfRule>
    <cfRule type="expression" dxfId="39875" priority="509">
      <formula>$F26="En curso"</formula>
    </cfRule>
    <cfRule type="expression" dxfId="39874" priority="510">
      <formula>$F26="Completada"</formula>
    </cfRule>
    <cfRule type="expression" dxfId="39873" priority="511">
      <formula>(#REF!=0)*(#REF!&lt;&gt;"")*(LEN(#REF!)=0)*(($F26="")+($F26="En curso"))</formula>
    </cfRule>
  </conditionalFormatting>
  <conditionalFormatting sqref="E30">
    <cfRule type="expression" dxfId="39872" priority="590">
      <formula>$F27="Completada"</formula>
    </cfRule>
    <cfRule type="expression" dxfId="39871" priority="591">
      <formula>(#REF!=0)*(#REF!&lt;&gt;"")*(LEN(#REF!)=0)*(($F27="")+($F27="En curso"))</formula>
    </cfRule>
    <cfRule type="expression" dxfId="39870" priority="592">
      <formula>(#REF!&lt;0)*(LEN(#REF!)=0)*(($F27="")+($F27="En curso"))</formula>
    </cfRule>
    <cfRule type="expression" dxfId="39869" priority="585">
      <formula>$F27="Vencida"</formula>
    </cfRule>
    <cfRule type="expression" dxfId="39868" priority="586">
      <formula>$F27="Cancelada"</formula>
    </cfRule>
    <cfRule type="expression" dxfId="39867" priority="587">
      <formula>$F27="Pausada"</formula>
    </cfRule>
    <cfRule type="expression" dxfId="39866" priority="588">
      <formula>$F27="Para hoy"</formula>
    </cfRule>
    <cfRule type="expression" dxfId="39865" priority="589">
      <formula>$F27="En curso"</formula>
    </cfRule>
  </conditionalFormatting>
  <conditionalFormatting sqref="E31">
    <cfRule type="expression" dxfId="39864" priority="1337">
      <formula>$F28="Vencida"</formula>
    </cfRule>
    <cfRule type="expression" dxfId="39863" priority="1338">
      <formula>$F28="Cancelada"</formula>
    </cfRule>
    <cfRule type="expression" dxfId="39862" priority="1339">
      <formula>$F28="Pausada"</formula>
    </cfRule>
    <cfRule type="expression" dxfId="39861" priority="1340">
      <formula>$F28="Para hoy"</formula>
    </cfRule>
    <cfRule type="expression" dxfId="39860" priority="1341">
      <formula>$F28="En curso"</formula>
    </cfRule>
    <cfRule type="expression" dxfId="39859" priority="1342">
      <formula>$F28="Completada"</formula>
    </cfRule>
    <cfRule type="expression" dxfId="39858" priority="1343">
      <formula>(#REF!=0)*(#REF!&lt;&gt;"")*(LEN(#REF!)=0)*(($F28="")+($F28="En curso"))</formula>
    </cfRule>
    <cfRule type="expression" dxfId="39857" priority="1344">
      <formula>(#REF!&lt;0)*(LEN(#REF!)=0)*(($F28="")+($F28="En curso"))</formula>
    </cfRule>
  </conditionalFormatting>
  <conditionalFormatting sqref="E31:E32">
    <cfRule type="expression" dxfId="39856" priority="1281">
      <formula>$F28="Vencida"</formula>
    </cfRule>
    <cfRule type="expression" dxfId="39855" priority="1287">
      <formula>(#REF!=0)*(#REF!&lt;&gt;"")*(LEN(#REF!)=0)*(($F28="")+($F28="En curso"))</formula>
    </cfRule>
    <cfRule type="expression" dxfId="39854" priority="1285">
      <formula>$F28="En curso"</formula>
    </cfRule>
    <cfRule type="expression" dxfId="39853" priority="1286">
      <formula>$F28="Completada"</formula>
    </cfRule>
    <cfRule type="expression" dxfId="39852" priority="1288">
      <formula>(#REF!&lt;0)*(LEN(#REF!)=0)*(($F28="")+($F28="En curso"))</formula>
    </cfRule>
    <cfRule type="expression" dxfId="39851" priority="1282">
      <formula>$F28="Cancelada"</formula>
    </cfRule>
    <cfRule type="expression" dxfId="39850" priority="1283">
      <formula>$F28="Pausada"</formula>
    </cfRule>
    <cfRule type="expression" dxfId="39849" priority="1284">
      <formula>$F28="Para hoy"</formula>
    </cfRule>
  </conditionalFormatting>
  <conditionalFormatting sqref="E32">
    <cfRule type="expression" dxfId="39848" priority="1261">
      <formula>$F28="En curso"</formula>
    </cfRule>
    <cfRule type="expression" dxfId="39847" priority="1262">
      <formula>$F28="Completada"</formula>
    </cfRule>
    <cfRule type="expression" dxfId="39846" priority="1263">
      <formula>(#REF!=0)*(#REF!&lt;&gt;"")*(LEN(#REF!)=0)*(($F28="")+($F28="En curso"))</formula>
    </cfRule>
    <cfRule type="expression" dxfId="39845" priority="1260">
      <formula>$F28="Para hoy"</formula>
    </cfRule>
    <cfRule type="expression" dxfId="39844" priority="1259">
      <formula>$F28="Pausada"</formula>
    </cfRule>
    <cfRule type="expression" dxfId="39843" priority="1257">
      <formula>$F28="Vencida"</formula>
    </cfRule>
    <cfRule type="expression" dxfId="39842" priority="1258">
      <formula>$F28="Cancelada"</formula>
    </cfRule>
    <cfRule type="expression" dxfId="39841" priority="1264">
      <formula>(#REF!&lt;0)*(LEN(#REF!)=0)*(($F28="")+($F28="En curso"))</formula>
    </cfRule>
  </conditionalFormatting>
  <conditionalFormatting sqref="E33">
    <cfRule type="expression" dxfId="39840" priority="888">
      <formula>(#REF!&lt;0)*(LEN(#REF!)=0)*(($F30="")+($F30="En curso"))</formula>
    </cfRule>
    <cfRule type="expression" dxfId="39839" priority="881">
      <formula>$F30="Vencida"</formula>
    </cfRule>
    <cfRule type="expression" dxfId="39838" priority="884">
      <formula>$F30="Para hoy"</formula>
    </cfRule>
    <cfRule type="expression" dxfId="39837" priority="883">
      <formula>$F30="Pausada"</formula>
    </cfRule>
    <cfRule type="expression" dxfId="39836" priority="882">
      <formula>$F30="Cancelada"</formula>
    </cfRule>
    <cfRule type="expression" dxfId="39835" priority="887">
      <formula>(#REF!=0)*(#REF!&lt;&gt;"")*(LEN(#REF!)=0)*(($F30="")+($F30="En curso"))</formula>
    </cfRule>
    <cfRule type="expression" dxfId="39834" priority="885">
      <formula>$F30="En curso"</formula>
    </cfRule>
    <cfRule type="expression" dxfId="39833" priority="886">
      <formula>$F30="Completada"</formula>
    </cfRule>
  </conditionalFormatting>
  <conditionalFormatting sqref="E34 C33:C34">
    <cfRule type="expression" dxfId="39832" priority="1073">
      <formula>$F30="Vencida"</formula>
    </cfRule>
  </conditionalFormatting>
  <conditionalFormatting sqref="E34">
    <cfRule type="expression" dxfId="39831" priority="1058">
      <formula>$F34="Cancelada"</formula>
    </cfRule>
    <cfRule type="expression" dxfId="39830" priority="1063">
      <formula>(#REF!=0)*(#REF!&lt;&gt;"")*(LEN(#REF!)=0)*(($F34="")+($F34="En curso"))</formula>
    </cfRule>
    <cfRule type="expression" dxfId="39829" priority="1061">
      <formula>$F34="En curso"</formula>
    </cfRule>
    <cfRule type="expression" dxfId="39828" priority="1064">
      <formula>(#REF!&lt;0)*(LEN(#REF!)=0)*(($F34="")+($F34="En curso"))</formula>
    </cfRule>
    <cfRule type="expression" dxfId="39827" priority="1057">
      <formula>$F34="Vencida"</formula>
    </cfRule>
    <cfRule type="expression" dxfId="39826" priority="1060">
      <formula>$F34="Para hoy"</formula>
    </cfRule>
    <cfRule type="expression" dxfId="39825" priority="1059">
      <formula>$F34="Pausada"</formula>
    </cfRule>
    <cfRule type="expression" dxfId="39824" priority="1062">
      <formula>$F34="Completada"</formula>
    </cfRule>
  </conditionalFormatting>
  <conditionalFormatting sqref="E35:E36">
    <cfRule type="expression" dxfId="39823" priority="921">
      <formula>$F32="Vencida"</formula>
    </cfRule>
    <cfRule type="expression" dxfId="39822" priority="922">
      <formula>$F32="Cancelada"</formula>
    </cfRule>
    <cfRule type="expression" dxfId="39821" priority="923">
      <formula>$F32="Pausada"</formula>
    </cfRule>
    <cfRule type="expression" dxfId="39820" priority="927">
      <formula>(#REF!=0)*(#REF!&lt;&gt;"")*(LEN(#REF!)=0)*(($F32="")+($F32="En curso"))</formula>
    </cfRule>
    <cfRule type="expression" dxfId="39819" priority="926">
      <formula>$F32="Completada"</formula>
    </cfRule>
    <cfRule type="expression" dxfId="39818" priority="925">
      <formula>$F32="En curso"</formula>
    </cfRule>
    <cfRule type="expression" dxfId="39817" priority="924">
      <formula>$F32="Para hoy"</formula>
    </cfRule>
    <cfRule type="expression" dxfId="39816" priority="928">
      <formula>(#REF!&lt;0)*(LEN(#REF!)=0)*(($F32="")+($F32="En curso"))</formula>
    </cfRule>
  </conditionalFormatting>
  <conditionalFormatting sqref="E37:E39">
    <cfRule type="expression" dxfId="39815" priority="1768">
      <formula>(#REF!&lt;0)*(LEN(#REF!)=0)*(($F37="")+($F37="En curso"))</formula>
    </cfRule>
    <cfRule type="expression" dxfId="39814" priority="1767">
      <formula>(#REF!=0)*(#REF!&lt;&gt;"")*(LEN(#REF!)=0)*(($F37="")+($F37="En curso"))</formula>
    </cfRule>
    <cfRule type="expression" dxfId="39813" priority="1766">
      <formula>$F37="Completada"</formula>
    </cfRule>
    <cfRule type="expression" dxfId="39812" priority="1765">
      <formula>$F37="En curso"</formula>
    </cfRule>
    <cfRule type="expression" dxfId="39811" priority="1764">
      <formula>$F37="Para hoy"</formula>
    </cfRule>
    <cfRule type="expression" dxfId="39810" priority="1763">
      <formula>$F37="Pausada"</formula>
    </cfRule>
    <cfRule type="expression" dxfId="39809" priority="1762">
      <formula>$F37="Cancelada"</formula>
    </cfRule>
    <cfRule type="expression" dxfId="39808" priority="1761">
      <formula>$F37="Vencida"</formula>
    </cfRule>
  </conditionalFormatting>
  <conditionalFormatting sqref="E43">
    <cfRule type="expression" dxfId="39807" priority="63">
      <formula>(#REF!=0)*(#REF!&lt;&gt;"")*(LEN(#REF!)=0)*(($F39="")+($F39="En curso"))</formula>
    </cfRule>
    <cfRule type="expression" dxfId="39806" priority="61">
      <formula>$F39="En curso"</formula>
    </cfRule>
    <cfRule type="expression" dxfId="39805" priority="60">
      <formula>$F39="Para hoy"</formula>
    </cfRule>
    <cfRule type="expression" dxfId="39804" priority="64">
      <formula>(#REF!&lt;0)*(LEN(#REF!)=0)*(($F39="")+($F39="En curso"))</formula>
    </cfRule>
    <cfRule type="expression" dxfId="39803" priority="59">
      <formula>$F39="Pausada"</formula>
    </cfRule>
    <cfRule type="expression" dxfId="39802" priority="58">
      <formula>$F39="Cancelada"</formula>
    </cfRule>
    <cfRule type="expression" dxfId="39801" priority="62">
      <formula>$F39="Completada"</formula>
    </cfRule>
    <cfRule type="expression" dxfId="39800" priority="57">
      <formula>$F39="Vencida"</formula>
    </cfRule>
  </conditionalFormatting>
  <conditionalFormatting sqref="E44">
    <cfRule type="expression" dxfId="39799" priority="34">
      <formula>$F41="Cancelada"</formula>
    </cfRule>
    <cfRule type="expression" dxfId="39798" priority="35">
      <formula>$F41="Pausada"</formula>
    </cfRule>
    <cfRule type="expression" dxfId="39797" priority="36">
      <formula>$F41="Para hoy"</formula>
    </cfRule>
    <cfRule type="expression" dxfId="39796" priority="39">
      <formula>(#REF!=0)*(#REF!&lt;&gt;"")*(LEN(#REF!)=0)*(($F41="")+($F41="En curso"))</formula>
    </cfRule>
    <cfRule type="expression" dxfId="39795" priority="40">
      <formula>(#REF!&lt;0)*(LEN(#REF!)=0)*(($F41="")+($F41="En curso"))</formula>
    </cfRule>
    <cfRule type="expression" dxfId="39794" priority="33">
      <formula>$F41="Vencida"</formula>
    </cfRule>
    <cfRule type="expression" dxfId="39793" priority="37">
      <formula>$F41="En curso"</formula>
    </cfRule>
    <cfRule type="expression" dxfId="39792" priority="38">
      <formula>$F41="Completada"</formula>
    </cfRule>
  </conditionalFormatting>
  <conditionalFormatting sqref="E45">
    <cfRule type="expression" dxfId="39791" priority="1124">
      <formula>$F42="Para hoy"</formula>
    </cfRule>
    <cfRule type="expression" dxfId="39790" priority="1122">
      <formula>$F42="Cancelada"</formula>
    </cfRule>
    <cfRule type="expression" dxfId="39789" priority="1121">
      <formula>$F42="Vencida"</formula>
    </cfRule>
    <cfRule type="expression" dxfId="39788" priority="1104">
      <formula>(#REF!&lt;0)*(LEN(#REF!)=0)*(($F41="")+($F41="En curso"))</formula>
    </cfRule>
    <cfRule type="expression" dxfId="39787" priority="1103">
      <formula>(#REF!=0)*(#REF!&lt;&gt;"")*(LEN(#REF!)=0)*(($F41="")+($F41="En curso"))</formula>
    </cfRule>
    <cfRule type="expression" dxfId="39786" priority="1102">
      <formula>$F41="Completada"</formula>
    </cfRule>
    <cfRule type="expression" dxfId="39785" priority="1101">
      <formula>$F41="En curso"</formula>
    </cfRule>
    <cfRule type="expression" dxfId="39784" priority="1100">
      <formula>$F41="Para hoy"</formula>
    </cfRule>
    <cfRule type="expression" dxfId="39783" priority="1099">
      <formula>$F41="Pausada"</formula>
    </cfRule>
    <cfRule type="expression" dxfId="39782" priority="1098">
      <formula>$F41="Cancelada"</formula>
    </cfRule>
    <cfRule type="expression" dxfId="39781" priority="1097">
      <formula>$F41="Vencida"</formula>
    </cfRule>
    <cfRule type="expression" dxfId="39780" priority="1123">
      <formula>$F42="Pausada"</formula>
    </cfRule>
    <cfRule type="expression" dxfId="39779" priority="1128">
      <formula>(#REF!&lt;0)*(LEN(#REF!)=0)*(($F42="")+($F42="En curso"))</formula>
    </cfRule>
    <cfRule type="expression" dxfId="39778" priority="1127">
      <formula>(#REF!=0)*(#REF!&lt;&gt;"")*(LEN(#REF!)=0)*(($F42="")+($F42="En curso"))</formula>
    </cfRule>
    <cfRule type="expression" dxfId="39777" priority="1126">
      <formula>$F42="Completada"</formula>
    </cfRule>
    <cfRule type="expression" dxfId="39776" priority="1125">
      <formula>$F42="En curso"</formula>
    </cfRule>
  </conditionalFormatting>
  <conditionalFormatting sqref="E46">
    <cfRule type="expression" dxfId="39775" priority="979">
      <formula>$F43="Pausada"</formula>
    </cfRule>
    <cfRule type="expression" dxfId="39774" priority="999">
      <formula>(#REF!=0)*(#REF!&lt;&gt;"")*(LEN(#REF!)=0)*(($F43="")+($F43="En curso"))</formula>
    </cfRule>
    <cfRule type="expression" dxfId="39773" priority="997">
      <formula>$F43="En curso"</formula>
    </cfRule>
    <cfRule type="expression" dxfId="39772" priority="978">
      <formula>$F43="Cancelada"</formula>
    </cfRule>
    <cfRule type="expression" dxfId="39771" priority="998">
      <formula>$F43="Completada"</formula>
    </cfRule>
    <cfRule type="expression" dxfId="39770" priority="980">
      <formula>$F43="Para hoy"</formula>
    </cfRule>
    <cfRule type="expression" dxfId="39769" priority="981">
      <formula>$F43="En curso"</formula>
    </cfRule>
    <cfRule type="expression" dxfId="39768" priority="982">
      <formula>$F43="Completada"</formula>
    </cfRule>
    <cfRule type="expression" dxfId="39767" priority="983">
      <formula>(#REF!=0)*(#REF!&lt;&gt;"")*(LEN(#REF!)=0)*(($F43="")+($F43="En curso"))</formula>
    </cfRule>
    <cfRule type="expression" dxfId="39766" priority="984">
      <formula>(#REF!&lt;0)*(LEN(#REF!)=0)*(($F43="")+($F43="En curso"))</formula>
    </cfRule>
    <cfRule type="expression" dxfId="39765" priority="993">
      <formula>$F43="Vencida"</formula>
    </cfRule>
    <cfRule type="expression" dxfId="39764" priority="994">
      <formula>$F43="Cancelada"</formula>
    </cfRule>
    <cfRule type="expression" dxfId="39763" priority="995">
      <formula>$F43="Pausada"</formula>
    </cfRule>
    <cfRule type="expression" dxfId="39762" priority="1000">
      <formula>(#REF!&lt;0)*(LEN(#REF!)=0)*(($F43="")+($F43="En curso"))</formula>
    </cfRule>
    <cfRule type="expression" dxfId="39761" priority="996">
      <formula>$F43="Para hoy"</formula>
    </cfRule>
    <cfRule type="expression" dxfId="39760" priority="977">
      <formula>$F43="Vencida"</formula>
    </cfRule>
  </conditionalFormatting>
  <conditionalFormatting sqref="E47">
    <cfRule type="expression" dxfId="39759" priority="1604">
      <formula>$F44="Para hoy"</formula>
    </cfRule>
    <cfRule type="expression" dxfId="39758" priority="1602">
      <formula>$F44="Cancelada"</formula>
    </cfRule>
    <cfRule type="expression" dxfId="39757" priority="1601">
      <formula>$F44="Vencida"</formula>
    </cfRule>
    <cfRule type="expression" dxfId="39756" priority="1607">
      <formula>(#REF!=0)*(#REF!&lt;&gt;"")*(LEN(#REF!)=0)*(($F44="")+($F44="En curso"))</formula>
    </cfRule>
    <cfRule type="expression" dxfId="39755" priority="1603">
      <formula>$F44="Pausada"</formula>
    </cfRule>
    <cfRule type="expression" dxfId="39754" priority="1608">
      <formula>(#REF!&lt;0)*(LEN(#REF!)=0)*(($F44="")+($F44="En curso"))</formula>
    </cfRule>
    <cfRule type="expression" dxfId="39753" priority="1606">
      <formula>$F44="Completada"</formula>
    </cfRule>
    <cfRule type="expression" dxfId="39752" priority="1605">
      <formula>$F44="En curso"</formula>
    </cfRule>
  </conditionalFormatting>
  <conditionalFormatting sqref="E47:E48">
    <cfRule type="expression" dxfId="39751" priority="1586">
      <formula>$F47="Cancelada"</formula>
    </cfRule>
    <cfRule type="expression" dxfId="39750" priority="1585">
      <formula>$F47="Vencida"</formula>
    </cfRule>
    <cfRule type="expression" dxfId="39749" priority="1587">
      <formula>$F47="Pausada"</formula>
    </cfRule>
    <cfRule type="expression" dxfId="39748" priority="1592">
      <formula>(#REF!&lt;0)*(LEN(#REF!)=0)*(($F47="")+($F47="En curso"))</formula>
    </cfRule>
    <cfRule type="expression" dxfId="39747" priority="1591">
      <formula>(#REF!=0)*(#REF!&lt;&gt;"")*(LEN(#REF!)=0)*(($F47="")+($F47="En curso"))</formula>
    </cfRule>
    <cfRule type="expression" dxfId="39746" priority="1590">
      <formula>$F47="Completada"</formula>
    </cfRule>
    <cfRule type="expression" dxfId="39745" priority="1588">
      <formula>$F47="Para hoy"</formula>
    </cfRule>
    <cfRule type="expression" dxfId="39744" priority="1589">
      <formula>$F47="En curso"</formula>
    </cfRule>
  </conditionalFormatting>
  <conditionalFormatting sqref="E49:E50">
    <cfRule type="expression" dxfId="39743" priority="1856">
      <formula>(#REF!&lt;0)*(LEN(#REF!)=0)*(($F46="")+($F46="En curso"))</formula>
    </cfRule>
    <cfRule type="expression" dxfId="39742" priority="1855">
      <formula>(#REF!=0)*(#REF!&lt;&gt;"")*(LEN(#REF!)=0)*(($F46="")+($F46="En curso"))</formula>
    </cfRule>
    <cfRule type="expression" dxfId="39741" priority="1852">
      <formula>$F46="Para hoy"</formula>
    </cfRule>
    <cfRule type="expression" dxfId="39740" priority="1851">
      <formula>$F46="Pausada"</formula>
    </cfRule>
    <cfRule type="expression" dxfId="39739" priority="1850">
      <formula>$F46="Cancelada"</formula>
    </cfRule>
    <cfRule type="expression" dxfId="39738" priority="1854">
      <formula>$F46="Completada"</formula>
    </cfRule>
    <cfRule type="expression" dxfId="39737" priority="1849">
      <formula>$F46="Vencida"</formula>
    </cfRule>
    <cfRule type="expression" dxfId="39736" priority="1853">
      <formula>$F46="En curso"</formula>
    </cfRule>
  </conditionalFormatting>
  <conditionalFormatting sqref="E51">
    <cfRule type="expression" dxfId="39735" priority="1971">
      <formula>$F47="Pausada"</formula>
    </cfRule>
    <cfRule type="expression" dxfId="39734" priority="1970">
      <formula>$F47="Cancelada"</formula>
    </cfRule>
    <cfRule type="expression" dxfId="39733" priority="1969">
      <formula>$F47="Vencida"</formula>
    </cfRule>
    <cfRule type="expression" dxfId="39732" priority="1961">
      <formula>$F47="Vencida"</formula>
    </cfRule>
    <cfRule type="expression" dxfId="39731" priority="1967">
      <formula>(#REF!=0)*(#REF!&lt;&gt;"")*(LEN(#REF!)=0)*(($F47="")+($F47="En curso"))</formula>
    </cfRule>
    <cfRule type="expression" dxfId="39730" priority="1966">
      <formula>$F47="Completada"</formula>
    </cfRule>
    <cfRule type="expression" dxfId="39729" priority="1964">
      <formula>$F47="Para hoy"</formula>
    </cfRule>
    <cfRule type="expression" dxfId="39728" priority="1963">
      <formula>$F47="Pausada"</formula>
    </cfRule>
    <cfRule type="expression" dxfId="39727" priority="1965">
      <formula>$F47="En curso"</formula>
    </cfRule>
    <cfRule type="expression" dxfId="39726" priority="1968">
      <formula>(#REF!&lt;0)*(LEN(#REF!)=0)*(($F47="")+($F47="En curso"))</formula>
    </cfRule>
    <cfRule type="expression" dxfId="39725" priority="1976">
      <formula>(#REF!&lt;0)*(LEN(#REF!)=0)*(($F47="")+($F47="En curso"))</formula>
    </cfRule>
    <cfRule type="expression" dxfId="39724" priority="1962">
      <formula>$F47="Cancelada"</formula>
    </cfRule>
    <cfRule type="expression" dxfId="39723" priority="1975">
      <formula>(#REF!=0)*(#REF!&lt;&gt;"")*(LEN(#REF!)=0)*(($F47="")+($F47="En curso"))</formula>
    </cfRule>
    <cfRule type="expression" dxfId="39722" priority="1974">
      <formula>$F47="Completada"</formula>
    </cfRule>
    <cfRule type="expression" dxfId="39721" priority="1973">
      <formula>$F47="En curso"</formula>
    </cfRule>
    <cfRule type="expression" dxfId="39720" priority="1972">
      <formula>$F47="Para hoy"</formula>
    </cfRule>
  </conditionalFormatting>
  <conditionalFormatting sqref="E52">
    <cfRule type="expression" dxfId="39719" priority="1947">
      <formula>$F47="Pausada"</formula>
    </cfRule>
    <cfRule type="expression" dxfId="39718" priority="1937">
      <formula>$F47="Vencida"</formula>
    </cfRule>
    <cfRule type="expression" dxfId="39717" priority="1938">
      <formula>$F47="Cancelada"</formula>
    </cfRule>
    <cfRule type="expression" dxfId="39716" priority="1939">
      <formula>$F47="Pausada"</formula>
    </cfRule>
    <cfRule type="expression" dxfId="39715" priority="1940">
      <formula>$F47="Para hoy"</formula>
    </cfRule>
    <cfRule type="expression" dxfId="39714" priority="1941">
      <formula>$F47="En curso"</formula>
    </cfRule>
    <cfRule type="expression" dxfId="39713" priority="1942">
      <formula>$F47="Completada"</formula>
    </cfRule>
    <cfRule type="expression" dxfId="39712" priority="1943">
      <formula>(#REF!=0)*(#REF!&lt;&gt;"")*(LEN(#REF!)=0)*(($F47="")+($F47="En curso"))</formula>
    </cfRule>
    <cfRule type="expression" dxfId="39711" priority="1944">
      <formula>(#REF!&lt;0)*(LEN(#REF!)=0)*(($F47="")+($F47="En curso"))</formula>
    </cfRule>
    <cfRule type="expression" dxfId="39710" priority="1945">
      <formula>$F47="Vencida"</formula>
    </cfRule>
    <cfRule type="expression" dxfId="39709" priority="1946">
      <formula>$F47="Cancelada"</formula>
    </cfRule>
    <cfRule type="expression" dxfId="39708" priority="1948">
      <formula>$F47="Para hoy"</formula>
    </cfRule>
    <cfRule type="expression" dxfId="39707" priority="1949">
      <formula>$F47="En curso"</formula>
    </cfRule>
    <cfRule type="expression" dxfId="39706" priority="1950">
      <formula>$F47="Completada"</formula>
    </cfRule>
    <cfRule type="expression" dxfId="39705" priority="1951">
      <formula>(#REF!=0)*(#REF!&lt;&gt;"")*(LEN(#REF!)=0)*(($F47="")+($F47="En curso"))</formula>
    </cfRule>
    <cfRule type="expression" dxfId="39704" priority="1952">
      <formula>(#REF!&lt;0)*(LEN(#REF!)=0)*(($F47="")+($F47="En curso"))</formula>
    </cfRule>
  </conditionalFormatting>
  <conditionalFormatting sqref="E53">
    <cfRule type="expression" dxfId="39703" priority="1928">
      <formula>(#REF!&lt;0)*(LEN(#REF!)=0)*(($F47="")+($F47="En curso"))</formula>
    </cfRule>
    <cfRule type="expression" dxfId="39702" priority="1919">
      <formula>(#REF!=0)*(#REF!&lt;&gt;"")*(LEN(#REF!)=0)*(($F47="")+($F47="En curso"))</formula>
    </cfRule>
    <cfRule type="expression" dxfId="39701" priority="1920">
      <formula>(#REF!&lt;0)*(LEN(#REF!)=0)*(($F47="")+($F47="En curso"))</formula>
    </cfRule>
    <cfRule type="expression" dxfId="39700" priority="1927">
      <formula>(#REF!=0)*(#REF!&lt;&gt;"")*(LEN(#REF!)=0)*(($F47="")+($F47="En curso"))</formula>
    </cfRule>
    <cfRule type="expression" dxfId="39699" priority="1921">
      <formula>$F47="Vencida"</formula>
    </cfRule>
    <cfRule type="expression" dxfId="39698" priority="1922">
      <formula>$F47="Cancelada"</formula>
    </cfRule>
    <cfRule type="expression" dxfId="39697" priority="1926">
      <formula>$F47="Completada"</formula>
    </cfRule>
    <cfRule type="expression" dxfId="39696" priority="1925">
      <formula>$F47="En curso"</formula>
    </cfRule>
    <cfRule type="expression" dxfId="39695" priority="1924">
      <formula>$F47="Para hoy"</formula>
    </cfRule>
    <cfRule type="expression" dxfId="39694" priority="1923">
      <formula>$F47="Pausada"</formula>
    </cfRule>
    <cfRule type="expression" dxfId="39693" priority="1913">
      <formula>$F47="Vencida"</formula>
    </cfRule>
    <cfRule type="expression" dxfId="39692" priority="1914">
      <formula>$F47="Cancelada"</formula>
    </cfRule>
    <cfRule type="expression" dxfId="39691" priority="1915">
      <formula>$F47="Pausada"</formula>
    </cfRule>
    <cfRule type="expression" dxfId="39690" priority="1916">
      <formula>$F47="Para hoy"</formula>
    </cfRule>
    <cfRule type="expression" dxfId="39689" priority="1917">
      <formula>$F47="En curso"</formula>
    </cfRule>
    <cfRule type="expression" dxfId="39688" priority="1918">
      <formula>$F47="Completada"</formula>
    </cfRule>
  </conditionalFormatting>
  <conditionalFormatting sqref="E54">
    <cfRule type="expression" dxfId="39687" priority="1897">
      <formula>$F47="Vencida"</formula>
    </cfRule>
    <cfRule type="expression" dxfId="39686" priority="1905">
      <formula>$F47="Vencida"</formula>
    </cfRule>
    <cfRule type="expression" dxfId="39685" priority="1910">
      <formula>$F47="Completada"</formula>
    </cfRule>
    <cfRule type="expression" dxfId="39684" priority="1908">
      <formula>$F47="Para hoy"</formula>
    </cfRule>
    <cfRule type="expression" dxfId="39683" priority="1909">
      <formula>$F47="En curso"</formula>
    </cfRule>
    <cfRule type="expression" dxfId="39682" priority="1907">
      <formula>$F47="Pausada"</formula>
    </cfRule>
    <cfRule type="expression" dxfId="39681" priority="1906">
      <formula>$F47="Cancelada"</formula>
    </cfRule>
    <cfRule type="expression" dxfId="39680" priority="1904">
      <formula>(#REF!&lt;0)*(LEN(#REF!)=0)*(($F47="")+($F47="En curso"))</formula>
    </cfRule>
    <cfRule type="expression" dxfId="39679" priority="1903">
      <formula>(#REF!=0)*(#REF!&lt;&gt;"")*(LEN(#REF!)=0)*(($F47="")+($F47="En curso"))</formula>
    </cfRule>
    <cfRule type="expression" dxfId="39678" priority="1902">
      <formula>$F47="Completada"</formula>
    </cfRule>
    <cfRule type="expression" dxfId="39677" priority="1912">
      <formula>(#REF!&lt;0)*(LEN(#REF!)=0)*(($F47="")+($F47="En curso"))</formula>
    </cfRule>
    <cfRule type="expression" dxfId="39676" priority="1901">
      <formula>$F47="En curso"</formula>
    </cfRule>
    <cfRule type="expression" dxfId="39675" priority="1900">
      <formula>$F47="Para hoy"</formula>
    </cfRule>
    <cfRule type="expression" dxfId="39674" priority="1899">
      <formula>$F47="Pausada"</formula>
    </cfRule>
    <cfRule type="expression" dxfId="39673" priority="1898">
      <formula>$F47="Cancelada"</formula>
    </cfRule>
    <cfRule type="expression" dxfId="39672" priority="1911">
      <formula>(#REF!=0)*(#REF!&lt;&gt;"")*(LEN(#REF!)=0)*(($F47="")+($F47="En curso"))</formula>
    </cfRule>
  </conditionalFormatting>
  <conditionalFormatting sqref="E55">
    <cfRule type="expression" dxfId="39671" priority="858">
      <formula>$F47="Cancelada"</formula>
    </cfRule>
    <cfRule type="expression" dxfId="39670" priority="847">
      <formula>(#REF!=0)*(#REF!&lt;&gt;"")*(LEN(#REF!)=0)*(($F55="")+($F55="En curso"))</formula>
    </cfRule>
    <cfRule type="expression" dxfId="39669" priority="860">
      <formula>$F47="Para hoy"</formula>
    </cfRule>
    <cfRule type="expression" dxfId="39668" priority="859">
      <formula>$F47="Pausada"</formula>
    </cfRule>
    <cfRule type="expression" dxfId="39667" priority="862">
      <formula>$F47="Completada"</formula>
    </cfRule>
    <cfRule type="expression" dxfId="39666" priority="863">
      <formula>(#REF!=0)*(#REF!&lt;&gt;"")*(LEN(#REF!)=0)*(($F47="")+($F47="En curso"))</formula>
    </cfRule>
    <cfRule type="expression" dxfId="39665" priority="864">
      <formula>(#REF!&lt;0)*(LEN(#REF!)=0)*(($F47="")+($F47="En curso"))</formula>
    </cfRule>
    <cfRule type="expression" dxfId="39664" priority="861">
      <formula>$F47="En curso"</formula>
    </cfRule>
    <cfRule type="expression" dxfId="39663" priority="843">
      <formula>$F55="Pausada"</formula>
    </cfRule>
    <cfRule type="expression" dxfId="39662" priority="857">
      <formula>$F47="Vencida"</formula>
    </cfRule>
    <cfRule type="expression" dxfId="39661" priority="844">
      <formula>$F55="Para hoy"</formula>
    </cfRule>
    <cfRule type="expression" dxfId="39660" priority="846">
      <formula>$F55="Completada"</formula>
    </cfRule>
    <cfRule type="expression" dxfId="39659" priority="845">
      <formula>$F55="En curso"</formula>
    </cfRule>
    <cfRule type="expression" dxfId="39658" priority="848">
      <formula>(#REF!&lt;0)*(LEN(#REF!)=0)*(($F55="")+($F55="En curso"))</formula>
    </cfRule>
    <cfRule type="expression" dxfId="39657" priority="842">
      <formula>$F55="Cancelada"</formula>
    </cfRule>
    <cfRule type="expression" dxfId="39656" priority="841">
      <formula>$F55="Vencida"</formula>
    </cfRule>
  </conditionalFormatting>
  <conditionalFormatting sqref="E59">
    <cfRule type="expression" dxfId="39655" priority="1713">
      <formula>$F59="Vencida"</formula>
    </cfRule>
    <cfRule type="expression" dxfId="39654" priority="1714">
      <formula>$F59="Cancelada"</formula>
    </cfRule>
    <cfRule type="expression" dxfId="39653" priority="1715">
      <formula>$F59="Pausada"</formula>
    </cfRule>
    <cfRule type="expression" dxfId="39652" priority="1719">
      <formula>(#REF!=0)*(#REF!&lt;&gt;"")*(LEN(#REF!)=0)*(($F59="")+($F59="En curso"))</formula>
    </cfRule>
    <cfRule type="expression" dxfId="39651" priority="1720">
      <formula>(#REF!&lt;0)*(LEN(#REF!)=0)*(($F59="")+($F59="En curso"))</formula>
    </cfRule>
    <cfRule type="expression" dxfId="39650" priority="1716">
      <formula>$F59="Para hoy"</formula>
    </cfRule>
    <cfRule type="expression" dxfId="39649" priority="1717">
      <formula>$F59="En curso"</formula>
    </cfRule>
    <cfRule type="expression" dxfId="39648" priority="1718">
      <formula>$F59="Completada"</formula>
    </cfRule>
  </conditionalFormatting>
  <conditionalFormatting sqref="E63">
    <cfRule type="expression" dxfId="39647" priority="797">
      <formula>$F56="En curso"</formula>
    </cfRule>
    <cfRule type="expression" dxfId="39646" priority="798">
      <formula>$F56="Completada"</formula>
    </cfRule>
    <cfRule type="expression" dxfId="39645" priority="799">
      <formula>(#REF!=0)*(#REF!&lt;&gt;"")*(LEN(#REF!)=0)*(($F56="")+($F56="En curso"))</formula>
    </cfRule>
    <cfRule type="expression" dxfId="39644" priority="800">
      <formula>(#REF!&lt;0)*(LEN(#REF!)=0)*(($F56="")+($F56="En curso"))</formula>
    </cfRule>
    <cfRule type="expression" dxfId="39643" priority="791">
      <formula>(#REF!=0)*(#REF!&lt;&gt;"")*(LEN(#REF!)=0)*(($F56="")+($F56="En curso"))</formula>
    </cfRule>
    <cfRule type="expression" dxfId="39642" priority="795">
      <formula>$F56="Pausada"</formula>
    </cfRule>
    <cfRule type="expression" dxfId="39641" priority="786">
      <formula>$F56="Cancelada"</formula>
    </cfRule>
    <cfRule type="expression" dxfId="39640" priority="787">
      <formula>$F56="Pausada"</formula>
    </cfRule>
    <cfRule type="expression" dxfId="39639" priority="788">
      <formula>$F56="Para hoy"</formula>
    </cfRule>
    <cfRule type="expression" dxfId="39638" priority="789">
      <formula>$F56="En curso"</formula>
    </cfRule>
    <cfRule type="expression" dxfId="39637" priority="796">
      <formula>$F56="Para hoy"</formula>
    </cfRule>
    <cfRule type="expression" dxfId="39636" priority="794">
      <formula>$F56="Cancelada"</formula>
    </cfRule>
    <cfRule type="expression" dxfId="39635" priority="785">
      <formula>$F56="Vencida"</formula>
    </cfRule>
    <cfRule type="expression" dxfId="39634" priority="793">
      <formula>$F56="Vencida"</formula>
    </cfRule>
    <cfRule type="expression" dxfId="39633" priority="792">
      <formula>(#REF!&lt;0)*(LEN(#REF!)=0)*(($F56="")+($F56="En curso"))</formula>
    </cfRule>
    <cfRule type="expression" dxfId="39632" priority="790">
      <formula>$F56="Completada"</formula>
    </cfRule>
  </conditionalFormatting>
  <conditionalFormatting sqref="E64">
    <cfRule type="expression" dxfId="39631" priority="823">
      <formula>(#REF!=0)*(#REF!&lt;&gt;"")*(LEN(#REF!)=0)*(($F56="")+($F56="En curso"))</formula>
    </cfRule>
    <cfRule type="expression" dxfId="39630" priority="824">
      <formula>(#REF!&lt;0)*(LEN(#REF!)=0)*(($F56="")+($F56="En curso"))</formula>
    </cfRule>
    <cfRule type="expression" dxfId="39629" priority="806">
      <formula>$F64="Completada"</formula>
    </cfRule>
    <cfRule type="expression" dxfId="39628" priority="807">
      <formula>(#REF!=0)*(#REF!&lt;&gt;"")*(LEN(#REF!)=0)*(($F64="")+($F64="En curso"))</formula>
    </cfRule>
    <cfRule type="expression" dxfId="39627" priority="805">
      <formula>$F64="En curso"</formula>
    </cfRule>
    <cfRule type="expression" dxfId="39626" priority="804">
      <formula>$F64="Para hoy"</formula>
    </cfRule>
    <cfRule type="expression" dxfId="39625" priority="803">
      <formula>$F64="Pausada"</formula>
    </cfRule>
    <cfRule type="expression" dxfId="39624" priority="802">
      <formula>$F64="Cancelada"</formula>
    </cfRule>
    <cfRule type="expression" dxfId="39623" priority="801">
      <formula>$F64="Vencida"</formula>
    </cfRule>
    <cfRule type="expression" dxfId="39622" priority="808">
      <formula>(#REF!&lt;0)*(LEN(#REF!)=0)*(($F64="")+($F64="En curso"))</formula>
    </cfRule>
    <cfRule type="expression" dxfId="39621" priority="817">
      <formula>$F56="Vencida"</formula>
    </cfRule>
    <cfRule type="expression" dxfId="39620" priority="818">
      <formula>$F56="Cancelada"</formula>
    </cfRule>
    <cfRule type="expression" dxfId="39619" priority="819">
      <formula>$F56="Pausada"</formula>
    </cfRule>
    <cfRule type="expression" dxfId="39618" priority="820">
      <formula>$F56="Para hoy"</formula>
    </cfRule>
    <cfRule type="expression" dxfId="39617" priority="821">
      <formula>$F56="En curso"</formula>
    </cfRule>
    <cfRule type="expression" dxfId="39616" priority="822">
      <formula>$F56="Completada"</formula>
    </cfRule>
  </conditionalFormatting>
  <conditionalFormatting sqref="E66">
    <cfRule type="expression" dxfId="39615" priority="1705">
      <formula>$F66="Vencida"</formula>
    </cfRule>
    <cfRule type="expression" dxfId="39614" priority="1706">
      <formula>$F66="Cancelada"</formula>
    </cfRule>
    <cfRule type="expression" dxfId="39613" priority="1707">
      <formula>$F66="Pausada"</formula>
    </cfRule>
    <cfRule type="expression" dxfId="39612" priority="1708">
      <formula>$F66="Para hoy"</formula>
    </cfRule>
    <cfRule type="expression" dxfId="39611" priority="1709">
      <formula>$F66="En curso"</formula>
    </cfRule>
    <cfRule type="expression" dxfId="39610" priority="1710">
      <formula>$F66="Completada"</formula>
    </cfRule>
    <cfRule type="expression" dxfId="39609" priority="1711">
      <formula>(#REF!=0)*(#REF!&lt;&gt;"")*(LEN(#REF!)=0)*(($F66="")+($F66="En curso"))</formula>
    </cfRule>
    <cfRule type="expression" dxfId="39608" priority="1712">
      <formula>(#REF!&lt;0)*(LEN(#REF!)=0)*(($F66="")+($F66="En curso"))</formula>
    </cfRule>
    <cfRule type="expression" dxfId="39607" priority="1875">
      <formula>$F44="Pausada"</formula>
    </cfRule>
    <cfRule type="expression" dxfId="39606" priority="1876">
      <formula>$F44="Para hoy"</formula>
    </cfRule>
    <cfRule type="expression" dxfId="39605" priority="1877">
      <formula>$F44="En curso"</formula>
    </cfRule>
    <cfRule type="expression" dxfId="39604" priority="1878">
      <formula>$F44="Completada"</formula>
    </cfRule>
    <cfRule type="expression" dxfId="39603" priority="1879">
      <formula>(#REF!=0)*(#REF!&lt;&gt;"")*(LEN(#REF!)=0)*(($F44="")+($F44="En curso"))</formula>
    </cfRule>
    <cfRule type="expression" dxfId="39602" priority="1880">
      <formula>(#REF!&lt;0)*(LEN(#REF!)=0)*(($F44="")+($F44="En curso"))</formula>
    </cfRule>
    <cfRule type="expression" dxfId="39601" priority="1873">
      <formula>$F44="Vencida"</formula>
    </cfRule>
    <cfRule type="expression" dxfId="39600" priority="1874">
      <formula>$F44="Cancelada"</formula>
    </cfRule>
  </conditionalFormatting>
  <conditionalFormatting sqref="E67">
    <cfRule type="expression" dxfId="39599" priority="733">
      <formula>$F64="En curso"</formula>
    </cfRule>
    <cfRule type="expression" dxfId="39598" priority="732">
      <formula>$F64="Para hoy"</formula>
    </cfRule>
    <cfRule type="expression" dxfId="39597" priority="710">
      <formula>$F63="Completada"</formula>
    </cfRule>
    <cfRule type="expression" dxfId="39596" priority="711">
      <formula>(#REF!=0)*(#REF!&lt;&gt;"")*(LEN(#REF!)=0)*(($F63="")+($F63="En curso"))</formula>
    </cfRule>
    <cfRule type="expression" dxfId="39595" priority="708">
      <formula>$F63="Para hoy"</formula>
    </cfRule>
    <cfRule type="expression" dxfId="39594" priority="731">
      <formula>$F64="Pausada"</formula>
    </cfRule>
    <cfRule type="expression" dxfId="39593" priority="712">
      <formula>(#REF!&lt;0)*(LEN(#REF!)=0)*(($F63="")+($F63="En curso"))</formula>
    </cfRule>
    <cfRule type="expression" dxfId="39592" priority="729">
      <formula>$F64="Vencida"</formula>
    </cfRule>
    <cfRule type="expression" dxfId="39591" priority="709">
      <formula>$F63="En curso"</formula>
    </cfRule>
    <cfRule type="expression" dxfId="39590" priority="707">
      <formula>$F63="Pausada"</formula>
    </cfRule>
    <cfRule type="expression" dxfId="39589" priority="706">
      <formula>$F63="Cancelada"</formula>
    </cfRule>
    <cfRule type="expression" dxfId="39588" priority="730">
      <formula>$F64="Cancelada"</formula>
    </cfRule>
    <cfRule type="expression" dxfId="39587" priority="736">
      <formula>(#REF!&lt;0)*(LEN(#REF!)=0)*(($F64="")+($F64="En curso"))</formula>
    </cfRule>
    <cfRule type="expression" dxfId="39586" priority="735">
      <formula>(#REF!=0)*(#REF!&lt;&gt;"")*(LEN(#REF!)=0)*(($F64="")+($F64="En curso"))</formula>
    </cfRule>
    <cfRule type="expression" dxfId="39585" priority="705">
      <formula>$F63="Vencida"</formula>
    </cfRule>
    <cfRule type="expression" dxfId="39584" priority="734">
      <formula>$F64="Completada"</formula>
    </cfRule>
  </conditionalFormatting>
  <conditionalFormatting sqref="E68:E71">
    <cfRule type="expression" dxfId="39583" priority="1882">
      <formula>#REF!="Cancelada"</formula>
    </cfRule>
    <cfRule type="expression" dxfId="39582" priority="1881">
      <formula>#REF!="Vencida"</formula>
    </cfRule>
    <cfRule type="expression" dxfId="39581" priority="1883">
      <formula>#REF!="Pausada"</formula>
    </cfRule>
    <cfRule type="expression" dxfId="39580" priority="1888">
      <formula>(#REF!&lt;0)*(LEN(#REF!)=0)*((#REF!="")+(#REF!="En curso"))</formula>
    </cfRule>
    <cfRule type="expression" dxfId="39579" priority="1887">
      <formula>(#REF!=0)*(#REF!&lt;&gt;"")*(LEN(#REF!)=0)*((#REF!="")+(#REF!="En curso"))</formula>
    </cfRule>
    <cfRule type="expression" dxfId="39578" priority="1886">
      <formula>#REF!="Completada"</formula>
    </cfRule>
    <cfRule type="expression" dxfId="39577" priority="1885">
      <formula>#REF!="En curso"</formula>
    </cfRule>
    <cfRule type="expression" dxfId="39576" priority="1884">
      <formula>#REF!="Para hoy"</formula>
    </cfRule>
  </conditionalFormatting>
  <conditionalFormatting sqref="E76">
    <cfRule type="expression" dxfId="39575" priority="1704">
      <formula>(#REF!&lt;0)*(LEN(#REF!)=0)*(($F76="")+($F76="En curso"))</formula>
    </cfRule>
    <cfRule type="expression" dxfId="39574" priority="1703">
      <formula>(#REF!=0)*(#REF!&lt;&gt;"")*(LEN(#REF!)=0)*(($F76="")+($F76="En curso"))</formula>
    </cfRule>
    <cfRule type="expression" dxfId="39573" priority="1702">
      <formula>$F76="Completada"</formula>
    </cfRule>
    <cfRule type="expression" dxfId="39572" priority="1701">
      <formula>$F76="En curso"</formula>
    </cfRule>
    <cfRule type="expression" dxfId="39571" priority="1700">
      <formula>$F76="Para hoy"</formula>
    </cfRule>
    <cfRule type="expression" dxfId="39570" priority="1699">
      <formula>$F76="Pausada"</formula>
    </cfRule>
    <cfRule type="expression" dxfId="39569" priority="1698">
      <formula>$F76="Cancelada"</formula>
    </cfRule>
    <cfRule type="expression" dxfId="39568" priority="1697">
      <formula>$F76="Vencida"</formula>
    </cfRule>
  </conditionalFormatting>
  <conditionalFormatting sqref="F4:F19">
    <cfRule type="expression" dxfId="39567" priority="525">
      <formula>$F4="En curso"</formula>
    </cfRule>
    <cfRule type="expression" dxfId="39566" priority="526">
      <formula>$F4="Completada"</formula>
    </cfRule>
    <cfRule type="expression" dxfId="39565" priority="524">
      <formula>$F4="Para hoy"</formula>
    </cfRule>
    <cfRule type="expression" dxfId="39564" priority="523">
      <formula>$F4="Pausada"</formula>
    </cfRule>
    <cfRule type="expression" dxfId="39563" priority="527">
      <formula>(#REF!=0)*(#REF!&lt;&gt;"")*(LEN(#REF!)=0)*(($F4="")+($F4="En curso"))</formula>
    </cfRule>
    <cfRule type="expression" dxfId="39562" priority="528">
      <formula>(#REF!&lt;0)*(LEN(#REF!)=0)*(($F4="")+($F4="En curso"))</formula>
    </cfRule>
    <cfRule type="expression" dxfId="39561" priority="522">
      <formula>$F4="Cancelada"</formula>
    </cfRule>
    <cfRule type="expression" dxfId="39560" priority="521">
      <formula>$F4="Vencida"</formula>
    </cfRule>
  </conditionalFormatting>
  <conditionalFormatting sqref="F24:F38">
    <cfRule type="expression" dxfId="39559" priority="134">
      <formula>$F24="Completada"</formula>
    </cfRule>
    <cfRule type="expression" dxfId="39558" priority="131">
      <formula>$F24="Pausada"</formula>
    </cfRule>
    <cfRule type="expression" dxfId="39557" priority="136">
      <formula>(#REF!&lt;0)*(LEN(#REF!)=0)*(($F24="")+($F24="En curso"))</formula>
    </cfRule>
    <cfRule type="expression" dxfId="39556" priority="135">
      <formula>(#REF!=0)*(#REF!&lt;&gt;"")*(LEN(#REF!)=0)*(($F24="")+($F24="En curso"))</formula>
    </cfRule>
    <cfRule type="expression" dxfId="39555" priority="133">
      <formula>$F24="En curso"</formula>
    </cfRule>
    <cfRule type="expression" dxfId="39554" priority="132">
      <formula>$F24="Para hoy"</formula>
    </cfRule>
    <cfRule type="expression" dxfId="39553" priority="130">
      <formula>$F24="Cancelada"</formula>
    </cfRule>
    <cfRule type="expression" dxfId="39552" priority="129">
      <formula>$F24="Vencida"</formula>
    </cfRule>
  </conditionalFormatting>
  <conditionalFormatting sqref="F43:F56">
    <cfRule type="expression" dxfId="39551" priority="9">
      <formula>$F43="Vencida"</formula>
    </cfRule>
    <cfRule type="expression" dxfId="39550" priority="10">
      <formula>$F43="Cancelada"</formula>
    </cfRule>
    <cfRule type="expression" dxfId="39549" priority="11">
      <formula>$F43="Pausada"</formula>
    </cfRule>
    <cfRule type="expression" dxfId="39548" priority="13">
      <formula>$F43="En curso"</formula>
    </cfRule>
    <cfRule type="expression" dxfId="39547" priority="14">
      <formula>$F43="Completada"</formula>
    </cfRule>
    <cfRule type="expression" dxfId="39546" priority="15">
      <formula>(#REF!=0)*(#REF!&lt;&gt;"")*(LEN(#REF!)=0)*(($F43="")+($F43="En curso"))</formula>
    </cfRule>
    <cfRule type="expression" dxfId="39545" priority="16">
      <formula>(#REF!&lt;0)*(LEN(#REF!)=0)*(($F43="")+($F43="En curso"))</formula>
    </cfRule>
    <cfRule type="expression" dxfId="39544" priority="12">
      <formula>$F43="Para hoy"</formula>
    </cfRule>
  </conditionalFormatting>
  <conditionalFormatting sqref="F63:F70">
    <cfRule type="expression" dxfId="39543" priority="738">
      <formula>$F63="Cancelada"</formula>
    </cfRule>
    <cfRule type="expression" dxfId="39542" priority="742">
      <formula>$F63="Completada"</formula>
    </cfRule>
    <cfRule type="expression" dxfId="39541" priority="737">
      <formula>$F63="Vencida"</formula>
    </cfRule>
    <cfRule type="expression" dxfId="39540" priority="744">
      <formula>(#REF!&lt;0)*(LEN(#REF!)=0)*(($F63="")+($F63="En curso"))</formula>
    </cfRule>
    <cfRule type="expression" dxfId="39539" priority="739">
      <formula>$F63="Pausada"</formula>
    </cfRule>
    <cfRule type="expression" dxfId="39538" priority="740">
      <formula>$F63="Para hoy"</formula>
    </cfRule>
    <cfRule type="expression" dxfId="39537" priority="741">
      <formula>$F63="En curso"</formula>
    </cfRule>
    <cfRule type="expression" dxfId="39536" priority="743">
      <formula>(#REF!=0)*(#REF!&lt;&gt;"")*(LEN(#REF!)=0)*(($F63="")+($F63="En curso"))</formula>
    </cfRule>
  </conditionalFormatting>
  <conditionalFormatting sqref="G4 G10 G13:G19">
    <cfRule type="expression" dxfId="39535" priority="1797">
      <formula>#REF!="En curso"</formula>
    </cfRule>
    <cfRule type="expression" dxfId="39534" priority="1796">
      <formula>#REF!="Para hoy"</formula>
    </cfRule>
    <cfRule type="expression" dxfId="39533" priority="1795">
      <formula>#REF!="Pausada"</formula>
    </cfRule>
    <cfRule type="expression" dxfId="39532" priority="1794">
      <formula>#REF!="Cancelada"</formula>
    </cfRule>
    <cfRule type="expression" dxfId="39531" priority="1800">
      <formula>(#REF!&lt;0)*(LEN(#REF!)=0)*((#REF!="")+(#REF!="En curso"))</formula>
    </cfRule>
    <cfRule type="expression" dxfId="39530" priority="1799">
      <formula>(#REF!=0)*(#REF!&lt;&gt;"")*(LEN(#REF!)=0)*((#REF!="")+(#REF!="En curso"))</formula>
    </cfRule>
    <cfRule type="expression" dxfId="39529" priority="1798">
      <formula>#REF!="Completada"</formula>
    </cfRule>
  </conditionalFormatting>
  <conditionalFormatting sqref="G4:G9">
    <cfRule type="expression" dxfId="39528" priority="537">
      <formula>#REF!="Vencida"</formula>
    </cfRule>
    <cfRule type="expression" dxfId="39527" priority="539">
      <formula>#REF!="Pausada"</formula>
    </cfRule>
    <cfRule type="expression" dxfId="39526" priority="540">
      <formula>#REF!="Para hoy"</formula>
    </cfRule>
    <cfRule type="expression" dxfId="39525" priority="541">
      <formula>#REF!="En curso"</formula>
    </cfRule>
    <cfRule type="expression" dxfId="39524" priority="542">
      <formula>#REF!="Completada"</formula>
    </cfRule>
    <cfRule type="expression" dxfId="39523" priority="538">
      <formula>#REF!="Cancelada"</formula>
    </cfRule>
    <cfRule type="expression" dxfId="39522" priority="543">
      <formula>(#REF!=0)*(#REF!&lt;&gt;"")*(LEN(#REF!)=0)*((#REF!="")+(#REF!="En curso"))</formula>
    </cfRule>
    <cfRule type="expression" dxfId="39521" priority="544">
      <formula>(#REF!&lt;0)*(LEN(#REF!)=0)*((#REF!="")+(#REF!="En curso"))</formula>
    </cfRule>
  </conditionalFormatting>
  <conditionalFormatting sqref="G5">
    <cfRule type="expression" dxfId="39520" priority="533">
      <formula>#REF!="En curso"</formula>
    </cfRule>
    <cfRule type="expression" dxfId="39519" priority="534">
      <formula>#REF!="Completada"</formula>
    </cfRule>
    <cfRule type="expression" dxfId="39518" priority="529">
      <formula>#REF!="Vencida"</formula>
    </cfRule>
    <cfRule type="expression" dxfId="39517" priority="530">
      <formula>#REF!="Cancelada"</formula>
    </cfRule>
    <cfRule type="expression" dxfId="39516" priority="535">
      <formula>(#REF!=0)*(#REF!&lt;&gt;"")*(LEN(#REF!)=0)*((#REF!="")+(#REF!="En curso"))</formula>
    </cfRule>
    <cfRule type="expression" dxfId="39515" priority="532">
      <formula>#REF!="Para hoy"</formula>
    </cfRule>
    <cfRule type="expression" dxfId="39514" priority="531">
      <formula>#REF!="Pausada"</formula>
    </cfRule>
    <cfRule type="expression" dxfId="39513" priority="536">
      <formula>(#REF!&lt;0)*(LEN(#REF!)=0)*((#REF!="")+(#REF!="En curso"))</formula>
    </cfRule>
  </conditionalFormatting>
  <conditionalFormatting sqref="G8:G18">
    <cfRule type="expression" dxfId="39512" priority="1193">
      <formula>#REF!="Vencida"</formula>
    </cfRule>
    <cfRule type="expression" dxfId="39511" priority="1197">
      <formula>#REF!="En curso"</formula>
    </cfRule>
    <cfRule type="expression" dxfId="39510" priority="1200">
      <formula>(#REF!&lt;0)*(LEN(#REF!)=0)*((#REF!="")+(#REF!="En curso"))</formula>
    </cfRule>
    <cfRule type="expression" dxfId="39509" priority="1199">
      <formula>(#REF!=0)*(#REF!&lt;&gt;"")*(LEN(#REF!)=0)*((#REF!="")+(#REF!="En curso"))</formula>
    </cfRule>
    <cfRule type="expression" dxfId="39508" priority="1198">
      <formula>#REF!="Completada"</formula>
    </cfRule>
    <cfRule type="expression" dxfId="39507" priority="1196">
      <formula>#REF!="Para hoy"</formula>
    </cfRule>
    <cfRule type="expression" dxfId="39506" priority="1195">
      <formula>#REF!="Pausada"</formula>
    </cfRule>
    <cfRule type="expression" dxfId="39505" priority="1194">
      <formula>#REF!="Cancelada"</formula>
    </cfRule>
  </conditionalFormatting>
  <conditionalFormatting sqref="G10 G13:G19 G4">
    <cfRule type="expression" dxfId="39504" priority="1793">
      <formula>#REF!="Vencida"</formula>
    </cfRule>
  </conditionalFormatting>
  <conditionalFormatting sqref="G12">
    <cfRule type="expression" dxfId="39503" priority="1192">
      <formula>(#REF!&lt;0)*(LEN(#REF!)=0)*((#REF!="")+(#REF!="En curso"))</formula>
    </cfRule>
    <cfRule type="expression" dxfId="39502" priority="1191">
      <formula>(#REF!=0)*(#REF!&lt;&gt;"")*(LEN(#REF!)=0)*((#REF!="")+(#REF!="En curso"))</formula>
    </cfRule>
    <cfRule type="expression" dxfId="39501" priority="1190">
      <formula>#REF!="Completada"</formula>
    </cfRule>
    <cfRule type="expression" dxfId="39500" priority="1189">
      <formula>#REF!="En curso"</formula>
    </cfRule>
    <cfRule type="expression" dxfId="39499" priority="1188">
      <formula>#REF!="Para hoy"</formula>
    </cfRule>
    <cfRule type="expression" dxfId="39498" priority="1187">
      <formula>#REF!="Pausada"</formula>
    </cfRule>
    <cfRule type="expression" dxfId="39497" priority="1186">
      <formula>#REF!="Cancelada"</formula>
    </cfRule>
    <cfRule type="expression" dxfId="39496" priority="1185">
      <formula>#REF!="Vencida"</formula>
    </cfRule>
  </conditionalFormatting>
  <conditionalFormatting sqref="G24 G29:G38">
    <cfRule type="expression" dxfId="39495" priority="1778">
      <formula>#REF!="Cancelada"</formula>
    </cfRule>
    <cfRule type="expression" dxfId="39494" priority="1779">
      <formula>#REF!="Pausada"</formula>
    </cfRule>
    <cfRule type="expression" dxfId="39493" priority="1780">
      <formula>#REF!="Para hoy"</formula>
    </cfRule>
    <cfRule type="expression" dxfId="39492" priority="1782">
      <formula>#REF!="Completada"</formula>
    </cfRule>
    <cfRule type="expression" dxfId="39491" priority="1783">
      <formula>(#REF!=0)*(#REF!&lt;&gt;"")*(LEN(#REF!)=0)*((#REF!="")+(#REF!="En curso"))</formula>
    </cfRule>
    <cfRule type="expression" dxfId="39490" priority="1784">
      <formula>(#REF!&lt;0)*(LEN(#REF!)=0)*((#REF!="")+(#REF!="En curso"))</formula>
    </cfRule>
    <cfRule type="expression" dxfId="39489" priority="1781">
      <formula>#REF!="En curso"</formula>
    </cfRule>
  </conditionalFormatting>
  <conditionalFormatting sqref="G24:G29">
    <cfRule type="expression" dxfId="39488" priority="626">
      <formula>#REF!="Cancelada"</formula>
    </cfRule>
    <cfRule type="expression" dxfId="39487" priority="625">
      <formula>#REF!="Vencida"</formula>
    </cfRule>
    <cfRule type="expression" dxfId="39486" priority="627">
      <formula>#REF!="Pausada"</formula>
    </cfRule>
    <cfRule type="expression" dxfId="39485" priority="628">
      <formula>#REF!="Para hoy"</formula>
    </cfRule>
    <cfRule type="expression" dxfId="39484" priority="629">
      <formula>#REF!="En curso"</formula>
    </cfRule>
    <cfRule type="expression" dxfId="39483" priority="630">
      <formula>#REF!="Completada"</formula>
    </cfRule>
    <cfRule type="expression" dxfId="39482" priority="632">
      <formula>(#REF!&lt;0)*(LEN(#REF!)=0)*((#REF!="")+(#REF!="En curso"))</formula>
    </cfRule>
    <cfRule type="expression" dxfId="39481" priority="631">
      <formula>(#REF!=0)*(#REF!&lt;&gt;"")*(LEN(#REF!)=0)*((#REF!="")+(#REF!="En curso"))</formula>
    </cfRule>
  </conditionalFormatting>
  <conditionalFormatting sqref="G26:G27">
    <cfRule type="expression" dxfId="39480" priority="649">
      <formula>#REF!="Vencida"</formula>
    </cfRule>
    <cfRule type="expression" dxfId="39479" priority="655">
      <formula>(#REF!=0)*(#REF!&lt;&gt;"")*(LEN(#REF!)=0)*((#REF!="")+(#REF!="En curso"))</formula>
    </cfRule>
    <cfRule type="expression" dxfId="39478" priority="652">
      <formula>#REF!="Para hoy"</formula>
    </cfRule>
    <cfRule type="expression" dxfId="39477" priority="650">
      <formula>#REF!="Cancelada"</formula>
    </cfRule>
    <cfRule type="expression" dxfId="39476" priority="656">
      <formula>(#REF!&lt;0)*(LEN(#REF!)=0)*((#REF!="")+(#REF!="En curso"))</formula>
    </cfRule>
    <cfRule type="expression" dxfId="39475" priority="654">
      <formula>#REF!="Completada"</formula>
    </cfRule>
    <cfRule type="expression" dxfId="39474" priority="653">
      <formula>#REF!="En curso"</formula>
    </cfRule>
    <cfRule type="expression" dxfId="39473" priority="651">
      <formula>#REF!="Pausada"</formula>
    </cfRule>
  </conditionalFormatting>
  <conditionalFormatting sqref="G28">
    <cfRule type="expression" dxfId="39472" priority="624">
      <formula>(#REF!&lt;0)*(LEN(#REF!)=0)*((#REF!="")+(#REF!="En curso"))</formula>
    </cfRule>
    <cfRule type="expression" dxfId="39471" priority="616">
      <formula>(#REF!&lt;0)*(LEN(#REF!)=0)*((#REF!="")+(#REF!="En curso"))</formula>
    </cfRule>
    <cfRule type="expression" dxfId="39470" priority="617">
      <formula>#REF!="Vencida"</formula>
    </cfRule>
    <cfRule type="expression" dxfId="39469" priority="618">
      <formula>#REF!="Cancelada"</formula>
    </cfRule>
    <cfRule type="expression" dxfId="39468" priority="619">
      <formula>#REF!="Pausada"</formula>
    </cfRule>
    <cfRule type="expression" dxfId="39467" priority="620">
      <formula>#REF!="Para hoy"</formula>
    </cfRule>
    <cfRule type="expression" dxfId="39466" priority="621">
      <formula>#REF!="En curso"</formula>
    </cfRule>
    <cfRule type="expression" dxfId="39465" priority="609">
      <formula>#REF!="Vencida"</formula>
    </cfRule>
    <cfRule type="expression" dxfId="39464" priority="622">
      <formula>#REF!="Completada"</formula>
    </cfRule>
    <cfRule type="expression" dxfId="39463" priority="623">
      <formula>(#REF!=0)*(#REF!&lt;&gt;"")*(LEN(#REF!)=0)*((#REF!="")+(#REF!="En curso"))</formula>
    </cfRule>
    <cfRule type="expression" dxfId="39462" priority="611">
      <formula>#REF!="Pausada"</formula>
    </cfRule>
    <cfRule type="expression" dxfId="39461" priority="610">
      <formula>#REF!="Cancelada"</formula>
    </cfRule>
    <cfRule type="expression" dxfId="39460" priority="612">
      <formula>#REF!="Para hoy"</formula>
    </cfRule>
    <cfRule type="expression" dxfId="39459" priority="613">
      <formula>#REF!="En curso"</formula>
    </cfRule>
    <cfRule type="expression" dxfId="39458" priority="614">
      <formula>#REF!="Completada"</formula>
    </cfRule>
    <cfRule type="expression" dxfId="39457" priority="615">
      <formula>(#REF!=0)*(#REF!&lt;&gt;"")*(LEN(#REF!)=0)*((#REF!="")+(#REF!="En curso"))</formula>
    </cfRule>
  </conditionalFormatting>
  <conditionalFormatting sqref="G29:G38 G24">
    <cfRule type="expression" dxfId="39456" priority="1777">
      <formula>#REF!="Vencida"</formula>
    </cfRule>
  </conditionalFormatting>
  <conditionalFormatting sqref="G30">
    <cfRule type="expression" dxfId="39455" priority="608">
      <formula>(#REF!&lt;0)*(LEN(#REF!)=0)*((#REF!="")+(#REF!="En curso"))</formula>
    </cfRule>
    <cfRule type="expression" dxfId="39454" priority="601">
      <formula>#REF!="Vencida"</formula>
    </cfRule>
    <cfRule type="expression" dxfId="39453" priority="606">
      <formula>#REF!="Completada"</formula>
    </cfRule>
    <cfRule type="expression" dxfId="39452" priority="605">
      <formula>#REF!="En curso"</formula>
    </cfRule>
    <cfRule type="expression" dxfId="39451" priority="604">
      <formula>#REF!="Para hoy"</formula>
    </cfRule>
    <cfRule type="expression" dxfId="39450" priority="603">
      <formula>#REF!="Pausada"</formula>
    </cfRule>
    <cfRule type="expression" dxfId="39449" priority="602">
      <formula>#REF!="Cancelada"</formula>
    </cfRule>
    <cfRule type="expression" dxfId="39448" priority="607">
      <formula>(#REF!=0)*(#REF!&lt;&gt;"")*(LEN(#REF!)=0)*((#REF!="")+(#REF!="En curso"))</formula>
    </cfRule>
  </conditionalFormatting>
  <conditionalFormatting sqref="G32">
    <cfRule type="expression" dxfId="39447" priority="1298">
      <formula>#REF!="Cancelada"</formula>
    </cfRule>
    <cfRule type="expression" dxfId="39446" priority="1304">
      <formula>(#REF!&lt;0)*(LEN(#REF!)=0)*((#REF!="")+(#REF!="En curso"))</formula>
    </cfRule>
    <cfRule type="expression" dxfId="39445" priority="1303">
      <formula>(#REF!=0)*(#REF!&lt;&gt;"")*(LEN(#REF!)=0)*((#REF!="")+(#REF!="En curso"))</formula>
    </cfRule>
    <cfRule type="expression" dxfId="39444" priority="1302">
      <formula>#REF!="Completada"</formula>
    </cfRule>
    <cfRule type="expression" dxfId="39443" priority="1301">
      <formula>#REF!="En curso"</formula>
    </cfRule>
    <cfRule type="expression" dxfId="39442" priority="1300">
      <formula>#REF!="Para hoy"</formula>
    </cfRule>
    <cfRule type="expression" dxfId="39441" priority="1299">
      <formula>#REF!="Pausada"</formula>
    </cfRule>
    <cfRule type="expression" dxfId="39440" priority="1297">
      <formula>#REF!="Vencida"</formula>
    </cfRule>
  </conditionalFormatting>
  <conditionalFormatting sqref="G43">
    <cfRule type="expression" dxfId="39439" priority="120">
      <formula>(#REF!&lt;0)*(LEN(#REF!)=0)*((#REF!="")+(#REF!="En curso"))</formula>
    </cfRule>
    <cfRule type="expression" dxfId="39438" priority="113">
      <formula>#REF!="Vencida"</formula>
    </cfRule>
    <cfRule type="expression" dxfId="39437" priority="119">
      <formula>(#REF!=0)*(#REF!&lt;&gt;"")*(LEN(#REF!)=0)*((#REF!="")+(#REF!="En curso"))</formula>
    </cfRule>
    <cfRule type="expression" dxfId="39436" priority="118">
      <formula>#REF!="Completada"</formula>
    </cfRule>
    <cfRule type="expression" dxfId="39435" priority="117">
      <formula>#REF!="En curso"</formula>
    </cfRule>
    <cfRule type="expression" dxfId="39434" priority="116">
      <formula>#REF!="Para hoy"</formula>
    </cfRule>
    <cfRule type="expression" dxfId="39433" priority="115">
      <formula>#REF!="Pausada"</formula>
    </cfRule>
    <cfRule type="expression" dxfId="39432" priority="114">
      <formula>#REF!="Cancelada"</formula>
    </cfRule>
  </conditionalFormatting>
  <conditionalFormatting sqref="G43:G45">
    <cfRule type="expression" dxfId="39431" priority="55">
      <formula>(#REF!=0)*(#REF!&lt;&gt;"")*(LEN(#REF!)=0)*((#REF!="")+(#REF!="En curso"))</formula>
    </cfRule>
    <cfRule type="expression" dxfId="39430" priority="49">
      <formula>#REF!="Vencida"</formula>
    </cfRule>
    <cfRule type="expression" dxfId="39429" priority="56">
      <formula>(#REF!&lt;0)*(LEN(#REF!)=0)*((#REF!="")+(#REF!="En curso"))</formula>
    </cfRule>
    <cfRule type="expression" dxfId="39428" priority="53">
      <formula>#REF!="En curso"</formula>
    </cfRule>
    <cfRule type="expression" dxfId="39427" priority="52">
      <formula>#REF!="Para hoy"</formula>
    </cfRule>
    <cfRule type="expression" dxfId="39426" priority="51">
      <formula>#REF!="Pausada"</formula>
    </cfRule>
    <cfRule type="expression" dxfId="39425" priority="50">
      <formula>#REF!="Cancelada"</formula>
    </cfRule>
    <cfRule type="expression" dxfId="39424" priority="54">
      <formula>#REF!="Completada"</formula>
    </cfRule>
  </conditionalFormatting>
  <conditionalFormatting sqref="G44">
    <cfRule type="expression" dxfId="39423" priority="47">
      <formula>(#REF!=0)*(#REF!&lt;&gt;"")*(LEN(#REF!)=0)*((#REF!="")+(#REF!="En curso"))</formula>
    </cfRule>
    <cfRule type="expression" dxfId="39422" priority="48">
      <formula>(#REF!&lt;0)*(LEN(#REF!)=0)*((#REF!="")+(#REF!="En curso"))</formula>
    </cfRule>
    <cfRule type="expression" dxfId="39421" priority="44">
      <formula>#REF!="Para hoy"</formula>
    </cfRule>
    <cfRule type="expression" dxfId="39420" priority="45">
      <formula>#REF!="En curso"</formula>
    </cfRule>
    <cfRule type="expression" dxfId="39419" priority="46">
      <formula>#REF!="Completada"</formula>
    </cfRule>
    <cfRule type="expression" dxfId="39418" priority="41">
      <formula>#REF!="Vencida"</formula>
    </cfRule>
    <cfRule type="expression" dxfId="39417" priority="42">
      <formula>#REF!="Cancelada"</formula>
    </cfRule>
    <cfRule type="expression" dxfId="39416" priority="43">
      <formula>#REF!="Pausada"</formula>
    </cfRule>
  </conditionalFormatting>
  <conditionalFormatting sqref="G45:G55">
    <cfRule type="expression" dxfId="39415" priority="1145">
      <formula>#REF!="Vencida"</formula>
    </cfRule>
    <cfRule type="expression" dxfId="39414" priority="1146">
      <formula>#REF!="Cancelada"</formula>
    </cfRule>
    <cfRule type="expression" dxfId="39413" priority="1147">
      <formula>#REF!="Pausada"</formula>
    </cfRule>
    <cfRule type="expression" dxfId="39412" priority="1148">
      <formula>#REF!="Para hoy"</formula>
    </cfRule>
    <cfRule type="expression" dxfId="39411" priority="1149">
      <formula>#REF!="En curso"</formula>
    </cfRule>
    <cfRule type="expression" dxfId="39410" priority="1151">
      <formula>(#REF!=0)*(#REF!&lt;&gt;"")*(LEN(#REF!)=0)*((#REF!="")+(#REF!="En curso"))</formula>
    </cfRule>
    <cfRule type="expression" dxfId="39409" priority="1152">
      <formula>(#REF!&lt;0)*(LEN(#REF!)=0)*((#REF!="")+(#REF!="En curso"))</formula>
    </cfRule>
    <cfRule type="expression" dxfId="39408" priority="1150">
      <formula>#REF!="Completada"</formula>
    </cfRule>
  </conditionalFormatting>
  <conditionalFormatting sqref="G63:G70">
    <cfRule type="expression" dxfId="39407" priority="757">
      <formula>#REF!="En curso"</formula>
    </cfRule>
    <cfRule type="expression" dxfId="39406" priority="758">
      <formula>#REF!="Completada"</formula>
    </cfRule>
    <cfRule type="expression" dxfId="39405" priority="759">
      <formula>(#REF!=0)*(#REF!&lt;&gt;"")*(LEN(#REF!)=0)*((#REF!="")+(#REF!="En curso"))</formula>
    </cfRule>
    <cfRule type="expression" dxfId="39404" priority="756">
      <formula>#REF!="Para hoy"</formula>
    </cfRule>
    <cfRule type="expression" dxfId="39403" priority="755">
      <formula>#REF!="Pausada"</formula>
    </cfRule>
    <cfRule type="expression" dxfId="39402" priority="754">
      <formula>#REF!="Cancelada"</formula>
    </cfRule>
    <cfRule type="expression" dxfId="39401" priority="753">
      <formula>#REF!="Vencida"</formula>
    </cfRule>
    <cfRule type="expression" dxfId="39400" priority="760">
      <formula>(#REF!&lt;0)*(LEN(#REF!)=0)*((#REF!="")+(#REF!="En curso"))</formula>
    </cfRule>
  </conditionalFormatting>
  <conditionalFormatting sqref="G67">
    <cfRule type="expression" dxfId="39399" priority="746">
      <formula>#REF!="Cancelada"</formula>
    </cfRule>
    <cfRule type="expression" dxfId="39398" priority="745">
      <formula>#REF!="Vencida"</formula>
    </cfRule>
    <cfRule type="expression" dxfId="39397" priority="751">
      <formula>(#REF!=0)*(#REF!&lt;&gt;"")*(LEN(#REF!)=0)*((#REF!="")+(#REF!="En curso"))</formula>
    </cfRule>
    <cfRule type="expression" dxfId="39396" priority="750">
      <formula>#REF!="Completada"</formula>
    </cfRule>
    <cfRule type="expression" dxfId="39395" priority="749">
      <formula>#REF!="En curso"</formula>
    </cfRule>
    <cfRule type="expression" dxfId="39394" priority="748">
      <formula>#REF!="Para hoy"</formula>
    </cfRule>
    <cfRule type="expression" dxfId="39393" priority="747">
      <formula>#REF!="Pausada"</formula>
    </cfRule>
    <cfRule type="expression" dxfId="39392" priority="752">
      <formula>(#REF!&lt;0)*(LEN(#REF!)=0)*((#REF!="")+(#REF!="En curso"))</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 B17:B19 B35:B36 B63 B7 B11:B15 B9 B33 B56:B57 B46:B54 B65:B66 B25:B31 B44" xr:uid="{1B0EC523-6A4C-4EE0-9A4D-8B0F78E3FA53}">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47 F49:F56 F4:F18 F24:F37 F67 F43:F45" xr:uid="{13F9F769-E4E0-43A4-9775-CB0BDD0A39A7}">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E20 E34:E38 E67:E71 E24:E32 E63:E64 E43:E55" xr:uid="{47E2395F-9BAE-4BA5-9527-1EFC17691000}"/>
    <dataValidation type="list" errorStyle="warning" allowBlank="1" showInputMessage="1" showErrorMessage="1" error="Seleccione un estado de la lista. Seleccione CANCELAR, presione ALT+FLECHA ABAJO para mostrar las opciones y, después, FLECHA ABAJO y ENTRAR para realizar la selección." sqref="F19 F48 F38 F46 F63:F66 F68:F70" xr:uid="{036A4496-9987-47DB-8624-7EAEA4E897E3}">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7:C70 C24:C38 C4:C19 C63:C64 C43:C55" xr:uid="{9172C972-10A6-4469-ADC1-956F6AC5E08D}">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5 B16 B34 B8 B67:B71 B37:B38 B45 B32 B10 B64 B24 B6 B4 B43" xr:uid="{8725EC32-8BBD-457A-A1F2-00DA230E871B}">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2:E22 B41:E41 B61:E61" xr:uid="{6C73308E-5C1B-48A8-9437-3F3CE60CC039}"/>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2 A41 A61" xr:uid="{EA0AF8A2-2684-4B82-AECE-2B2FCD9AECB5}"/>
    <dataValidation allowBlank="1" showInputMessage="1" showErrorMessage="1" prompt="Seleccione el estado en esta columna, debajo de este encabezado. Presione ALT+FLECHA ABAJO para mostrar las opciones y, después, FLECHA ABAJO y ENTRAR para realizar la selección." sqref="F3 F48 F23 F38 F46 F62:F66 F68:F70 F42" xr:uid="{6AD5BD1F-52C5-4E5D-B91A-8CA9BBD088D6}"/>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3:E23 B42:E42 B62:E62 C68:D70 D68:D71 C37:D38 C48" xr:uid="{CC496D2A-39EF-4E05-83A6-BA554FCDF45D}"/>
    <dataValidation allowBlank="1" showInputMessage="1" showErrorMessage="1" prompt="Escriba las notas en esta columna, debajo de este encabezado." sqref="G3 G11 G46:G55 G68:G70 G23 G31 G33:G38 G27 G62:G66 G42" xr:uid="{101755F7-3E46-439A-BE33-580CEA19BCCE}"/>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Q76"/>
  <sheetViews>
    <sheetView showGridLines="0" zoomScale="80" zoomScaleNormal="80" workbookViewId="0">
      <selection activeCell="A28" sqref="A28:XFD28"/>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75</v>
      </c>
      <c r="C1" s="430"/>
      <c r="D1" s="430"/>
      <c r="E1" s="430"/>
      <c r="F1" s="425"/>
      <c r="G1" s="425"/>
      <c r="H1" s="425"/>
      <c r="I1" s="425"/>
      <c r="J1" s="425"/>
      <c r="K1" s="425"/>
      <c r="L1" s="425"/>
      <c r="M1" s="425"/>
      <c r="N1" s="425"/>
      <c r="O1" s="425"/>
      <c r="P1" s="425"/>
      <c r="Q1" s="425"/>
    </row>
    <row r="2" spans="1:17" s="14" customFormat="1" ht="34.5">
      <c r="A2" s="12"/>
      <c r="B2" s="431" t="s">
        <v>76</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customFormat="1">
      <c r="B4" s="58" t="s">
        <v>21</v>
      </c>
      <c r="C4" s="54">
        <v>1</v>
      </c>
      <c r="D4" s="55" t="s">
        <v>71</v>
      </c>
      <c r="E4" s="54">
        <v>1</v>
      </c>
      <c r="F4" s="55" t="s">
        <v>72</v>
      </c>
      <c r="G4" s="57"/>
    </row>
    <row r="5" spans="1:17" ht="19.7" customHeight="1">
      <c r="A5" s="25"/>
      <c r="B5" s="58" t="s">
        <v>43</v>
      </c>
      <c r="C5" s="54">
        <v>1</v>
      </c>
      <c r="D5" s="55" t="s">
        <v>73</v>
      </c>
      <c r="E5" s="59">
        <v>9.25</v>
      </c>
      <c r="F5" s="55" t="s">
        <v>55</v>
      </c>
      <c r="G5" s="60"/>
      <c r="H5" s="25"/>
      <c r="I5" s="25"/>
      <c r="J5" s="25"/>
      <c r="K5" s="25"/>
      <c r="L5" s="25"/>
      <c r="M5" s="25"/>
      <c r="N5" s="25"/>
      <c r="O5" s="25"/>
      <c r="P5" s="25"/>
      <c r="Q5" s="25"/>
    </row>
    <row r="6" spans="1:17" ht="18.2" customHeight="1">
      <c r="A6" s="25"/>
      <c r="B6" s="36"/>
      <c r="C6" s="37"/>
      <c r="D6" s="28"/>
      <c r="E6" s="29"/>
      <c r="F6" s="28"/>
      <c r="G6" s="32"/>
      <c r="H6" s="25"/>
      <c r="I6" s="25"/>
      <c r="J6" s="25"/>
      <c r="K6" s="25"/>
      <c r="L6" s="25"/>
      <c r="M6" s="25"/>
      <c r="N6" s="25"/>
      <c r="O6" s="25"/>
      <c r="P6" s="25"/>
      <c r="Q6" s="25"/>
    </row>
    <row r="7" spans="1:17" ht="13.9" customHeight="1">
      <c r="A7" s="25"/>
      <c r="B7" s="16"/>
      <c r="C7" s="10"/>
      <c r="D7"/>
      <c r="E7" s="10"/>
      <c r="F7"/>
      <c r="G7" s="19"/>
      <c r="H7" s="25"/>
      <c r="I7" s="25"/>
      <c r="J7" s="25"/>
      <c r="K7" s="25"/>
      <c r="L7" s="25"/>
      <c r="M7" s="25"/>
      <c r="N7" s="25"/>
      <c r="O7" s="25"/>
      <c r="P7" s="25"/>
      <c r="Q7" s="25"/>
    </row>
    <row r="8" spans="1:17" s="100" customFormat="1">
      <c r="A8" s="96"/>
      <c r="B8" s="127"/>
      <c r="C8" s="97">
        <v>3</v>
      </c>
      <c r="D8" s="99" t="s">
        <v>77</v>
      </c>
      <c r="E8" s="97">
        <v>2.25</v>
      </c>
      <c r="F8" s="99" t="s">
        <v>72</v>
      </c>
      <c r="G8" s="128"/>
      <c r="H8" s="96"/>
      <c r="I8" s="96"/>
      <c r="J8" s="96"/>
      <c r="K8" s="96"/>
      <c r="L8" s="96"/>
      <c r="M8" s="96"/>
      <c r="N8" s="96"/>
      <c r="O8" s="96"/>
      <c r="P8" s="96"/>
      <c r="Q8" s="96"/>
    </row>
    <row r="9" spans="1:17" s="28" customFormat="1">
      <c r="B9" s="16"/>
      <c r="C9" s="10">
        <v>3</v>
      </c>
      <c r="D9" t="s">
        <v>78</v>
      </c>
      <c r="E9" s="10"/>
      <c r="F9"/>
      <c r="G9" s="38"/>
    </row>
    <row r="10" spans="1:17">
      <c r="A10" s="25"/>
      <c r="B10" s="61"/>
      <c r="C10" s="62">
        <v>3</v>
      </c>
      <c r="D10" s="67" t="s">
        <v>79</v>
      </c>
      <c r="E10" s="64">
        <v>3.25</v>
      </c>
      <c r="F10" s="67" t="s">
        <v>55</v>
      </c>
      <c r="G10" s="65"/>
      <c r="H10" s="25"/>
      <c r="I10"/>
      <c r="J10" s="25"/>
      <c r="K10" s="25"/>
      <c r="L10" s="25"/>
      <c r="M10" s="25"/>
      <c r="N10" s="25"/>
      <c r="O10" s="25"/>
      <c r="P10" s="25"/>
      <c r="Q10" s="25"/>
    </row>
    <row r="11" spans="1:17" s="100" customFormat="1" ht="16.899999999999999" customHeight="1">
      <c r="A11" s="96"/>
      <c r="B11" s="127"/>
      <c r="C11" s="97">
        <v>3</v>
      </c>
      <c r="D11" s="99" t="s">
        <v>80</v>
      </c>
      <c r="E11" s="97">
        <v>6.25</v>
      </c>
      <c r="F11" s="99" t="s">
        <v>72</v>
      </c>
      <c r="G11" s="129"/>
      <c r="H11" s="96"/>
      <c r="I11" s="99"/>
      <c r="J11" s="96"/>
      <c r="K11" s="96"/>
      <c r="L11" s="96"/>
      <c r="M11" s="96"/>
      <c r="N11" s="96"/>
      <c r="O11" s="96"/>
      <c r="P11" s="96"/>
      <c r="Q11" s="96"/>
    </row>
    <row r="12" spans="1:17">
      <c r="A12" s="25"/>
      <c r="B12" s="16"/>
      <c r="C12" s="10"/>
      <c r="D12"/>
      <c r="E12" s="10"/>
      <c r="F12"/>
      <c r="G12" s="19"/>
      <c r="H12" s="25"/>
      <c r="I12"/>
      <c r="J12" s="25"/>
      <c r="K12" s="25"/>
      <c r="L12" s="25"/>
      <c r="M12" s="25"/>
      <c r="N12" s="25"/>
      <c r="O12" s="25"/>
      <c r="P12" s="25"/>
      <c r="Q12" s="25"/>
    </row>
    <row r="13" spans="1:17" ht="21.4" customHeight="1">
      <c r="A13" s="25"/>
      <c r="B13" s="16"/>
      <c r="C13" s="10"/>
      <c r="D13"/>
      <c r="E13" s="10"/>
      <c r="F13"/>
      <c r="G13" s="19"/>
      <c r="H13" s="25"/>
      <c r="I13"/>
      <c r="J13" s="25"/>
      <c r="K13" s="25"/>
      <c r="L13" s="25"/>
      <c r="M13" s="25"/>
      <c r="N13" s="25"/>
      <c r="O13" s="25"/>
      <c r="P13" s="25"/>
      <c r="Q13" s="25"/>
    </row>
    <row r="14" spans="1:17" ht="13.9" customHeight="1">
      <c r="A14" s="25"/>
      <c r="B14" s="16"/>
      <c r="C14" s="10"/>
      <c r="D14"/>
      <c r="E14" s="10"/>
      <c r="F14"/>
      <c r="G14" s="19"/>
      <c r="H14" s="25"/>
      <c r="I14"/>
      <c r="J14" s="25"/>
      <c r="K14" s="25"/>
      <c r="L14" s="25"/>
      <c r="M14" s="25"/>
      <c r="N14" s="25"/>
      <c r="O14" s="25"/>
      <c r="P14" s="25"/>
      <c r="Q14" s="25"/>
    </row>
    <row r="15" spans="1:17" ht="20.65" customHeight="1">
      <c r="A15" s="25"/>
      <c r="B15" s="16"/>
      <c r="C15" s="10"/>
      <c r="D15"/>
      <c r="E15" s="10"/>
      <c r="F15"/>
      <c r="G15" s="19"/>
      <c r="H15" s="25"/>
      <c r="I15"/>
      <c r="J15" s="25"/>
      <c r="K15" s="25"/>
      <c r="L15" s="25"/>
      <c r="M15" s="25"/>
      <c r="N15" s="25"/>
      <c r="O15" s="25"/>
      <c r="P15" s="25"/>
      <c r="Q15" s="25"/>
    </row>
    <row r="16" spans="1:17">
      <c r="A16" s="25"/>
      <c r="B16" s="68"/>
      <c r="C16" s="69">
        <v>2</v>
      </c>
      <c r="D16" s="63" t="s">
        <v>81</v>
      </c>
      <c r="E16" s="62">
        <v>5.25</v>
      </c>
      <c r="F16" s="63" t="s">
        <v>72</v>
      </c>
      <c r="G16" s="65"/>
      <c r="H16" s="25"/>
      <c r="I16"/>
      <c r="J16" s="25"/>
      <c r="K16" s="25"/>
      <c r="L16" s="25"/>
      <c r="M16" s="25"/>
      <c r="N16" s="25"/>
      <c r="O16" s="25"/>
      <c r="P16" s="25"/>
      <c r="Q16" s="25"/>
    </row>
    <row r="17" spans="1:17">
      <c r="A17" s="25"/>
      <c r="B17" s="61"/>
      <c r="C17" s="62">
        <v>2</v>
      </c>
      <c r="D17" s="63" t="s">
        <v>82</v>
      </c>
      <c r="E17" s="62">
        <v>3.75</v>
      </c>
      <c r="F17" s="63" t="s">
        <v>72</v>
      </c>
      <c r="G17" s="65"/>
      <c r="H17" s="25"/>
      <c r="I17"/>
      <c r="J17" s="25"/>
      <c r="K17" s="25"/>
      <c r="L17" s="25"/>
      <c r="M17" s="25"/>
      <c r="N17" s="25"/>
      <c r="O17" s="25"/>
      <c r="P17" s="25"/>
      <c r="Q17" s="25"/>
    </row>
    <row r="18" spans="1:17" s="100" customFormat="1">
      <c r="A18" s="96"/>
      <c r="B18" s="127"/>
      <c r="C18" s="97">
        <v>2</v>
      </c>
      <c r="D18" s="99" t="s">
        <v>83</v>
      </c>
      <c r="E18" s="97">
        <v>3.5</v>
      </c>
      <c r="F18" s="99" t="s">
        <v>72</v>
      </c>
      <c r="G18" s="129"/>
      <c r="H18" s="96"/>
      <c r="I18" s="99"/>
      <c r="J18" s="96"/>
      <c r="K18" s="96"/>
      <c r="L18" s="96"/>
      <c r="M18" s="96"/>
      <c r="N18" s="96"/>
      <c r="O18" s="96"/>
      <c r="P18" s="96"/>
      <c r="Q18" s="96"/>
    </row>
    <row r="19" spans="1:17">
      <c r="A19" s="25"/>
      <c r="B19" s="61"/>
      <c r="C19" s="62">
        <v>1</v>
      </c>
      <c r="D19" s="63" t="s">
        <v>84</v>
      </c>
      <c r="E19" s="62">
        <v>2.75</v>
      </c>
      <c r="F19" s="70" t="s">
        <v>72</v>
      </c>
      <c r="G19" s="71" t="s">
        <v>85</v>
      </c>
      <c r="H19" s="25"/>
      <c r="I19" s="25"/>
      <c r="J19" s="25"/>
      <c r="K19" s="25"/>
      <c r="L19" s="25"/>
      <c r="M19" s="25"/>
      <c r="N19" s="25"/>
      <c r="O19" s="25"/>
      <c r="P19" s="25"/>
      <c r="Q19" s="25"/>
    </row>
    <row r="20" spans="1:17">
      <c r="A20" s="25"/>
      <c r="B20" s="25"/>
      <c r="C20" s="25"/>
      <c r="D20" s="25"/>
      <c r="E20" s="15">
        <f>SUM(E4:E19)</f>
        <v>37.25</v>
      </c>
      <c r="F20"/>
      <c r="G20" s="25"/>
      <c r="H20" s="25"/>
      <c r="I20" s="25"/>
      <c r="J20" s="25"/>
      <c r="K20" s="25"/>
      <c r="L20" s="25"/>
      <c r="M20" s="25"/>
      <c r="N20" s="25"/>
      <c r="O20" s="25"/>
      <c r="P20" s="25"/>
      <c r="Q20" s="25"/>
    </row>
    <row r="22" spans="1:17" s="14" customFormat="1" ht="34.5">
      <c r="A22" s="12"/>
      <c r="B22" s="431" t="s">
        <v>86</v>
      </c>
      <c r="C22" s="431"/>
      <c r="D22" s="431"/>
      <c r="E22" s="431"/>
      <c r="F22" s="13"/>
      <c r="G22" s="13"/>
      <c r="H22" s="13"/>
      <c r="I22" s="13"/>
      <c r="J22" s="13"/>
      <c r="K22" s="13"/>
    </row>
    <row r="23" spans="1:17" s="1" customFormat="1">
      <c r="A23" s="23"/>
      <c r="B23" s="7" t="s">
        <v>4</v>
      </c>
      <c r="C23" s="8" t="s">
        <v>5</v>
      </c>
      <c r="D23" s="8" t="s">
        <v>6</v>
      </c>
      <c r="E23" s="8" t="s">
        <v>7</v>
      </c>
      <c r="F23" s="24" t="s">
        <v>8</v>
      </c>
      <c r="G23" s="9" t="s">
        <v>9</v>
      </c>
      <c r="H23" s="23"/>
      <c r="I23" s="23"/>
      <c r="J23" s="23"/>
      <c r="K23" s="23"/>
      <c r="L23" s="23"/>
      <c r="M23" s="23"/>
      <c r="N23" s="23"/>
      <c r="O23" s="23"/>
      <c r="P23" s="23"/>
      <c r="Q23" s="23"/>
    </row>
    <row r="24" spans="1:17">
      <c r="A24" s="25"/>
      <c r="B24" s="61"/>
      <c r="C24" s="62"/>
      <c r="D24" s="63" t="s">
        <v>87</v>
      </c>
      <c r="E24" s="64">
        <v>2.5</v>
      </c>
      <c r="F24" s="63" t="s">
        <v>55</v>
      </c>
      <c r="G24" s="65"/>
      <c r="H24" s="25"/>
      <c r="I24" s="25"/>
      <c r="J24" s="25"/>
      <c r="K24" s="25"/>
      <c r="L24" s="25"/>
      <c r="M24" s="25"/>
      <c r="N24" s="25"/>
      <c r="O24" s="25"/>
      <c r="P24" s="25"/>
      <c r="Q24" s="25"/>
    </row>
    <row r="25" spans="1:17" s="100" customFormat="1" ht="17.649999999999999" customHeight="1">
      <c r="A25" s="96"/>
      <c r="B25" s="127"/>
      <c r="C25" s="97"/>
      <c r="D25" s="99" t="s">
        <v>88</v>
      </c>
      <c r="E25" s="97">
        <v>3.125</v>
      </c>
      <c r="F25" s="99"/>
      <c r="G25" s="130"/>
      <c r="H25" s="96"/>
      <c r="I25" s="96"/>
      <c r="J25" s="96"/>
      <c r="K25" s="96"/>
      <c r="L25" s="96"/>
      <c r="M25" s="96"/>
      <c r="N25" s="96"/>
      <c r="O25" s="96"/>
      <c r="P25" s="96"/>
      <c r="Q25" s="96"/>
    </row>
    <row r="26" spans="1:17" s="131" customFormat="1" ht="21.4" customHeight="1">
      <c r="B26" s="127"/>
      <c r="C26" s="97"/>
      <c r="D26" s="99" t="s">
        <v>89</v>
      </c>
      <c r="E26" s="97">
        <v>2.5</v>
      </c>
      <c r="F26" s="99" t="s">
        <v>72</v>
      </c>
      <c r="G26" s="132"/>
    </row>
    <row r="27" spans="1:17" ht="18.75" customHeight="1">
      <c r="A27" s="25"/>
      <c r="B27" s="61"/>
      <c r="C27" s="62"/>
      <c r="D27" s="63" t="s">
        <v>90</v>
      </c>
      <c r="E27" s="62">
        <v>1.75</v>
      </c>
      <c r="F27" s="63" t="s">
        <v>55</v>
      </c>
      <c r="G27" s="65"/>
      <c r="H27" s="25"/>
      <c r="I27" s="25"/>
      <c r="J27" s="25"/>
      <c r="K27" s="25"/>
      <c r="L27" s="25"/>
      <c r="M27" s="25"/>
      <c r="N27" s="25"/>
      <c r="O27" s="25"/>
      <c r="P27" s="25"/>
      <c r="Q27" s="25"/>
    </row>
    <row r="28" spans="1:17" s="100" customFormat="1">
      <c r="A28" s="96"/>
      <c r="B28" s="127"/>
      <c r="C28" s="97"/>
      <c r="D28" s="99" t="s">
        <v>91</v>
      </c>
      <c r="E28" s="97">
        <v>3.75</v>
      </c>
      <c r="F28" s="99"/>
      <c r="G28" s="130"/>
      <c r="H28" s="96"/>
      <c r="I28" s="96"/>
      <c r="J28" s="96"/>
      <c r="K28" s="96"/>
      <c r="L28" s="96"/>
      <c r="M28" s="96"/>
      <c r="N28" s="96"/>
      <c r="O28" s="96"/>
      <c r="P28" s="96"/>
      <c r="Q28" s="96"/>
    </row>
    <row r="29" spans="1:17">
      <c r="A29" s="25"/>
      <c r="B29" s="61"/>
      <c r="C29" s="62"/>
      <c r="D29" s="63" t="s">
        <v>92</v>
      </c>
      <c r="E29" s="62">
        <v>2.5</v>
      </c>
      <c r="F29" s="63" t="s">
        <v>55</v>
      </c>
      <c r="G29" s="66"/>
      <c r="H29" s="25"/>
      <c r="I29" s="25"/>
      <c r="J29" s="25"/>
      <c r="K29" s="25"/>
      <c r="L29" s="25"/>
      <c r="M29" s="25"/>
      <c r="N29" s="25"/>
      <c r="O29" s="25"/>
      <c r="P29" s="25"/>
      <c r="Q29" s="25"/>
    </row>
    <row r="30" spans="1:17">
      <c r="A30" s="25"/>
      <c r="B30" s="16"/>
      <c r="C30" s="10"/>
      <c r="D30" t="s">
        <v>93</v>
      </c>
      <c r="E30" s="10"/>
      <c r="F30"/>
      <c r="G30" s="19"/>
      <c r="H30" s="25"/>
      <c r="I30" s="25"/>
      <c r="J30" s="25"/>
      <c r="K30" s="25"/>
      <c r="L30" s="25"/>
      <c r="M30" s="25"/>
      <c r="N30" s="25"/>
      <c r="O30" s="25"/>
      <c r="P30" s="25"/>
      <c r="Q30" s="25"/>
    </row>
    <row r="31" spans="1:17">
      <c r="A31" s="25"/>
      <c r="B31" s="40"/>
      <c r="C31" s="41"/>
      <c r="D31" s="42" t="s">
        <v>94</v>
      </c>
      <c r="E31" s="41"/>
      <c r="F31" s="42"/>
      <c r="G31" s="17"/>
      <c r="H31" s="25"/>
      <c r="I31" s="25"/>
      <c r="J31" s="25"/>
      <c r="K31" s="25"/>
      <c r="L31" s="25"/>
      <c r="M31" s="25"/>
      <c r="N31" s="25"/>
      <c r="O31" s="25"/>
      <c r="P31" s="25"/>
      <c r="Q31" s="25"/>
    </row>
    <row r="32" spans="1:17">
      <c r="A32" s="25"/>
      <c r="B32" s="4"/>
      <c r="C32" s="5"/>
      <c r="D32"/>
      <c r="E32" s="10"/>
      <c r="F32"/>
      <c r="G32" s="19"/>
      <c r="H32" s="25"/>
      <c r="I32" s="25"/>
      <c r="J32" s="25"/>
      <c r="K32" s="25"/>
      <c r="L32" s="25"/>
      <c r="M32" s="25"/>
      <c r="N32" s="25"/>
      <c r="O32" s="25"/>
      <c r="P32" s="25"/>
      <c r="Q32" s="25"/>
    </row>
    <row r="33" spans="1:11">
      <c r="A33" s="25"/>
      <c r="B33" s="16"/>
      <c r="C33" s="10"/>
      <c r="D33"/>
      <c r="E33" s="10"/>
      <c r="F33"/>
      <c r="G33" s="17"/>
      <c r="H33" s="25"/>
      <c r="I33" s="25"/>
      <c r="J33" s="25"/>
      <c r="K33" s="25"/>
    </row>
    <row r="34" spans="1:11">
      <c r="A34" s="25"/>
      <c r="B34" s="16"/>
      <c r="C34" s="10"/>
      <c r="D34" s="28"/>
      <c r="E34" s="29"/>
      <c r="F34"/>
      <c r="G34" s="17"/>
      <c r="H34" s="25"/>
      <c r="I34" s="25"/>
      <c r="J34" s="25"/>
      <c r="K34" s="25"/>
    </row>
    <row r="35" spans="1:11">
      <c r="A35" s="25"/>
      <c r="B35" s="16"/>
      <c r="C35" s="10"/>
      <c r="D35"/>
      <c r="E35" s="10"/>
      <c r="F35"/>
      <c r="G35" s="17"/>
      <c r="H35" s="25"/>
      <c r="I35" s="25"/>
      <c r="J35" s="25"/>
      <c r="K35" s="25"/>
    </row>
    <row r="36" spans="1:11">
      <c r="A36" s="25"/>
      <c r="B36" s="16"/>
      <c r="C36" s="10"/>
      <c r="D36"/>
      <c r="E36" s="10"/>
      <c r="F36"/>
      <c r="G36" s="17"/>
      <c r="H36" s="25"/>
      <c r="I36" s="25"/>
      <c r="J36" s="25"/>
      <c r="K36" s="25"/>
    </row>
    <row r="37" spans="1:11">
      <c r="A37" s="25"/>
      <c r="B37" s="16"/>
      <c r="C37" s="10"/>
      <c r="D37"/>
      <c r="E37" s="10"/>
      <c r="F37"/>
      <c r="G37" s="17"/>
      <c r="H37" s="25"/>
      <c r="I37" s="25"/>
      <c r="J37" s="25"/>
      <c r="K37" s="25"/>
    </row>
    <row r="38" spans="1:11">
      <c r="A38" s="25"/>
      <c r="B38" s="16"/>
      <c r="C38" s="10"/>
      <c r="D38"/>
      <c r="E38" s="10"/>
      <c r="F38"/>
      <c r="G38" s="17"/>
      <c r="H38" s="25"/>
      <c r="I38" s="25"/>
      <c r="J38" s="25"/>
      <c r="K38" s="25"/>
    </row>
    <row r="39" spans="1:11">
      <c r="A39" s="25"/>
      <c r="B39"/>
      <c r="C39"/>
      <c r="D39"/>
      <c r="E39" s="18">
        <f>SUBTOTAL(109,Lista3[Estimación])</f>
        <v>16.125</v>
      </c>
      <c r="F39">
        <f>SUBTOTAL(109,Lista3[ESTADO])</f>
        <v>0</v>
      </c>
      <c r="G39"/>
      <c r="H39" s="25"/>
      <c r="I39" s="25"/>
      <c r="J39" s="25"/>
      <c r="K39" s="25"/>
    </row>
    <row r="41" spans="1:11" s="14" customFormat="1" ht="34.5">
      <c r="A41" s="12"/>
      <c r="B41" s="431" t="s">
        <v>95</v>
      </c>
      <c r="C41" s="431"/>
      <c r="D41" s="431"/>
      <c r="E41" s="431"/>
      <c r="F41" s="13"/>
      <c r="G41" s="13"/>
      <c r="H41" s="13"/>
      <c r="I41" s="13"/>
      <c r="J41" s="13"/>
      <c r="K41" s="13"/>
    </row>
    <row r="42" spans="1:11" s="1" customFormat="1">
      <c r="A42" s="23"/>
      <c r="B42" s="7" t="s">
        <v>4</v>
      </c>
      <c r="C42" s="8" t="s">
        <v>5</v>
      </c>
      <c r="D42" s="8" t="s">
        <v>6</v>
      </c>
      <c r="E42" s="8" t="s">
        <v>7</v>
      </c>
      <c r="F42" s="24" t="s">
        <v>8</v>
      </c>
      <c r="G42" s="9" t="s">
        <v>9</v>
      </c>
      <c r="H42" s="23"/>
      <c r="I42" s="23"/>
      <c r="J42" s="23"/>
      <c r="K42" s="23"/>
    </row>
    <row r="43" spans="1:11">
      <c r="A43" s="25"/>
      <c r="B43" s="16"/>
      <c r="C43" s="10"/>
      <c r="D43"/>
      <c r="E43" s="10"/>
      <c r="F43"/>
      <c r="G43" s="17"/>
      <c r="H43" s="25"/>
      <c r="I43" s="25"/>
      <c r="J43" s="25"/>
      <c r="K43" s="25"/>
    </row>
    <row r="44" spans="1:11">
      <c r="A44" s="25"/>
      <c r="B44" s="16"/>
      <c r="C44" s="10"/>
      <c r="D44"/>
      <c r="E44" s="10"/>
      <c r="F44"/>
      <c r="G44" s="39"/>
      <c r="H44" s="25"/>
      <c r="I44" s="25"/>
      <c r="J44" s="25"/>
      <c r="K44" s="25"/>
    </row>
    <row r="45" spans="1:11">
      <c r="A45" s="25"/>
      <c r="B45" s="4"/>
      <c r="C45" s="5"/>
      <c r="D45"/>
      <c r="E45" s="30"/>
      <c r="F45"/>
      <c r="G45" s="19"/>
      <c r="H45" s="25"/>
      <c r="I45" s="25"/>
      <c r="J45" s="25"/>
      <c r="K45" s="25"/>
    </row>
    <row r="46" spans="1:11">
      <c r="A46" s="25"/>
      <c r="B46" s="16"/>
      <c r="C46" s="10"/>
      <c r="D46"/>
      <c r="E46" s="30"/>
      <c r="F46"/>
      <c r="G46" s="17"/>
      <c r="H46" s="25"/>
      <c r="I46" s="25"/>
      <c r="J46" s="25"/>
      <c r="K46" s="25"/>
    </row>
    <row r="47" spans="1:11">
      <c r="A47" s="25"/>
      <c r="B47" s="16"/>
      <c r="C47" s="10"/>
      <c r="D47"/>
      <c r="E47" s="30"/>
      <c r="F47"/>
      <c r="G47" s="17"/>
      <c r="H47" s="25"/>
      <c r="I47" s="25"/>
      <c r="J47" s="25"/>
      <c r="K47" s="25"/>
    </row>
    <row r="48" spans="1:11">
      <c r="A48" s="25"/>
      <c r="B48" s="16"/>
      <c r="C48" s="10"/>
      <c r="D48"/>
      <c r="E48" s="30"/>
      <c r="F48"/>
      <c r="G48" s="17"/>
      <c r="H48" s="25"/>
      <c r="I48" s="25"/>
      <c r="J48" s="25"/>
      <c r="K48" s="25"/>
    </row>
    <row r="49" spans="1:11">
      <c r="A49" s="25"/>
      <c r="B49" s="16"/>
      <c r="C49" s="10"/>
      <c r="D49"/>
      <c r="E49" s="30"/>
      <c r="F49"/>
      <c r="G49" s="17"/>
      <c r="H49" s="25"/>
      <c r="I49" s="25"/>
      <c r="J49" s="25"/>
      <c r="K49" s="25"/>
    </row>
    <row r="50" spans="1:11">
      <c r="A50" s="25"/>
      <c r="B50" s="16"/>
      <c r="C50" s="10"/>
      <c r="D50"/>
      <c r="E50" s="30"/>
      <c r="F50"/>
      <c r="G50" s="17"/>
      <c r="H50" s="25"/>
      <c r="I50" s="25"/>
      <c r="J50" s="25"/>
      <c r="K50" s="25"/>
    </row>
    <row r="51" spans="1:11">
      <c r="A51" s="25"/>
      <c r="B51" s="16"/>
      <c r="C51" s="10"/>
      <c r="D51"/>
      <c r="E51" s="30"/>
      <c r="F51"/>
      <c r="G51" s="17"/>
      <c r="H51" s="25"/>
      <c r="I51" s="25"/>
      <c r="J51" s="25"/>
      <c r="K51" s="25"/>
    </row>
    <row r="52" spans="1:11">
      <c r="A52" s="25"/>
      <c r="B52" s="16"/>
      <c r="C52" s="10"/>
      <c r="D52"/>
      <c r="E52" s="30"/>
      <c r="F52"/>
      <c r="G52" s="17"/>
      <c r="H52" s="25"/>
      <c r="I52" s="25"/>
      <c r="J52" s="25"/>
      <c r="K52" s="25"/>
    </row>
    <row r="53" spans="1:11">
      <c r="A53" s="25"/>
      <c r="B53" s="16"/>
      <c r="C53" s="10"/>
      <c r="D53"/>
      <c r="E53" s="30"/>
      <c r="F53"/>
      <c r="G53" s="17"/>
      <c r="H53" s="25"/>
      <c r="I53" s="25"/>
      <c r="J53" s="25"/>
      <c r="K53" s="25"/>
    </row>
    <row r="54" spans="1:11">
      <c r="A54" s="25"/>
      <c r="B54" s="16"/>
      <c r="C54" s="10"/>
      <c r="D54"/>
      <c r="E54" s="30"/>
      <c r="F54"/>
      <c r="G54" s="17"/>
      <c r="H54" s="25"/>
      <c r="I54" s="25"/>
      <c r="J54" s="25"/>
      <c r="K54" s="25"/>
    </row>
    <row r="55" spans="1:11">
      <c r="A55" s="25"/>
      <c r="B55" s="16"/>
      <c r="C55" s="10"/>
      <c r="D55"/>
      <c r="E55" s="30"/>
      <c r="F55"/>
      <c r="G55" s="17"/>
      <c r="H55" s="25"/>
      <c r="I55" s="25"/>
      <c r="J55" s="25"/>
      <c r="K55" s="25"/>
    </row>
    <row r="56" spans="1:11">
      <c r="A56" s="25"/>
      <c r="B56" s="16"/>
      <c r="C56" s="25"/>
      <c r="D56" s="25"/>
      <c r="E56" s="30"/>
      <c r="F56"/>
      <c r="G56" s="17"/>
      <c r="H56" s="25"/>
      <c r="I56" s="25"/>
      <c r="J56" s="25"/>
      <c r="K56" s="25"/>
    </row>
    <row r="57" spans="1:11">
      <c r="A57" s="25"/>
      <c r="B57" s="16"/>
      <c r="C57" s="25"/>
      <c r="D57" s="25"/>
      <c r="E57" s="30"/>
      <c r="F57"/>
      <c r="G57" s="17"/>
      <c r="H57" s="25"/>
      <c r="I57" s="25"/>
      <c r="J57" s="25"/>
      <c r="K57" s="25"/>
    </row>
    <row r="58" spans="1:11">
      <c r="A58" s="25"/>
      <c r="B58" s="4"/>
      <c r="C58" s="26"/>
      <c r="D58" s="26"/>
      <c r="E58" s="31"/>
      <c r="F58" s="6"/>
      <c r="G58" s="11"/>
      <c r="H58" s="25"/>
      <c r="I58" s="25"/>
      <c r="J58" s="25"/>
      <c r="K58" s="25"/>
    </row>
    <row r="59" spans="1:11">
      <c r="A59" s="25"/>
      <c r="B59"/>
      <c r="C59"/>
      <c r="D59"/>
      <c r="E59" s="18">
        <f>SUBTOTAL(109,Lista34[Estimación])</f>
        <v>0</v>
      </c>
      <c r="F59"/>
      <c r="G59"/>
      <c r="H59" s="25"/>
      <c r="I59" s="25"/>
      <c r="J59" s="25"/>
      <c r="K59" s="25"/>
    </row>
    <row r="61" spans="1:11" s="14" customFormat="1" ht="34.5">
      <c r="A61" s="12"/>
      <c r="B61" s="431" t="s">
        <v>96</v>
      </c>
      <c r="C61" s="431"/>
      <c r="D61" s="431"/>
      <c r="E61" s="431"/>
      <c r="F61" s="13"/>
      <c r="G61" s="13"/>
      <c r="H61" s="13"/>
      <c r="I61" s="13"/>
      <c r="J61" s="13"/>
      <c r="K61" s="13"/>
    </row>
    <row r="62" spans="1:11" s="1" customFormat="1">
      <c r="A62" s="23"/>
      <c r="B62" s="7" t="s">
        <v>4</v>
      </c>
      <c r="C62" s="8" t="s">
        <v>5</v>
      </c>
      <c r="D62" s="8" t="s">
        <v>6</v>
      </c>
      <c r="E62" s="8" t="s">
        <v>7</v>
      </c>
      <c r="F62" s="24" t="s">
        <v>8</v>
      </c>
      <c r="G62" s="9" t="s">
        <v>9</v>
      </c>
      <c r="H62" s="23"/>
      <c r="I62" s="23"/>
      <c r="J62" s="23"/>
      <c r="K62" s="23"/>
    </row>
    <row r="63" spans="1:11" ht="17.649999999999999" customHeight="1">
      <c r="A63" s="25"/>
      <c r="B63" s="16"/>
      <c r="C63" s="10"/>
      <c r="D63"/>
      <c r="E63" s="30"/>
      <c r="F63"/>
      <c r="G63" s="17"/>
      <c r="H63" s="25"/>
      <c r="I63" s="25"/>
      <c r="J63" s="25"/>
      <c r="K63" s="25"/>
    </row>
    <row r="64" spans="1:11" ht="17.649999999999999" customHeight="1">
      <c r="A64" s="25"/>
      <c r="B64" s="16"/>
      <c r="C64" s="10"/>
      <c r="D64"/>
      <c r="E64" s="30"/>
      <c r="F64"/>
      <c r="G64" s="17"/>
      <c r="H64" s="25"/>
      <c r="I64" s="25"/>
      <c r="J64" s="25"/>
      <c r="K64" s="25"/>
    </row>
    <row r="65" spans="1:11" s="28" customFormat="1" ht="17.649999999999999" customHeight="1">
      <c r="B65" s="33"/>
      <c r="E65" s="34"/>
      <c r="G65" s="35"/>
    </row>
    <row r="66" spans="1:11" ht="17.649999999999999" customHeight="1">
      <c r="A66" s="25"/>
      <c r="B66" s="16"/>
      <c r="C66" s="25"/>
      <c r="D66" s="25"/>
      <c r="E66" s="30"/>
      <c r="F66"/>
      <c r="G66" s="17"/>
      <c r="H66" s="25"/>
      <c r="I66" s="25"/>
      <c r="J66" s="25"/>
      <c r="K66" s="25"/>
    </row>
    <row r="67" spans="1:11" s="28" customFormat="1" ht="17.649999999999999" customHeight="1">
      <c r="B67" s="36"/>
      <c r="C67" s="37"/>
      <c r="E67" s="34"/>
      <c r="G67" s="32"/>
    </row>
    <row r="68" spans="1:11" ht="17.649999999999999" customHeight="1">
      <c r="A68" s="25"/>
      <c r="B68" s="16"/>
      <c r="C68" s="10"/>
      <c r="D68"/>
      <c r="E68" s="10"/>
      <c r="F68"/>
      <c r="G68" s="17"/>
      <c r="H68" s="25"/>
      <c r="I68" s="25"/>
      <c r="J68" s="25"/>
      <c r="K68" s="25"/>
    </row>
    <row r="69" spans="1:11" ht="17.649999999999999" customHeight="1">
      <c r="A69" s="25"/>
      <c r="B69" s="16"/>
      <c r="C69" s="10"/>
      <c r="D69"/>
      <c r="E69" s="10"/>
      <c r="F69"/>
      <c r="G69" s="17"/>
      <c r="H69" s="25"/>
      <c r="I69" s="25"/>
      <c r="J69" s="25"/>
      <c r="K69" s="25"/>
    </row>
    <row r="70" spans="1:11" ht="17.649999999999999" customHeight="1">
      <c r="A70" s="25"/>
      <c r="B70" s="16"/>
      <c r="C70" s="10"/>
      <c r="D70"/>
      <c r="E70" s="10"/>
      <c r="F70"/>
      <c r="G70" s="17"/>
      <c r="H70" s="25"/>
      <c r="I70" s="25"/>
      <c r="J70" s="25"/>
      <c r="K70" s="25"/>
    </row>
    <row r="71" spans="1:11" ht="17.649999999999999" customHeight="1">
      <c r="A71" s="25"/>
      <c r="B71" s="16"/>
      <c r="C71" s="25"/>
      <c r="D71"/>
      <c r="E71" s="10"/>
      <c r="F71"/>
      <c r="G71" s="17"/>
      <c r="H71" s="25"/>
      <c r="I71" s="25"/>
      <c r="J71" s="25"/>
      <c r="K71" s="25"/>
    </row>
    <row r="72" spans="1:11">
      <c r="A72" s="25"/>
      <c r="B72" s="16"/>
      <c r="C72"/>
      <c r="D72"/>
      <c r="E72" s="10"/>
      <c r="F72"/>
      <c r="G72" s="17"/>
      <c r="H72" s="25"/>
      <c r="I72" s="25"/>
      <c r="J72" s="25"/>
      <c r="K72" s="25"/>
    </row>
    <row r="73" spans="1:11">
      <c r="A73" s="25"/>
      <c r="B73" s="16"/>
      <c r="C73" s="25"/>
      <c r="D73" s="25"/>
      <c r="E73" s="10"/>
      <c r="F73"/>
      <c r="G73" s="17"/>
      <c r="H73" s="25"/>
      <c r="I73" s="25"/>
      <c r="J73" s="25"/>
      <c r="K73" s="25"/>
    </row>
    <row r="74" spans="1:11">
      <c r="A74" s="25"/>
      <c r="B74" s="16"/>
      <c r="C74" s="25"/>
      <c r="D74" s="25"/>
      <c r="E74" s="10"/>
      <c r="F74"/>
      <c r="G74" s="17"/>
      <c r="H74" s="25"/>
      <c r="I74" s="25"/>
      <c r="J74" s="25"/>
      <c r="K74" s="25"/>
    </row>
    <row r="75" spans="1:11">
      <c r="A75" s="25"/>
      <c r="B75" s="4"/>
      <c r="C75" s="26"/>
      <c r="D75" s="26"/>
      <c r="E75" s="5"/>
      <c r="F75" s="6"/>
      <c r="G75" s="11"/>
      <c r="H75" s="25"/>
      <c r="I75" s="25"/>
      <c r="J75" s="25"/>
      <c r="K75" s="25"/>
    </row>
    <row r="76" spans="1:11">
      <c r="A76" s="25"/>
      <c r="B76"/>
      <c r="C76"/>
      <c r="D76"/>
      <c r="E76" s="18">
        <f>SUBTOTAL(109,Lista345[Estimación])</f>
        <v>0</v>
      </c>
      <c r="F76"/>
      <c r="G76"/>
      <c r="H76" s="25"/>
      <c r="I76" s="25"/>
      <c r="J76" s="25"/>
      <c r="K76" s="25"/>
    </row>
  </sheetData>
  <dataConsolidate/>
  <mergeCells count="9">
    <mergeCell ref="B61:E61"/>
    <mergeCell ref="B2:E2"/>
    <mergeCell ref="B22:E22"/>
    <mergeCell ref="L1:N1"/>
    <mergeCell ref="O1:Q1"/>
    <mergeCell ref="B1:E1"/>
    <mergeCell ref="F1:H1"/>
    <mergeCell ref="I1:K1"/>
    <mergeCell ref="B41:E41"/>
  </mergeCells>
  <phoneticPr fontId="6" type="noConversion"/>
  <conditionalFormatting sqref="C4">
    <cfRule type="expression" dxfId="39351" priority="952">
      <formula>(#REF!&lt;0)*(LEN(#REF!)=0)*(($F1="")+($F1="En curso"))</formula>
    </cfRule>
    <cfRule type="expression" dxfId="39350" priority="948">
      <formula>$F1="Para hoy"</formula>
    </cfRule>
    <cfRule type="expression" dxfId="39349" priority="947">
      <formula>$F1="Pausada"</formula>
    </cfRule>
    <cfRule type="expression" dxfId="39348" priority="946">
      <formula>$F1="Cancelada"</formula>
    </cfRule>
    <cfRule type="expression" dxfId="39347" priority="945">
      <formula>$F1="Vencida"</formula>
    </cfRule>
    <cfRule type="expression" dxfId="39346" priority="951">
      <formula>(#REF!=0)*(#REF!&lt;&gt;"")*(LEN(#REF!)=0)*(($F1="")+($F1="En curso"))</formula>
    </cfRule>
    <cfRule type="expression" dxfId="39345" priority="949">
      <formula>$F1="En curso"</formula>
    </cfRule>
    <cfRule type="expression" dxfId="39344" priority="950">
      <formula>$F1="Completada"</formula>
    </cfRule>
  </conditionalFormatting>
  <conditionalFormatting sqref="C4:C5">
    <cfRule type="expression" dxfId="39343" priority="907">
      <formula>$F4="Pausada"</formula>
    </cfRule>
    <cfRule type="expression" dxfId="39342" priority="906">
      <formula>$F4="Cancelada"</formula>
    </cfRule>
    <cfRule type="expression" dxfId="39341" priority="905">
      <formula>$F4="Vencida"</formula>
    </cfRule>
    <cfRule type="expression" dxfId="39340" priority="912">
      <formula>(#REF!&lt;0)*(LEN(#REF!)=0)*(($F4="")+($F4="En curso"))</formula>
    </cfRule>
    <cfRule type="expression" dxfId="39339" priority="911">
      <formula>(#REF!=0)*(#REF!&lt;&gt;"")*(LEN(#REF!)=0)*(($F4="")+($F4="En curso"))</formula>
    </cfRule>
    <cfRule type="expression" dxfId="39338" priority="910">
      <formula>$F4="Completada"</formula>
    </cfRule>
    <cfRule type="expression" dxfId="39337" priority="909">
      <formula>$F4="En curso"</formula>
    </cfRule>
    <cfRule type="expression" dxfId="39336" priority="908">
      <formula>$F4="Para hoy"</formula>
    </cfRule>
  </conditionalFormatting>
  <conditionalFormatting sqref="C5">
    <cfRule type="expression" dxfId="39335" priority="878">
      <formula>$F1="Completada"</formula>
    </cfRule>
    <cfRule type="expression" dxfId="39334" priority="880">
      <formula>(#REF!&lt;0)*(LEN(#REF!)=0)*(($F1="")+($F1="En curso"))</formula>
    </cfRule>
    <cfRule type="expression" dxfId="39333" priority="879">
      <formula>(#REF!=0)*(#REF!&lt;&gt;"")*(LEN(#REF!)=0)*(($F1="")+($F1="En curso"))</formula>
    </cfRule>
    <cfRule type="expression" dxfId="39332" priority="877">
      <formula>$F1="En curso"</formula>
    </cfRule>
    <cfRule type="expression" dxfId="39331" priority="876">
      <formula>$F1="Para hoy"</formula>
    </cfRule>
    <cfRule type="expression" dxfId="39330" priority="875">
      <formula>$F1="Pausada"</formula>
    </cfRule>
    <cfRule type="expression" dxfId="39329" priority="874">
      <formula>$F1="Cancelada"</formula>
    </cfRule>
    <cfRule type="expression" dxfId="39328" priority="873">
      <formula>$F1="Vencida"</formula>
    </cfRule>
  </conditionalFormatting>
  <conditionalFormatting sqref="C6">
    <cfRule type="expression" dxfId="39327" priority="850">
      <formula>$F6="Cancelada"</formula>
    </cfRule>
    <cfRule type="expression" dxfId="39326" priority="851">
      <formula>$F6="Pausada"</formula>
    </cfRule>
    <cfRule type="expression" dxfId="39325" priority="856">
      <formula>(#REF!&lt;0)*(LEN(#REF!)=0)*(($F6="")+($F6="En curso"))</formula>
    </cfRule>
    <cfRule type="expression" dxfId="39324" priority="855">
      <formula>(#REF!=0)*(#REF!&lt;&gt;"")*(LEN(#REF!)=0)*(($F6="")+($F6="En curso"))</formula>
    </cfRule>
    <cfRule type="expression" dxfId="39323" priority="854">
      <formula>$F6="Completada"</formula>
    </cfRule>
    <cfRule type="expression" dxfId="39322" priority="852">
      <formula>$F6="Para hoy"</formula>
    </cfRule>
    <cfRule type="expression" dxfId="39321" priority="853">
      <formula>$F6="En curso"</formula>
    </cfRule>
    <cfRule type="expression" dxfId="39320" priority="849">
      <formula>$F6="Vencida"</formula>
    </cfRule>
  </conditionalFormatting>
  <conditionalFormatting sqref="C7 E7">
    <cfRule type="expression" dxfId="39319" priority="811">
      <formula>$F4="Pausada"</formula>
    </cfRule>
    <cfRule type="expression" dxfId="39318" priority="810">
      <formula>$F4="Cancelada"</formula>
    </cfRule>
    <cfRule type="expression" dxfId="39317" priority="809">
      <formula>$F4="Vencida"</formula>
    </cfRule>
    <cfRule type="expression" dxfId="39316" priority="813">
      <formula>$F4="En curso"</formula>
    </cfRule>
    <cfRule type="expression" dxfId="39315" priority="815">
      <formula>(#REF!=0)*(#REF!&lt;&gt;"")*(LEN(#REF!)=0)*(($F4="")+($F4="En curso"))</formula>
    </cfRule>
    <cfRule type="expression" dxfId="39314" priority="814">
      <formula>$F4="Completada"</formula>
    </cfRule>
    <cfRule type="expression" dxfId="39313" priority="812">
      <formula>$F4="Para hoy"</formula>
    </cfRule>
    <cfRule type="expression" dxfId="39312" priority="816">
      <formula>(#REF!&lt;0)*(LEN(#REF!)=0)*(($F4="")+($F4="En curso"))</formula>
    </cfRule>
  </conditionalFormatting>
  <conditionalFormatting sqref="C7">
    <cfRule type="expression" dxfId="39311" priority="824">
      <formula>(#REF!&lt;0)*(LEN(#REF!)=0)*(($F4="")+($F4="En curso"))</formula>
    </cfRule>
    <cfRule type="expression" dxfId="39310" priority="822">
      <formula>$F4="Completada"</formula>
    </cfRule>
    <cfRule type="expression" dxfId="39309" priority="821">
      <formula>$F4="En curso"</formula>
    </cfRule>
    <cfRule type="expression" dxfId="39308" priority="820">
      <formula>$F4="Para hoy"</formula>
    </cfRule>
    <cfRule type="expression" dxfId="39307" priority="819">
      <formula>$F4="Pausada"</formula>
    </cfRule>
    <cfRule type="expression" dxfId="39306" priority="818">
      <formula>$F4="Cancelada"</formula>
    </cfRule>
    <cfRule type="expression" dxfId="39305" priority="817">
      <formula>$F4="Vencida"</formula>
    </cfRule>
    <cfRule type="expression" dxfId="39304" priority="823">
      <formula>(#REF!=0)*(#REF!&lt;&gt;"")*(LEN(#REF!)=0)*(($F4="")+($F4="En curso"))</formula>
    </cfRule>
  </conditionalFormatting>
  <conditionalFormatting sqref="C8 E8">
    <cfRule type="expression" dxfId="39303" priority="2840">
      <formula>(#REF!&lt;0)*(LEN(#REF!)=0)*(($F5="")+($F5="En curso"))</formula>
    </cfRule>
    <cfRule type="expression" dxfId="39302" priority="2839">
      <formula>(#REF!=0)*(#REF!&lt;&gt;"")*(LEN(#REF!)=0)*(($F5="")+($F5="En curso"))</formula>
    </cfRule>
    <cfRule type="expression" dxfId="39301" priority="2838">
      <formula>$F5="Completada"</formula>
    </cfRule>
    <cfRule type="expression" dxfId="39300" priority="2837">
      <formula>$F5="En curso"</formula>
    </cfRule>
    <cfRule type="expression" dxfId="39299" priority="2836">
      <formula>$F5="Para hoy"</formula>
    </cfRule>
    <cfRule type="expression" dxfId="39298" priority="2835">
      <formula>$F5="Pausada"</formula>
    </cfRule>
    <cfRule type="expression" dxfId="39297" priority="2834">
      <formula>$F5="Cancelada"</formula>
    </cfRule>
    <cfRule type="expression" dxfId="39296" priority="2833">
      <formula>$F5="Vencida"</formula>
    </cfRule>
  </conditionalFormatting>
  <conditionalFormatting sqref="C8">
    <cfRule type="expression" dxfId="39295" priority="2687">
      <formula>(#REF!=0)*(#REF!&lt;&gt;"")*(LEN(#REF!)=0)*(($F8="")+($F8="En curso"))</formula>
    </cfRule>
    <cfRule type="expression" dxfId="39294" priority="2686">
      <formula>$F8="Completada"</formula>
    </cfRule>
    <cfRule type="expression" dxfId="39293" priority="2685">
      <formula>$F8="En curso"</formula>
    </cfRule>
    <cfRule type="expression" dxfId="39292" priority="2683">
      <formula>$F8="Pausada"</formula>
    </cfRule>
    <cfRule type="expression" dxfId="39291" priority="2682">
      <formula>$F8="Cancelada"</formula>
    </cfRule>
    <cfRule type="expression" dxfId="39290" priority="2681">
      <formula>$F8="Vencida"</formula>
    </cfRule>
    <cfRule type="expression" dxfId="39289" priority="2684">
      <formula>$F8="Para hoy"</formula>
    </cfRule>
    <cfRule type="expression" dxfId="39288" priority="2688">
      <formula>(#REF!&lt;0)*(LEN(#REF!)=0)*(($F8="")+($F8="En curso"))</formula>
    </cfRule>
  </conditionalFormatting>
  <conditionalFormatting sqref="C9 C37:C38">
    <cfRule type="expression" dxfId="39287" priority="4650">
      <formula>$F9="Cancelada"</formula>
    </cfRule>
    <cfRule type="expression" dxfId="39286" priority="4649">
      <formula>$F9="Vencida"</formula>
    </cfRule>
    <cfRule type="expression" dxfId="39285" priority="4655">
      <formula>(#REF!=0)*(#REF!&lt;&gt;"")*(LEN(#REF!)=0)*(($F9="")+($F9="En curso"))</formula>
    </cfRule>
    <cfRule type="expression" dxfId="39284" priority="4653">
      <formula>$F9="En curso"</formula>
    </cfRule>
    <cfRule type="expression" dxfId="39283" priority="4654">
      <formula>$F9="Completada"</formula>
    </cfRule>
    <cfRule type="expression" dxfId="39282" priority="4656">
      <formula>(#REF!&lt;0)*(LEN(#REF!)=0)*(($F9="")+($F9="En curso"))</formula>
    </cfRule>
    <cfRule type="expression" dxfId="39281" priority="4651">
      <formula>$F9="Pausada"</formula>
    </cfRule>
    <cfRule type="expression" dxfId="39280" priority="4652">
      <formula>$F9="Para hoy"</formula>
    </cfRule>
  </conditionalFormatting>
  <conditionalFormatting sqref="C9">
    <cfRule type="expression" dxfId="39279" priority="2704">
      <formula>(#REF!&lt;0)*(LEN(#REF!)=0)*(($F5="")+($F5="En curso"))</formula>
    </cfRule>
    <cfRule type="expression" dxfId="39278" priority="2702">
      <formula>$F5="Completada"</formula>
    </cfRule>
    <cfRule type="expression" dxfId="39277" priority="2701">
      <formula>$F5="En curso"</formula>
    </cfRule>
    <cfRule type="expression" dxfId="39276" priority="2700">
      <formula>$F5="Para hoy"</formula>
    </cfRule>
    <cfRule type="expression" dxfId="39275" priority="2699">
      <formula>$F5="Pausada"</formula>
    </cfRule>
    <cfRule type="expression" dxfId="39274" priority="2698">
      <formula>$F5="Cancelada"</formula>
    </cfRule>
    <cfRule type="expression" dxfId="39273" priority="2697">
      <formula>$F5="Vencida"</formula>
    </cfRule>
    <cfRule type="expression" dxfId="39272" priority="2703">
      <formula>(#REF!=0)*(#REF!&lt;&gt;"")*(LEN(#REF!)=0)*(($F5="")+($F5="En curso"))</formula>
    </cfRule>
  </conditionalFormatting>
  <conditionalFormatting sqref="C10 E49:E50">
    <cfRule type="expression" dxfId="39271" priority="3708">
      <formula>$F7="Para hoy"</formula>
    </cfRule>
    <cfRule type="expression" dxfId="39270" priority="3707">
      <formula>$F7="Pausada"</formula>
    </cfRule>
    <cfRule type="expression" dxfId="39269" priority="3706">
      <formula>$F7="Cancelada"</formula>
    </cfRule>
    <cfRule type="expression" dxfId="39268" priority="3705">
      <formula>$F7="Vencida"</formula>
    </cfRule>
    <cfRule type="expression" dxfId="39267" priority="3710">
      <formula>$F7="Completada"</formula>
    </cfRule>
    <cfRule type="expression" dxfId="39266" priority="3711">
      <formula>(#REF!=0)*(#REF!&lt;&gt;"")*(LEN(#REF!)=0)*(($F7="")+($F7="En curso"))</formula>
    </cfRule>
    <cfRule type="expression" dxfId="39265" priority="3712">
      <formula>(#REF!&lt;0)*(LEN(#REF!)=0)*(($F7="")+($F7="En curso"))</formula>
    </cfRule>
    <cfRule type="expression" dxfId="39264" priority="3709">
      <formula>$F7="En curso"</formula>
    </cfRule>
  </conditionalFormatting>
  <conditionalFormatting sqref="C10">
    <cfRule type="expression" dxfId="39263" priority="2649">
      <formula>$F7="Vencida"</formula>
    </cfRule>
    <cfRule type="expression" dxfId="39262" priority="2650">
      <formula>$F7="Cancelada"</formula>
    </cfRule>
    <cfRule type="expression" dxfId="39261" priority="2651">
      <formula>$F7="Pausada"</formula>
    </cfRule>
    <cfRule type="expression" dxfId="39260" priority="2652">
      <formula>$F7="Para hoy"</formula>
    </cfRule>
    <cfRule type="expression" dxfId="39259" priority="2653">
      <formula>$F7="En curso"</formula>
    </cfRule>
    <cfRule type="expression" dxfId="39258" priority="2654">
      <formula>$F7="Completada"</formula>
    </cfRule>
    <cfRule type="expression" dxfId="39257" priority="2655">
      <formula>(#REF!=0)*(#REF!&lt;&gt;"")*(LEN(#REF!)=0)*(($F7="")+($F7="En curso"))</formula>
    </cfRule>
    <cfRule type="expression" dxfId="39256" priority="2656">
      <formula>(#REF!&lt;0)*(LEN(#REF!)=0)*(($F7="")+($F7="En curso"))</formula>
    </cfRule>
  </conditionalFormatting>
  <conditionalFormatting sqref="C11">
    <cfRule type="expression" dxfId="39255" priority="2279">
      <formula>(#REF!=0)*(#REF!&lt;&gt;"")*(LEN(#REF!)=0)*(($F11="")+($F11="En curso"))</formula>
    </cfRule>
    <cfRule type="expression" dxfId="39254" priority="2278">
      <formula>$F11="Completada"</formula>
    </cfRule>
    <cfRule type="expression" dxfId="39253" priority="2277">
      <formula>$F11="En curso"</formula>
    </cfRule>
    <cfRule type="expression" dxfId="39252" priority="2276">
      <formula>$F11="Para hoy"</formula>
    </cfRule>
    <cfRule type="expression" dxfId="39251" priority="2275">
      <formula>$F11="Pausada"</formula>
    </cfRule>
    <cfRule type="expression" dxfId="39250" priority="2273">
      <formula>$F11="Vencida"</formula>
    </cfRule>
    <cfRule type="expression" dxfId="39249" priority="2274">
      <formula>$F11="Cancelada"</formula>
    </cfRule>
    <cfRule type="expression" dxfId="39248" priority="2280">
      <formula>(#REF!&lt;0)*(LEN(#REF!)=0)*(($F11="")+($F11="En curso"))</formula>
    </cfRule>
  </conditionalFormatting>
  <conditionalFormatting sqref="C12">
    <cfRule type="expression" dxfId="39247" priority="2170">
      <formula>$F9="Cancelada"</formula>
    </cfRule>
    <cfRule type="expression" dxfId="39246" priority="2171">
      <formula>$F9="Pausada"</formula>
    </cfRule>
    <cfRule type="expression" dxfId="39245" priority="2172">
      <formula>$F9="Para hoy"</formula>
    </cfRule>
    <cfRule type="expression" dxfId="39244" priority="2173">
      <formula>$F9="En curso"</formula>
    </cfRule>
    <cfRule type="expression" dxfId="39243" priority="2174">
      <formula>$F9="Completada"</formula>
    </cfRule>
    <cfRule type="expression" dxfId="39242" priority="2175">
      <formula>(#REF!=0)*(#REF!&lt;&gt;"")*(LEN(#REF!)=0)*(($F9="")+($F9="En curso"))</formula>
    </cfRule>
    <cfRule type="expression" dxfId="39241" priority="2176">
      <formula>(#REF!&lt;0)*(LEN(#REF!)=0)*(($F9="")+($F9="En curso"))</formula>
    </cfRule>
    <cfRule type="expression" dxfId="39240" priority="2169">
      <formula>$F9="Vencida"</formula>
    </cfRule>
  </conditionalFormatting>
  <conditionalFormatting sqref="C13">
    <cfRule type="expression" dxfId="39239" priority="2884">
      <formula>$F9="Para hoy"</formula>
    </cfRule>
    <cfRule type="expression" dxfId="39238" priority="2883">
      <formula>$F9="Pausada"</formula>
    </cfRule>
    <cfRule type="expression" dxfId="39237" priority="2629">
      <formula>$F13="En curso"</formula>
    </cfRule>
    <cfRule type="expression" dxfId="39236" priority="2628">
      <formula>$F13="Para hoy"</formula>
    </cfRule>
    <cfRule type="expression" dxfId="39235" priority="2627">
      <formula>$F13="Pausada"</formula>
    </cfRule>
    <cfRule type="expression" dxfId="39234" priority="2626">
      <formula>$F13="Cancelada"</formula>
    </cfRule>
    <cfRule type="expression" dxfId="39233" priority="2625">
      <formula>$F13="Vencida"</formula>
    </cfRule>
    <cfRule type="expression" dxfId="39232" priority="2882">
      <formula>$F9="Cancelada"</formula>
    </cfRule>
    <cfRule type="expression" dxfId="39231" priority="2881">
      <formula>$F9="Vencida"</formula>
    </cfRule>
    <cfRule type="expression" dxfId="39230" priority="2632">
      <formula>(#REF!&lt;0)*(LEN(#REF!)=0)*(($F13="")+($F13="En curso"))</formula>
    </cfRule>
    <cfRule type="expression" dxfId="39229" priority="2631">
      <formula>(#REF!=0)*(#REF!&lt;&gt;"")*(LEN(#REF!)=0)*(($F13="")+($F13="En curso"))</formula>
    </cfRule>
    <cfRule type="expression" dxfId="39228" priority="2630">
      <formula>$F13="Completada"</formula>
    </cfRule>
    <cfRule type="expression" dxfId="39227" priority="2888">
      <formula>(#REF!&lt;0)*(LEN(#REF!)=0)*(($F9="")+($F9="En curso"))</formula>
    </cfRule>
    <cfRule type="expression" dxfId="39226" priority="2887">
      <formula>(#REF!=0)*(#REF!&lt;&gt;"")*(LEN(#REF!)=0)*(($F9="")+($F9="En curso"))</formula>
    </cfRule>
    <cfRule type="expression" dxfId="39225" priority="2886">
      <formula>$F9="Completada"</formula>
    </cfRule>
    <cfRule type="expression" dxfId="39224" priority="2885">
      <formula>$F9="En curso"</formula>
    </cfRule>
  </conditionalFormatting>
  <conditionalFormatting sqref="C14:C15 E15">
    <cfRule type="expression" dxfId="39223" priority="2614">
      <formula>$F11="Completada"</formula>
    </cfRule>
    <cfRule type="expression" dxfId="39222" priority="2613">
      <formula>$F11="En curso"</formula>
    </cfRule>
    <cfRule type="expression" dxfId="39221" priority="2612">
      <formula>$F11="Para hoy"</formula>
    </cfRule>
    <cfRule type="expression" dxfId="39220" priority="2611">
      <formula>$F11="Pausada"</formula>
    </cfRule>
    <cfRule type="expression" dxfId="39219" priority="2610">
      <formula>$F11="Cancelada"</formula>
    </cfRule>
    <cfRule type="expression" dxfId="39218" priority="2609">
      <formula>$F11="Vencida"</formula>
    </cfRule>
    <cfRule type="expression" dxfId="39217" priority="2615">
      <formula>(#REF!=0)*(#REF!&lt;&gt;"")*(LEN(#REF!)=0)*(($F11="")+($F11="En curso"))</formula>
    </cfRule>
    <cfRule type="expression" dxfId="39216" priority="2616">
      <formula>(#REF!&lt;0)*(LEN(#REF!)=0)*(($F11="")+($F11="En curso"))</formula>
    </cfRule>
  </conditionalFormatting>
  <conditionalFormatting sqref="C14:C15">
    <cfRule type="expression" dxfId="39215" priority="2792">
      <formula>(#REF!&lt;0)*(LEN(#REF!)=0)*(($F11="")+($F11="En curso"))</formula>
    </cfRule>
    <cfRule type="expression" dxfId="39214" priority="2787">
      <formula>$F11="Pausada"</formula>
    </cfRule>
    <cfRule type="expression" dxfId="39213" priority="2785">
      <formula>$F11="Vencida"</formula>
    </cfRule>
    <cfRule type="expression" dxfId="39212" priority="2786">
      <formula>$F11="Cancelada"</formula>
    </cfRule>
    <cfRule type="expression" dxfId="39211" priority="2788">
      <formula>$F11="Para hoy"</formula>
    </cfRule>
    <cfRule type="expression" dxfId="39210" priority="2789">
      <formula>$F11="En curso"</formula>
    </cfRule>
    <cfRule type="expression" dxfId="39209" priority="2790">
      <formula>$F11="Completada"</formula>
    </cfRule>
    <cfRule type="expression" dxfId="39208" priority="2791">
      <formula>(#REF!=0)*(#REF!&lt;&gt;"")*(LEN(#REF!)=0)*(($F11="")+($F11="En curso"))</formula>
    </cfRule>
  </conditionalFormatting>
  <conditionalFormatting sqref="C16:C17">
    <cfRule type="expression" dxfId="39207" priority="2765">
      <formula>$F16="En curso"</formula>
    </cfRule>
    <cfRule type="expression" dxfId="39206" priority="2761">
      <formula>$F16="Vencida"</formula>
    </cfRule>
    <cfRule type="expression" dxfId="39205" priority="2762">
      <formula>$F16="Cancelada"</formula>
    </cfRule>
    <cfRule type="expression" dxfId="39204" priority="2764">
      <formula>$F16="Para hoy"</formula>
    </cfRule>
    <cfRule type="expression" dxfId="39203" priority="2763">
      <formula>$F16="Pausada"</formula>
    </cfRule>
    <cfRule type="expression" dxfId="39202" priority="2768">
      <formula>(#REF!&lt;0)*(LEN(#REF!)=0)*(($F16="")+($F16="En curso"))</formula>
    </cfRule>
    <cfRule type="expression" dxfId="39201" priority="2766">
      <formula>$F16="Completada"</formula>
    </cfRule>
    <cfRule type="expression" dxfId="39200" priority="2767">
      <formula>(#REF!=0)*(#REF!&lt;&gt;"")*(LEN(#REF!)=0)*(($F16="")+($F16="En curso"))</formula>
    </cfRule>
  </conditionalFormatting>
  <conditionalFormatting sqref="C18:C19 E19">
    <cfRule type="expression" dxfId="39199" priority="2752">
      <formula>(#REF!&lt;0)*(LEN(#REF!)=0)*(($F15="")+($F15="En curso"))</formula>
    </cfRule>
    <cfRule type="expression" dxfId="39198" priority="2750">
      <formula>$F15="Completada"</formula>
    </cfRule>
    <cfRule type="expression" dxfId="39197" priority="2746">
      <formula>$F15="Cancelada"</formula>
    </cfRule>
    <cfRule type="expression" dxfId="39196" priority="2745">
      <formula>$F15="Vencida"</formula>
    </cfRule>
    <cfRule type="expression" dxfId="39195" priority="2747">
      <formula>$F15="Pausada"</formula>
    </cfRule>
    <cfRule type="expression" dxfId="39194" priority="2748">
      <formula>$F15="Para hoy"</formula>
    </cfRule>
    <cfRule type="expression" dxfId="39193" priority="2749">
      <formula>$F15="En curso"</formula>
    </cfRule>
    <cfRule type="expression" dxfId="39192" priority="2751">
      <formula>(#REF!=0)*(#REF!&lt;&gt;"")*(LEN(#REF!)=0)*(($F15="")+($F15="En curso"))</formula>
    </cfRule>
  </conditionalFormatting>
  <conditionalFormatting sqref="C24 E24">
    <cfRule type="expression" dxfId="39191" priority="242">
      <formula>$F21="Cancelada"</formula>
    </cfRule>
    <cfRule type="expression" dxfId="39190" priority="244">
      <formula>$F21="Para hoy"</formula>
    </cfRule>
    <cfRule type="expression" dxfId="39189" priority="246">
      <formula>$F21="Completada"</formula>
    </cfRule>
    <cfRule type="expression" dxfId="39188" priority="247">
      <formula>(#REF!=0)*(#REF!&lt;&gt;"")*(LEN(#REF!)=0)*(($F21="")+($F21="En curso"))</formula>
    </cfRule>
    <cfRule type="expression" dxfId="39187" priority="248">
      <formula>(#REF!&lt;0)*(LEN(#REF!)=0)*(($F21="")+($F21="En curso"))</formula>
    </cfRule>
    <cfRule type="expression" dxfId="39186" priority="245">
      <formula>$F21="En curso"</formula>
    </cfRule>
    <cfRule type="expression" dxfId="39185" priority="243">
      <formula>$F21="Pausada"</formula>
    </cfRule>
  </conditionalFormatting>
  <conditionalFormatting sqref="C24">
    <cfRule type="expression" dxfId="39184" priority="147">
      <formula>$F21="Pausada"</formula>
    </cfRule>
    <cfRule type="expression" dxfId="39183" priority="146">
      <formula>$F21="Cancelada"</formula>
    </cfRule>
    <cfRule type="expression" dxfId="39182" priority="145">
      <formula>$F21="Vencida"</formula>
    </cfRule>
    <cfRule type="expression" dxfId="39181" priority="151">
      <formula>(#REF!=0)*(#REF!&lt;&gt;"")*(LEN(#REF!)=0)*(($F21="")+($F21="En curso"))</formula>
    </cfRule>
    <cfRule type="expression" dxfId="39180" priority="152">
      <formula>(#REF!&lt;0)*(LEN(#REF!)=0)*(($F21="")+($F21="En curso"))</formula>
    </cfRule>
    <cfRule type="expression" dxfId="39179" priority="148">
      <formula>$F21="Para hoy"</formula>
    </cfRule>
    <cfRule type="expression" dxfId="39178" priority="150">
      <formula>$F21="Completada"</formula>
    </cfRule>
    <cfRule type="expression" dxfId="39177" priority="149">
      <formula>$F21="En curso"</formula>
    </cfRule>
  </conditionalFormatting>
  <conditionalFormatting sqref="C25">
    <cfRule type="expression" dxfId="39176" priority="107">
      <formula>$F25="Pausada"</formula>
    </cfRule>
    <cfRule type="expression" dxfId="39175" priority="112">
      <formula>(#REF!&lt;0)*(LEN(#REF!)=0)*(($F25="")+($F25="En curso"))</formula>
    </cfRule>
    <cfRule type="expression" dxfId="39174" priority="109">
      <formula>$F25="En curso"</formula>
    </cfRule>
    <cfRule type="expression" dxfId="39173" priority="110">
      <formula>$F25="Completada"</formula>
    </cfRule>
    <cfRule type="expression" dxfId="39172" priority="111">
      <formula>(#REF!=0)*(#REF!&lt;&gt;"")*(LEN(#REF!)=0)*(($F25="")+($F25="En curso"))</formula>
    </cfRule>
    <cfRule type="expression" dxfId="39171" priority="106">
      <formula>$F25="Cancelada"</formula>
    </cfRule>
    <cfRule type="expression" dxfId="39170" priority="105">
      <formula>$F25="Vencida"</formula>
    </cfRule>
    <cfRule type="expression" dxfId="39169" priority="108">
      <formula>$F25="Para hoy"</formula>
    </cfRule>
  </conditionalFormatting>
  <conditionalFormatting sqref="C26">
    <cfRule type="expression" dxfId="39168" priority="62">
      <formula>$F23="Completada"</formula>
    </cfRule>
    <cfRule type="expression" dxfId="39167" priority="63">
      <formula>(#REF!=0)*(#REF!&lt;&gt;"")*(LEN(#REF!)=0)*(($F23="")+($F23="En curso"))</formula>
    </cfRule>
    <cfRule type="expression" dxfId="39166" priority="64">
      <formula>(#REF!&lt;0)*(LEN(#REF!)=0)*(($F23="")+($F23="En curso"))</formula>
    </cfRule>
    <cfRule type="expression" dxfId="39165" priority="59">
      <formula>$F23="Pausada"</formula>
    </cfRule>
    <cfRule type="expression" dxfId="39164" priority="58">
      <formula>$F23="Cancelada"</formula>
    </cfRule>
    <cfRule type="expression" dxfId="39163" priority="57">
      <formula>$F23="Vencida"</formula>
    </cfRule>
    <cfRule type="expression" dxfId="39162" priority="61">
      <formula>$F23="En curso"</formula>
    </cfRule>
    <cfRule type="expression" dxfId="39161" priority="60">
      <formula>$F23="Para hoy"</formula>
    </cfRule>
  </conditionalFormatting>
  <conditionalFormatting sqref="C27">
    <cfRule type="expression" dxfId="39160" priority="143">
      <formula>(#REF!=0)*(#REF!&lt;&gt;"")*(LEN(#REF!)=0)*(($F27="")+($F27="En curso"))</formula>
    </cfRule>
    <cfRule type="expression" dxfId="39159" priority="137">
      <formula>$F27="Vencida"</formula>
    </cfRule>
    <cfRule type="expression" dxfId="39158" priority="138">
      <formula>$F27="Cancelada"</formula>
    </cfRule>
    <cfRule type="expression" dxfId="39157" priority="139">
      <formula>$F27="Pausada"</formula>
    </cfRule>
    <cfRule type="expression" dxfId="39156" priority="140">
      <formula>$F27="Para hoy"</formula>
    </cfRule>
    <cfRule type="expression" dxfId="39155" priority="141">
      <formula>$F27="En curso"</formula>
    </cfRule>
    <cfRule type="expression" dxfId="39154" priority="142">
      <formula>$F27="Completada"</formula>
    </cfRule>
    <cfRule type="expression" dxfId="39153" priority="144">
      <formula>(#REF!&lt;0)*(LEN(#REF!)=0)*(($F27="")+($F27="En curso"))</formula>
    </cfRule>
    <cfRule type="expression" dxfId="39152" priority="209">
      <formula>$F23="Vencida"</formula>
    </cfRule>
    <cfRule type="expression" dxfId="39151" priority="210">
      <formula>$F23="Cancelada"</formula>
    </cfRule>
    <cfRule type="expression" dxfId="39150" priority="211">
      <formula>$F23="Pausada"</formula>
    </cfRule>
    <cfRule type="expression" dxfId="39149" priority="212">
      <formula>$F23="Para hoy"</formula>
    </cfRule>
    <cfRule type="expression" dxfId="39148" priority="213">
      <formula>$F23="En curso"</formula>
    </cfRule>
    <cfRule type="expression" dxfId="39147" priority="214">
      <formula>$F23="Completada"</formula>
    </cfRule>
    <cfRule type="expression" dxfId="39146" priority="215">
      <formula>(#REF!=0)*(#REF!&lt;&gt;"")*(LEN(#REF!)=0)*(($F23="")+($F23="En curso"))</formula>
    </cfRule>
    <cfRule type="expression" dxfId="39145" priority="216">
      <formula>(#REF!&lt;0)*(LEN(#REF!)=0)*(($F23="")+($F23="En curso"))</formula>
    </cfRule>
  </conditionalFormatting>
  <conditionalFormatting sqref="C28:C29 E29">
    <cfRule type="expression" dxfId="39144" priority="122">
      <formula>$F25="Cancelada"</formula>
    </cfRule>
    <cfRule type="expression" dxfId="39143" priority="127">
      <formula>(#REF!=0)*(#REF!&lt;&gt;"")*(LEN(#REF!)=0)*(($F25="")+($F25="En curso"))</formula>
    </cfRule>
    <cfRule type="expression" dxfId="39142" priority="124">
      <formula>$F25="Para hoy"</formula>
    </cfRule>
    <cfRule type="expression" dxfId="39141" priority="121">
      <formula>$F25="Vencida"</formula>
    </cfRule>
    <cfRule type="expression" dxfId="39140" priority="126">
      <formula>$F25="Completada"</formula>
    </cfRule>
    <cfRule type="expression" dxfId="39139" priority="123">
      <formula>$F25="Pausada"</formula>
    </cfRule>
    <cfRule type="expression" dxfId="39138" priority="125">
      <formula>$F25="En curso"</formula>
    </cfRule>
    <cfRule type="expression" dxfId="39137" priority="128">
      <formula>(#REF!&lt;0)*(LEN(#REF!)=0)*(($F25="")+($F25="En curso"))</formula>
    </cfRule>
  </conditionalFormatting>
  <conditionalFormatting sqref="C28:C30">
    <cfRule type="expression" dxfId="39136" priority="185">
      <formula>$F25="Vencida"</formula>
    </cfRule>
    <cfRule type="expression" dxfId="39135" priority="186">
      <formula>$F25="Cancelada"</formula>
    </cfRule>
    <cfRule type="expression" dxfId="39134" priority="191">
      <formula>(#REF!=0)*(#REF!&lt;&gt;"")*(LEN(#REF!)=0)*(($F25="")+($F25="En curso"))</formula>
    </cfRule>
    <cfRule type="expression" dxfId="39133" priority="192">
      <formula>(#REF!&lt;0)*(LEN(#REF!)=0)*(($F25="")+($F25="En curso"))</formula>
    </cfRule>
    <cfRule type="expression" dxfId="39132" priority="188">
      <formula>$F25="Para hoy"</formula>
    </cfRule>
    <cfRule type="expression" dxfId="39131" priority="189">
      <formula>$F25="En curso"</formula>
    </cfRule>
    <cfRule type="expression" dxfId="39130" priority="190">
      <formula>$F25="Completada"</formula>
    </cfRule>
    <cfRule type="expression" dxfId="39129" priority="187">
      <formula>$F25="Pausada"</formula>
    </cfRule>
  </conditionalFormatting>
  <conditionalFormatting sqref="C30">
    <cfRule type="expression" dxfId="39128" priority="1199">
      <formula>(#REF!=0)*(#REF!&lt;&gt;"")*(LEN(#REF!)=0)*(($F27="")+($F27="En curso"))</formula>
    </cfRule>
    <cfRule type="expression" dxfId="39127" priority="1200">
      <formula>(#REF!&lt;0)*(LEN(#REF!)=0)*(($F27="")+($F27="En curso"))</formula>
    </cfRule>
    <cfRule type="expression" dxfId="39126" priority="1198">
      <formula>$F27="Completada"</formula>
    </cfRule>
    <cfRule type="expression" dxfId="39125" priority="1197">
      <formula>$F27="En curso"</formula>
    </cfRule>
    <cfRule type="expression" dxfId="39124" priority="1195">
      <formula>$F27="Pausada"</formula>
    </cfRule>
    <cfRule type="expression" dxfId="39123" priority="1196">
      <formula>$F27="Para hoy"</formula>
    </cfRule>
    <cfRule type="expression" dxfId="39122" priority="1194">
      <formula>$F27="Cancelada"</formula>
    </cfRule>
  </conditionalFormatting>
  <conditionalFormatting sqref="C30:C31">
    <cfRule type="expression" dxfId="39121" priority="1193">
      <formula>$F27="Vencida"</formula>
    </cfRule>
  </conditionalFormatting>
  <conditionalFormatting sqref="C31 C49:C50">
    <cfRule type="expression" dxfId="39120" priority="2348">
      <formula>$F28="Para hoy"</formula>
    </cfRule>
    <cfRule type="expression" dxfId="39119" priority="2352">
      <formula>(#REF!&lt;0)*(LEN(#REF!)=0)*(($F28="")+($F28="En curso"))</formula>
    </cfRule>
    <cfRule type="expression" dxfId="39118" priority="2351">
      <formula>(#REF!=0)*(#REF!&lt;&gt;"")*(LEN(#REF!)=0)*(($F28="")+($F28="En curso"))</formula>
    </cfRule>
    <cfRule type="expression" dxfId="39117" priority="2350">
      <formula>$F28="Completada"</formula>
    </cfRule>
    <cfRule type="expression" dxfId="39116" priority="2349">
      <formula>$F28="En curso"</formula>
    </cfRule>
  </conditionalFormatting>
  <conditionalFormatting sqref="C31">
    <cfRule type="expression" dxfId="39115" priority="2372">
      <formula>$F28="Para hoy"</formula>
    </cfRule>
    <cfRule type="expression" dxfId="39114" priority="2371">
      <formula>$F28="Pausada"</formula>
    </cfRule>
    <cfRule type="expression" dxfId="39113" priority="2370">
      <formula>$F28="Cancelada"</formula>
    </cfRule>
    <cfRule type="expression" dxfId="39112" priority="2369">
      <formula>$F28="Vencida"</formula>
    </cfRule>
    <cfRule type="expression" dxfId="39111" priority="2374">
      <formula>$F28="Completada"</formula>
    </cfRule>
    <cfRule type="expression" dxfId="39110" priority="2376">
      <formula>(#REF!&lt;0)*(LEN(#REF!)=0)*(($F28="")+($F28="En curso"))</formula>
    </cfRule>
    <cfRule type="expression" dxfId="39109" priority="2375">
      <formula>(#REF!=0)*(#REF!&lt;&gt;"")*(LEN(#REF!)=0)*(($F28="")+($F28="En curso"))</formula>
    </cfRule>
    <cfRule type="expression" dxfId="39108" priority="2373">
      <formula>$F28="En curso"</formula>
    </cfRule>
  </conditionalFormatting>
  <conditionalFormatting sqref="C31:C34 E34">
    <cfRule type="expression" dxfId="39107" priority="1994">
      <formula>$F28="Cancelada"</formula>
    </cfRule>
  </conditionalFormatting>
  <conditionalFormatting sqref="C32">
    <cfRule type="expression" dxfId="39106" priority="2317">
      <formula>$F32="En curso"</formula>
    </cfRule>
    <cfRule type="expression" dxfId="39105" priority="2292">
      <formula>$F32="Para hoy"</formula>
    </cfRule>
    <cfRule type="expression" dxfId="39104" priority="2290">
      <formula>$F32="Cancelada"</formula>
    </cfRule>
    <cfRule type="expression" dxfId="39103" priority="2289">
      <formula>$F32="Vencida"</formula>
    </cfRule>
    <cfRule type="expression" dxfId="39102" priority="2320">
      <formula>(#REF!&lt;0)*(LEN(#REF!)=0)*(($F32="")+($F32="En curso"))</formula>
    </cfRule>
    <cfRule type="expression" dxfId="39101" priority="2319">
      <formula>(#REF!=0)*(#REF!&lt;&gt;"")*(LEN(#REF!)=0)*(($F32="")+($F32="En curso"))</formula>
    </cfRule>
    <cfRule type="expression" dxfId="39100" priority="2313">
      <formula>$F32="Vencida"</formula>
    </cfRule>
    <cfRule type="expression" dxfId="39099" priority="2296">
      <formula>(#REF!&lt;0)*(LEN(#REF!)=0)*(($F32="")+($F32="En curso"))</formula>
    </cfRule>
    <cfRule type="expression" dxfId="39098" priority="2295">
      <formula>(#REF!=0)*(#REF!&lt;&gt;"")*(LEN(#REF!)=0)*(($F32="")+($F32="En curso"))</formula>
    </cfRule>
    <cfRule type="expression" dxfId="39097" priority="2294">
      <formula>$F32="Completada"</formula>
    </cfRule>
    <cfRule type="expression" dxfId="39096" priority="2314">
      <formula>$F32="Cancelada"</formula>
    </cfRule>
    <cfRule type="expression" dxfId="39095" priority="2291">
      <formula>$F32="Pausada"</formula>
    </cfRule>
    <cfRule type="expression" dxfId="39094" priority="2315">
      <formula>$F32="Pausada"</formula>
    </cfRule>
    <cfRule type="expression" dxfId="39093" priority="2316">
      <formula>$F32="Para hoy"</formula>
    </cfRule>
    <cfRule type="expression" dxfId="39092" priority="2318">
      <formula>$F32="Completada"</formula>
    </cfRule>
    <cfRule type="expression" dxfId="39091" priority="2293">
      <formula>$F32="En curso"</formula>
    </cfRule>
  </conditionalFormatting>
  <conditionalFormatting sqref="C33:C34 E34">
    <cfRule type="expression" dxfId="39090" priority="1996">
      <formula>$F30="Para hoy"</formula>
    </cfRule>
    <cfRule type="expression" dxfId="39089" priority="1997">
      <formula>$F30="En curso"</formula>
    </cfRule>
    <cfRule type="expression" dxfId="39088" priority="1995">
      <formula>$F30="Pausada"</formula>
    </cfRule>
    <cfRule type="expression" dxfId="39087" priority="2000">
      <formula>(#REF!&lt;0)*(LEN(#REF!)=0)*(($F30="")+($F30="En curso"))</formula>
    </cfRule>
    <cfRule type="expression" dxfId="39086" priority="1999">
      <formula>(#REF!=0)*(#REF!&lt;&gt;"")*(LEN(#REF!)=0)*(($F30="")+($F30="En curso"))</formula>
    </cfRule>
    <cfRule type="expression" dxfId="39085" priority="1998">
      <formula>$F30="Completada"</formula>
    </cfRule>
  </conditionalFormatting>
  <conditionalFormatting sqref="C34">
    <cfRule type="expression" dxfId="39084" priority="1967">
      <formula>(#REF!=0)*(#REF!&lt;&gt;"")*(LEN(#REF!)=0)*(($F31="")+($F31="En curso"))</formula>
    </cfRule>
    <cfRule type="expression" dxfId="39083" priority="1966">
      <formula>$F31="Completada"</formula>
    </cfRule>
    <cfRule type="expression" dxfId="39082" priority="1965">
      <formula>$F31="En curso"</formula>
    </cfRule>
    <cfRule type="expression" dxfId="39081" priority="1964">
      <formula>$F31="Para hoy"</formula>
    </cfRule>
    <cfRule type="expression" dxfId="39080" priority="1963">
      <formula>$F31="Pausada"</formula>
    </cfRule>
    <cfRule type="expression" dxfId="39079" priority="1961">
      <formula>$F31="Vencida"</formula>
    </cfRule>
    <cfRule type="expression" dxfId="39078" priority="1962">
      <formula>$F31="Cancelada"</formula>
    </cfRule>
    <cfRule type="expression" dxfId="39077" priority="1968">
      <formula>(#REF!&lt;0)*(LEN(#REF!)=0)*(($F31="")+($F31="En curso"))</formula>
    </cfRule>
  </conditionalFormatting>
  <conditionalFormatting sqref="C35">
    <cfRule type="expression" dxfId="39076" priority="1953">
      <formula>$F35="Vencida"</formula>
    </cfRule>
    <cfRule type="expression" dxfId="39075" priority="1958">
      <formula>$F35="Completada"</formula>
    </cfRule>
    <cfRule type="expression" dxfId="39074" priority="1959">
      <formula>(#REF!=0)*(#REF!&lt;&gt;"")*(LEN(#REF!)=0)*(($F35="")+($F35="En curso"))</formula>
    </cfRule>
    <cfRule type="expression" dxfId="39073" priority="1954">
      <formula>$F35="Cancelada"</formula>
    </cfRule>
    <cfRule type="expression" dxfId="39072" priority="1955">
      <formula>$F35="Pausada"</formula>
    </cfRule>
    <cfRule type="expression" dxfId="39071" priority="1956">
      <formula>$F35="Para hoy"</formula>
    </cfRule>
    <cfRule type="expression" dxfId="39070" priority="1960">
      <formula>(#REF!&lt;0)*(LEN(#REF!)=0)*(($F35="")+($F35="En curso"))</formula>
    </cfRule>
    <cfRule type="expression" dxfId="39069" priority="1957">
      <formula>$F35="En curso"</formula>
    </cfRule>
  </conditionalFormatting>
  <conditionalFormatting sqref="C36 E36">
    <cfRule type="expression" dxfId="39068" priority="1747">
      <formula>$F33="Pausada"</formula>
    </cfRule>
    <cfRule type="expression" dxfId="39067" priority="1746">
      <formula>$F33="Cancelada"</formula>
    </cfRule>
    <cfRule type="expression" dxfId="39066" priority="1752">
      <formula>(#REF!&lt;0)*(LEN(#REF!)=0)*(($F33="")+($F33="En curso"))</formula>
    </cfRule>
    <cfRule type="expression" dxfId="39065" priority="1751">
      <formula>(#REF!=0)*(#REF!&lt;&gt;"")*(LEN(#REF!)=0)*(($F33="")+($F33="En curso"))</formula>
    </cfRule>
    <cfRule type="expression" dxfId="39064" priority="1750">
      <formula>$F33="Completada"</formula>
    </cfRule>
    <cfRule type="expression" dxfId="39063" priority="1749">
      <formula>$F33="En curso"</formula>
    </cfRule>
    <cfRule type="expression" dxfId="39062" priority="1748">
      <formula>$F33="Para hoy"</formula>
    </cfRule>
    <cfRule type="expression" dxfId="39061" priority="1745">
      <formula>$F33="Vencida"</formula>
    </cfRule>
  </conditionalFormatting>
  <conditionalFormatting sqref="C36">
    <cfRule type="expression" dxfId="39060" priority="1728">
      <formula>(#REF!&lt;0)*(LEN(#REF!)=0)*(($F33="")+($F33="En curso"))</formula>
    </cfRule>
    <cfRule type="expression" dxfId="39059" priority="1727">
      <formula>(#REF!=0)*(#REF!&lt;&gt;"")*(LEN(#REF!)=0)*(($F33="")+($F33="En curso"))</formula>
    </cfRule>
    <cfRule type="expression" dxfId="39058" priority="1725">
      <formula>$F33="En curso"</formula>
    </cfRule>
    <cfRule type="expression" dxfId="39057" priority="1724">
      <formula>$F33="Para hoy"</formula>
    </cfRule>
    <cfRule type="expression" dxfId="39056" priority="1722">
      <formula>$F33="Cancelada"</formula>
    </cfRule>
    <cfRule type="expression" dxfId="39055" priority="1723">
      <formula>$F33="Pausada"</formula>
    </cfRule>
    <cfRule type="expression" dxfId="39054" priority="1721">
      <formula>$F33="Vencida"</formula>
    </cfRule>
    <cfRule type="expression" dxfId="39053" priority="1726">
      <formula>$F33="Completada"</formula>
    </cfRule>
  </conditionalFormatting>
  <conditionalFormatting sqref="C43 E43">
    <cfRule type="expression" dxfId="39052" priority="572">
      <formula>$F40="Para hoy"</formula>
    </cfRule>
    <cfRule type="expression" dxfId="39051" priority="569">
      <formula>$F40="Vencida"</formula>
    </cfRule>
    <cfRule type="expression" dxfId="39050" priority="570">
      <formula>$F40="Cancelada"</formula>
    </cfRule>
    <cfRule type="expression" dxfId="39049" priority="573">
      <formula>$F40="En curso"</formula>
    </cfRule>
    <cfRule type="expression" dxfId="39048" priority="574">
      <formula>$F40="Completada"</formula>
    </cfRule>
    <cfRule type="expression" dxfId="39047" priority="576">
      <formula>(#REF!&lt;0)*(LEN(#REF!)=0)*(($F40="")+($F40="En curso"))</formula>
    </cfRule>
    <cfRule type="expression" dxfId="39046" priority="575">
      <formula>(#REF!=0)*(#REF!&lt;&gt;"")*(LEN(#REF!)=0)*(($F40="")+($F40="En curso"))</formula>
    </cfRule>
    <cfRule type="expression" dxfId="39045" priority="571">
      <formula>$F40="Pausada"</formula>
    </cfRule>
  </conditionalFormatting>
  <conditionalFormatting sqref="C43">
    <cfRule type="expression" dxfId="39044" priority="555">
      <formula>$F43="Pausada"</formula>
    </cfRule>
    <cfRule type="expression" dxfId="39043" priority="556">
      <formula>$F43="Para hoy"</formula>
    </cfRule>
    <cfRule type="expression" dxfId="39042" priority="560">
      <formula>(#REF!&lt;0)*(LEN(#REF!)=0)*(($F43="")+($F43="En curso"))</formula>
    </cfRule>
    <cfRule type="expression" dxfId="39041" priority="559">
      <formula>(#REF!=0)*(#REF!&lt;&gt;"")*(LEN(#REF!)=0)*(($F43="")+($F43="En curso"))</formula>
    </cfRule>
    <cfRule type="expression" dxfId="39040" priority="558">
      <formula>$F43="Completada"</formula>
    </cfRule>
    <cfRule type="expression" dxfId="39039" priority="557">
      <formula>$F43="En curso"</formula>
    </cfRule>
    <cfRule type="expression" dxfId="39038" priority="553">
      <formula>$F43="Vencida"</formula>
    </cfRule>
    <cfRule type="expression" dxfId="39037" priority="554">
      <formula>$F43="Cancelada"</formula>
    </cfRule>
  </conditionalFormatting>
  <conditionalFormatting sqref="C44">
    <cfRule type="expression" dxfId="39036" priority="481">
      <formula>$F41="Vencida"</formula>
    </cfRule>
    <cfRule type="expression" dxfId="39035" priority="482">
      <formula>$F41="Cancelada"</formula>
    </cfRule>
    <cfRule type="expression" dxfId="39034" priority="483">
      <formula>$F41="Pausada"</formula>
    </cfRule>
    <cfRule type="expression" dxfId="39033" priority="488">
      <formula>(#REF!&lt;0)*(LEN(#REF!)=0)*(($F41="")+($F41="En curso"))</formula>
    </cfRule>
    <cfRule type="expression" dxfId="39032" priority="487">
      <formula>(#REF!=0)*(#REF!&lt;&gt;"")*(LEN(#REF!)=0)*(($F41="")+($F41="En curso"))</formula>
    </cfRule>
    <cfRule type="expression" dxfId="39031" priority="486">
      <formula>$F41="Completada"</formula>
    </cfRule>
    <cfRule type="expression" dxfId="39030" priority="485">
      <formula>$F41="En curso"</formula>
    </cfRule>
    <cfRule type="expression" dxfId="39029" priority="484">
      <formula>$F41="Para hoy"</formula>
    </cfRule>
  </conditionalFormatting>
  <conditionalFormatting sqref="C45">
    <cfRule type="expression" dxfId="39028" priority="2033">
      <formula>$F45="Vencida"</formula>
    </cfRule>
    <cfRule type="expression" dxfId="39027" priority="2011">
      <formula>$F45="Pausada"</formula>
    </cfRule>
    <cfRule type="expression" dxfId="39026" priority="2010">
      <formula>$F45="Cancelada"</formula>
    </cfRule>
    <cfRule type="expression" dxfId="39025" priority="2009">
      <formula>$F45="Vencida"</formula>
    </cfRule>
    <cfRule type="expression" dxfId="39024" priority="2034">
      <formula>$F45="Cancelada"</formula>
    </cfRule>
    <cfRule type="expression" dxfId="39023" priority="2016">
      <formula>(#REF!&lt;0)*(LEN(#REF!)=0)*(($F45="")+($F45="En curso"))</formula>
    </cfRule>
    <cfRule type="expression" dxfId="39022" priority="2035">
      <formula>$F45="Pausada"</formula>
    </cfRule>
    <cfRule type="expression" dxfId="39021" priority="2036">
      <formula>$F45="Para hoy"</formula>
    </cfRule>
    <cfRule type="expression" dxfId="39020" priority="2013">
      <formula>$F45="En curso"</formula>
    </cfRule>
    <cfRule type="expression" dxfId="39019" priority="2038">
      <formula>$F45="Completada"</formula>
    </cfRule>
    <cfRule type="expression" dxfId="39018" priority="2039">
      <formula>(#REF!=0)*(#REF!&lt;&gt;"")*(LEN(#REF!)=0)*(($F45="")+($F45="En curso"))</formula>
    </cfRule>
    <cfRule type="expression" dxfId="39017" priority="2040">
      <formula>(#REF!&lt;0)*(LEN(#REF!)=0)*(($F45="")+($F45="En curso"))</formula>
    </cfRule>
    <cfRule type="expression" dxfId="39016" priority="2015">
      <formula>(#REF!=0)*(#REF!&lt;&gt;"")*(LEN(#REF!)=0)*(($F45="")+($F45="En curso"))</formula>
    </cfRule>
    <cfRule type="expression" dxfId="39015" priority="2014">
      <formula>$F45="Completada"</formula>
    </cfRule>
    <cfRule type="expression" dxfId="39014" priority="2037">
      <formula>$F45="En curso"</formula>
    </cfRule>
    <cfRule type="expression" dxfId="39013" priority="2012">
      <formula>$F45="Para hoy"</formula>
    </cfRule>
  </conditionalFormatting>
  <conditionalFormatting sqref="C46">
    <cfRule type="expression" dxfId="39012" priority="1912">
      <formula>(#REF!&lt;0)*(LEN(#REF!)=0)*(($F43="")+($F43="En curso"))</formula>
    </cfRule>
    <cfRule type="expression" dxfId="39011" priority="1905">
      <formula>$F43="Vencida"</formula>
    </cfRule>
    <cfRule type="expression" dxfId="39010" priority="1906">
      <formula>$F43="Cancelada"</formula>
    </cfRule>
    <cfRule type="expression" dxfId="39009" priority="1907">
      <formula>$F43="Pausada"</formula>
    </cfRule>
    <cfRule type="expression" dxfId="39008" priority="1911">
      <formula>(#REF!=0)*(#REF!&lt;&gt;"")*(LEN(#REF!)=0)*(($F43="")+($F43="En curso"))</formula>
    </cfRule>
    <cfRule type="expression" dxfId="39007" priority="1910">
      <formula>$F43="Completada"</formula>
    </cfRule>
    <cfRule type="expression" dxfId="39006" priority="1909">
      <formula>$F43="En curso"</formula>
    </cfRule>
    <cfRule type="expression" dxfId="39005" priority="1908">
      <formula>$F43="Para hoy"</formula>
    </cfRule>
  </conditionalFormatting>
  <conditionalFormatting sqref="C47">
    <cfRule type="expression" dxfId="39004" priority="3002">
      <formula>$F43="Cancelada"</formula>
    </cfRule>
    <cfRule type="expression" dxfId="39003" priority="3001">
      <formula>$F43="Vencida"</formula>
    </cfRule>
    <cfRule type="expression" dxfId="39002" priority="3008">
      <formula>(#REF!&lt;0)*(LEN(#REF!)=0)*(($F43="")+($F43="En curso"))</formula>
    </cfRule>
    <cfRule type="expression" dxfId="39001" priority="3007">
      <formula>(#REF!=0)*(#REF!&lt;&gt;"")*(LEN(#REF!)=0)*(($F43="")+($F43="En curso"))</formula>
    </cfRule>
    <cfRule type="expression" dxfId="39000" priority="3006">
      <formula>$F43="Completada"</formula>
    </cfRule>
    <cfRule type="expression" dxfId="38999" priority="3005">
      <formula>$F43="En curso"</formula>
    </cfRule>
    <cfRule type="expression" dxfId="38998" priority="3004">
      <formula>$F43="Para hoy"</formula>
    </cfRule>
    <cfRule type="expression" dxfId="38997" priority="3003">
      <formula>$F43="Pausada"</formula>
    </cfRule>
  </conditionalFormatting>
  <conditionalFormatting sqref="C48">
    <cfRule type="expression" dxfId="38996" priority="1832">
      <formula>(#REF!&lt;0)*(LEN(#REF!)=0)*(($F48="")+($F48="En curso"))</formula>
    </cfRule>
    <cfRule type="expression" dxfId="38995" priority="1827">
      <formula>$F48="Pausada"</formula>
    </cfRule>
    <cfRule type="expression" dxfId="38994" priority="1826">
      <formula>$F48="Cancelada"</formula>
    </cfRule>
    <cfRule type="expression" dxfId="38993" priority="1825">
      <formula>$F48="Vencida"</formula>
    </cfRule>
    <cfRule type="expression" dxfId="38992" priority="1828">
      <formula>$F48="Para hoy"</formula>
    </cfRule>
    <cfRule type="expression" dxfId="38991" priority="1831">
      <formula>(#REF!=0)*(#REF!&lt;&gt;"")*(LEN(#REF!)=0)*(($F48="")+($F48="En curso"))</formula>
    </cfRule>
    <cfRule type="expression" dxfId="38990" priority="1830">
      <formula>$F48="Completada"</formula>
    </cfRule>
    <cfRule type="expression" dxfId="38989" priority="1829">
      <formula>$F48="En curso"</formula>
    </cfRule>
  </conditionalFormatting>
  <conditionalFormatting sqref="C49:C50 C31">
    <cfRule type="expression" dxfId="38988" priority="2347">
      <formula>$F28="Pausada"</formula>
    </cfRule>
  </conditionalFormatting>
  <conditionalFormatting sqref="C49:C50">
    <cfRule type="expression" dxfId="38987" priority="2345">
      <formula>$F46="Vencida"</formula>
    </cfRule>
    <cfRule type="expression" dxfId="38986" priority="2346">
      <formula>$F46="Cancelada"</formula>
    </cfRule>
  </conditionalFormatting>
  <conditionalFormatting sqref="C51">
    <cfRule type="expression" dxfId="38985" priority="6297">
      <formula>$F47="Vencida"</formula>
    </cfRule>
    <cfRule type="expression" dxfId="38984" priority="6304">
      <formula>(#REF!&lt;0)*(LEN(#REF!)=0)*(($F47="")+($F47="En curso"))</formula>
    </cfRule>
    <cfRule type="expression" dxfId="38983" priority="6303">
      <formula>(#REF!=0)*(#REF!&lt;&gt;"")*(LEN(#REF!)=0)*(($F47="")+($F47="En curso"))</formula>
    </cfRule>
    <cfRule type="expression" dxfId="38982" priority="6302">
      <formula>$F47="Completada"</formula>
    </cfRule>
    <cfRule type="expression" dxfId="38981" priority="6301">
      <formula>$F47="En curso"</formula>
    </cfRule>
    <cfRule type="expression" dxfId="38980" priority="6300">
      <formula>$F47="Para hoy"</formula>
    </cfRule>
    <cfRule type="expression" dxfId="38979" priority="6299">
      <formula>$F47="Pausada"</formula>
    </cfRule>
    <cfRule type="expression" dxfId="38978" priority="6298">
      <formula>$F47="Cancelada"</formula>
    </cfRule>
  </conditionalFormatting>
  <conditionalFormatting sqref="C52">
    <cfRule type="expression" dxfId="38977" priority="6218">
      <formula>$F47="Cancelada"</formula>
    </cfRule>
    <cfRule type="expression" dxfId="38976" priority="6224">
      <formula>(#REF!&lt;0)*(LEN(#REF!)=0)*(($F47="")+($F47="En curso"))</formula>
    </cfRule>
    <cfRule type="expression" dxfId="38975" priority="6223">
      <formula>(#REF!=0)*(#REF!&lt;&gt;"")*(LEN(#REF!)=0)*(($F47="")+($F47="En curso"))</formula>
    </cfRule>
    <cfRule type="expression" dxfId="38974" priority="6222">
      <formula>$F47="Completada"</formula>
    </cfRule>
    <cfRule type="expression" dxfId="38973" priority="6221">
      <formula>$F47="En curso"</formula>
    </cfRule>
    <cfRule type="expression" dxfId="38972" priority="6220">
      <formula>$F47="Para hoy"</formula>
    </cfRule>
    <cfRule type="expression" dxfId="38971" priority="6219">
      <formula>$F47="Pausada"</formula>
    </cfRule>
    <cfRule type="expression" dxfId="38970" priority="6217">
      <formula>$F47="Vencida"</formula>
    </cfRule>
  </conditionalFormatting>
  <conditionalFormatting sqref="C53">
    <cfRule type="expression" dxfId="38969" priority="6144">
      <formula>(#REF!&lt;0)*(LEN(#REF!)=0)*(($F47="")+($F47="En curso"))</formula>
    </cfRule>
    <cfRule type="expression" dxfId="38968" priority="6143">
      <formula>(#REF!=0)*(#REF!&lt;&gt;"")*(LEN(#REF!)=0)*(($F47="")+($F47="En curso"))</formula>
    </cfRule>
    <cfRule type="expression" dxfId="38967" priority="6142">
      <formula>$F47="Completada"</formula>
    </cfRule>
    <cfRule type="expression" dxfId="38966" priority="6141">
      <formula>$F47="En curso"</formula>
    </cfRule>
    <cfRule type="expression" dxfId="38965" priority="6140">
      <formula>$F47="Para hoy"</formula>
    </cfRule>
    <cfRule type="expression" dxfId="38964" priority="6139">
      <formula>$F47="Pausada"</formula>
    </cfRule>
    <cfRule type="expression" dxfId="38963" priority="6138">
      <formula>$F47="Cancelada"</formula>
    </cfRule>
    <cfRule type="expression" dxfId="38962" priority="6137">
      <formula>$F47="Vencida"</formula>
    </cfRule>
  </conditionalFormatting>
  <conditionalFormatting sqref="C54">
    <cfRule type="expression" dxfId="38961" priority="6031">
      <formula>(#REF!=0)*(#REF!&lt;&gt;"")*(LEN(#REF!)=0)*(($F47="")+($F47="En curso"))</formula>
    </cfRule>
    <cfRule type="expression" dxfId="38960" priority="6030">
      <formula>$F47="Completada"</formula>
    </cfRule>
    <cfRule type="expression" dxfId="38959" priority="6029">
      <formula>$F47="En curso"</formula>
    </cfRule>
    <cfRule type="expression" dxfId="38958" priority="6028">
      <formula>$F47="Para hoy"</formula>
    </cfRule>
    <cfRule type="expression" dxfId="38957" priority="6027">
      <formula>$F47="Pausada"</formula>
    </cfRule>
    <cfRule type="expression" dxfId="38956" priority="6026">
      <formula>$F47="Cancelada"</formula>
    </cfRule>
    <cfRule type="expression" dxfId="38955" priority="6025">
      <formula>$F47="Vencida"</formula>
    </cfRule>
    <cfRule type="expression" dxfId="38954" priority="6032">
      <formula>(#REF!&lt;0)*(LEN(#REF!)=0)*(($F47="")+($F47="En curso"))</formula>
    </cfRule>
  </conditionalFormatting>
  <conditionalFormatting sqref="C55">
    <cfRule type="expression" dxfId="38953" priority="1706">
      <formula>$F55="Cancelada"</formula>
    </cfRule>
    <cfRule type="expression" dxfId="38952" priority="1707">
      <formula>$F55="Pausada"</formula>
    </cfRule>
    <cfRule type="expression" dxfId="38951" priority="1711">
      <formula>(#REF!=0)*(#REF!&lt;&gt;"")*(LEN(#REF!)=0)*(($F55="")+($F55="En curso"))</formula>
    </cfRule>
    <cfRule type="expression" dxfId="38950" priority="1710">
      <formula>$F55="Completada"</formula>
    </cfRule>
    <cfRule type="expression" dxfId="38949" priority="1709">
      <formula>$F55="En curso"</formula>
    </cfRule>
    <cfRule type="expression" dxfId="38948" priority="1708">
      <formula>$F55="Para hoy"</formula>
    </cfRule>
    <cfRule type="expression" dxfId="38947" priority="1705">
      <formula>$F55="Vencida"</formula>
    </cfRule>
    <cfRule type="expression" dxfId="38946" priority="1712">
      <formula>(#REF!&lt;0)*(LEN(#REF!)=0)*(($F55="")+($F55="En curso"))</formula>
    </cfRule>
  </conditionalFormatting>
  <conditionalFormatting sqref="C63">
    <cfRule type="expression" dxfId="38945" priority="1610">
      <formula>$F56="Cancelada"</formula>
    </cfRule>
    <cfRule type="expression" dxfId="38944" priority="1609">
      <formula>$F56="Vencida"</formula>
    </cfRule>
    <cfRule type="expression" dxfId="38943" priority="1614">
      <formula>$F56="Completada"</formula>
    </cfRule>
    <cfRule type="expression" dxfId="38942" priority="1613">
      <formula>$F56="En curso"</formula>
    </cfRule>
    <cfRule type="expression" dxfId="38941" priority="1612">
      <formula>$F56="Para hoy"</formula>
    </cfRule>
    <cfRule type="expression" dxfId="38940" priority="1616">
      <formula>(#REF!&lt;0)*(LEN(#REF!)=0)*(($F56="")+($F56="En curso"))</formula>
    </cfRule>
    <cfRule type="expression" dxfId="38939" priority="1615">
      <formula>(#REF!=0)*(#REF!&lt;&gt;"")*(LEN(#REF!)=0)*(($F56="")+($F56="En curso"))</formula>
    </cfRule>
    <cfRule type="expression" dxfId="38938" priority="1611">
      <formula>$F56="Pausada"</formula>
    </cfRule>
  </conditionalFormatting>
  <conditionalFormatting sqref="C64">
    <cfRule type="expression" dxfId="38937" priority="1670">
      <formula>$F64="Completada"</formula>
    </cfRule>
    <cfRule type="expression" dxfId="38936" priority="1669">
      <formula>$F64="En curso"</formula>
    </cfRule>
    <cfRule type="expression" dxfId="38935" priority="1668">
      <formula>$F64="Para hoy"</formula>
    </cfRule>
    <cfRule type="expression" dxfId="38934" priority="1665">
      <formula>$F64="Vencida"</formula>
    </cfRule>
    <cfRule type="expression" dxfId="38933" priority="1672">
      <formula>(#REF!&lt;0)*(LEN(#REF!)=0)*(($F64="")+($F64="En curso"))</formula>
    </cfRule>
    <cfRule type="expression" dxfId="38932" priority="1666">
      <formula>$F64="Cancelada"</formula>
    </cfRule>
    <cfRule type="expression" dxfId="38931" priority="1667">
      <formula>$F64="Pausada"</formula>
    </cfRule>
    <cfRule type="expression" dxfId="38930" priority="1671">
      <formula>(#REF!=0)*(#REF!&lt;&gt;"")*(LEN(#REF!)=0)*(($F64="")+($F64="En curso"))</formula>
    </cfRule>
  </conditionalFormatting>
  <conditionalFormatting sqref="C66:C70">
    <cfRule type="expression" dxfId="38929" priority="1556">
      <formula>$F66="Para hoy"</formula>
    </cfRule>
    <cfRule type="expression" dxfId="38928" priority="1555">
      <formula>$F66="Pausada"</formula>
    </cfRule>
    <cfRule type="expression" dxfId="38927" priority="1560">
      <formula>(#REF!&lt;0)*(LEN(#REF!)=0)*(($F66="")+($F66="En curso"))</formula>
    </cfRule>
    <cfRule type="expression" dxfId="38926" priority="1558">
      <formula>$F66="Completada"</formula>
    </cfRule>
    <cfRule type="expression" dxfId="38925" priority="1557">
      <formula>$F66="En curso"</formula>
    </cfRule>
    <cfRule type="expression" dxfId="38924" priority="1559">
      <formula>(#REF!=0)*(#REF!&lt;&gt;"")*(LEN(#REF!)=0)*(($F66="")+($F66="En curso"))</formula>
    </cfRule>
    <cfRule type="expression" dxfId="38923" priority="1554">
      <formula>$F66="Cancelada"</formula>
    </cfRule>
    <cfRule type="expression" dxfId="38922" priority="1553">
      <formula>$F66="Vencida"</formula>
    </cfRule>
  </conditionalFormatting>
  <conditionalFormatting sqref="C67">
    <cfRule type="expression" dxfId="38921" priority="1536">
      <formula>(#REF!&lt;0)*(LEN(#REF!)=0)*(($F67="")+($F67="En curso"))</formula>
    </cfRule>
    <cfRule type="expression" dxfId="38920" priority="1532">
      <formula>$F67="Para hoy"</formula>
    </cfRule>
    <cfRule type="expression" dxfId="38919" priority="1531">
      <formula>$F67="Pausada"</formula>
    </cfRule>
    <cfRule type="expression" dxfId="38918" priority="1530">
      <formula>$F67="Cancelada"</formula>
    </cfRule>
    <cfRule type="expression" dxfId="38917" priority="1529">
      <formula>$F67="Vencida"</formula>
    </cfRule>
    <cfRule type="expression" dxfId="38916" priority="1535">
      <formula>(#REF!=0)*(#REF!&lt;&gt;"")*(LEN(#REF!)=0)*(($F67="")+($F67="En curso"))</formula>
    </cfRule>
    <cfRule type="expression" dxfId="38915" priority="1534">
      <formula>$F67="Completada"</formula>
    </cfRule>
    <cfRule type="expression" dxfId="38914" priority="1533">
      <formula>$F67="En curso"</formula>
    </cfRule>
  </conditionalFormatting>
  <conditionalFormatting sqref="D4">
    <cfRule type="expression" dxfId="38913" priority="279">
      <formula>(#REF!=0)*(#REF!&lt;&gt;"")*(LEN(#REF!)=0)*(($F26="")+($F26="En curso"))</formula>
    </cfRule>
    <cfRule type="expression" dxfId="38912" priority="278">
      <formula>$F26="Completada"</formula>
    </cfRule>
    <cfRule type="expression" dxfId="38911" priority="277">
      <formula>$F26="En curso"</formula>
    </cfRule>
    <cfRule type="expression" dxfId="38910" priority="276">
      <formula>$F26="Para hoy"</formula>
    </cfRule>
    <cfRule type="expression" dxfId="38909" priority="275">
      <formula>$F26="Pausada"</formula>
    </cfRule>
    <cfRule type="expression" dxfId="38908" priority="273">
      <formula>$F26="Vencida"</formula>
    </cfRule>
    <cfRule type="expression" dxfId="38907" priority="282">
      <formula>$F26="Cancelada"</formula>
    </cfRule>
    <cfRule type="expression" dxfId="38906" priority="274">
      <formula>$F26="Cancelada"</formula>
    </cfRule>
    <cfRule type="expression" dxfId="38905" priority="288">
      <formula>(#REF!&lt;0)*(LEN(#REF!)=0)*(($F26="")+($F26="En curso"))</formula>
    </cfRule>
    <cfRule type="expression" dxfId="38904" priority="281">
      <formula>$F26="Vencida"</formula>
    </cfRule>
    <cfRule type="expression" dxfId="38903" priority="280">
      <formula>(#REF!&lt;0)*(LEN(#REF!)=0)*(($F26="")+($F26="En curso"))</formula>
    </cfRule>
    <cfRule type="expression" dxfId="38902" priority="286">
      <formula>$F26="Completada"</formula>
    </cfRule>
    <cfRule type="expression" dxfId="38901" priority="287">
      <formula>(#REF!=0)*(#REF!&lt;&gt;"")*(LEN(#REF!)=0)*(($F26="")+($F26="En curso"))</formula>
    </cfRule>
    <cfRule type="expression" dxfId="38900" priority="285">
      <formula>$F26="En curso"</formula>
    </cfRule>
    <cfRule type="expression" dxfId="38899" priority="284">
      <formula>$F26="Para hoy"</formula>
    </cfRule>
    <cfRule type="expression" dxfId="38898" priority="283">
      <formula>$F26="Pausada"</formula>
    </cfRule>
  </conditionalFormatting>
  <conditionalFormatting sqref="D5">
    <cfRule type="expression" dxfId="38897" priority="313">
      <formula>$F35="Vencida"</formula>
    </cfRule>
    <cfRule type="expression" dxfId="38896" priority="314">
      <formula>$F35="Cancelada"</formula>
    </cfRule>
    <cfRule type="expression" dxfId="38895" priority="315">
      <formula>$F35="Pausada"</formula>
    </cfRule>
    <cfRule type="expression" dxfId="38894" priority="316">
      <formula>$F35="Para hoy"</formula>
    </cfRule>
    <cfRule type="expression" dxfId="38893" priority="318">
      <formula>$F35="Completada"</formula>
    </cfRule>
    <cfRule type="expression" dxfId="38892" priority="320">
      <formula>(#REF!&lt;0)*(LEN(#REF!)=0)*(($F35="")+($F35="En curso"))</formula>
    </cfRule>
    <cfRule type="expression" dxfId="38891" priority="319">
      <formula>(#REF!=0)*(#REF!&lt;&gt;"")*(LEN(#REF!)=0)*(($F35="")+($F35="En curso"))</formula>
    </cfRule>
    <cfRule type="expression" dxfId="38890" priority="317">
      <formula>$F35="En curso"</formula>
    </cfRule>
  </conditionalFormatting>
  <conditionalFormatting sqref="D5:D6">
    <cfRule type="expression" dxfId="38889" priority="298">
      <formula>#REF!="Cancelada"</formula>
    </cfRule>
    <cfRule type="expression" dxfId="38888" priority="302">
      <formula>#REF!="Completada"</formula>
    </cfRule>
    <cfRule type="expression" dxfId="38887" priority="303">
      <formula>(#REF!=0)*(#REF!&lt;&gt;"")*(LEN(#REF!)=0)*((#REF!="")+(#REF!="En curso"))</formula>
    </cfRule>
    <cfRule type="expression" dxfId="38886" priority="304">
      <formula>(#REF!&lt;0)*(LEN(#REF!)=0)*((#REF!="")+(#REF!="En curso"))</formula>
    </cfRule>
    <cfRule type="expression" dxfId="38885" priority="299">
      <formula>#REF!="Pausada"</formula>
    </cfRule>
    <cfRule type="expression" dxfId="38884" priority="297">
      <formula>#REF!="Vencida"</formula>
    </cfRule>
    <cfRule type="expression" dxfId="38883" priority="300">
      <formula>#REF!="Para hoy"</formula>
    </cfRule>
    <cfRule type="expression" dxfId="38882" priority="301">
      <formula>#REF!="En curso"</formula>
    </cfRule>
  </conditionalFormatting>
  <conditionalFormatting sqref="D7">
    <cfRule type="expression" dxfId="38881" priority="825">
      <formula>$F29="Vencida"</formula>
    </cfRule>
    <cfRule type="expression" dxfId="38880" priority="826">
      <formula>$F29="Cancelada"</formula>
    </cfRule>
    <cfRule type="expression" dxfId="38879" priority="827">
      <formula>$F29="Pausada"</formula>
    </cfRule>
    <cfRule type="expression" dxfId="38878" priority="829">
      <formula>$F29="En curso"</formula>
    </cfRule>
    <cfRule type="expression" dxfId="38877" priority="830">
      <formula>$F29="Completada"</formula>
    </cfRule>
    <cfRule type="expression" dxfId="38876" priority="831">
      <formula>(#REF!=0)*(#REF!&lt;&gt;"")*(LEN(#REF!)=0)*(($F29="")+($F29="En curso"))</formula>
    </cfRule>
    <cfRule type="expression" dxfId="38875" priority="832">
      <formula>(#REF!&lt;0)*(LEN(#REF!)=0)*(($F29="")+($F29="En curso"))</formula>
    </cfRule>
    <cfRule type="expression" dxfId="38874" priority="828">
      <formula>$F29="Para hoy"</formula>
    </cfRule>
  </conditionalFormatting>
  <conditionalFormatting sqref="D7:D8">
    <cfRule type="expression" dxfId="38873" priority="801">
      <formula>$F33="Vencida"</formula>
    </cfRule>
    <cfRule type="expression" dxfId="38872" priority="802">
      <formula>$F33="Cancelada"</formula>
    </cfRule>
    <cfRule type="expression" dxfId="38871" priority="803">
      <formula>$F33="Pausada"</formula>
    </cfRule>
    <cfRule type="expression" dxfId="38870" priority="805">
      <formula>$F33="En curso"</formula>
    </cfRule>
    <cfRule type="expression" dxfId="38869" priority="804">
      <formula>$F33="Para hoy"</formula>
    </cfRule>
    <cfRule type="expression" dxfId="38868" priority="806">
      <formula>$F33="Completada"</formula>
    </cfRule>
    <cfRule type="expression" dxfId="38867" priority="807">
      <formula>(#REF!=0)*(#REF!&lt;&gt;"")*(LEN(#REF!)=0)*(($F33="")+($F33="En curso"))</formula>
    </cfRule>
    <cfRule type="expression" dxfId="38866" priority="808">
      <formula>(#REF!&lt;0)*(LEN(#REF!)=0)*(($F33="")+($F33="En curso"))</formula>
    </cfRule>
  </conditionalFormatting>
  <conditionalFormatting sqref="D8">
    <cfRule type="expression" dxfId="38865" priority="2815">
      <formula>(#REF!=0)*(#REF!&lt;&gt;"")*(LEN(#REF!)=0)*(($F34="")+($F34="En curso"))</formula>
    </cfRule>
    <cfRule type="expression" dxfId="38864" priority="2816">
      <formula>(#REF!&lt;0)*(LEN(#REF!)=0)*(($F34="")+($F34="En curso"))</formula>
    </cfRule>
    <cfRule type="expression" dxfId="38863" priority="2809">
      <formula>$F34="Vencida"</formula>
    </cfRule>
    <cfRule type="expression" dxfId="38862" priority="2810">
      <formula>$F34="Cancelada"</formula>
    </cfRule>
    <cfRule type="expression" dxfId="38861" priority="2811">
      <formula>$F34="Pausada"</formula>
    </cfRule>
    <cfRule type="expression" dxfId="38860" priority="2812">
      <formula>$F34="Para hoy"</formula>
    </cfRule>
    <cfRule type="expression" dxfId="38859" priority="2813">
      <formula>$F34="En curso"</formula>
    </cfRule>
    <cfRule type="expression" dxfId="38858" priority="2814">
      <formula>$F34="Completada"</formula>
    </cfRule>
  </conditionalFormatting>
  <conditionalFormatting sqref="D9">
    <cfRule type="expression" dxfId="38857" priority="3448">
      <formula>(#REF!&lt;0)*(LEN(#REF!)=0)*((#REF!="")+(#REF!="En curso"))</formula>
    </cfRule>
    <cfRule type="expression" dxfId="38856" priority="3447">
      <formula>(#REF!=0)*(#REF!&lt;&gt;"")*(LEN(#REF!)=0)*((#REF!="")+(#REF!="En curso"))</formula>
    </cfRule>
    <cfRule type="expression" dxfId="38855" priority="3446">
      <formula>#REF!="Completada"</formula>
    </cfRule>
    <cfRule type="expression" dxfId="38854" priority="3445">
      <formula>#REF!="En curso"</formula>
    </cfRule>
    <cfRule type="expression" dxfId="38853" priority="3444">
      <formula>#REF!="Para hoy"</formula>
    </cfRule>
    <cfRule type="expression" dxfId="38852" priority="3443">
      <formula>#REF!="Pausada"</formula>
    </cfRule>
    <cfRule type="expression" dxfId="38851" priority="3441">
      <formula>#REF!="Vencida"</formula>
    </cfRule>
    <cfRule type="expression" dxfId="38850" priority="3442">
      <formula>#REF!="Cancelada"</formula>
    </cfRule>
  </conditionalFormatting>
  <conditionalFormatting sqref="D9:D10">
    <cfRule type="expression" dxfId="38849" priority="34">
      <formula>#REF!="Cancelada"</formula>
    </cfRule>
    <cfRule type="expression" dxfId="38848" priority="35">
      <formula>#REF!="Pausada"</formula>
    </cfRule>
    <cfRule type="expression" dxfId="38847" priority="36">
      <formula>#REF!="Para hoy"</formula>
    </cfRule>
    <cfRule type="expression" dxfId="38846" priority="37">
      <formula>#REF!="En curso"</formula>
    </cfRule>
    <cfRule type="expression" dxfId="38845" priority="38">
      <formula>#REF!="Completada"</formula>
    </cfRule>
    <cfRule type="expression" dxfId="38844" priority="39">
      <formula>(#REF!=0)*(#REF!&lt;&gt;"")*(LEN(#REF!)=0)*((#REF!="")+(#REF!="En curso"))</formula>
    </cfRule>
    <cfRule type="expression" dxfId="38843" priority="40">
      <formula>(#REF!&lt;0)*(LEN(#REF!)=0)*((#REF!="")+(#REF!="En curso"))</formula>
    </cfRule>
    <cfRule type="expression" dxfId="38842" priority="33">
      <formula>#REF!="Vencida"</formula>
    </cfRule>
  </conditionalFormatting>
  <conditionalFormatting sqref="D11">
    <cfRule type="expression" dxfId="38841" priority="2">
      <formula>$F37="Cancelada"</formula>
    </cfRule>
    <cfRule type="expression" dxfId="38840" priority="3">
      <formula>$F37="Pausada"</formula>
    </cfRule>
    <cfRule type="expression" dxfId="38839" priority="4">
      <formula>$F37="Para hoy"</formula>
    </cfRule>
    <cfRule type="expression" dxfId="38838" priority="5">
      <formula>$F37="En curso"</formula>
    </cfRule>
    <cfRule type="expression" dxfId="38837" priority="6">
      <formula>$F37="Completada"</formula>
    </cfRule>
    <cfRule type="expression" dxfId="38836" priority="7">
      <formula>(#REF!=0)*(#REF!&lt;&gt;"")*(LEN(#REF!)=0)*(($F37="")+($F37="En curso"))</formula>
    </cfRule>
    <cfRule type="expression" dxfId="38835" priority="8">
      <formula>(#REF!&lt;0)*(LEN(#REF!)=0)*(($F37="")+($F37="En curso"))</formula>
    </cfRule>
    <cfRule type="expression" dxfId="38834" priority="1">
      <formula>$F37="Vencida"</formula>
    </cfRule>
  </conditionalFormatting>
  <conditionalFormatting sqref="D11:D12">
    <cfRule type="expression" dxfId="38833" priority="23">
      <formula>(#REF!=0)*(#REF!&lt;&gt;"")*(LEN(#REF!)=0)*(($F33="")+($F33="En curso"))</formula>
    </cfRule>
    <cfRule type="expression" dxfId="38832" priority="24">
      <formula>(#REF!&lt;0)*(LEN(#REF!)=0)*(($F33="")+($F33="En curso"))</formula>
    </cfRule>
    <cfRule type="expression" dxfId="38831" priority="21">
      <formula>$F33="En curso"</formula>
    </cfRule>
    <cfRule type="expression" dxfId="38830" priority="17">
      <formula>$F33="Vencida"</formula>
    </cfRule>
    <cfRule type="expression" dxfId="38829" priority="18">
      <formula>$F33="Cancelada"</formula>
    </cfRule>
    <cfRule type="expression" dxfId="38828" priority="19">
      <formula>$F33="Pausada"</formula>
    </cfRule>
    <cfRule type="expression" dxfId="38827" priority="20">
      <formula>$F33="Para hoy"</formula>
    </cfRule>
    <cfRule type="expression" dxfId="38826" priority="22">
      <formula>$F33="Completada"</formula>
    </cfRule>
  </conditionalFormatting>
  <conditionalFormatting sqref="D12">
    <cfRule type="expression" dxfId="38825" priority="2255">
      <formula>(#REF!=0)*(#REF!&lt;&gt;"")*(LEN(#REF!)=0)*(($F34="")+($F34="En curso"))</formula>
    </cfRule>
    <cfRule type="expression" dxfId="38824" priority="2254">
      <formula>$F34="Completada"</formula>
    </cfRule>
    <cfRule type="expression" dxfId="38823" priority="2253">
      <formula>$F34="En curso"</formula>
    </cfRule>
    <cfRule type="expression" dxfId="38822" priority="2251">
      <formula>$F34="Pausada"</formula>
    </cfRule>
    <cfRule type="expression" dxfId="38821" priority="2252">
      <formula>$F34="Para hoy"</formula>
    </cfRule>
    <cfRule type="expression" dxfId="38820" priority="2250">
      <formula>$F34="Cancelada"</formula>
    </cfRule>
    <cfRule type="expression" dxfId="38819" priority="2249">
      <formula>$F34="Vencida"</formula>
    </cfRule>
    <cfRule type="expression" dxfId="38818" priority="2256">
      <formula>(#REF!&lt;0)*(LEN(#REF!)=0)*(($F34="")+($F34="En curso"))</formula>
    </cfRule>
  </conditionalFormatting>
  <conditionalFormatting sqref="D13">
    <cfRule type="expression" dxfId="38817" priority="2619">
      <formula>#REF!="Pausada"</formula>
    </cfRule>
    <cfRule type="expression" dxfId="38816" priority="2618">
      <formula>#REF!="Cancelada"</formula>
    </cfRule>
    <cfRule type="expression" dxfId="38815" priority="2617">
      <formula>#REF!="Vencida"</formula>
    </cfRule>
    <cfRule type="expression" dxfId="38814" priority="2889">
      <formula>#REF!="Vencida"</formula>
    </cfRule>
    <cfRule type="expression" dxfId="38813" priority="2896">
      <formula>(#REF!&lt;0)*(LEN(#REF!)=0)*((#REF!="")+(#REF!="En curso"))</formula>
    </cfRule>
    <cfRule type="expression" dxfId="38812" priority="2893">
      <formula>#REF!="En curso"</formula>
    </cfRule>
    <cfRule type="expression" dxfId="38811" priority="2894">
      <formula>#REF!="Completada"</formula>
    </cfRule>
    <cfRule type="expression" dxfId="38810" priority="2895">
      <formula>(#REF!=0)*(#REF!&lt;&gt;"")*(LEN(#REF!)=0)*((#REF!="")+(#REF!="En curso"))</formula>
    </cfRule>
    <cfRule type="expression" dxfId="38809" priority="2621">
      <formula>#REF!="En curso"</formula>
    </cfRule>
    <cfRule type="expression" dxfId="38808" priority="2892">
      <formula>#REF!="Para hoy"</formula>
    </cfRule>
    <cfRule type="expression" dxfId="38807" priority="2891">
      <formula>#REF!="Pausada"</formula>
    </cfRule>
    <cfRule type="expression" dxfId="38806" priority="2890">
      <formula>#REF!="Cancelada"</formula>
    </cfRule>
    <cfRule type="expression" dxfId="38805" priority="2624">
      <formula>(#REF!&lt;0)*(LEN(#REF!)=0)*((#REF!="")+(#REF!="En curso"))</formula>
    </cfRule>
    <cfRule type="expression" dxfId="38804" priority="2623">
      <formula>(#REF!=0)*(#REF!&lt;&gt;"")*(LEN(#REF!)=0)*((#REF!="")+(#REF!="En curso"))</formula>
    </cfRule>
    <cfRule type="expression" dxfId="38803" priority="2622">
      <formula>#REF!="Completada"</formula>
    </cfRule>
    <cfRule type="expression" dxfId="38802" priority="2620">
      <formula>#REF!="Para hoy"</formula>
    </cfRule>
  </conditionalFormatting>
  <conditionalFormatting sqref="D14">
    <cfRule type="expression" dxfId="38801" priority="2733">
      <formula>$F36="En curso"</formula>
    </cfRule>
    <cfRule type="expression" dxfId="38800" priority="2734">
      <formula>$F36="Completada"</formula>
    </cfRule>
    <cfRule type="expression" dxfId="38799" priority="2735">
      <formula>(#REF!=0)*(#REF!&lt;&gt;"")*(LEN(#REF!)=0)*(($F36="")+($F36="En curso"))</formula>
    </cfRule>
    <cfRule type="expression" dxfId="38798" priority="2736">
      <formula>(#REF!&lt;0)*(LEN(#REF!)=0)*(($F36="")+($F36="En curso"))</formula>
    </cfRule>
    <cfRule type="expression" dxfId="38797" priority="2732">
      <formula>$F36="Para hoy"</formula>
    </cfRule>
    <cfRule type="expression" dxfId="38796" priority="2731">
      <formula>$F36="Pausada"</formula>
    </cfRule>
    <cfRule type="expression" dxfId="38795" priority="2730">
      <formula>$F36="Cancelada"</formula>
    </cfRule>
    <cfRule type="expression" dxfId="38794" priority="2729">
      <formula>$F36="Vencida"</formula>
    </cfRule>
  </conditionalFormatting>
  <conditionalFormatting sqref="D14:D15">
    <cfRule type="expression" dxfId="38793" priority="2795">
      <formula>$F36="Pausada"</formula>
    </cfRule>
    <cfRule type="expression" dxfId="38792" priority="2794">
      <formula>$F36="Cancelada"</formula>
    </cfRule>
    <cfRule type="expression" dxfId="38791" priority="2800">
      <formula>(#REF!&lt;0)*(LEN(#REF!)=0)*(($F36="")+($F36="En curso"))</formula>
    </cfRule>
    <cfRule type="expression" dxfId="38790" priority="2796">
      <formula>$F36="Para hoy"</formula>
    </cfRule>
    <cfRule type="expression" dxfId="38789" priority="2797">
      <formula>$F36="En curso"</formula>
    </cfRule>
    <cfRule type="expression" dxfId="38788" priority="2798">
      <formula>$F36="Completada"</formula>
    </cfRule>
    <cfRule type="expression" dxfId="38787" priority="2793">
      <formula>$F36="Vencida"</formula>
    </cfRule>
    <cfRule type="expression" dxfId="38786" priority="2799">
      <formula>(#REF!=0)*(#REF!&lt;&gt;"")*(LEN(#REF!)=0)*(($F36="")+($F36="En curso"))</formula>
    </cfRule>
  </conditionalFormatting>
  <conditionalFormatting sqref="D15">
    <cfRule type="expression" dxfId="38785" priority="2605">
      <formula>$F41="En curso"</formula>
    </cfRule>
    <cfRule type="expression" dxfId="38784" priority="2607">
      <formula>(#REF!=0)*(#REF!&lt;&gt;"")*(LEN(#REF!)=0)*(($F41="")+($F41="En curso"))</formula>
    </cfRule>
    <cfRule type="expression" dxfId="38783" priority="2608">
      <formula>(#REF!&lt;0)*(LEN(#REF!)=0)*(($F41="")+($F41="En curso"))</formula>
    </cfRule>
    <cfRule type="expression" dxfId="38782" priority="2606">
      <formula>$F41="Completada"</formula>
    </cfRule>
    <cfRule type="expression" dxfId="38781" priority="2601">
      <formula>$F41="Vencida"</formula>
    </cfRule>
    <cfRule type="expression" dxfId="38780" priority="2602">
      <formula>$F41="Cancelada"</formula>
    </cfRule>
    <cfRule type="expression" dxfId="38779" priority="2603">
      <formula>$F41="Pausada"</formula>
    </cfRule>
    <cfRule type="expression" dxfId="38778" priority="2604">
      <formula>$F41="Para hoy"</formula>
    </cfRule>
  </conditionalFormatting>
  <conditionalFormatting sqref="D16:D17">
    <cfRule type="expression" dxfId="38777" priority="2760">
      <formula>(#REF!&lt;0)*(LEN(#REF!)=0)*((#REF!="")+(#REF!="En curso"))</formula>
    </cfRule>
    <cfRule type="expression" dxfId="38776" priority="2758">
      <formula>#REF!="Completada"</formula>
    </cfRule>
    <cfRule type="expression" dxfId="38775" priority="2759">
      <formula>(#REF!=0)*(#REF!&lt;&gt;"")*(LEN(#REF!)=0)*((#REF!="")+(#REF!="En curso"))</formula>
    </cfRule>
    <cfRule type="expression" dxfId="38774" priority="2757">
      <formula>#REF!="En curso"</formula>
    </cfRule>
    <cfRule type="expression" dxfId="38773" priority="2753">
      <formula>#REF!="Vencida"</formula>
    </cfRule>
    <cfRule type="expression" dxfId="38772" priority="2754">
      <formula>#REF!="Cancelada"</formula>
    </cfRule>
    <cfRule type="expression" dxfId="38771" priority="2755">
      <formula>#REF!="Pausada"</formula>
    </cfRule>
    <cfRule type="expression" dxfId="38770" priority="2756">
      <formula>#REF!="Para hoy"</formula>
    </cfRule>
  </conditionalFormatting>
  <conditionalFormatting sqref="D18 D54">
    <cfRule type="expression" dxfId="38769" priority="5710">
      <formula>$F40="Completada"</formula>
    </cfRule>
    <cfRule type="expression" dxfId="38768" priority="5711">
      <formula>(#REF!=0)*(#REF!&lt;&gt;"")*(LEN(#REF!)=0)*(($F40="")+($F40="En curso"))</formula>
    </cfRule>
    <cfRule type="expression" dxfId="38767" priority="5709">
      <formula>$F40="En curso"</formula>
    </cfRule>
    <cfRule type="expression" dxfId="38766" priority="5708">
      <formula>$F40="Para hoy"</formula>
    </cfRule>
    <cfRule type="expression" dxfId="38765" priority="5712">
      <formula>(#REF!&lt;0)*(LEN(#REF!)=0)*(($F40="")+($F40="En curso"))</formula>
    </cfRule>
    <cfRule type="expression" dxfId="38764" priority="5706">
      <formula>$F40="Cancelada"</formula>
    </cfRule>
    <cfRule type="expression" dxfId="38763" priority="5707">
      <formula>$F40="Pausada"</formula>
    </cfRule>
  </conditionalFormatting>
  <conditionalFormatting sqref="D19">
    <cfRule type="expression" dxfId="38762" priority="2742">
      <formula>$F45="Completada"</formula>
    </cfRule>
    <cfRule type="expression" dxfId="38761" priority="2743">
      <formula>(#REF!=0)*(#REF!&lt;&gt;"")*(LEN(#REF!)=0)*(($F45="")+($F45="En curso"))</formula>
    </cfRule>
    <cfRule type="expression" dxfId="38760" priority="2740">
      <formula>$F45="Para hoy"</formula>
    </cfRule>
    <cfRule type="expression" dxfId="38759" priority="2741">
      <formula>$F45="En curso"</formula>
    </cfRule>
    <cfRule type="expression" dxfId="38758" priority="2744">
      <formula>(#REF!&lt;0)*(LEN(#REF!)=0)*(($F45="")+($F45="En curso"))</formula>
    </cfRule>
    <cfRule type="expression" dxfId="38757" priority="2739">
      <formula>$F45="Pausada"</formula>
    </cfRule>
    <cfRule type="expression" dxfId="38756" priority="2738">
      <formula>$F45="Cancelada"</formula>
    </cfRule>
    <cfRule type="expression" dxfId="38755" priority="2737">
      <formula>$F45="Vencida"</formula>
    </cfRule>
  </conditionalFormatting>
  <conditionalFormatting sqref="D24">
    <cfRule type="expression" dxfId="38754" priority="233">
      <formula>$F51="Vencida"</formula>
    </cfRule>
    <cfRule type="expression" dxfId="38753" priority="234">
      <formula>$F51="Cancelada"</formula>
    </cfRule>
    <cfRule type="expression" dxfId="38752" priority="236">
      <formula>$F51="Para hoy"</formula>
    </cfRule>
    <cfRule type="expression" dxfId="38751" priority="237">
      <formula>$F51="En curso"</formula>
    </cfRule>
    <cfRule type="expression" dxfId="38750" priority="238">
      <formula>$F51="Completada"</formula>
    </cfRule>
    <cfRule type="expression" dxfId="38749" priority="239">
      <formula>(#REF!=0)*(#REF!&lt;&gt;"")*(LEN(#REF!)=0)*(($F51="")+($F51="En curso"))</formula>
    </cfRule>
    <cfRule type="expression" dxfId="38748" priority="240">
      <formula>(#REF!&lt;0)*(LEN(#REF!)=0)*(($F51="")+($F51="En curso"))</formula>
    </cfRule>
    <cfRule type="expression" dxfId="38747" priority="235">
      <formula>$F51="Pausada"</formula>
    </cfRule>
  </conditionalFormatting>
  <conditionalFormatting sqref="D24:D26">
    <cfRule type="expression" dxfId="38746" priority="88">
      <formula>(#REF!&lt;0)*(LEN(#REF!)=0)*(($F46="")+($F46="En curso"))</formula>
    </cfRule>
    <cfRule type="expression" dxfId="38745" priority="87">
      <formula>(#REF!=0)*(#REF!&lt;&gt;"")*(LEN(#REF!)=0)*(($F46="")+($F46="En curso"))</formula>
    </cfRule>
    <cfRule type="expression" dxfId="38744" priority="86">
      <formula>$F46="Completada"</formula>
    </cfRule>
    <cfRule type="expression" dxfId="38743" priority="85">
      <formula>$F46="En curso"</formula>
    </cfRule>
    <cfRule type="expression" dxfId="38742" priority="84">
      <formula>$F46="Para hoy"</formula>
    </cfRule>
    <cfRule type="expression" dxfId="38741" priority="83">
      <formula>$F46="Pausada"</formula>
    </cfRule>
    <cfRule type="expression" dxfId="38740" priority="82">
      <formula>$F46="Cancelada"</formula>
    </cfRule>
    <cfRule type="expression" dxfId="38739" priority="81">
      <formula>$F46="Vencida"</formula>
    </cfRule>
  </conditionalFormatting>
  <conditionalFormatting sqref="D25:D26">
    <cfRule type="expression" dxfId="38738" priority="79">
      <formula>(#REF!=0)*(#REF!&lt;&gt;"")*(LEN(#REF!)=0)*(($F47="")+($F47="En curso"))</formula>
    </cfRule>
    <cfRule type="expression" dxfId="38737" priority="77">
      <formula>$F47="En curso"</formula>
    </cfRule>
    <cfRule type="expression" dxfId="38736" priority="76">
      <formula>$F47="Para hoy"</formula>
    </cfRule>
    <cfRule type="expression" dxfId="38735" priority="75">
      <formula>$F47="Pausada"</formula>
    </cfRule>
    <cfRule type="expression" dxfId="38734" priority="74">
      <formula>$F47="Cancelada"</formula>
    </cfRule>
    <cfRule type="expression" dxfId="38733" priority="73">
      <formula>$F47="Vencida"</formula>
    </cfRule>
    <cfRule type="expression" dxfId="38732" priority="80">
      <formula>(#REF!&lt;0)*(LEN(#REF!)=0)*(($F47="")+($F47="En curso"))</formula>
    </cfRule>
    <cfRule type="expression" dxfId="38731" priority="78">
      <formula>$F47="Completada"</formula>
    </cfRule>
  </conditionalFormatting>
  <conditionalFormatting sqref="D27">
    <cfRule type="expression" dxfId="38730" priority="134">
      <formula>#REF!="Completada"</formula>
    </cfRule>
    <cfRule type="expression" dxfId="38729" priority="133">
      <formula>#REF!="En curso"</formula>
    </cfRule>
    <cfRule type="expression" dxfId="38728" priority="135">
      <formula>(#REF!=0)*(#REF!&lt;&gt;"")*(LEN(#REF!)=0)*((#REF!="")+(#REF!="En curso"))</formula>
    </cfRule>
    <cfRule type="expression" dxfId="38727" priority="136">
      <formula>(#REF!&lt;0)*(LEN(#REF!)=0)*((#REF!="")+(#REF!="En curso"))</formula>
    </cfRule>
    <cfRule type="expression" dxfId="38726" priority="132">
      <formula>#REF!="Para hoy"</formula>
    </cfRule>
    <cfRule type="expression" dxfId="38725" priority="131">
      <formula>#REF!="Pausada"</formula>
    </cfRule>
    <cfRule type="expression" dxfId="38724" priority="130">
      <formula>#REF!="Cancelada"</formula>
    </cfRule>
    <cfRule type="expression" dxfId="38723" priority="129">
      <formula>#REF!="Vencida"</formula>
    </cfRule>
    <cfRule type="expression" dxfId="38722" priority="224">
      <formula>(#REF!&lt;0)*(LEN(#REF!)=0)*((#REF!="")+(#REF!="En curso"))</formula>
    </cfRule>
    <cfRule type="expression" dxfId="38721" priority="217">
      <formula>#REF!="Vencida"</formula>
    </cfRule>
    <cfRule type="expression" dxfId="38720" priority="218">
      <formula>#REF!="Cancelada"</formula>
    </cfRule>
    <cfRule type="expression" dxfId="38719" priority="219">
      <formula>#REF!="Pausada"</formula>
    </cfRule>
    <cfRule type="expression" dxfId="38718" priority="220">
      <formula>#REF!="Para hoy"</formula>
    </cfRule>
    <cfRule type="expression" dxfId="38717" priority="221">
      <formula>#REF!="En curso"</formula>
    </cfRule>
    <cfRule type="expression" dxfId="38716" priority="222">
      <formula>#REF!="Completada"</formula>
    </cfRule>
    <cfRule type="expression" dxfId="38715" priority="223">
      <formula>(#REF!=0)*(#REF!&lt;&gt;"")*(LEN(#REF!)=0)*((#REF!="")+(#REF!="En curso"))</formula>
    </cfRule>
  </conditionalFormatting>
  <conditionalFormatting sqref="D28">
    <cfRule type="expression" dxfId="38714" priority="182">
      <formula>$F50="Completada"</formula>
    </cfRule>
    <cfRule type="expression" dxfId="38713" priority="183">
      <formula>(#REF!=0)*(#REF!&lt;&gt;"")*(LEN(#REF!)=0)*(($F50="")+($F50="En curso"))</formula>
    </cfRule>
    <cfRule type="expression" dxfId="38712" priority="184">
      <formula>(#REF!&lt;0)*(LEN(#REF!)=0)*(($F50="")+($F50="En curso"))</formula>
    </cfRule>
    <cfRule type="expression" dxfId="38711" priority="177">
      <formula>$F50="Vencida"</formula>
    </cfRule>
    <cfRule type="expression" dxfId="38710" priority="178">
      <formula>$F50="Cancelada"</formula>
    </cfRule>
    <cfRule type="expression" dxfId="38709" priority="179">
      <formula>$F50="Pausada"</formula>
    </cfRule>
    <cfRule type="expression" dxfId="38708" priority="180">
      <formula>$F50="Para hoy"</formula>
    </cfRule>
    <cfRule type="expression" dxfId="38707" priority="181">
      <formula>$F50="En curso"</formula>
    </cfRule>
  </conditionalFormatting>
  <conditionalFormatting sqref="D28:D30">
    <cfRule type="expression" dxfId="38706" priority="199">
      <formula>(#REF!=0)*(#REF!&lt;&gt;"")*(LEN(#REF!)=0)*(($F50="")+($F50="En curso"))</formula>
    </cfRule>
    <cfRule type="expression" dxfId="38705" priority="197">
      <formula>$F50="En curso"</formula>
    </cfRule>
    <cfRule type="expression" dxfId="38704" priority="194">
      <formula>$F50="Cancelada"</formula>
    </cfRule>
    <cfRule type="expression" dxfId="38703" priority="198">
      <formula>$F50="Completada"</formula>
    </cfRule>
    <cfRule type="expression" dxfId="38702" priority="195">
      <formula>$F50="Pausada"</formula>
    </cfRule>
    <cfRule type="expression" dxfId="38701" priority="196">
      <formula>$F50="Para hoy"</formula>
    </cfRule>
    <cfRule type="expression" dxfId="38700" priority="200">
      <formula>(#REF!&lt;0)*(LEN(#REF!)=0)*(($F50="")+($F50="En curso"))</formula>
    </cfRule>
    <cfRule type="expression" dxfId="38699" priority="193">
      <formula>$F50="Vencida"</formula>
    </cfRule>
  </conditionalFormatting>
  <conditionalFormatting sqref="D29:D31">
    <cfRule type="expression" dxfId="38698" priority="114">
      <formula>$F55="Cancelada"</formula>
    </cfRule>
    <cfRule type="expression" dxfId="38697" priority="115">
      <formula>$F55="Pausada"</formula>
    </cfRule>
    <cfRule type="expression" dxfId="38696" priority="116">
      <formula>$F55="Para hoy"</formula>
    </cfRule>
    <cfRule type="expression" dxfId="38695" priority="118">
      <formula>$F55="Completada"</formula>
    </cfRule>
    <cfRule type="expression" dxfId="38694" priority="119">
      <formula>(#REF!=0)*(#REF!&lt;&gt;"")*(LEN(#REF!)=0)*(($F55="")+($F55="En curso"))</formula>
    </cfRule>
    <cfRule type="expression" dxfId="38693" priority="120">
      <formula>(#REF!&lt;0)*(LEN(#REF!)=0)*(($F55="")+($F55="En curso"))</formula>
    </cfRule>
    <cfRule type="expression" dxfId="38692" priority="117">
      <formula>$F55="En curso"</formula>
    </cfRule>
    <cfRule type="expression" dxfId="38691" priority="113">
      <formula>$F55="Vencida"</formula>
    </cfRule>
  </conditionalFormatting>
  <conditionalFormatting sqref="D31">
    <cfRule type="expression" dxfId="38690" priority="2365">
      <formula>$F62="En curso"</formula>
    </cfRule>
    <cfRule type="expression" dxfId="38689" priority="2366">
      <formula>$F62="Completada"</formula>
    </cfRule>
    <cfRule type="expression" dxfId="38688" priority="2367">
      <formula>(#REF!=0)*(#REF!&lt;&gt;"")*(LEN(#REF!)=0)*(($F62="")+($F62="En curso"))</formula>
    </cfRule>
    <cfRule type="expression" dxfId="38687" priority="2368">
      <formula>(#REF!&lt;0)*(LEN(#REF!)=0)*(($F62="")+($F62="En curso"))</formula>
    </cfRule>
    <cfRule type="expression" dxfId="38686" priority="2361">
      <formula>$F62="Vencida"</formula>
    </cfRule>
    <cfRule type="expression" dxfId="38685" priority="2362">
      <formula>$F62="Cancelada"</formula>
    </cfRule>
    <cfRule type="expression" dxfId="38684" priority="2363">
      <formula>$F62="Pausada"</formula>
    </cfRule>
    <cfRule type="expression" dxfId="38683" priority="2364">
      <formula>$F62="Para hoy"</formula>
    </cfRule>
  </conditionalFormatting>
  <conditionalFormatting sqref="D32">
    <cfRule type="expression" dxfId="38682" priority="2306">
      <formula>$F62="Cancelada"</formula>
    </cfRule>
    <cfRule type="expression" dxfId="38681" priority="2312">
      <formula>(#REF!&lt;0)*(LEN(#REF!)=0)*(($F62="")+($F62="En curso"))</formula>
    </cfRule>
    <cfRule type="expression" dxfId="38680" priority="2311">
      <formula>(#REF!=0)*(#REF!&lt;&gt;"")*(LEN(#REF!)=0)*(($F62="")+($F62="En curso"))</formula>
    </cfRule>
    <cfRule type="expression" dxfId="38679" priority="2310">
      <formula>$F62="Completada"</formula>
    </cfRule>
    <cfRule type="expression" dxfId="38678" priority="2309">
      <formula>$F62="En curso"</formula>
    </cfRule>
    <cfRule type="expression" dxfId="38677" priority="2308">
      <formula>$F62="Para hoy"</formula>
    </cfRule>
    <cfRule type="expression" dxfId="38676" priority="2307">
      <formula>$F62="Pausada"</formula>
    </cfRule>
    <cfRule type="expression" dxfId="38675" priority="2305">
      <formula>$F62="Vencida"</formula>
    </cfRule>
    <cfRule type="expression" dxfId="38674" priority="2286">
      <formula>#REF!="Completada"</formula>
    </cfRule>
    <cfRule type="expression" dxfId="38673" priority="2282">
      <formula>#REF!="Cancelada"</formula>
    </cfRule>
    <cfRule type="expression" dxfId="38672" priority="2287">
      <formula>(#REF!=0)*(#REF!&lt;&gt;"")*(LEN(#REF!)=0)*((#REF!="")+(#REF!="En curso"))</formula>
    </cfRule>
    <cfRule type="expression" dxfId="38671" priority="2288">
      <formula>(#REF!&lt;0)*(LEN(#REF!)=0)*((#REF!="")+(#REF!="En curso"))</formula>
    </cfRule>
    <cfRule type="expression" dxfId="38670" priority="2281">
      <formula>#REF!="Vencida"</formula>
    </cfRule>
    <cfRule type="expression" dxfId="38669" priority="2283">
      <formula>#REF!="Pausada"</formula>
    </cfRule>
    <cfRule type="expression" dxfId="38668" priority="2284">
      <formula>#REF!="Para hoy"</formula>
    </cfRule>
    <cfRule type="expression" dxfId="38667" priority="2285">
      <formula>#REF!="En curso"</formula>
    </cfRule>
  </conditionalFormatting>
  <conditionalFormatting sqref="D33:D34">
    <cfRule type="expression" dxfId="38666" priority="1987">
      <formula>$F64="Pausada"</formula>
    </cfRule>
    <cfRule type="expression" dxfId="38665" priority="1986">
      <formula>$F64="Cancelada"</formula>
    </cfRule>
    <cfRule type="expression" dxfId="38664" priority="1985">
      <formula>$F64="Vencida"</formula>
    </cfRule>
    <cfRule type="expression" dxfId="38663" priority="1992">
      <formula>(#REF!&lt;0)*(LEN(#REF!)=0)*(($F64="")+($F64="En curso"))</formula>
    </cfRule>
    <cfRule type="expression" dxfId="38662" priority="1988">
      <formula>$F64="Para hoy"</formula>
    </cfRule>
    <cfRule type="expression" dxfId="38661" priority="1989">
      <formula>$F64="En curso"</formula>
    </cfRule>
    <cfRule type="expression" dxfId="38660" priority="1990">
      <formula>$F64="Completada"</formula>
    </cfRule>
    <cfRule type="expression" dxfId="38659" priority="1991">
      <formula>(#REF!=0)*(#REF!&lt;&gt;"")*(LEN(#REF!)=0)*(($F64="")+($F64="En curso"))</formula>
    </cfRule>
  </conditionalFormatting>
  <conditionalFormatting sqref="D34:D35">
    <cfRule type="expression" dxfId="38658" priority="1937">
      <formula>$F60="Vencida"</formula>
    </cfRule>
    <cfRule type="expression" dxfId="38657" priority="1938">
      <formula>$F60="Cancelada"</formula>
    </cfRule>
    <cfRule type="expression" dxfId="38656" priority="1941">
      <formula>$F60="En curso"</formula>
    </cfRule>
    <cfRule type="expression" dxfId="38655" priority="1939">
      <formula>$F60="Pausada"</formula>
    </cfRule>
    <cfRule type="expression" dxfId="38654" priority="1940">
      <formula>$F60="Para hoy"</formula>
    </cfRule>
    <cfRule type="expression" dxfId="38653" priority="1944">
      <formula>(#REF!&lt;0)*(LEN(#REF!)=0)*(($F60="")+($F60="En curso"))</formula>
    </cfRule>
    <cfRule type="expression" dxfId="38652" priority="1943">
      <formula>(#REF!=0)*(#REF!&lt;&gt;"")*(LEN(#REF!)=0)*(($F60="")+($F60="En curso"))</formula>
    </cfRule>
    <cfRule type="expression" dxfId="38651" priority="1942">
      <formula>$F60="Completada"</formula>
    </cfRule>
  </conditionalFormatting>
  <conditionalFormatting sqref="D35:D36">
    <cfRule type="expression" dxfId="38650" priority="1732">
      <formula>$F61="Para hoy"</formula>
    </cfRule>
    <cfRule type="expression" dxfId="38649" priority="1734">
      <formula>$F61="Completada"</formula>
    </cfRule>
    <cfRule type="expression" dxfId="38648" priority="1729">
      <formula>$F61="Vencida"</formula>
    </cfRule>
    <cfRule type="expression" dxfId="38647" priority="1730">
      <formula>$F61="Cancelada"</formula>
    </cfRule>
    <cfRule type="expression" dxfId="38646" priority="1731">
      <formula>$F61="Pausada"</formula>
    </cfRule>
    <cfRule type="expression" dxfId="38645" priority="1733">
      <formula>$F61="En curso"</formula>
    </cfRule>
    <cfRule type="expression" dxfId="38644" priority="1736">
      <formula>(#REF!&lt;0)*(LEN(#REF!)=0)*(($F61="")+($F61="En curso"))</formula>
    </cfRule>
    <cfRule type="expression" dxfId="38643" priority="1735">
      <formula>(#REF!=0)*(#REF!&lt;&gt;"")*(LEN(#REF!)=0)*(($F61="")+($F61="En curso"))</formula>
    </cfRule>
  </conditionalFormatting>
  <conditionalFormatting sqref="D36">
    <cfRule type="expression" dxfId="38642" priority="1739">
      <formula>$F67="Pausada"</formula>
    </cfRule>
    <cfRule type="expression" dxfId="38641" priority="1740">
      <formula>$F67="Para hoy"</formula>
    </cfRule>
    <cfRule type="expression" dxfId="38640" priority="1741">
      <formula>$F67="En curso"</formula>
    </cfRule>
    <cfRule type="expression" dxfId="38639" priority="1742">
      <formula>$F67="Completada"</formula>
    </cfRule>
    <cfRule type="expression" dxfId="38638" priority="1743">
      <formula>(#REF!=0)*(#REF!&lt;&gt;"")*(LEN(#REF!)=0)*(($F67="")+($F67="En curso"))</formula>
    </cfRule>
    <cfRule type="expression" dxfId="38637" priority="1744">
      <formula>(#REF!&lt;0)*(LEN(#REF!)=0)*(($F67="")+($F67="En curso"))</formula>
    </cfRule>
    <cfRule type="expression" dxfId="38636" priority="1737">
      <formula>$F67="Vencida"</formula>
    </cfRule>
    <cfRule type="expression" dxfId="38635" priority="1738">
      <formula>$F67="Cancelada"</formula>
    </cfRule>
  </conditionalFormatting>
  <conditionalFormatting sqref="D37">
    <cfRule type="expression" dxfId="38634" priority="5534">
      <formula>$F62="Completada"</formula>
    </cfRule>
    <cfRule type="expression" dxfId="38633" priority="5535">
      <formula>(#REF!=0)*(#REF!&lt;&gt;"")*(LEN(#REF!)=0)*(($F62="")+($F62="En curso"))</formula>
    </cfRule>
    <cfRule type="expression" dxfId="38632" priority="5536">
      <formula>(#REF!&lt;0)*(LEN(#REF!)=0)*(($F62="")+($F62="En curso"))</formula>
    </cfRule>
    <cfRule type="expression" dxfId="38631" priority="5530">
      <formula>$F62="Cancelada"</formula>
    </cfRule>
    <cfRule type="expression" dxfId="38630" priority="5529">
      <formula>$F62="Vencida"</formula>
    </cfRule>
    <cfRule type="expression" dxfId="38629" priority="5532">
      <formula>$F62="Para hoy"</formula>
    </cfRule>
    <cfRule type="expression" dxfId="38628" priority="5533">
      <formula>$F62="En curso"</formula>
    </cfRule>
    <cfRule type="expression" dxfId="38627" priority="5531">
      <formula>$F62="Pausada"</formula>
    </cfRule>
  </conditionalFormatting>
  <conditionalFormatting sqref="D38">
    <cfRule type="expression" dxfId="38626" priority="5524">
      <formula>$F62="Para hoy"</formula>
    </cfRule>
    <cfRule type="expression" dxfId="38625" priority="5526">
      <formula>$F62="Completada"</formula>
    </cfRule>
    <cfRule type="expression" dxfId="38624" priority="5527">
      <formula>(#REF!=0)*(#REF!&lt;&gt;"")*(LEN(#REF!)=0)*(($F62="")+($F62="En curso"))</formula>
    </cfRule>
    <cfRule type="expression" dxfId="38623" priority="5528">
      <formula>(#REF!&lt;0)*(LEN(#REF!)=0)*(($F62="")+($F62="En curso"))</formula>
    </cfRule>
    <cfRule type="expression" dxfId="38622" priority="5525">
      <formula>$F62="En curso"</formula>
    </cfRule>
    <cfRule type="expression" dxfId="38621" priority="5521">
      <formula>$F62="Vencida"</formula>
    </cfRule>
    <cfRule type="expression" dxfId="38620" priority="5522">
      <formula>$F62="Cancelada"</formula>
    </cfRule>
    <cfRule type="expression" dxfId="38619" priority="5523">
      <formula>$F62="Pausada"</formula>
    </cfRule>
  </conditionalFormatting>
  <conditionalFormatting sqref="D43">
    <cfRule type="expression" dxfId="38618" priority="550">
      <formula>$F69="Completada"</formula>
    </cfRule>
    <cfRule type="expression" dxfId="38617" priority="545">
      <formula>$F69="Vencida"</formula>
    </cfRule>
    <cfRule type="expression" dxfId="38616" priority="546">
      <formula>$F69="Cancelada"</formula>
    </cfRule>
    <cfRule type="expression" dxfId="38615" priority="547">
      <formula>$F69="Pausada"</formula>
    </cfRule>
    <cfRule type="expression" dxfId="38614" priority="548">
      <formula>$F69="Para hoy"</formula>
    </cfRule>
    <cfRule type="expression" dxfId="38613" priority="549">
      <formula>$F69="En curso"</formula>
    </cfRule>
    <cfRule type="expression" dxfId="38612" priority="564">
      <formula>$F69="Para hoy"</formula>
    </cfRule>
    <cfRule type="expression" dxfId="38611" priority="551">
      <formula>(#REF!=0)*(#REF!&lt;&gt;"")*(LEN(#REF!)=0)*(($F69="")+($F69="En curso"))</formula>
    </cfRule>
    <cfRule type="expression" dxfId="38610" priority="552">
      <formula>(#REF!&lt;0)*(LEN(#REF!)=0)*(($F69="")+($F69="En curso"))</formula>
    </cfRule>
    <cfRule type="expression" dxfId="38609" priority="561">
      <formula>$F69="Vencida"</formula>
    </cfRule>
    <cfRule type="expression" dxfId="38608" priority="562">
      <formula>$F69="Cancelada"</formula>
    </cfRule>
    <cfRule type="expression" dxfId="38607" priority="563">
      <formula>$F69="Pausada"</formula>
    </cfRule>
    <cfRule type="expression" dxfId="38606" priority="568">
      <formula>(#REF!&lt;0)*(LEN(#REF!)=0)*(($F69="")+($F69="En curso"))</formula>
    </cfRule>
    <cfRule type="expression" dxfId="38605" priority="565">
      <formula>$F69="En curso"</formula>
    </cfRule>
    <cfRule type="expression" dxfId="38604" priority="566">
      <formula>$F69="Completada"</formula>
    </cfRule>
    <cfRule type="expression" dxfId="38603" priority="567">
      <formula>(#REF!=0)*(#REF!&lt;&gt;"")*(LEN(#REF!)=0)*(($F69="")+($F69="En curso"))</formula>
    </cfRule>
  </conditionalFormatting>
  <conditionalFormatting sqref="D44">
    <cfRule type="expression" dxfId="38602" priority="505">
      <formula>$F66="Vencida"</formula>
    </cfRule>
    <cfRule type="expression" dxfId="38601" priority="502">
      <formula>$F66="Completada"</formula>
    </cfRule>
    <cfRule type="expression" dxfId="38600" priority="503">
      <formula>(#REF!=0)*(#REF!&lt;&gt;"")*(LEN(#REF!)=0)*(($F66="")+($F66="En curso"))</formula>
    </cfRule>
    <cfRule type="expression" dxfId="38599" priority="509">
      <formula>$F66="En curso"</formula>
    </cfRule>
    <cfRule type="expression" dxfId="38598" priority="507">
      <formula>$F66="Pausada"</formula>
    </cfRule>
    <cfRule type="expression" dxfId="38597" priority="508">
      <formula>$F66="Para hoy"</formula>
    </cfRule>
    <cfRule type="expression" dxfId="38596" priority="512">
      <formula>(#REF!&lt;0)*(LEN(#REF!)=0)*(($F66="")+($F66="En curso"))</formula>
    </cfRule>
    <cfRule type="expression" dxfId="38595" priority="504">
      <formula>(#REF!&lt;0)*(LEN(#REF!)=0)*(($F66="")+($F66="En curso"))</formula>
    </cfRule>
    <cfRule type="expression" dxfId="38594" priority="499">
      <formula>$F66="Pausada"</formula>
    </cfRule>
    <cfRule type="expression" dxfId="38593" priority="506">
      <formula>$F66="Cancelada"</formula>
    </cfRule>
    <cfRule type="expression" dxfId="38592" priority="510">
      <formula>$F66="Completada"</formula>
    </cfRule>
    <cfRule type="expression" dxfId="38591" priority="498">
      <formula>$F66="Cancelada"</formula>
    </cfRule>
    <cfRule type="expression" dxfId="38590" priority="511">
      <formula>(#REF!=0)*(#REF!&lt;&gt;"")*(LEN(#REF!)=0)*(($F66="")+($F66="En curso"))</formula>
    </cfRule>
    <cfRule type="expression" dxfId="38589" priority="497">
      <formula>$F66="Vencida"</formula>
    </cfRule>
    <cfRule type="expression" dxfId="38588" priority="500">
      <formula>$F66="Para hoy"</formula>
    </cfRule>
    <cfRule type="expression" dxfId="38587" priority="501">
      <formula>$F66="En curso"</formula>
    </cfRule>
  </conditionalFormatting>
  <conditionalFormatting sqref="D45">
    <cfRule type="expression" dxfId="38586" priority="2026">
      <formula>$F75="Cancelada"</formula>
    </cfRule>
    <cfRule type="expression" dxfId="38585" priority="2027">
      <formula>$F75="Pausada"</formula>
    </cfRule>
    <cfRule type="expression" dxfId="38584" priority="2028">
      <formula>$F75="Para hoy"</formula>
    </cfRule>
    <cfRule type="expression" dxfId="38583" priority="2029">
      <formula>$F75="En curso"</formula>
    </cfRule>
    <cfRule type="expression" dxfId="38582" priority="2007">
      <formula>(#REF!=0)*(#REF!&lt;&gt;"")*(LEN(#REF!)=0)*((#REF!="")+(#REF!="En curso"))</formula>
    </cfRule>
    <cfRule type="expression" dxfId="38581" priority="2032">
      <formula>(#REF!&lt;0)*(LEN(#REF!)=0)*(($F75="")+($F75="En curso"))</formula>
    </cfRule>
    <cfRule type="expression" dxfId="38580" priority="2001">
      <formula>#REF!="Vencida"</formula>
    </cfRule>
    <cfRule type="expression" dxfId="38579" priority="2025">
      <formula>$F75="Vencida"</formula>
    </cfRule>
    <cfRule type="expression" dxfId="38578" priority="2002">
      <formula>#REF!="Cancelada"</formula>
    </cfRule>
    <cfRule type="expression" dxfId="38577" priority="2031">
      <formula>(#REF!=0)*(#REF!&lt;&gt;"")*(LEN(#REF!)=0)*(($F75="")+($F75="En curso"))</formula>
    </cfRule>
    <cfRule type="expression" dxfId="38576" priority="2030">
      <formula>$F75="Completada"</formula>
    </cfRule>
    <cfRule type="expression" dxfId="38575" priority="2003">
      <formula>#REF!="Pausada"</formula>
    </cfRule>
    <cfRule type="expression" dxfId="38574" priority="2004">
      <formula>#REF!="Para hoy"</formula>
    </cfRule>
    <cfRule type="expression" dxfId="38573" priority="2005">
      <formula>#REF!="En curso"</formula>
    </cfRule>
    <cfRule type="expression" dxfId="38572" priority="2008">
      <formula>(#REF!&lt;0)*(LEN(#REF!)=0)*((#REF!="")+(#REF!="En curso"))</formula>
    </cfRule>
    <cfRule type="expression" dxfId="38571" priority="2006">
      <formula>#REF!="Completada"</formula>
    </cfRule>
  </conditionalFormatting>
  <conditionalFormatting sqref="D46">
    <cfRule type="expression" dxfId="38570" priority="1889">
      <formula>$F72="Vencida"</formula>
    </cfRule>
    <cfRule type="expression" dxfId="38569" priority="1880">
      <formula>(#REF!&lt;0)*(LEN(#REF!)=0)*(($F76="")+($F76="En curso"))</formula>
    </cfRule>
    <cfRule type="expression" dxfId="38568" priority="1879">
      <formula>(#REF!=0)*(#REF!&lt;&gt;"")*(LEN(#REF!)=0)*(($F76="")+($F76="En curso"))</formula>
    </cfRule>
    <cfRule type="expression" dxfId="38567" priority="1878">
      <formula>$F76="Completada"</formula>
    </cfRule>
    <cfRule type="expression" dxfId="38566" priority="1875">
      <formula>$F76="Pausada"</formula>
    </cfRule>
    <cfRule type="expression" dxfId="38565" priority="1874">
      <formula>$F76="Cancelada"</formula>
    </cfRule>
    <cfRule type="expression" dxfId="38564" priority="1877">
      <formula>$F76="En curso"</formula>
    </cfRule>
    <cfRule type="expression" dxfId="38563" priority="1876">
      <formula>$F76="Para hoy"</formula>
    </cfRule>
    <cfRule type="expression" dxfId="38562" priority="1873">
      <formula>$F76="Vencida"</formula>
    </cfRule>
    <cfRule type="expression" dxfId="38561" priority="1896">
      <formula>(#REF!&lt;0)*(LEN(#REF!)=0)*(($F72="")+($F72="En curso"))</formula>
    </cfRule>
    <cfRule type="expression" dxfId="38560" priority="1895">
      <formula>(#REF!=0)*(#REF!&lt;&gt;"")*(LEN(#REF!)=0)*(($F72="")+($F72="En curso"))</formula>
    </cfRule>
    <cfRule type="expression" dxfId="38559" priority="1894">
      <formula>$F72="Completada"</formula>
    </cfRule>
    <cfRule type="expression" dxfId="38558" priority="1893">
      <formula>$F72="En curso"</formula>
    </cfRule>
    <cfRule type="expression" dxfId="38557" priority="1892">
      <formula>$F72="Para hoy"</formula>
    </cfRule>
    <cfRule type="expression" dxfId="38556" priority="1891">
      <formula>$F72="Pausada"</formula>
    </cfRule>
    <cfRule type="expression" dxfId="38555" priority="1890">
      <formula>$F72="Cancelada"</formula>
    </cfRule>
  </conditionalFormatting>
  <conditionalFormatting sqref="D47">
    <cfRule type="expression" dxfId="38554" priority="3012">
      <formula>#REF!="Para hoy"</formula>
    </cfRule>
    <cfRule type="expression" dxfId="38553" priority="3013">
      <formula>#REF!="En curso"</formula>
    </cfRule>
    <cfRule type="expression" dxfId="38552" priority="3014">
      <formula>#REF!="Completada"</formula>
    </cfRule>
    <cfRule type="expression" dxfId="38551" priority="2989">
      <formula>$F78="En curso"</formula>
    </cfRule>
    <cfRule type="expression" dxfId="38550" priority="3015">
      <formula>(#REF!=0)*(#REF!&lt;&gt;"")*(LEN(#REF!)=0)*((#REF!="")+(#REF!="En curso"))</formula>
    </cfRule>
    <cfRule type="expression" dxfId="38549" priority="2992">
      <formula>(#REF!&lt;0)*(LEN(#REF!)=0)*(($F78="")+($F78="En curso"))</formula>
    </cfRule>
    <cfRule type="expression" dxfId="38548" priority="2991">
      <formula>(#REF!=0)*(#REF!&lt;&gt;"")*(LEN(#REF!)=0)*(($F78="")+($F78="En curso"))</formula>
    </cfRule>
    <cfRule type="expression" dxfId="38547" priority="2990">
      <formula>$F78="Completada"</formula>
    </cfRule>
    <cfRule type="expression" dxfId="38546" priority="3011">
      <formula>#REF!="Pausada"</formula>
    </cfRule>
    <cfRule type="expression" dxfId="38545" priority="2985">
      <formula>$F78="Vencida"</formula>
    </cfRule>
    <cfRule type="expression" dxfId="38544" priority="2986">
      <formula>$F78="Cancelada"</formula>
    </cfRule>
    <cfRule type="expression" dxfId="38543" priority="2987">
      <formula>$F78="Pausada"</formula>
    </cfRule>
    <cfRule type="expression" dxfId="38542" priority="2988">
      <formula>$F78="Para hoy"</formula>
    </cfRule>
    <cfRule type="expression" dxfId="38541" priority="3010">
      <formula>#REF!="Cancelada"</formula>
    </cfRule>
    <cfRule type="expression" dxfId="38540" priority="3009">
      <formula>#REF!="Vencida"</formula>
    </cfRule>
    <cfRule type="expression" dxfId="38539" priority="3016">
      <formula>(#REF!&lt;0)*(LEN(#REF!)=0)*((#REF!="")+(#REF!="En curso"))</formula>
    </cfRule>
  </conditionalFormatting>
  <conditionalFormatting sqref="D48">
    <cfRule type="expression" dxfId="38538" priority="1819">
      <formula>#REF!="Pausada"</formula>
    </cfRule>
    <cfRule type="expression" dxfId="38537" priority="1824">
      <formula>(#REF!&lt;0)*(LEN(#REF!)=0)*((#REF!="")+(#REF!="En curso"))</formula>
    </cfRule>
    <cfRule type="expression" dxfId="38536" priority="1814">
      <formula>#REF!="Completada"</formula>
    </cfRule>
    <cfRule type="expression" dxfId="38535" priority="1818">
      <formula>#REF!="Cancelada"</formula>
    </cfRule>
    <cfRule type="expression" dxfId="38534" priority="1817">
      <formula>#REF!="Vencida"</formula>
    </cfRule>
    <cfRule type="expression" dxfId="38533" priority="1823">
      <formula>(#REF!=0)*(#REF!&lt;&gt;"")*(LEN(#REF!)=0)*((#REF!="")+(#REF!="En curso"))</formula>
    </cfRule>
    <cfRule type="expression" dxfId="38532" priority="1822">
      <formula>#REF!="Completada"</formula>
    </cfRule>
    <cfRule type="expression" dxfId="38531" priority="1820">
      <formula>#REF!="Para hoy"</formula>
    </cfRule>
    <cfRule type="expression" dxfId="38530" priority="1816">
      <formula>(#REF!&lt;0)*(LEN(#REF!)=0)*((#REF!="")+(#REF!="En curso"))</formula>
    </cfRule>
    <cfRule type="expression" dxfId="38529" priority="1815">
      <formula>(#REF!=0)*(#REF!&lt;&gt;"")*(LEN(#REF!)=0)*((#REF!="")+(#REF!="En curso"))</formula>
    </cfRule>
    <cfRule type="expression" dxfId="38528" priority="1813">
      <formula>#REF!="En curso"</formula>
    </cfRule>
    <cfRule type="expression" dxfId="38527" priority="1812">
      <formula>#REF!="Para hoy"</formula>
    </cfRule>
    <cfRule type="expression" dxfId="38526" priority="1811">
      <formula>#REF!="Pausada"</formula>
    </cfRule>
    <cfRule type="expression" dxfId="38525" priority="1810">
      <formula>#REF!="Cancelada"</formula>
    </cfRule>
    <cfRule type="expression" dxfId="38524" priority="1809">
      <formula>#REF!="Vencida"</formula>
    </cfRule>
    <cfRule type="expression" dxfId="38523" priority="1821">
      <formula>#REF!="En curso"</formula>
    </cfRule>
  </conditionalFormatting>
  <conditionalFormatting sqref="D49:D53">
    <cfRule type="expression" dxfId="38522" priority="2570">
      <formula>$F79="Cancelada"</formula>
    </cfRule>
    <cfRule type="expression" dxfId="38521" priority="2571">
      <formula>$F79="Pausada"</formula>
    </cfRule>
    <cfRule type="expression" dxfId="38520" priority="2569">
      <formula>$F79="Vencida"</formula>
    </cfRule>
    <cfRule type="expression" dxfId="38519" priority="2576">
      <formula>(#REF!&lt;0)*(LEN(#REF!)=0)*(($F79="")+($F79="En curso"))</formula>
    </cfRule>
    <cfRule type="expression" dxfId="38518" priority="2575">
      <formula>(#REF!=0)*(#REF!&lt;&gt;"")*(LEN(#REF!)=0)*(($F79="")+($F79="En curso"))</formula>
    </cfRule>
    <cfRule type="expression" dxfId="38517" priority="2574">
      <formula>$F79="Completada"</formula>
    </cfRule>
    <cfRule type="expression" dxfId="38516" priority="2573">
      <formula>$F79="En curso"</formula>
    </cfRule>
    <cfRule type="expression" dxfId="38515" priority="2572">
      <formula>$F79="Para hoy"</formula>
    </cfRule>
  </conditionalFormatting>
  <conditionalFormatting sqref="D49:D54">
    <cfRule type="expression" dxfId="38514" priority="2360">
      <formula>(#REF!&lt;0)*(LEN(#REF!)=0)*(($F75="")+($F75="En curso"))</formula>
    </cfRule>
    <cfRule type="expression" dxfId="38513" priority="2353">
      <formula>$F75="Vencida"</formula>
    </cfRule>
    <cfRule type="expression" dxfId="38512" priority="2359">
      <formula>(#REF!=0)*(#REF!&lt;&gt;"")*(LEN(#REF!)=0)*(($F75="")+($F75="En curso"))</formula>
    </cfRule>
    <cfRule type="expression" dxfId="38511" priority="2358">
      <formula>$F75="Completada"</formula>
    </cfRule>
    <cfRule type="expression" dxfId="38510" priority="2357">
      <formula>$F75="En curso"</formula>
    </cfRule>
    <cfRule type="expression" dxfId="38509" priority="2356">
      <formula>$F75="Para hoy"</formula>
    </cfRule>
    <cfRule type="expression" dxfId="38508" priority="2355">
      <formula>$F75="Pausada"</formula>
    </cfRule>
    <cfRule type="expression" dxfId="38507" priority="2354">
      <formula>$F75="Cancelada"</formula>
    </cfRule>
  </conditionalFormatting>
  <conditionalFormatting sqref="D54 D18">
    <cfRule type="expression" dxfId="38506" priority="5705">
      <formula>$F40="Vencida"</formula>
    </cfRule>
  </conditionalFormatting>
  <conditionalFormatting sqref="D55">
    <cfRule type="expression" dxfId="38505" priority="1688">
      <formula>(#REF!&lt;0)*(LEN(#REF!)=0)*((#REF!="")+(#REF!="En curso"))</formula>
    </cfRule>
    <cfRule type="expression" dxfId="38504" priority="1686">
      <formula>#REF!="Completada"</formula>
    </cfRule>
    <cfRule type="expression" dxfId="38503" priority="1685">
      <formula>#REF!="En curso"</formula>
    </cfRule>
    <cfRule type="expression" dxfId="38502" priority="1702">
      <formula>#REF!="Completada"</formula>
    </cfRule>
    <cfRule type="expression" dxfId="38501" priority="1701">
      <formula>#REF!="En curso"</formula>
    </cfRule>
    <cfRule type="expression" dxfId="38500" priority="1684">
      <formula>#REF!="Para hoy"</formula>
    </cfRule>
    <cfRule type="expression" dxfId="38499" priority="1682">
      <formula>#REF!="Cancelada"</formula>
    </cfRule>
    <cfRule type="expression" dxfId="38498" priority="1683">
      <formula>#REF!="Pausada"</formula>
    </cfRule>
    <cfRule type="expression" dxfId="38497" priority="1681">
      <formula>#REF!="Vencida"</formula>
    </cfRule>
    <cfRule type="expression" dxfId="38496" priority="1687">
      <formula>(#REF!=0)*(#REF!&lt;&gt;"")*(LEN(#REF!)=0)*((#REF!="")+(#REF!="En curso"))</formula>
    </cfRule>
    <cfRule type="expression" dxfId="38495" priority="1698">
      <formula>#REF!="Cancelada"</formula>
    </cfRule>
    <cfRule type="expression" dxfId="38494" priority="1697">
      <formula>#REF!="Vencida"</formula>
    </cfRule>
    <cfRule type="expression" dxfId="38493" priority="1700">
      <formula>#REF!="Para hoy"</formula>
    </cfRule>
    <cfRule type="expression" dxfId="38492" priority="1704">
      <formula>(#REF!&lt;0)*(LEN(#REF!)=0)*((#REF!="")+(#REF!="En curso"))</formula>
    </cfRule>
    <cfRule type="expression" dxfId="38491" priority="1703">
      <formula>(#REF!=0)*(#REF!&lt;&gt;"")*(LEN(#REF!)=0)*((#REF!="")+(#REF!="En curso"))</formula>
    </cfRule>
    <cfRule type="expression" dxfId="38490" priority="1699">
      <formula>#REF!="Pausada"</formula>
    </cfRule>
  </conditionalFormatting>
  <conditionalFormatting sqref="D63">
    <cfRule type="expression" dxfId="38489" priority="1599">
      <formula>(#REF!=0)*(#REF!&lt;&gt;"")*(LEN(#REF!)=0)*(($F89="")+($F89="En curso"))</formula>
    </cfRule>
    <cfRule type="expression" dxfId="38488" priority="1600">
      <formula>(#REF!&lt;0)*(LEN(#REF!)=0)*(($F89="")+($F89="En curso"))</formula>
    </cfRule>
    <cfRule type="expression" dxfId="38487" priority="1593">
      <formula>$F89="Vencida"</formula>
    </cfRule>
    <cfRule type="expression" dxfId="38486" priority="1601">
      <formula>$F85="Vencida"</formula>
    </cfRule>
    <cfRule type="expression" dxfId="38485" priority="1602">
      <formula>$F85="Cancelada"</formula>
    </cfRule>
    <cfRule type="expression" dxfId="38484" priority="1604">
      <formula>$F85="Para hoy"</formula>
    </cfRule>
    <cfRule type="expression" dxfId="38483" priority="1605">
      <formula>$F85="En curso"</formula>
    </cfRule>
    <cfRule type="expression" dxfId="38482" priority="1606">
      <formula>$F85="Completada"</formula>
    </cfRule>
    <cfRule type="expression" dxfId="38481" priority="1607">
      <formula>(#REF!=0)*(#REF!&lt;&gt;"")*(LEN(#REF!)=0)*(($F85="")+($F85="En curso"))</formula>
    </cfRule>
    <cfRule type="expression" dxfId="38480" priority="1594">
      <formula>$F89="Cancelada"</formula>
    </cfRule>
    <cfRule type="expression" dxfId="38479" priority="1608">
      <formula>(#REF!&lt;0)*(LEN(#REF!)=0)*(($F85="")+($F85="En curso"))</formula>
    </cfRule>
    <cfRule type="expression" dxfId="38478" priority="1596">
      <formula>$F89="Para hoy"</formula>
    </cfRule>
    <cfRule type="expression" dxfId="38477" priority="1597">
      <formula>$F89="En curso"</formula>
    </cfRule>
    <cfRule type="expression" dxfId="38476" priority="1598">
      <formula>$F89="Completada"</formula>
    </cfRule>
    <cfRule type="expression" dxfId="38475" priority="1595">
      <formula>$F89="Pausada"</formula>
    </cfRule>
    <cfRule type="expression" dxfId="38474" priority="1603">
      <formula>$F85="Pausada"</formula>
    </cfRule>
  </conditionalFormatting>
  <conditionalFormatting sqref="D64">
    <cfRule type="expression" dxfId="38473" priority="1657">
      <formula>#REF!="Vencida"</formula>
    </cfRule>
    <cfRule type="expression" dxfId="38472" priority="1664">
      <formula>(#REF!&lt;0)*(LEN(#REF!)=0)*((#REF!="")+(#REF!="En curso"))</formula>
    </cfRule>
    <cfRule type="expression" dxfId="38471" priority="1663">
      <formula>(#REF!=0)*(#REF!&lt;&gt;"")*(LEN(#REF!)=0)*((#REF!="")+(#REF!="En curso"))</formula>
    </cfRule>
    <cfRule type="expression" dxfId="38470" priority="1662">
      <formula>#REF!="Completada"</formula>
    </cfRule>
    <cfRule type="expression" dxfId="38469" priority="1660">
      <formula>#REF!="Para hoy"</formula>
    </cfRule>
    <cfRule type="expression" dxfId="38468" priority="1641">
      <formula>#REF!="Vencida"</formula>
    </cfRule>
    <cfRule type="expression" dxfId="38467" priority="1642">
      <formula>#REF!="Cancelada"</formula>
    </cfRule>
    <cfRule type="expression" dxfId="38466" priority="1643">
      <formula>#REF!="Pausada"</formula>
    </cfRule>
    <cfRule type="expression" dxfId="38465" priority="1644">
      <formula>#REF!="Para hoy"</formula>
    </cfRule>
    <cfRule type="expression" dxfId="38464" priority="1645">
      <formula>#REF!="En curso"</formula>
    </cfRule>
    <cfRule type="expression" dxfId="38463" priority="1646">
      <formula>#REF!="Completada"</formula>
    </cfRule>
    <cfRule type="expression" dxfId="38462" priority="1647">
      <formula>(#REF!=0)*(#REF!&lt;&gt;"")*(LEN(#REF!)=0)*((#REF!="")+(#REF!="En curso"))</formula>
    </cfRule>
    <cfRule type="expression" dxfId="38461" priority="1648">
      <formula>(#REF!&lt;0)*(LEN(#REF!)=0)*((#REF!="")+(#REF!="En curso"))</formula>
    </cfRule>
    <cfRule type="expression" dxfId="38460" priority="1659">
      <formula>#REF!="Pausada"</formula>
    </cfRule>
    <cfRule type="expression" dxfId="38459" priority="1658">
      <formula>#REF!="Cancelada"</formula>
    </cfRule>
    <cfRule type="expression" dxfId="38458" priority="1661">
      <formula>#REF!="En curso"</formula>
    </cfRule>
  </conditionalFormatting>
  <conditionalFormatting sqref="D66">
    <cfRule type="expression" dxfId="38457" priority="4108">
      <formula>$F92="Para hoy"</formula>
    </cfRule>
    <cfRule type="expression" dxfId="38456" priority="4107">
      <formula>$F92="Pausada"</formula>
    </cfRule>
    <cfRule type="expression" dxfId="38455" priority="4106">
      <formula>$F92="Cancelada"</formula>
    </cfRule>
    <cfRule type="expression" dxfId="38454" priority="4105">
      <formula>$F92="Vencida"</formula>
    </cfRule>
    <cfRule type="expression" dxfId="38453" priority="5776">
      <formula>(#REF!&lt;0)*(LEN(#REF!)=0)*(($F81="")+($F81="En curso"))</formula>
    </cfRule>
    <cfRule type="expression" dxfId="38452" priority="4112">
      <formula>(#REF!&lt;0)*(LEN(#REF!)=0)*(($F92="")+($F92="En curso"))</formula>
    </cfRule>
    <cfRule type="expression" dxfId="38451" priority="4111">
      <formula>(#REF!=0)*(#REF!&lt;&gt;"")*(LEN(#REF!)=0)*(($F92="")+($F92="En curso"))</formula>
    </cfRule>
    <cfRule type="expression" dxfId="38450" priority="4110">
      <formula>$F92="Completada"</formula>
    </cfRule>
    <cfRule type="expression" dxfId="38449" priority="4109">
      <formula>$F92="En curso"</formula>
    </cfRule>
    <cfRule type="expression" dxfId="38448" priority="5769">
      <formula>$F81="Vencida"</formula>
    </cfRule>
    <cfRule type="expression" dxfId="38447" priority="5770">
      <formula>$F81="Cancelada"</formula>
    </cfRule>
    <cfRule type="expression" dxfId="38446" priority="5771">
      <formula>$F81="Pausada"</formula>
    </cfRule>
    <cfRule type="expression" dxfId="38445" priority="5772">
      <formula>$F81="Para hoy"</formula>
    </cfRule>
    <cfRule type="expression" dxfId="38444" priority="5773">
      <formula>$F81="En curso"</formula>
    </cfRule>
    <cfRule type="expression" dxfId="38443" priority="5774">
      <formula>$F81="Completada"</formula>
    </cfRule>
    <cfRule type="expression" dxfId="38442" priority="5775">
      <formula>(#REF!=0)*(#REF!&lt;&gt;"")*(LEN(#REF!)=0)*(($F81="")+($F81="En curso"))</formula>
    </cfRule>
  </conditionalFormatting>
  <conditionalFormatting sqref="D67">
    <cfRule type="expression" dxfId="38441" priority="1549">
      <formula>$F97="En curso"</formula>
    </cfRule>
    <cfRule type="expression" dxfId="38440" priority="1522">
      <formula>#REF!="Cancelada"</formula>
    </cfRule>
    <cfRule type="expression" dxfId="38439" priority="1550">
      <formula>$F97="Completada"</formula>
    </cfRule>
    <cfRule type="expression" dxfId="38438" priority="1523">
      <formula>#REF!="Pausada"</formula>
    </cfRule>
    <cfRule type="expression" dxfId="38437" priority="1524">
      <formula>#REF!="Para hoy"</formula>
    </cfRule>
    <cfRule type="expression" dxfId="38436" priority="1526">
      <formula>#REF!="Completada"</formula>
    </cfRule>
    <cfRule type="expression" dxfId="38435" priority="1527">
      <formula>(#REF!=0)*(#REF!&lt;&gt;"")*(LEN(#REF!)=0)*((#REF!="")+(#REF!="En curso"))</formula>
    </cfRule>
    <cfRule type="expression" dxfId="38434" priority="1528">
      <formula>(#REF!&lt;0)*(LEN(#REF!)=0)*((#REF!="")+(#REF!="En curso"))</formula>
    </cfRule>
    <cfRule type="expression" dxfId="38433" priority="1551">
      <formula>(#REF!=0)*(#REF!&lt;&gt;"")*(LEN(#REF!)=0)*(($F97="")+($F97="En curso"))</formula>
    </cfRule>
    <cfRule type="expression" dxfId="38432" priority="1552">
      <formula>(#REF!&lt;0)*(LEN(#REF!)=0)*(($F97="")+($F97="En curso"))</formula>
    </cfRule>
    <cfRule type="expression" dxfId="38431" priority="1521">
      <formula>#REF!="Vencida"</formula>
    </cfRule>
    <cfRule type="expression" dxfId="38430" priority="1548">
      <formula>$F97="Para hoy"</formula>
    </cfRule>
    <cfRule type="expression" dxfId="38429" priority="1547">
      <formula>$F97="Pausada"</formula>
    </cfRule>
    <cfRule type="expression" dxfId="38428" priority="1525">
      <formula>#REF!="En curso"</formula>
    </cfRule>
    <cfRule type="expression" dxfId="38427" priority="1546">
      <formula>$F97="Cancelada"</formula>
    </cfRule>
    <cfRule type="expression" dxfId="38426" priority="1545">
      <formula>$F97="Vencida"</formula>
    </cfRule>
  </conditionalFormatting>
  <conditionalFormatting sqref="D68">
    <cfRule type="expression" dxfId="38425" priority="5512">
      <formula>(#REF!&lt;0)*(LEN(#REF!)=0)*(($F74="")+($F74="En curso"))</formula>
    </cfRule>
    <cfRule type="expression" dxfId="38424" priority="5511">
      <formula>(#REF!=0)*(#REF!&lt;&gt;"")*(LEN(#REF!)=0)*(($F74="")+($F74="En curso"))</formula>
    </cfRule>
    <cfRule type="expression" dxfId="38423" priority="5508">
      <formula>$F74="Para hoy"</formula>
    </cfRule>
    <cfRule type="expression" dxfId="38422" priority="5507">
      <formula>$F74="Pausada"</formula>
    </cfRule>
    <cfRule type="expression" dxfId="38421" priority="5506">
      <formula>$F74="Cancelada"</formula>
    </cfRule>
    <cfRule type="expression" dxfId="38420" priority="5505">
      <formula>$F74="Vencida"</formula>
    </cfRule>
    <cfRule type="expression" dxfId="38419" priority="5509">
      <formula>$F74="En curso"</formula>
    </cfRule>
    <cfRule type="expression" dxfId="38418" priority="5510">
      <formula>$F74="Completada"</formula>
    </cfRule>
  </conditionalFormatting>
  <conditionalFormatting sqref="D69:D71">
    <cfRule type="expression" dxfId="38417" priority="5501">
      <formula>$F61="En curso"</formula>
    </cfRule>
    <cfRule type="expression" dxfId="38416" priority="5500">
      <formula>$F61="Para hoy"</formula>
    </cfRule>
    <cfRule type="expression" dxfId="38415" priority="5499">
      <formula>$F61="Pausada"</formula>
    </cfRule>
    <cfRule type="expression" dxfId="38414" priority="5498">
      <formula>$F61="Cancelada"</formula>
    </cfRule>
    <cfRule type="expression" dxfId="38413" priority="5497">
      <formula>$F61="Vencida"</formula>
    </cfRule>
    <cfRule type="expression" dxfId="38412" priority="5504">
      <formula>(#REF!&lt;0)*(LEN(#REF!)=0)*(($F61="")+($F61="En curso"))</formula>
    </cfRule>
    <cfRule type="expression" dxfId="38411" priority="5503">
      <formula>(#REF!=0)*(#REF!&lt;&gt;"")*(LEN(#REF!)=0)*(($F61="")+($F61="En curso"))</formula>
    </cfRule>
    <cfRule type="expression" dxfId="38410" priority="5502">
      <formula>$F61="Completada"</formula>
    </cfRule>
  </conditionalFormatting>
  <conditionalFormatting sqref="E4">
    <cfRule type="expression" dxfId="38409" priority="293">
      <formula>$F1="En curso"</formula>
    </cfRule>
    <cfRule type="expression" dxfId="38408" priority="294">
      <formula>$F1="Completada"</formula>
    </cfRule>
    <cfRule type="expression" dxfId="38407" priority="295">
      <formula>(#REF!=0)*(#REF!&lt;&gt;"")*(LEN(#REF!)=0)*(($F1="")+($F1="En curso"))</formula>
    </cfRule>
    <cfRule type="expression" dxfId="38406" priority="296">
      <formula>(#REF!&lt;0)*(LEN(#REF!)=0)*(($F1="")+($F1="En curso"))</formula>
    </cfRule>
    <cfRule type="expression" dxfId="38405" priority="291">
      <formula>$F1="Pausada"</formula>
    </cfRule>
    <cfRule type="expression" dxfId="38404" priority="289">
      <formula>$F1="Vencida"</formula>
    </cfRule>
    <cfRule type="expression" dxfId="38403" priority="290">
      <formula>$F1="Cancelada"</formula>
    </cfRule>
    <cfRule type="expression" dxfId="38402" priority="292">
      <formula>$F1="Para hoy"</formula>
    </cfRule>
  </conditionalFormatting>
  <conditionalFormatting sqref="E5">
    <cfRule type="expression" dxfId="38401" priority="310">
      <formula>$F1="Completada"</formula>
    </cfRule>
    <cfRule type="expression" dxfId="38400" priority="307">
      <formula>$F1="Pausada"</formula>
    </cfRule>
    <cfRule type="expression" dxfId="38399" priority="306">
      <formula>$F1="Cancelada"</formula>
    </cfRule>
    <cfRule type="expression" dxfId="38398" priority="311">
      <formula>(#REF!=0)*(#REF!&lt;&gt;"")*(LEN(#REF!)=0)*(($F1="")+($F1="En curso"))</formula>
    </cfRule>
    <cfRule type="expression" dxfId="38397" priority="312">
      <formula>(#REF!&lt;0)*(LEN(#REF!)=0)*(($F1="")+($F1="En curso"))</formula>
    </cfRule>
    <cfRule type="expression" dxfId="38396" priority="321">
      <formula>$F2="Vencida"</formula>
    </cfRule>
    <cfRule type="expression" dxfId="38395" priority="322">
      <formula>$F2="Cancelada"</formula>
    </cfRule>
    <cfRule type="expression" dxfId="38394" priority="305">
      <formula>$F1="Vencida"</formula>
    </cfRule>
    <cfRule type="expression" dxfId="38393" priority="326">
      <formula>$F2="Completada"</formula>
    </cfRule>
    <cfRule type="expression" dxfId="38392" priority="327">
      <formula>(#REF!=0)*(#REF!&lt;&gt;"")*(LEN(#REF!)=0)*(($F2="")+($F2="En curso"))</formula>
    </cfRule>
    <cfRule type="expression" dxfId="38391" priority="328">
      <formula>(#REF!&lt;0)*(LEN(#REF!)=0)*(($F2="")+($F2="En curso"))</formula>
    </cfRule>
    <cfRule type="expression" dxfId="38390" priority="325">
      <formula>$F2="En curso"</formula>
    </cfRule>
    <cfRule type="expression" dxfId="38389" priority="324">
      <formula>$F2="Para hoy"</formula>
    </cfRule>
    <cfRule type="expression" dxfId="38388" priority="323">
      <formula>$F2="Pausada"</formula>
    </cfRule>
    <cfRule type="expression" dxfId="38387" priority="309">
      <formula>$F1="En curso"</formula>
    </cfRule>
    <cfRule type="expression" dxfId="38386" priority="308">
      <formula>$F1="Para hoy"</formula>
    </cfRule>
  </conditionalFormatting>
  <conditionalFormatting sqref="E6:E7">
    <cfRule type="expression" dxfId="38385" priority="833">
      <formula>$F3="Vencida"</formula>
    </cfRule>
    <cfRule type="expression" dxfId="38384" priority="834">
      <formula>$F3="Cancelada"</formula>
    </cfRule>
    <cfRule type="expression" dxfId="38383" priority="836">
      <formula>$F3="Para hoy"</formula>
    </cfRule>
    <cfRule type="expression" dxfId="38382" priority="837">
      <formula>$F3="En curso"</formula>
    </cfRule>
    <cfRule type="expression" dxfId="38381" priority="838">
      <formula>$F3="Completada"</formula>
    </cfRule>
    <cfRule type="expression" dxfId="38380" priority="835">
      <formula>$F3="Pausada"</formula>
    </cfRule>
    <cfRule type="expression" dxfId="38379" priority="839">
      <formula>(#REF!=0)*(#REF!&lt;&gt;"")*(LEN(#REF!)=0)*(($F3="")+($F3="En curso"))</formula>
    </cfRule>
    <cfRule type="expression" dxfId="38378" priority="840">
      <formula>(#REF!&lt;0)*(LEN(#REF!)=0)*(($F3="")+($F3="En curso"))</formula>
    </cfRule>
  </conditionalFormatting>
  <conditionalFormatting sqref="E8">
    <cfRule type="expression" dxfId="38377" priority="2669">
      <formula>$F4="En curso"</formula>
    </cfRule>
    <cfRule type="expression" dxfId="38376" priority="2670">
      <formula>$F4="Completada"</formula>
    </cfRule>
    <cfRule type="expression" dxfId="38375" priority="2671">
      <formula>(#REF!=0)*(#REF!&lt;&gt;"")*(LEN(#REF!)=0)*(($F4="")+($F4="En curso"))</formula>
    </cfRule>
    <cfRule type="expression" dxfId="38374" priority="2668">
      <formula>$F4="Para hoy"</formula>
    </cfRule>
    <cfRule type="expression" dxfId="38373" priority="2672">
      <formula>(#REF!&lt;0)*(LEN(#REF!)=0)*(($F4="")+($F4="En curso"))</formula>
    </cfRule>
    <cfRule type="expression" dxfId="38372" priority="2667">
      <formula>$F4="Pausada"</formula>
    </cfRule>
    <cfRule type="expression" dxfId="38371" priority="2666">
      <formula>$F4="Cancelada"</formula>
    </cfRule>
    <cfRule type="expression" dxfId="38370" priority="2665">
      <formula>$F4="Vencida"</formula>
    </cfRule>
  </conditionalFormatting>
  <conditionalFormatting sqref="E9">
    <cfRule type="expression" dxfId="38369" priority="3437">
      <formula>$F5="En curso"</formula>
    </cfRule>
    <cfRule type="expression" dxfId="38368" priority="3438">
      <formula>$F5="Completada"</formula>
    </cfRule>
    <cfRule type="expression" dxfId="38367" priority="3439">
      <formula>(#REF!=0)*(#REF!&lt;&gt;"")*(LEN(#REF!)=0)*(($F5="")+($F5="En curso"))</formula>
    </cfRule>
    <cfRule type="expression" dxfId="38366" priority="3440">
      <formula>(#REF!&lt;0)*(LEN(#REF!)=0)*(($F5="")+($F5="En curso"))</formula>
    </cfRule>
    <cfRule type="expression" dxfId="38365" priority="2693">
      <formula>$F9="En curso"</formula>
    </cfRule>
    <cfRule type="expression" dxfId="38364" priority="3435">
      <formula>$F5="Pausada"</formula>
    </cfRule>
    <cfRule type="expression" dxfId="38363" priority="2696">
      <formula>(#REF!&lt;0)*(LEN(#REF!)=0)*(($F9="")+($F9="En curso"))</formula>
    </cfRule>
    <cfRule type="expression" dxfId="38362" priority="2695">
      <formula>(#REF!=0)*(#REF!&lt;&gt;"")*(LEN(#REF!)=0)*(($F9="")+($F9="En curso"))</formula>
    </cfRule>
    <cfRule type="expression" dxfId="38361" priority="2694">
      <formula>$F9="Completada"</formula>
    </cfRule>
    <cfRule type="expression" dxfId="38360" priority="2692">
      <formula>$F9="Para hoy"</formula>
    </cfRule>
    <cfRule type="expression" dxfId="38359" priority="2691">
      <formula>$F9="Pausada"</formula>
    </cfRule>
    <cfRule type="expression" dxfId="38358" priority="2690">
      <formula>$F9="Cancelada"</formula>
    </cfRule>
    <cfRule type="expression" dxfId="38357" priority="2689">
      <formula>$F9="Vencida"</formula>
    </cfRule>
    <cfRule type="expression" dxfId="38356" priority="3433">
      <formula>$F5="Vencida"</formula>
    </cfRule>
    <cfRule type="expression" dxfId="38355" priority="3434">
      <formula>$F5="Cancelada"</formula>
    </cfRule>
    <cfRule type="expression" dxfId="38354" priority="3436">
      <formula>$F5="Para hoy"</formula>
    </cfRule>
  </conditionalFormatting>
  <conditionalFormatting sqref="E10:E12">
    <cfRule type="expression" dxfId="38353" priority="32">
      <formula>(#REF!&lt;0)*(LEN(#REF!)=0)*(($F7="")+($F7="En curso"))</formula>
    </cfRule>
    <cfRule type="expression" dxfId="38352" priority="27">
      <formula>$F7="Pausada"</formula>
    </cfRule>
    <cfRule type="expression" dxfId="38351" priority="26">
      <formula>$F7="Cancelada"</formula>
    </cfRule>
    <cfRule type="expression" dxfId="38350" priority="31">
      <formula>(#REF!=0)*(#REF!&lt;&gt;"")*(LEN(#REF!)=0)*(($F7="")+($F7="En curso"))</formula>
    </cfRule>
    <cfRule type="expression" dxfId="38349" priority="25">
      <formula>$F7="Vencida"</formula>
    </cfRule>
    <cfRule type="expression" dxfId="38348" priority="30">
      <formula>$F7="Completada"</formula>
    </cfRule>
    <cfRule type="expression" dxfId="38347" priority="29">
      <formula>$F7="En curso"</formula>
    </cfRule>
    <cfRule type="expression" dxfId="38346" priority="28">
      <formula>$F7="Para hoy"</formula>
    </cfRule>
  </conditionalFormatting>
  <conditionalFormatting sqref="E11">
    <cfRule type="expression" dxfId="38345" priority="13">
      <formula>$F8="En curso"</formula>
    </cfRule>
    <cfRule type="expression" dxfId="38344" priority="10">
      <formula>$F8="Cancelada"</formula>
    </cfRule>
    <cfRule type="expression" dxfId="38343" priority="11">
      <formula>$F8="Pausada"</formula>
    </cfRule>
    <cfRule type="expression" dxfId="38342" priority="12">
      <formula>$F8="Para hoy"</formula>
    </cfRule>
    <cfRule type="expression" dxfId="38341" priority="14">
      <formula>$F8="Completada"</formula>
    </cfRule>
    <cfRule type="expression" dxfId="38340" priority="15">
      <formula>(#REF!=0)*(#REF!&lt;&gt;"")*(LEN(#REF!)=0)*(($F8="")+($F8="En curso"))</formula>
    </cfRule>
    <cfRule type="expression" dxfId="38339" priority="16">
      <formula>(#REF!&lt;0)*(LEN(#REF!)=0)*(($F8="")+($F8="En curso"))</formula>
    </cfRule>
    <cfRule type="expression" dxfId="38338" priority="9">
      <formula>$F8="Vencida"</formula>
    </cfRule>
  </conditionalFormatting>
  <conditionalFormatting sqref="E13:E14">
    <cfRule type="expression" dxfId="38337" priority="2873">
      <formula>$F13="Vencida"</formula>
    </cfRule>
    <cfRule type="expression" dxfId="38336" priority="2874">
      <formula>$F13="Cancelada"</formula>
    </cfRule>
    <cfRule type="expression" dxfId="38335" priority="2875">
      <formula>$F13="Pausada"</formula>
    </cfRule>
    <cfRule type="expression" dxfId="38334" priority="2876">
      <formula>$F13="Para hoy"</formula>
    </cfRule>
    <cfRule type="expression" dxfId="38333" priority="2877">
      <formula>$F13="En curso"</formula>
    </cfRule>
    <cfRule type="expression" dxfId="38332" priority="2878">
      <formula>$F13="Completada"</formula>
    </cfRule>
    <cfRule type="expression" dxfId="38331" priority="2879">
      <formula>(#REF!=0)*(#REF!&lt;&gt;"")*(LEN(#REF!)=0)*(($F13="")+($F13="En curso"))</formula>
    </cfRule>
    <cfRule type="expression" dxfId="38330" priority="2880">
      <formula>(#REF!&lt;0)*(LEN(#REF!)=0)*(($F13="")+($F13="En curso"))</formula>
    </cfRule>
  </conditionalFormatting>
  <conditionalFormatting sqref="E13:E18">
    <cfRule type="expression" dxfId="38329" priority="3745">
      <formula>$F10="Vencida"</formula>
    </cfRule>
    <cfRule type="expression" dxfId="38328" priority="3752">
      <formula>(#REF!&lt;0)*(LEN(#REF!)=0)*(($F10="")+($F10="En curso"))</formula>
    </cfRule>
    <cfRule type="expression" dxfId="38327" priority="3746">
      <formula>$F10="Cancelada"</formula>
    </cfRule>
    <cfRule type="expression" dxfId="38326" priority="3749">
      <formula>$F10="En curso"</formula>
    </cfRule>
    <cfRule type="expression" dxfId="38325" priority="3750">
      <formula>$F10="Completada"</formula>
    </cfRule>
    <cfRule type="expression" dxfId="38324" priority="3751">
      <formula>(#REF!=0)*(#REF!&lt;&gt;"")*(LEN(#REF!)=0)*(($F10="")+($F10="En curso"))</formula>
    </cfRule>
    <cfRule type="expression" dxfId="38323" priority="3748">
      <formula>$F10="Para hoy"</formula>
    </cfRule>
    <cfRule type="expression" dxfId="38322" priority="3747">
      <formula>$F10="Pausada"</formula>
    </cfRule>
  </conditionalFormatting>
  <conditionalFormatting sqref="E20">
    <cfRule type="expression" dxfId="38321" priority="5308">
      <formula>$F20="Para hoy"</formula>
    </cfRule>
    <cfRule type="expression" dxfId="38320" priority="5311">
      <formula>(#REF!=0)*(#REF!&lt;&gt;"")*(LEN(#REF!)=0)*(($F20="")+($F20="En curso"))</formula>
    </cfRule>
    <cfRule type="expression" dxfId="38319" priority="5312">
      <formula>(#REF!&lt;0)*(LEN(#REF!)=0)*(($F20="")+($F20="En curso"))</formula>
    </cfRule>
    <cfRule type="expression" dxfId="38318" priority="5307">
      <formula>$F20="Pausada"</formula>
    </cfRule>
    <cfRule type="expression" dxfId="38317" priority="5309">
      <formula>$F20="En curso"</formula>
    </cfRule>
    <cfRule type="expression" dxfId="38316" priority="5310">
      <formula>$F20="Completada"</formula>
    </cfRule>
    <cfRule type="expression" dxfId="38315" priority="5305">
      <formula>$F20="Vencida"</formula>
    </cfRule>
    <cfRule type="expression" dxfId="38314" priority="5306">
      <formula>$F20="Cancelada"</formula>
    </cfRule>
  </conditionalFormatting>
  <conditionalFormatting sqref="E24 C24">
    <cfRule type="expression" dxfId="38313" priority="241">
      <formula>$F21="Vencida"</formula>
    </cfRule>
  </conditionalFormatting>
  <conditionalFormatting sqref="E24">
    <cfRule type="expression" dxfId="38312" priority="167">
      <formula>(#REF!=0)*(#REF!&lt;&gt;"")*(LEN(#REF!)=0)*(($F24="")+($F24="En curso"))</formula>
    </cfRule>
    <cfRule type="expression" dxfId="38311" priority="166">
      <formula>$F24="Completada"</formula>
    </cfRule>
    <cfRule type="expression" dxfId="38310" priority="168">
      <formula>(#REF!&lt;0)*(LEN(#REF!)=0)*(($F24="")+($F24="En curso"))</formula>
    </cfRule>
    <cfRule type="expression" dxfId="38309" priority="165">
      <formula>$F24="En curso"</formula>
    </cfRule>
    <cfRule type="expression" dxfId="38308" priority="164">
      <formula>$F24="Para hoy"</formula>
    </cfRule>
    <cfRule type="expression" dxfId="38307" priority="163">
      <formula>$F24="Pausada"</formula>
    </cfRule>
    <cfRule type="expression" dxfId="38306" priority="162">
      <formula>$F24="Cancelada"</formula>
    </cfRule>
    <cfRule type="expression" dxfId="38305" priority="161">
      <formula>$F24="Vencida"</formula>
    </cfRule>
  </conditionalFormatting>
  <conditionalFormatting sqref="E25:E26">
    <cfRule type="expression" dxfId="38304" priority="103">
      <formula>(#REF!=0)*(#REF!&lt;&gt;"")*(LEN(#REF!)=0)*(($F22="")+($F22="En curso"))</formula>
    </cfRule>
    <cfRule type="expression" dxfId="38303" priority="102">
      <formula>$F22="Completada"</formula>
    </cfRule>
    <cfRule type="expression" dxfId="38302" priority="101">
      <formula>$F22="En curso"</formula>
    </cfRule>
    <cfRule type="expression" dxfId="38301" priority="100">
      <formula>$F22="Para hoy"</formula>
    </cfRule>
    <cfRule type="expression" dxfId="38300" priority="99">
      <formula>$F22="Pausada"</formula>
    </cfRule>
    <cfRule type="expression" dxfId="38299" priority="98">
      <formula>$F22="Cancelada"</formula>
    </cfRule>
    <cfRule type="expression" dxfId="38298" priority="97">
      <formula>$F22="Vencida"</formula>
    </cfRule>
    <cfRule type="expression" dxfId="38297" priority="104">
      <formula>(#REF!&lt;0)*(LEN(#REF!)=0)*(($F22="")+($F22="En curso"))</formula>
    </cfRule>
  </conditionalFormatting>
  <conditionalFormatting sqref="E27:E28">
    <cfRule type="expression" dxfId="38296" priority="206">
      <formula>$F27="Completada"</formula>
    </cfRule>
    <cfRule type="expression" dxfId="38295" priority="201">
      <formula>$F27="Vencida"</formula>
    </cfRule>
    <cfRule type="expression" dxfId="38294" priority="202">
      <formula>$F27="Cancelada"</formula>
    </cfRule>
    <cfRule type="expression" dxfId="38293" priority="203">
      <formula>$F27="Pausada"</formula>
    </cfRule>
    <cfRule type="expression" dxfId="38292" priority="205">
      <formula>$F27="En curso"</formula>
    </cfRule>
    <cfRule type="expression" dxfId="38291" priority="207">
      <formula>(#REF!=0)*(#REF!&lt;&gt;"")*(LEN(#REF!)=0)*(($F27="")+($F27="En curso"))</formula>
    </cfRule>
    <cfRule type="expression" dxfId="38290" priority="208">
      <formula>(#REF!&lt;0)*(LEN(#REF!)=0)*(($F27="")+($F27="En curso"))</formula>
    </cfRule>
    <cfRule type="expression" dxfId="38289" priority="204">
      <formula>$F27="Para hoy"</formula>
    </cfRule>
  </conditionalFormatting>
  <conditionalFormatting sqref="E27:E30">
    <cfRule type="expression" dxfId="38288" priority="252">
      <formula>$F24="Para hoy"</formula>
    </cfRule>
    <cfRule type="expression" dxfId="38287" priority="253">
      <formula>$F24="En curso"</formula>
    </cfRule>
    <cfRule type="expression" dxfId="38286" priority="254">
      <formula>$F24="Completada"</formula>
    </cfRule>
    <cfRule type="expression" dxfId="38285" priority="255">
      <formula>(#REF!=0)*(#REF!&lt;&gt;"")*(LEN(#REF!)=0)*(($F24="")+($F24="En curso"))</formula>
    </cfRule>
    <cfRule type="expression" dxfId="38284" priority="256">
      <formula>(#REF!&lt;0)*(LEN(#REF!)=0)*(($F24="")+($F24="En curso"))</formula>
    </cfRule>
    <cfRule type="expression" dxfId="38283" priority="250">
      <formula>$F24="Cancelada"</formula>
    </cfRule>
    <cfRule type="expression" dxfId="38282" priority="249">
      <formula>$F24="Vencida"</formula>
    </cfRule>
    <cfRule type="expression" dxfId="38281" priority="251">
      <formula>$F24="Pausada"</formula>
    </cfRule>
  </conditionalFormatting>
  <conditionalFormatting sqref="E30">
    <cfRule type="expression" dxfId="38280" priority="1216">
      <formula>(#REF!&lt;0)*(LEN(#REF!)=0)*(($F27="")+($F27="En curso"))</formula>
    </cfRule>
    <cfRule type="expression" dxfId="38279" priority="1215">
      <formula>(#REF!=0)*(#REF!&lt;&gt;"")*(LEN(#REF!)=0)*(($F27="")+($F27="En curso"))</formula>
    </cfRule>
    <cfRule type="expression" dxfId="38278" priority="1214">
      <formula>$F27="Completada"</formula>
    </cfRule>
    <cfRule type="expression" dxfId="38277" priority="1213">
      <formula>$F27="En curso"</formula>
    </cfRule>
    <cfRule type="expression" dxfId="38276" priority="1212">
      <formula>$F27="Para hoy"</formula>
    </cfRule>
    <cfRule type="expression" dxfId="38275" priority="1211">
      <formula>$F27="Pausada"</formula>
    </cfRule>
    <cfRule type="expression" dxfId="38274" priority="1209">
      <formula>$F27="Vencida"</formula>
    </cfRule>
    <cfRule type="expression" dxfId="38273" priority="1210">
      <formula>$F27="Cancelada"</formula>
    </cfRule>
  </conditionalFormatting>
  <conditionalFormatting sqref="E31">
    <cfRule type="expression" dxfId="38272" priority="2382">
      <formula>$F28="Completada"</formula>
    </cfRule>
    <cfRule type="expression" dxfId="38271" priority="2379">
      <formula>$F28="Pausada"</formula>
    </cfRule>
    <cfRule type="expression" dxfId="38270" priority="2383">
      <formula>(#REF!=0)*(#REF!&lt;&gt;"")*(LEN(#REF!)=0)*(($F28="")+($F28="En curso"))</formula>
    </cfRule>
    <cfRule type="expression" dxfId="38269" priority="2381">
      <formula>$F28="En curso"</formula>
    </cfRule>
    <cfRule type="expression" dxfId="38268" priority="2378">
      <formula>$F28="Cancelada"</formula>
    </cfRule>
    <cfRule type="expression" dxfId="38267" priority="2377">
      <formula>$F28="Vencida"</formula>
    </cfRule>
    <cfRule type="expression" dxfId="38266" priority="2384">
      <formula>(#REF!&lt;0)*(LEN(#REF!)=0)*(($F28="")+($F28="En curso"))</formula>
    </cfRule>
    <cfRule type="expression" dxfId="38265" priority="2380">
      <formula>$F28="Para hoy"</formula>
    </cfRule>
  </conditionalFormatting>
  <conditionalFormatting sqref="E31:E32">
    <cfRule type="expression" dxfId="38264" priority="2328">
      <formula>(#REF!&lt;0)*(LEN(#REF!)=0)*(($F28="")+($F28="En curso"))</formula>
    </cfRule>
    <cfRule type="expression" dxfId="38263" priority="2327">
      <formula>(#REF!=0)*(#REF!&lt;&gt;"")*(LEN(#REF!)=0)*(($F28="")+($F28="En curso"))</formula>
    </cfRule>
    <cfRule type="expression" dxfId="38262" priority="2324">
      <formula>$F28="Para hoy"</formula>
    </cfRule>
    <cfRule type="expression" dxfId="38261" priority="2325">
      <formula>$F28="En curso"</formula>
    </cfRule>
    <cfRule type="expression" dxfId="38260" priority="2326">
      <formula>$F28="Completada"</formula>
    </cfRule>
    <cfRule type="expression" dxfId="38259" priority="2322">
      <formula>$F28="Cancelada"</formula>
    </cfRule>
    <cfRule type="expression" dxfId="38258" priority="2323">
      <formula>$F28="Pausada"</formula>
    </cfRule>
    <cfRule type="expression" dxfId="38257" priority="2321">
      <formula>$F28="Vencida"</formula>
    </cfRule>
  </conditionalFormatting>
  <conditionalFormatting sqref="E32">
    <cfRule type="expression" dxfId="38256" priority="2301">
      <formula>$F28="En curso"</formula>
    </cfRule>
    <cfRule type="expression" dxfId="38255" priority="2300">
      <formula>$F28="Para hoy"</formula>
    </cfRule>
    <cfRule type="expression" dxfId="38254" priority="2299">
      <formula>$F28="Pausada"</formula>
    </cfRule>
    <cfRule type="expression" dxfId="38253" priority="2298">
      <formula>$F28="Cancelada"</formula>
    </cfRule>
    <cfRule type="expression" dxfId="38252" priority="2297">
      <formula>$F28="Vencida"</formula>
    </cfRule>
    <cfRule type="expression" dxfId="38251" priority="2302">
      <formula>$F28="Completada"</formula>
    </cfRule>
    <cfRule type="expression" dxfId="38250" priority="2304">
      <formula>(#REF!&lt;0)*(LEN(#REF!)=0)*(($F28="")+($F28="En curso"))</formula>
    </cfRule>
    <cfRule type="expression" dxfId="38249" priority="2303">
      <formula>(#REF!=0)*(#REF!&lt;&gt;"")*(LEN(#REF!)=0)*(($F28="")+($F28="En curso"))</formula>
    </cfRule>
  </conditionalFormatting>
  <conditionalFormatting sqref="E33">
    <cfRule type="expression" dxfId="38248" priority="1718">
      <formula>$F30="Completada"</formula>
    </cfRule>
    <cfRule type="expression" dxfId="38247" priority="1716">
      <formula>$F30="Para hoy"</formula>
    </cfRule>
    <cfRule type="expression" dxfId="38246" priority="1715">
      <formula>$F30="Pausada"</formula>
    </cfRule>
    <cfRule type="expression" dxfId="38245" priority="1714">
      <formula>$F30="Cancelada"</formula>
    </cfRule>
    <cfRule type="expression" dxfId="38244" priority="1713">
      <formula>$F30="Vencida"</formula>
    </cfRule>
    <cfRule type="expression" dxfId="38243" priority="1720">
      <formula>(#REF!&lt;0)*(LEN(#REF!)=0)*(($F30="")+($F30="En curso"))</formula>
    </cfRule>
    <cfRule type="expression" dxfId="38242" priority="1719">
      <formula>(#REF!=0)*(#REF!&lt;&gt;"")*(LEN(#REF!)=0)*(($F30="")+($F30="En curso"))</formula>
    </cfRule>
    <cfRule type="expression" dxfId="38241" priority="1717">
      <formula>$F30="En curso"</formula>
    </cfRule>
  </conditionalFormatting>
  <conditionalFormatting sqref="E34 C33:C34">
    <cfRule type="expression" dxfId="38240" priority="1993">
      <formula>$F30="Vencida"</formula>
    </cfRule>
  </conditionalFormatting>
  <conditionalFormatting sqref="E34">
    <cfRule type="expression" dxfId="38239" priority="1978">
      <formula>$F34="Cancelada"</formula>
    </cfRule>
    <cfRule type="expression" dxfId="38238" priority="1977">
      <formula>$F34="Vencida"</formula>
    </cfRule>
    <cfRule type="expression" dxfId="38237" priority="1980">
      <formula>$F34="Para hoy"</formula>
    </cfRule>
    <cfRule type="expression" dxfId="38236" priority="1981">
      <formula>$F34="En curso"</formula>
    </cfRule>
    <cfRule type="expression" dxfId="38235" priority="1979">
      <formula>$F34="Pausada"</formula>
    </cfRule>
    <cfRule type="expression" dxfId="38234" priority="1982">
      <formula>$F34="Completada"</formula>
    </cfRule>
    <cfRule type="expression" dxfId="38233" priority="1983">
      <formula>(#REF!=0)*(#REF!&lt;&gt;"")*(LEN(#REF!)=0)*(($F34="")+($F34="En curso"))</formula>
    </cfRule>
    <cfRule type="expression" dxfId="38232" priority="1984">
      <formula>(#REF!&lt;0)*(LEN(#REF!)=0)*(($F34="")+($F34="En curso"))</formula>
    </cfRule>
  </conditionalFormatting>
  <conditionalFormatting sqref="E35:E36">
    <cfRule type="expression" dxfId="38231" priority="1758">
      <formula>$F32="Completada"</formula>
    </cfRule>
    <cfRule type="expression" dxfId="38230" priority="1757">
      <formula>$F32="En curso"</formula>
    </cfRule>
    <cfRule type="expression" dxfId="38229" priority="1756">
      <formula>$F32="Para hoy"</formula>
    </cfRule>
    <cfRule type="expression" dxfId="38228" priority="1755">
      <formula>$F32="Pausada"</formula>
    </cfRule>
    <cfRule type="expression" dxfId="38227" priority="1754">
      <formula>$F32="Cancelada"</formula>
    </cfRule>
    <cfRule type="expression" dxfId="38226" priority="1753">
      <formula>$F32="Vencida"</formula>
    </cfRule>
    <cfRule type="expression" dxfId="38225" priority="1760">
      <formula>(#REF!&lt;0)*(LEN(#REF!)=0)*(($F32="")+($F32="En curso"))</formula>
    </cfRule>
    <cfRule type="expression" dxfId="38224" priority="1759">
      <formula>(#REF!=0)*(#REF!&lt;&gt;"")*(LEN(#REF!)=0)*(($F32="")+($F32="En curso"))</formula>
    </cfRule>
  </conditionalFormatting>
  <conditionalFormatting sqref="E37:E39">
    <cfRule type="expression" dxfId="38223" priority="4426">
      <formula>$F37="Cancelada"</formula>
    </cfRule>
    <cfRule type="expression" dxfId="38222" priority="4432">
      <formula>(#REF!&lt;0)*(LEN(#REF!)=0)*(($F37="")+($F37="En curso"))</formula>
    </cfRule>
    <cfRule type="expression" dxfId="38221" priority="4425">
      <formula>$F37="Vencida"</formula>
    </cfRule>
    <cfRule type="expression" dxfId="38220" priority="4427">
      <formula>$F37="Pausada"</formula>
    </cfRule>
    <cfRule type="expression" dxfId="38219" priority="4428">
      <formula>$F37="Para hoy"</formula>
    </cfRule>
    <cfRule type="expression" dxfId="38218" priority="4429">
      <formula>$F37="En curso"</formula>
    </cfRule>
    <cfRule type="expression" dxfId="38217" priority="4430">
      <formula>$F37="Completada"</formula>
    </cfRule>
    <cfRule type="expression" dxfId="38216" priority="4431">
      <formula>(#REF!=0)*(#REF!&lt;&gt;"")*(LEN(#REF!)=0)*(($F37="")+($F37="En curso"))</formula>
    </cfRule>
  </conditionalFormatting>
  <conditionalFormatting sqref="E43">
    <cfRule type="expression" dxfId="38215" priority="539">
      <formula>$F39="Pausada"</formula>
    </cfRule>
    <cfRule type="expression" dxfId="38214" priority="537">
      <formula>$F39="Vencida"</formula>
    </cfRule>
    <cfRule type="expression" dxfId="38213" priority="538">
      <formula>$F39="Cancelada"</formula>
    </cfRule>
    <cfRule type="expression" dxfId="38212" priority="540">
      <formula>$F39="Para hoy"</formula>
    </cfRule>
    <cfRule type="expression" dxfId="38211" priority="541">
      <formula>$F39="En curso"</formula>
    </cfRule>
    <cfRule type="expression" dxfId="38210" priority="542">
      <formula>$F39="Completada"</formula>
    </cfRule>
    <cfRule type="expression" dxfId="38209" priority="543">
      <formula>(#REF!=0)*(#REF!&lt;&gt;"")*(LEN(#REF!)=0)*(($F39="")+($F39="En curso"))</formula>
    </cfRule>
    <cfRule type="expression" dxfId="38208" priority="544">
      <formula>(#REF!&lt;0)*(LEN(#REF!)=0)*(($F39="")+($F39="En curso"))</formula>
    </cfRule>
  </conditionalFormatting>
  <conditionalFormatting sqref="E44">
    <cfRule type="expression" dxfId="38207" priority="516">
      <formula>$F41="Para hoy"</formula>
    </cfRule>
    <cfRule type="expression" dxfId="38206" priority="517">
      <formula>$F41="En curso"</formula>
    </cfRule>
    <cfRule type="expression" dxfId="38205" priority="518">
      <formula>$F41="Completada"</formula>
    </cfRule>
    <cfRule type="expression" dxfId="38204" priority="519">
      <formula>(#REF!=0)*(#REF!&lt;&gt;"")*(LEN(#REF!)=0)*(($F41="")+($F41="En curso"))</formula>
    </cfRule>
    <cfRule type="expression" dxfId="38203" priority="520">
      <formula>(#REF!&lt;0)*(LEN(#REF!)=0)*(($F41="")+($F41="En curso"))</formula>
    </cfRule>
    <cfRule type="expression" dxfId="38202" priority="513">
      <formula>$F41="Vencida"</formula>
    </cfRule>
    <cfRule type="expression" dxfId="38201" priority="514">
      <formula>$F41="Cancelada"</formula>
    </cfRule>
    <cfRule type="expression" dxfId="38200" priority="515">
      <formula>$F41="Pausada"</formula>
    </cfRule>
  </conditionalFormatting>
  <conditionalFormatting sqref="E45">
    <cfRule type="expression" dxfId="38199" priority="2022">
      <formula>$F41="Completada"</formula>
    </cfRule>
    <cfRule type="expression" dxfId="38198" priority="2021">
      <formula>$F41="En curso"</formula>
    </cfRule>
    <cfRule type="expression" dxfId="38197" priority="2020">
      <formula>$F41="Para hoy"</formula>
    </cfRule>
    <cfRule type="expression" dxfId="38196" priority="2047">
      <formula>(#REF!=0)*(#REF!&lt;&gt;"")*(LEN(#REF!)=0)*(($F42="")+($F42="En curso"))</formula>
    </cfRule>
    <cfRule type="expression" dxfId="38195" priority="2018">
      <formula>$F41="Cancelada"</formula>
    </cfRule>
    <cfRule type="expression" dxfId="38194" priority="2017">
      <formula>$F41="Vencida"</formula>
    </cfRule>
    <cfRule type="expression" dxfId="38193" priority="2044">
      <formula>$F42="Para hoy"</formula>
    </cfRule>
    <cfRule type="expression" dxfId="38192" priority="2048">
      <formula>(#REF!&lt;0)*(LEN(#REF!)=0)*(($F42="")+($F42="En curso"))</formula>
    </cfRule>
    <cfRule type="expression" dxfId="38191" priority="2046">
      <formula>$F42="Completada"</formula>
    </cfRule>
    <cfRule type="expression" dxfId="38190" priority="2045">
      <formula>$F42="En curso"</formula>
    </cfRule>
    <cfRule type="expression" dxfId="38189" priority="2043">
      <formula>$F42="Pausada"</formula>
    </cfRule>
    <cfRule type="expression" dxfId="38188" priority="2042">
      <formula>$F42="Cancelada"</formula>
    </cfRule>
    <cfRule type="expression" dxfId="38187" priority="2041">
      <formula>$F42="Vencida"</formula>
    </cfRule>
    <cfRule type="expression" dxfId="38186" priority="2024">
      <formula>(#REF!&lt;0)*(LEN(#REF!)=0)*(($F41="")+($F41="En curso"))</formula>
    </cfRule>
    <cfRule type="expression" dxfId="38185" priority="2023">
      <formula>(#REF!=0)*(#REF!&lt;&gt;"")*(LEN(#REF!)=0)*(($F41="")+($F41="En curso"))</formula>
    </cfRule>
    <cfRule type="expression" dxfId="38184" priority="2019">
      <formula>$F41="Pausada"</formula>
    </cfRule>
  </conditionalFormatting>
  <conditionalFormatting sqref="E46">
    <cfRule type="expression" dxfId="38183" priority="1883">
      <formula>$F43="Pausada"</formula>
    </cfRule>
    <cfRule type="expression" dxfId="38182" priority="1882">
      <formula>$F43="Cancelada"</formula>
    </cfRule>
    <cfRule type="expression" dxfId="38181" priority="1881">
      <formula>$F43="Vencida"</formula>
    </cfRule>
    <cfRule type="expression" dxfId="38180" priority="1897">
      <formula>$F43="Vencida"</formula>
    </cfRule>
    <cfRule type="expression" dxfId="38179" priority="1904">
      <formula>(#REF!&lt;0)*(LEN(#REF!)=0)*(($F43="")+($F43="En curso"))</formula>
    </cfRule>
    <cfRule type="expression" dxfId="38178" priority="1903">
      <formula>(#REF!=0)*(#REF!&lt;&gt;"")*(LEN(#REF!)=0)*(($F43="")+($F43="En curso"))</formula>
    </cfRule>
    <cfRule type="expression" dxfId="38177" priority="1902">
      <formula>$F43="Completada"</formula>
    </cfRule>
    <cfRule type="expression" dxfId="38176" priority="1901">
      <formula>$F43="En curso"</formula>
    </cfRule>
    <cfRule type="expression" dxfId="38175" priority="1900">
      <formula>$F43="Para hoy"</formula>
    </cfRule>
    <cfRule type="expression" dxfId="38174" priority="1899">
      <formula>$F43="Pausada"</formula>
    </cfRule>
    <cfRule type="expression" dxfId="38173" priority="1898">
      <formula>$F43="Cancelada"</formula>
    </cfRule>
    <cfRule type="expression" dxfId="38172" priority="1888">
      <formula>(#REF!&lt;0)*(LEN(#REF!)=0)*(($F43="")+($F43="En curso"))</formula>
    </cfRule>
    <cfRule type="expression" dxfId="38171" priority="1887">
      <formula>(#REF!=0)*(#REF!&lt;&gt;"")*(LEN(#REF!)=0)*(($F43="")+($F43="En curso"))</formula>
    </cfRule>
    <cfRule type="expression" dxfId="38170" priority="1886">
      <formula>$F43="Completada"</formula>
    </cfRule>
    <cfRule type="expression" dxfId="38169" priority="1885">
      <formula>$F43="En curso"</formula>
    </cfRule>
    <cfRule type="expression" dxfId="38168" priority="1884">
      <formula>$F43="Para hoy"</formula>
    </cfRule>
  </conditionalFormatting>
  <conditionalFormatting sqref="E47">
    <cfRule type="expression" dxfId="38167" priority="3000">
      <formula>(#REF!&lt;0)*(LEN(#REF!)=0)*(($F44="")+($F44="En curso"))</formula>
    </cfRule>
    <cfRule type="expression" dxfId="38166" priority="2999">
      <formula>(#REF!=0)*(#REF!&lt;&gt;"")*(LEN(#REF!)=0)*(($F44="")+($F44="En curso"))</formula>
    </cfRule>
    <cfRule type="expression" dxfId="38165" priority="2998">
      <formula>$F44="Completada"</formula>
    </cfRule>
    <cfRule type="expression" dxfId="38164" priority="2997">
      <formula>$F44="En curso"</formula>
    </cfRule>
    <cfRule type="expression" dxfId="38163" priority="2996">
      <formula>$F44="Para hoy"</formula>
    </cfRule>
    <cfRule type="expression" dxfId="38162" priority="2994">
      <formula>$F44="Cancelada"</formula>
    </cfRule>
    <cfRule type="expression" dxfId="38161" priority="2993">
      <formula>$F44="Vencida"</formula>
    </cfRule>
    <cfRule type="expression" dxfId="38160" priority="2995">
      <formula>$F44="Pausada"</formula>
    </cfRule>
  </conditionalFormatting>
  <conditionalFormatting sqref="E47:E48">
    <cfRule type="expression" dxfId="38159" priority="2980">
      <formula>$F47="Para hoy"</formula>
    </cfRule>
    <cfRule type="expression" dxfId="38158" priority="2979">
      <formula>$F47="Pausada"</formula>
    </cfRule>
    <cfRule type="expression" dxfId="38157" priority="2978">
      <formula>$F47="Cancelada"</formula>
    </cfRule>
    <cfRule type="expression" dxfId="38156" priority="2984">
      <formula>(#REF!&lt;0)*(LEN(#REF!)=0)*(($F47="")+($F47="En curso"))</formula>
    </cfRule>
    <cfRule type="expression" dxfId="38155" priority="2983">
      <formula>(#REF!=0)*(#REF!&lt;&gt;"")*(LEN(#REF!)=0)*(($F47="")+($F47="En curso"))</formula>
    </cfRule>
    <cfRule type="expression" dxfId="38154" priority="2977">
      <formula>$F47="Vencida"</formula>
    </cfRule>
    <cfRule type="expression" dxfId="38153" priority="2982">
      <formula>$F47="Completada"</formula>
    </cfRule>
    <cfRule type="expression" dxfId="38152" priority="2981">
      <formula>$F47="En curso"</formula>
    </cfRule>
  </conditionalFormatting>
  <conditionalFormatting sqref="E49:E50">
    <cfRule type="expression" dxfId="38151" priority="5696">
      <formula>(#REF!&lt;0)*(LEN(#REF!)=0)*(($F46="")+($F46="En curso"))</formula>
    </cfRule>
    <cfRule type="expression" dxfId="38150" priority="5694">
      <formula>$F46="Completada"</formula>
    </cfRule>
    <cfRule type="expression" dxfId="38149" priority="5693">
      <formula>$F46="En curso"</formula>
    </cfRule>
    <cfRule type="expression" dxfId="38148" priority="5690">
      <formula>$F46="Cancelada"</formula>
    </cfRule>
    <cfRule type="expression" dxfId="38147" priority="5692">
      <formula>$F46="Para hoy"</formula>
    </cfRule>
    <cfRule type="expression" dxfId="38146" priority="5691">
      <formula>$F46="Pausada"</formula>
    </cfRule>
    <cfRule type="expression" dxfId="38145" priority="5689">
      <formula>$F46="Vencida"</formula>
    </cfRule>
    <cfRule type="expression" dxfId="38144" priority="5695">
      <formula>(#REF!=0)*(#REF!&lt;&gt;"")*(LEN(#REF!)=0)*(($F46="")+($F46="En curso"))</formula>
    </cfRule>
  </conditionalFormatting>
  <conditionalFormatting sqref="E51">
    <cfRule type="expression" dxfId="38143" priority="6256">
      <formula>(#REF!&lt;0)*(LEN(#REF!)=0)*(($F47="")+($F47="En curso"))</formula>
    </cfRule>
    <cfRule type="expression" dxfId="38142" priority="6265">
      <formula>$F47="Vencida"</formula>
    </cfRule>
    <cfRule type="expression" dxfId="38141" priority="6266">
      <formula>$F47="Cancelada"</formula>
    </cfRule>
    <cfRule type="expression" dxfId="38140" priority="6267">
      <formula>$F47="Pausada"</formula>
    </cfRule>
    <cfRule type="expression" dxfId="38139" priority="6249">
      <formula>$F47="Vencida"</formula>
    </cfRule>
    <cfRule type="expression" dxfId="38138" priority="6268">
      <formula>$F47="Para hoy"</formula>
    </cfRule>
    <cfRule type="expression" dxfId="38137" priority="6269">
      <formula>$F47="En curso"</formula>
    </cfRule>
    <cfRule type="expression" dxfId="38136" priority="6270">
      <formula>$F47="Completada"</formula>
    </cfRule>
    <cfRule type="expression" dxfId="38135" priority="6250">
      <formula>$F47="Cancelada"</formula>
    </cfRule>
    <cfRule type="expression" dxfId="38134" priority="6271">
      <formula>(#REF!=0)*(#REF!&lt;&gt;"")*(LEN(#REF!)=0)*(($F47="")+($F47="En curso"))</formula>
    </cfRule>
    <cfRule type="expression" dxfId="38133" priority="6251">
      <formula>$F47="Pausada"</formula>
    </cfRule>
    <cfRule type="expression" dxfId="38132" priority="6252">
      <formula>$F47="Para hoy"</formula>
    </cfRule>
    <cfRule type="expression" dxfId="38131" priority="6253">
      <formula>$F47="En curso"</formula>
    </cfRule>
    <cfRule type="expression" dxfId="38130" priority="6254">
      <formula>$F47="Completada"</formula>
    </cfRule>
    <cfRule type="expression" dxfId="38129" priority="6272">
      <formula>(#REF!&lt;0)*(LEN(#REF!)=0)*(($F47="")+($F47="En curso"))</formula>
    </cfRule>
    <cfRule type="expression" dxfId="38128" priority="6255">
      <formula>(#REF!=0)*(#REF!&lt;&gt;"")*(LEN(#REF!)=0)*(($F47="")+($F47="En curso"))</formula>
    </cfRule>
  </conditionalFormatting>
  <conditionalFormatting sqref="E52">
    <cfRule type="expression" dxfId="38127" priority="6170">
      <formula>$F47="Cancelada"</formula>
    </cfRule>
    <cfRule type="expression" dxfId="38126" priority="6187">
      <formula>$F47="Pausada"</formula>
    </cfRule>
    <cfRule type="expression" dxfId="38125" priority="6188">
      <formula>$F47="Para hoy"</formula>
    </cfRule>
    <cfRule type="expression" dxfId="38124" priority="6189">
      <formula>$F47="En curso"</formula>
    </cfRule>
    <cfRule type="expression" dxfId="38123" priority="6176">
      <formula>(#REF!&lt;0)*(LEN(#REF!)=0)*(($F47="")+($F47="En curso"))</formula>
    </cfRule>
    <cfRule type="expression" dxfId="38122" priority="6190">
      <formula>$F47="Completada"</formula>
    </cfRule>
    <cfRule type="expression" dxfId="38121" priority="6173">
      <formula>$F47="En curso"</formula>
    </cfRule>
    <cfRule type="expression" dxfId="38120" priority="6192">
      <formula>(#REF!&lt;0)*(LEN(#REF!)=0)*(($F47="")+($F47="En curso"))</formula>
    </cfRule>
    <cfRule type="expression" dxfId="38119" priority="6174">
      <formula>$F47="Completada"</formula>
    </cfRule>
    <cfRule type="expression" dxfId="38118" priority="6191">
      <formula>(#REF!=0)*(#REF!&lt;&gt;"")*(LEN(#REF!)=0)*(($F47="")+($F47="En curso"))</formula>
    </cfRule>
    <cfRule type="expression" dxfId="38117" priority="6172">
      <formula>$F47="Para hoy"</formula>
    </cfRule>
    <cfRule type="expression" dxfId="38116" priority="6171">
      <formula>$F47="Pausada"</formula>
    </cfRule>
    <cfRule type="expression" dxfId="38115" priority="6175">
      <formula>(#REF!=0)*(#REF!&lt;&gt;"")*(LEN(#REF!)=0)*(($F47="")+($F47="En curso"))</formula>
    </cfRule>
    <cfRule type="expression" dxfId="38114" priority="6169">
      <formula>$F47="Vencida"</formula>
    </cfRule>
    <cfRule type="expression" dxfId="38113" priority="6186">
      <formula>$F47="Cancelada"</formula>
    </cfRule>
    <cfRule type="expression" dxfId="38112" priority="6185">
      <formula>$F47="Vencida"</formula>
    </cfRule>
  </conditionalFormatting>
  <conditionalFormatting sqref="E53">
    <cfRule type="expression" dxfId="38111" priority="6110">
      <formula>$F47="Completada"</formula>
    </cfRule>
    <cfRule type="expression" dxfId="38110" priority="6109">
      <formula>$F47="En curso"</formula>
    </cfRule>
    <cfRule type="expression" dxfId="38109" priority="6107">
      <formula>$F47="Pausada"</formula>
    </cfRule>
    <cfRule type="expression" dxfId="38108" priority="6106">
      <formula>$F47="Cancelada"</formula>
    </cfRule>
    <cfRule type="expression" dxfId="38107" priority="6112">
      <formula>(#REF!&lt;0)*(LEN(#REF!)=0)*(($F47="")+($F47="En curso"))</formula>
    </cfRule>
    <cfRule type="expression" dxfId="38106" priority="6108">
      <formula>$F47="Para hoy"</formula>
    </cfRule>
    <cfRule type="expression" dxfId="38105" priority="6096">
      <formula>(#REF!&lt;0)*(LEN(#REF!)=0)*(($F47="")+($F47="En curso"))</formula>
    </cfRule>
    <cfRule type="expression" dxfId="38104" priority="6105">
      <formula>$F47="Vencida"</formula>
    </cfRule>
    <cfRule type="expression" dxfId="38103" priority="6090">
      <formula>$F47="Cancelada"</formula>
    </cfRule>
    <cfRule type="expression" dxfId="38102" priority="6111">
      <formula>(#REF!=0)*(#REF!&lt;&gt;"")*(LEN(#REF!)=0)*(($F47="")+($F47="En curso"))</formula>
    </cfRule>
    <cfRule type="expression" dxfId="38101" priority="6089">
      <formula>$F47="Vencida"</formula>
    </cfRule>
    <cfRule type="expression" dxfId="38100" priority="6091">
      <formula>$F47="Pausada"</formula>
    </cfRule>
    <cfRule type="expression" dxfId="38099" priority="6092">
      <formula>$F47="Para hoy"</formula>
    </cfRule>
    <cfRule type="expression" dxfId="38098" priority="6093">
      <formula>$F47="En curso"</formula>
    </cfRule>
    <cfRule type="expression" dxfId="38097" priority="6094">
      <formula>$F47="Completada"</formula>
    </cfRule>
    <cfRule type="expression" dxfId="38096" priority="6095">
      <formula>(#REF!=0)*(#REF!&lt;&gt;"")*(LEN(#REF!)=0)*(($F47="")+($F47="En curso"))</formula>
    </cfRule>
  </conditionalFormatting>
  <conditionalFormatting sqref="E54">
    <cfRule type="expression" dxfId="38095" priority="6075">
      <formula>$F47="Pausada"</formula>
    </cfRule>
    <cfRule type="expression" dxfId="38094" priority="6074">
      <formula>$F47="Cancelada"</formula>
    </cfRule>
    <cfRule type="expression" dxfId="38093" priority="6045">
      <formula>$F47="En curso"</formula>
    </cfRule>
    <cfRule type="expression" dxfId="38092" priority="6046">
      <formula>$F47="Completada"</formula>
    </cfRule>
    <cfRule type="expression" dxfId="38091" priority="6078">
      <formula>$F47="Completada"</formula>
    </cfRule>
    <cfRule type="expression" dxfId="38090" priority="6047">
      <formula>(#REF!=0)*(#REF!&lt;&gt;"")*(LEN(#REF!)=0)*(($F47="")+($F47="En curso"))</formula>
    </cfRule>
    <cfRule type="expression" dxfId="38089" priority="6048">
      <formula>(#REF!&lt;0)*(LEN(#REF!)=0)*(($F47="")+($F47="En curso"))</formula>
    </cfRule>
    <cfRule type="expression" dxfId="38088" priority="6080">
      <formula>(#REF!&lt;0)*(LEN(#REF!)=0)*(($F47="")+($F47="En curso"))</formula>
    </cfRule>
    <cfRule type="expression" dxfId="38087" priority="6044">
      <formula>$F47="Para hoy"</formula>
    </cfRule>
    <cfRule type="expression" dxfId="38086" priority="6079">
      <formula>(#REF!=0)*(#REF!&lt;&gt;"")*(LEN(#REF!)=0)*(($F47="")+($F47="En curso"))</formula>
    </cfRule>
    <cfRule type="expression" dxfId="38085" priority="6073">
      <formula>$F47="Vencida"</formula>
    </cfRule>
    <cfRule type="expression" dxfId="38084" priority="6043">
      <formula>$F47="Pausada"</formula>
    </cfRule>
    <cfRule type="expression" dxfId="38083" priority="6042">
      <formula>$F47="Cancelada"</formula>
    </cfRule>
    <cfRule type="expression" dxfId="38082" priority="6041">
      <formula>$F47="Vencida"</formula>
    </cfRule>
    <cfRule type="expression" dxfId="38081" priority="6077">
      <formula>$F47="En curso"</formula>
    </cfRule>
    <cfRule type="expression" dxfId="38080" priority="6076">
      <formula>$F47="Para hoy"</formula>
    </cfRule>
  </conditionalFormatting>
  <conditionalFormatting sqref="E55">
    <cfRule type="expression" dxfId="38079" priority="1673">
      <formula>$F55="Vencida"</formula>
    </cfRule>
    <cfRule type="expression" dxfId="38078" priority="1674">
      <formula>$F55="Cancelada"</formula>
    </cfRule>
    <cfRule type="expression" dxfId="38077" priority="1675">
      <formula>$F55="Pausada"</formula>
    </cfRule>
    <cfRule type="expression" dxfId="38076" priority="1676">
      <formula>$F55="Para hoy"</formula>
    </cfRule>
    <cfRule type="expression" dxfId="38075" priority="1677">
      <formula>$F55="En curso"</formula>
    </cfRule>
    <cfRule type="expression" dxfId="38074" priority="1694">
      <formula>$F47="Completada"</formula>
    </cfRule>
    <cfRule type="expression" dxfId="38073" priority="1689">
      <formula>$F47="Vencida"</formula>
    </cfRule>
    <cfRule type="expression" dxfId="38072" priority="1690">
      <formula>$F47="Cancelada"</formula>
    </cfRule>
    <cfRule type="expression" dxfId="38071" priority="1691">
      <formula>$F47="Pausada"</formula>
    </cfRule>
    <cfRule type="expression" dxfId="38070" priority="1692">
      <formula>$F47="Para hoy"</formula>
    </cfRule>
    <cfRule type="expression" dxfId="38069" priority="1693">
      <formula>$F47="En curso"</formula>
    </cfRule>
    <cfRule type="expression" dxfId="38068" priority="1695">
      <formula>(#REF!=0)*(#REF!&lt;&gt;"")*(LEN(#REF!)=0)*(($F47="")+($F47="En curso"))</formula>
    </cfRule>
    <cfRule type="expression" dxfId="38067" priority="1696">
      <formula>(#REF!&lt;0)*(LEN(#REF!)=0)*(($F47="")+($F47="En curso"))</formula>
    </cfRule>
    <cfRule type="expression" dxfId="38066" priority="1678">
      <formula>$F55="Completada"</formula>
    </cfRule>
    <cfRule type="expression" dxfId="38065" priority="1679">
      <formula>(#REF!=0)*(#REF!&lt;&gt;"")*(LEN(#REF!)=0)*(($F55="")+($F55="En curso"))</formula>
    </cfRule>
    <cfRule type="expression" dxfId="38064" priority="1680">
      <formula>(#REF!&lt;0)*(LEN(#REF!)=0)*(($F55="")+($F55="En curso"))</formula>
    </cfRule>
  </conditionalFormatting>
  <conditionalFormatting sqref="E59">
    <cfRule type="expression" dxfId="38063" priority="4235">
      <formula>$F59="Pausada"</formula>
    </cfRule>
    <cfRule type="expression" dxfId="38062" priority="4238">
      <formula>$F59="Completada"</formula>
    </cfRule>
    <cfRule type="expression" dxfId="38061" priority="4239">
      <formula>(#REF!=0)*(#REF!&lt;&gt;"")*(LEN(#REF!)=0)*(($F59="")+($F59="En curso"))</formula>
    </cfRule>
    <cfRule type="expression" dxfId="38060" priority="4240">
      <formula>(#REF!&lt;0)*(LEN(#REF!)=0)*(($F59="")+($F59="En curso"))</formula>
    </cfRule>
    <cfRule type="expression" dxfId="38059" priority="4237">
      <formula>$F59="En curso"</formula>
    </cfRule>
    <cfRule type="expression" dxfId="38058" priority="4236">
      <formula>$F59="Para hoy"</formula>
    </cfRule>
    <cfRule type="expression" dxfId="38057" priority="4233">
      <formula>$F59="Vencida"</formula>
    </cfRule>
    <cfRule type="expression" dxfId="38056" priority="4234">
      <formula>$F59="Cancelada"</formula>
    </cfRule>
  </conditionalFormatting>
  <conditionalFormatting sqref="E63">
    <cfRule type="expression" dxfId="38055" priority="1632">
      <formula>(#REF!&lt;0)*(LEN(#REF!)=0)*(($F56="")+($F56="En curso"))</formula>
    </cfRule>
    <cfRule type="expression" dxfId="38054" priority="1625">
      <formula>$F56="Vencida"</formula>
    </cfRule>
    <cfRule type="expression" dxfId="38053" priority="1624">
      <formula>(#REF!&lt;0)*(LEN(#REF!)=0)*(($F56="")+($F56="En curso"))</formula>
    </cfRule>
    <cfRule type="expression" dxfId="38052" priority="1623">
      <formula>(#REF!=0)*(#REF!&lt;&gt;"")*(LEN(#REF!)=0)*(($F56="")+($F56="En curso"))</formula>
    </cfRule>
    <cfRule type="expression" dxfId="38051" priority="1622">
      <formula>$F56="Completada"</formula>
    </cfRule>
    <cfRule type="expression" dxfId="38050" priority="1621">
      <formula>$F56="En curso"</formula>
    </cfRule>
    <cfRule type="expression" dxfId="38049" priority="1619">
      <formula>$F56="Pausada"</formula>
    </cfRule>
    <cfRule type="expression" dxfId="38048" priority="1631">
      <formula>(#REF!=0)*(#REF!&lt;&gt;"")*(LEN(#REF!)=0)*(($F56="")+($F56="En curso"))</formula>
    </cfRule>
    <cfRule type="expression" dxfId="38047" priority="1617">
      <formula>$F56="Vencida"</formula>
    </cfRule>
    <cfRule type="expression" dxfId="38046" priority="1618">
      <formula>$F56="Cancelada"</formula>
    </cfRule>
    <cfRule type="expression" dxfId="38045" priority="1620">
      <formula>$F56="Para hoy"</formula>
    </cfRule>
    <cfRule type="expression" dxfId="38044" priority="1630">
      <formula>$F56="Completada"</formula>
    </cfRule>
    <cfRule type="expression" dxfId="38043" priority="1629">
      <formula>$F56="En curso"</formula>
    </cfRule>
    <cfRule type="expression" dxfId="38042" priority="1628">
      <formula>$F56="Para hoy"</formula>
    </cfRule>
    <cfRule type="expression" dxfId="38041" priority="1627">
      <formula>$F56="Pausada"</formula>
    </cfRule>
    <cfRule type="expression" dxfId="38040" priority="1626">
      <formula>$F56="Cancelada"</formula>
    </cfRule>
  </conditionalFormatting>
  <conditionalFormatting sqref="E64">
    <cfRule type="expression" dxfId="38039" priority="1635">
      <formula>$F64="Pausada"</formula>
    </cfRule>
    <cfRule type="expression" dxfId="38038" priority="1634">
      <formula>$F64="Cancelada"</formula>
    </cfRule>
    <cfRule type="expression" dxfId="38037" priority="1640">
      <formula>(#REF!&lt;0)*(LEN(#REF!)=0)*(($F64="")+($F64="En curso"))</formula>
    </cfRule>
    <cfRule type="expression" dxfId="38036" priority="1633">
      <formula>$F64="Vencida"</formula>
    </cfRule>
    <cfRule type="expression" dxfId="38035" priority="1649">
      <formula>$F56="Vencida"</formula>
    </cfRule>
    <cfRule type="expression" dxfId="38034" priority="1650">
      <formula>$F56="Cancelada"</formula>
    </cfRule>
    <cfRule type="expression" dxfId="38033" priority="1651">
      <formula>$F56="Pausada"</formula>
    </cfRule>
    <cfRule type="expression" dxfId="38032" priority="1652">
      <formula>$F56="Para hoy"</formula>
    </cfRule>
    <cfRule type="expression" dxfId="38031" priority="1653">
      <formula>$F56="En curso"</formula>
    </cfRule>
    <cfRule type="expression" dxfId="38030" priority="1656">
      <formula>(#REF!&lt;0)*(LEN(#REF!)=0)*(($F56="")+($F56="En curso"))</formula>
    </cfRule>
    <cfRule type="expression" dxfId="38029" priority="1655">
      <formula>(#REF!=0)*(#REF!&lt;&gt;"")*(LEN(#REF!)=0)*(($F56="")+($F56="En curso"))</formula>
    </cfRule>
    <cfRule type="expression" dxfId="38028" priority="1654">
      <formula>$F56="Completada"</formula>
    </cfRule>
    <cfRule type="expression" dxfId="38027" priority="1639">
      <formula>(#REF!=0)*(#REF!&lt;&gt;"")*(LEN(#REF!)=0)*(($F64="")+($F64="En curso"))</formula>
    </cfRule>
    <cfRule type="expression" dxfId="38026" priority="1638">
      <formula>$F64="Completada"</formula>
    </cfRule>
    <cfRule type="expression" dxfId="38025" priority="1637">
      <formula>$F64="En curso"</formula>
    </cfRule>
    <cfRule type="expression" dxfId="38024" priority="1636">
      <formula>$F64="Para hoy"</formula>
    </cfRule>
  </conditionalFormatting>
  <conditionalFormatting sqref="E66">
    <cfRule type="expression" dxfId="38023" priority="5792">
      <formula>(#REF!&lt;0)*(LEN(#REF!)=0)*(($F44="")+($F44="En curso"))</formula>
    </cfRule>
    <cfRule type="expression" dxfId="38022" priority="5791">
      <formula>(#REF!=0)*(#REF!&lt;&gt;"")*(LEN(#REF!)=0)*(($F44="")+($F44="En curso"))</formula>
    </cfRule>
    <cfRule type="expression" dxfId="38021" priority="4193">
      <formula>$F66="Vencida"</formula>
    </cfRule>
    <cfRule type="expression" dxfId="38020" priority="4194">
      <formula>$F66="Cancelada"</formula>
    </cfRule>
    <cfRule type="expression" dxfId="38019" priority="4195">
      <formula>$F66="Pausada"</formula>
    </cfRule>
    <cfRule type="expression" dxfId="38018" priority="4196">
      <formula>$F66="Para hoy"</formula>
    </cfRule>
    <cfRule type="expression" dxfId="38017" priority="4197">
      <formula>$F66="En curso"</formula>
    </cfRule>
    <cfRule type="expression" dxfId="38016" priority="4198">
      <formula>$F66="Completada"</formula>
    </cfRule>
    <cfRule type="expression" dxfId="38015" priority="4199">
      <formula>(#REF!=0)*(#REF!&lt;&gt;"")*(LEN(#REF!)=0)*(($F66="")+($F66="En curso"))</formula>
    </cfRule>
    <cfRule type="expression" dxfId="38014" priority="4200">
      <formula>(#REF!&lt;0)*(LEN(#REF!)=0)*(($F66="")+($F66="En curso"))</formula>
    </cfRule>
    <cfRule type="expression" dxfId="38013" priority="5790">
      <formula>$F44="Completada"</formula>
    </cfRule>
    <cfRule type="expression" dxfId="38012" priority="5789">
      <formula>$F44="En curso"</formula>
    </cfRule>
    <cfRule type="expression" dxfId="38011" priority="5788">
      <formula>$F44="Para hoy"</formula>
    </cfRule>
    <cfRule type="expression" dxfId="38010" priority="5787">
      <formula>$F44="Pausada"</formula>
    </cfRule>
    <cfRule type="expression" dxfId="38009" priority="5786">
      <formula>$F44="Cancelada"</formula>
    </cfRule>
    <cfRule type="expression" dxfId="38008" priority="5785">
      <formula>$F44="Vencida"</formula>
    </cfRule>
  </conditionalFormatting>
  <conditionalFormatting sqref="E67">
    <cfRule type="expression" dxfId="38007" priority="1565">
      <formula>$F64="En curso"</formula>
    </cfRule>
    <cfRule type="expression" dxfId="38006" priority="1564">
      <formula>$F64="Para hoy"</formula>
    </cfRule>
    <cfRule type="expression" dxfId="38005" priority="1562">
      <formula>$F64="Cancelada"</formula>
    </cfRule>
    <cfRule type="expression" dxfId="38004" priority="1561">
      <formula>$F64="Vencida"</formula>
    </cfRule>
    <cfRule type="expression" dxfId="38003" priority="1544">
      <formula>(#REF!&lt;0)*(LEN(#REF!)=0)*(($F63="")+($F63="En curso"))</formula>
    </cfRule>
    <cfRule type="expression" dxfId="38002" priority="1543">
      <formula>(#REF!=0)*(#REF!&lt;&gt;"")*(LEN(#REF!)=0)*(($F63="")+($F63="En curso"))</formula>
    </cfRule>
    <cfRule type="expression" dxfId="38001" priority="1542">
      <formula>$F63="Completada"</formula>
    </cfRule>
    <cfRule type="expression" dxfId="38000" priority="1541">
      <formula>$F63="En curso"</formula>
    </cfRule>
    <cfRule type="expression" dxfId="37999" priority="1540">
      <formula>$F63="Para hoy"</formula>
    </cfRule>
    <cfRule type="expression" dxfId="37998" priority="1539">
      <formula>$F63="Pausada"</formula>
    </cfRule>
    <cfRule type="expression" dxfId="37997" priority="1538">
      <formula>$F63="Cancelada"</formula>
    </cfRule>
    <cfRule type="expression" dxfId="37996" priority="1537">
      <formula>$F63="Vencida"</formula>
    </cfRule>
    <cfRule type="expression" dxfId="37995" priority="1563">
      <formula>$F64="Pausada"</formula>
    </cfRule>
    <cfRule type="expression" dxfId="37994" priority="1568">
      <formula>(#REF!&lt;0)*(LEN(#REF!)=0)*(($F64="")+($F64="En curso"))</formula>
    </cfRule>
    <cfRule type="expression" dxfId="37993" priority="1567">
      <formula>(#REF!=0)*(#REF!&lt;&gt;"")*(LEN(#REF!)=0)*(($F64="")+($F64="En curso"))</formula>
    </cfRule>
    <cfRule type="expression" dxfId="37992" priority="1566">
      <formula>$F64="Completada"</formula>
    </cfRule>
  </conditionalFormatting>
  <conditionalFormatting sqref="E68:E71">
    <cfRule type="expression" dxfId="37991" priority="5854">
      <formula>#REF!="Completada"</formula>
    </cfRule>
    <cfRule type="expression" dxfId="37990" priority="5852">
      <formula>#REF!="Para hoy"</formula>
    </cfRule>
    <cfRule type="expression" dxfId="37989" priority="5851">
      <formula>#REF!="Pausada"</formula>
    </cfRule>
    <cfRule type="expression" dxfId="37988" priority="5850">
      <formula>#REF!="Cancelada"</formula>
    </cfRule>
    <cfRule type="expression" dxfId="37987" priority="5856">
      <formula>(#REF!&lt;0)*(LEN(#REF!)=0)*((#REF!="")+(#REF!="En curso"))</formula>
    </cfRule>
    <cfRule type="expression" dxfId="37986" priority="5855">
      <formula>(#REF!=0)*(#REF!&lt;&gt;"")*(LEN(#REF!)=0)*((#REF!="")+(#REF!="En curso"))</formula>
    </cfRule>
    <cfRule type="expression" dxfId="37985" priority="5849">
      <formula>#REF!="Vencida"</formula>
    </cfRule>
    <cfRule type="expression" dxfId="37984" priority="5853">
      <formula>#REF!="En curso"</formula>
    </cfRule>
  </conditionalFormatting>
  <conditionalFormatting sqref="E76">
    <cfRule type="expression" dxfId="37983" priority="4192">
      <formula>(#REF!&lt;0)*(LEN(#REF!)=0)*(($F76="")+($F76="En curso"))</formula>
    </cfRule>
    <cfRule type="expression" dxfId="37982" priority="4191">
      <formula>(#REF!=0)*(#REF!&lt;&gt;"")*(LEN(#REF!)=0)*(($F76="")+($F76="En curso"))</formula>
    </cfRule>
    <cfRule type="expression" dxfId="37981" priority="4189">
      <formula>$F76="En curso"</formula>
    </cfRule>
    <cfRule type="expression" dxfId="37980" priority="4188">
      <formula>$F76="Para hoy"</formula>
    </cfRule>
    <cfRule type="expression" dxfId="37979" priority="4187">
      <formula>$F76="Pausada"</formula>
    </cfRule>
    <cfRule type="expression" dxfId="37978" priority="4186">
      <formula>$F76="Cancelada"</formula>
    </cfRule>
    <cfRule type="expression" dxfId="37977" priority="4185">
      <formula>$F76="Vencida"</formula>
    </cfRule>
    <cfRule type="expression" dxfId="37976" priority="4190">
      <formula>$F76="Completada"</formula>
    </cfRule>
  </conditionalFormatting>
  <conditionalFormatting sqref="F4:F19">
    <cfRule type="expression" dxfId="37975" priority="55">
      <formula>(#REF!=0)*(#REF!&lt;&gt;"")*(LEN(#REF!)=0)*(($F4="")+($F4="En curso"))</formula>
    </cfRule>
    <cfRule type="expression" dxfId="37974" priority="49">
      <formula>$F4="Vencida"</formula>
    </cfRule>
    <cfRule type="expression" dxfId="37973" priority="50">
      <formula>$F4="Cancelada"</formula>
    </cfRule>
    <cfRule type="expression" dxfId="37972" priority="56">
      <formula>(#REF!&lt;0)*(LEN(#REF!)=0)*(($F4="")+($F4="En curso"))</formula>
    </cfRule>
    <cfRule type="expression" dxfId="37971" priority="51">
      <formula>$F4="Pausada"</formula>
    </cfRule>
    <cfRule type="expression" dxfId="37970" priority="52">
      <formula>$F4="Para hoy"</formula>
    </cfRule>
    <cfRule type="expression" dxfId="37969" priority="53">
      <formula>$F4="En curso"</formula>
    </cfRule>
    <cfRule type="expression" dxfId="37968" priority="54">
      <formula>$F4="Completada"</formula>
    </cfRule>
  </conditionalFormatting>
  <conditionalFormatting sqref="F24:F38">
    <cfRule type="expression" dxfId="37967" priority="68">
      <formula>$F24="Para hoy"</formula>
    </cfRule>
    <cfRule type="expression" dxfId="37966" priority="72">
      <formula>(#REF!&lt;0)*(LEN(#REF!)=0)*(($F24="")+($F24="En curso"))</formula>
    </cfRule>
    <cfRule type="expression" dxfId="37965" priority="71">
      <formula>(#REF!=0)*(#REF!&lt;&gt;"")*(LEN(#REF!)=0)*(($F24="")+($F24="En curso"))</formula>
    </cfRule>
    <cfRule type="expression" dxfId="37964" priority="70">
      <formula>$F24="Completada"</formula>
    </cfRule>
    <cfRule type="expression" dxfId="37963" priority="69">
      <formula>$F24="En curso"</formula>
    </cfRule>
    <cfRule type="expression" dxfId="37962" priority="67">
      <formula>$F24="Pausada"</formula>
    </cfRule>
    <cfRule type="expression" dxfId="37961" priority="66">
      <formula>$F24="Cancelada"</formula>
    </cfRule>
    <cfRule type="expression" dxfId="37960" priority="65">
      <formula>$F24="Vencida"</formula>
    </cfRule>
  </conditionalFormatting>
  <conditionalFormatting sqref="F43:F56">
    <cfRule type="expression" dxfId="37959" priority="493">
      <formula>$F43="En curso"</formula>
    </cfRule>
    <cfRule type="expression" dxfId="37958" priority="492">
      <formula>$F43="Para hoy"</formula>
    </cfRule>
    <cfRule type="expression" dxfId="37957" priority="491">
      <formula>$F43="Pausada"</formula>
    </cfRule>
    <cfRule type="expression" dxfId="37956" priority="490">
      <formula>$F43="Cancelada"</formula>
    </cfRule>
    <cfRule type="expression" dxfId="37955" priority="489">
      <formula>$F43="Vencida"</formula>
    </cfRule>
    <cfRule type="expression" dxfId="37954" priority="496">
      <formula>(#REF!&lt;0)*(LEN(#REF!)=0)*(($F43="")+($F43="En curso"))</formula>
    </cfRule>
    <cfRule type="expression" dxfId="37953" priority="495">
      <formula>(#REF!=0)*(#REF!&lt;&gt;"")*(LEN(#REF!)=0)*(($F43="")+($F43="En curso"))</formula>
    </cfRule>
    <cfRule type="expression" dxfId="37952" priority="494">
      <formula>$F43="Completada"</formula>
    </cfRule>
  </conditionalFormatting>
  <conditionalFormatting sqref="F63:F70">
    <cfRule type="expression" dxfId="37951" priority="1574">
      <formula>$F63="Completada"</formula>
    </cfRule>
    <cfRule type="expression" dxfId="37950" priority="1571">
      <formula>$F63="Pausada"</formula>
    </cfRule>
    <cfRule type="expression" dxfId="37949" priority="1570">
      <formula>$F63="Cancelada"</formula>
    </cfRule>
    <cfRule type="expression" dxfId="37948" priority="1569">
      <formula>$F63="Vencida"</formula>
    </cfRule>
    <cfRule type="expression" dxfId="37947" priority="1575">
      <formula>(#REF!=0)*(#REF!&lt;&gt;"")*(LEN(#REF!)=0)*(($F63="")+($F63="En curso"))</formula>
    </cfRule>
    <cfRule type="expression" dxfId="37946" priority="1573">
      <formula>$F63="En curso"</formula>
    </cfRule>
    <cfRule type="expression" dxfId="37945" priority="1572">
      <formula>$F63="Para hoy"</formula>
    </cfRule>
    <cfRule type="expression" dxfId="37944" priority="1576">
      <formula>(#REF!&lt;0)*(LEN(#REF!)=0)*(($F63="")+($F63="En curso"))</formula>
    </cfRule>
  </conditionalFormatting>
  <conditionalFormatting sqref="G4 G10 G13:G19">
    <cfRule type="expression" dxfId="37943" priority="5016">
      <formula>(#REF!&lt;0)*(LEN(#REF!)=0)*((#REF!="")+(#REF!="En curso"))</formula>
    </cfRule>
    <cfRule type="expression" dxfId="37942" priority="5010">
      <formula>#REF!="Cancelada"</formula>
    </cfRule>
    <cfRule type="expression" dxfId="37941" priority="5015">
      <formula>(#REF!=0)*(#REF!&lt;&gt;"")*(LEN(#REF!)=0)*((#REF!="")+(#REF!="En curso"))</formula>
    </cfRule>
    <cfRule type="expression" dxfId="37940" priority="5011">
      <formula>#REF!="Pausada"</formula>
    </cfRule>
    <cfRule type="expression" dxfId="37939" priority="5014">
      <formula>#REF!="Completada"</formula>
    </cfRule>
    <cfRule type="expression" dxfId="37938" priority="5013">
      <formula>#REF!="En curso"</formula>
    </cfRule>
    <cfRule type="expression" dxfId="37937" priority="5012">
      <formula>#REF!="Para hoy"</formula>
    </cfRule>
  </conditionalFormatting>
  <conditionalFormatting sqref="G4:G9">
    <cfRule type="expression" dxfId="37936" priority="1151">
      <formula>(#REF!=0)*(#REF!&lt;&gt;"")*(LEN(#REF!)=0)*((#REF!="")+(#REF!="En curso"))</formula>
    </cfRule>
    <cfRule type="expression" dxfId="37935" priority="1150">
      <formula>#REF!="Completada"</formula>
    </cfRule>
    <cfRule type="expression" dxfId="37934" priority="1149">
      <formula>#REF!="En curso"</formula>
    </cfRule>
    <cfRule type="expression" dxfId="37933" priority="1148">
      <formula>#REF!="Para hoy"</formula>
    </cfRule>
    <cfRule type="expression" dxfId="37932" priority="1152">
      <formula>(#REF!&lt;0)*(LEN(#REF!)=0)*((#REF!="")+(#REF!="En curso"))</formula>
    </cfRule>
    <cfRule type="expression" dxfId="37931" priority="1145">
      <formula>#REF!="Vencida"</formula>
    </cfRule>
    <cfRule type="expression" dxfId="37930" priority="1146">
      <formula>#REF!="Cancelada"</formula>
    </cfRule>
    <cfRule type="expression" dxfId="37929" priority="1147">
      <formula>#REF!="Pausada"</formula>
    </cfRule>
  </conditionalFormatting>
  <conditionalFormatting sqref="G5">
    <cfRule type="expression" dxfId="37928" priority="1144">
      <formula>(#REF!&lt;0)*(LEN(#REF!)=0)*((#REF!="")+(#REF!="En curso"))</formula>
    </cfRule>
    <cfRule type="expression" dxfId="37927" priority="1140">
      <formula>#REF!="Para hoy"</formula>
    </cfRule>
    <cfRule type="expression" dxfId="37926" priority="1143">
      <formula>(#REF!=0)*(#REF!&lt;&gt;"")*(LEN(#REF!)=0)*((#REF!="")+(#REF!="En curso"))</formula>
    </cfRule>
    <cfRule type="expression" dxfId="37925" priority="1142">
      <formula>#REF!="Completada"</formula>
    </cfRule>
    <cfRule type="expression" dxfId="37924" priority="1138">
      <formula>#REF!="Cancelada"</formula>
    </cfRule>
    <cfRule type="expression" dxfId="37923" priority="1141">
      <formula>#REF!="En curso"</formula>
    </cfRule>
    <cfRule type="expression" dxfId="37922" priority="1139">
      <formula>#REF!="Pausada"</formula>
    </cfRule>
    <cfRule type="expression" dxfId="37921" priority="1137">
      <formula>#REF!="Vencida"</formula>
    </cfRule>
  </conditionalFormatting>
  <conditionalFormatting sqref="G8:G18">
    <cfRule type="expression" dxfId="37920" priority="2231">
      <formula>(#REF!=0)*(#REF!&lt;&gt;"")*(LEN(#REF!)=0)*((#REF!="")+(#REF!="En curso"))</formula>
    </cfRule>
    <cfRule type="expression" dxfId="37919" priority="2232">
      <formula>(#REF!&lt;0)*(LEN(#REF!)=0)*((#REF!="")+(#REF!="En curso"))</formula>
    </cfRule>
    <cfRule type="expression" dxfId="37918" priority="2229">
      <formula>#REF!="En curso"</formula>
    </cfRule>
    <cfRule type="expression" dxfId="37917" priority="2228">
      <formula>#REF!="Para hoy"</formula>
    </cfRule>
    <cfRule type="expression" dxfId="37916" priority="2227">
      <formula>#REF!="Pausada"</formula>
    </cfRule>
    <cfRule type="expression" dxfId="37915" priority="2226">
      <formula>#REF!="Cancelada"</formula>
    </cfRule>
    <cfRule type="expression" dxfId="37914" priority="2225">
      <formula>#REF!="Vencida"</formula>
    </cfRule>
    <cfRule type="expression" dxfId="37913" priority="2230">
      <formula>#REF!="Completada"</formula>
    </cfRule>
  </conditionalFormatting>
  <conditionalFormatting sqref="G10 G13:G19 G4">
    <cfRule type="expression" dxfId="37912" priority="5009">
      <formula>#REF!="Vencida"</formula>
    </cfRule>
  </conditionalFormatting>
  <conditionalFormatting sqref="G12">
    <cfRule type="expression" dxfId="37911" priority="2218">
      <formula>#REF!="Cancelada"</formula>
    </cfRule>
    <cfRule type="expression" dxfId="37910" priority="2220">
      <formula>#REF!="Para hoy"</formula>
    </cfRule>
    <cfRule type="expression" dxfId="37909" priority="2221">
      <formula>#REF!="En curso"</formula>
    </cfRule>
    <cfRule type="expression" dxfId="37908" priority="2222">
      <formula>#REF!="Completada"</formula>
    </cfRule>
    <cfRule type="expression" dxfId="37907" priority="2223">
      <formula>(#REF!=0)*(#REF!&lt;&gt;"")*(LEN(#REF!)=0)*((#REF!="")+(#REF!="En curso"))</formula>
    </cfRule>
    <cfRule type="expression" dxfId="37906" priority="2224">
      <formula>(#REF!&lt;0)*(LEN(#REF!)=0)*((#REF!="")+(#REF!="En curso"))</formula>
    </cfRule>
    <cfRule type="expression" dxfId="37905" priority="2219">
      <formula>#REF!="Pausada"</formula>
    </cfRule>
    <cfRule type="expression" dxfId="37904" priority="2217">
      <formula>#REF!="Vencida"</formula>
    </cfRule>
  </conditionalFormatting>
  <conditionalFormatting sqref="G24 G29:G38">
    <cfRule type="expression" dxfId="37903" priority="4647">
      <formula>(#REF!=0)*(#REF!&lt;&gt;"")*(LEN(#REF!)=0)*((#REF!="")+(#REF!="En curso"))</formula>
    </cfRule>
    <cfRule type="expression" dxfId="37902" priority="4648">
      <formula>(#REF!&lt;0)*(LEN(#REF!)=0)*((#REF!="")+(#REF!="En curso"))</formula>
    </cfRule>
    <cfRule type="expression" dxfId="37901" priority="4646">
      <formula>#REF!="Completada"</formula>
    </cfRule>
    <cfRule type="expression" dxfId="37900" priority="4642">
      <formula>#REF!="Cancelada"</formula>
    </cfRule>
    <cfRule type="expression" dxfId="37899" priority="4643">
      <formula>#REF!="Pausada"</formula>
    </cfRule>
    <cfRule type="expression" dxfId="37898" priority="4645">
      <formula>#REF!="En curso"</formula>
    </cfRule>
    <cfRule type="expression" dxfId="37897" priority="4644">
      <formula>#REF!="Para hoy"</formula>
    </cfRule>
  </conditionalFormatting>
  <conditionalFormatting sqref="G24:G26">
    <cfRule type="expression" dxfId="37896" priority="1431">
      <formula>(#REF!=0)*(#REF!&lt;&gt;"")*(LEN(#REF!)=0)*((#REF!="")+(#REF!="En curso"))</formula>
    </cfRule>
    <cfRule type="expression" dxfId="37895" priority="1432">
      <formula>(#REF!&lt;0)*(LEN(#REF!)=0)*((#REF!="")+(#REF!="En curso"))</formula>
    </cfRule>
  </conditionalFormatting>
  <conditionalFormatting sqref="G24:G29">
    <cfRule type="expression" dxfId="37894" priority="1373">
      <formula>#REF!="En curso"</formula>
    </cfRule>
    <cfRule type="expression" dxfId="37893" priority="1371">
      <formula>#REF!="Pausada"</formula>
    </cfRule>
    <cfRule type="expression" dxfId="37892" priority="1372">
      <formula>#REF!="Para hoy"</formula>
    </cfRule>
    <cfRule type="expression" dxfId="37891" priority="1374">
      <formula>#REF!="Completada"</formula>
    </cfRule>
    <cfRule type="expression" dxfId="37890" priority="1369">
      <formula>#REF!="Vencida"</formula>
    </cfRule>
    <cfRule type="expression" dxfId="37889" priority="1370">
      <formula>#REF!="Cancelada"</formula>
    </cfRule>
  </conditionalFormatting>
  <conditionalFormatting sqref="G26:G27">
    <cfRule type="expression" dxfId="37888" priority="1460">
      <formula>#REF!="Para hoy"</formula>
    </cfRule>
    <cfRule type="expression" dxfId="37887" priority="1461">
      <formula>#REF!="En curso"</formula>
    </cfRule>
    <cfRule type="expression" dxfId="37886" priority="1458">
      <formula>#REF!="Cancelada"</formula>
    </cfRule>
    <cfRule type="expression" dxfId="37885" priority="1462">
      <formula>#REF!="Completada"</formula>
    </cfRule>
    <cfRule type="expression" dxfId="37884" priority="1463">
      <formula>(#REF!=0)*(#REF!&lt;&gt;"")*(LEN(#REF!)=0)*((#REF!="")+(#REF!="En curso"))</formula>
    </cfRule>
    <cfRule type="expression" dxfId="37883" priority="1459">
      <formula>#REF!="Pausada"</formula>
    </cfRule>
    <cfRule type="expression" dxfId="37882" priority="1464">
      <formula>(#REF!&lt;0)*(LEN(#REF!)=0)*((#REF!="")+(#REF!="En curso"))</formula>
    </cfRule>
    <cfRule type="expression" dxfId="37881" priority="1457">
      <formula>#REF!="Vencida"</formula>
    </cfRule>
  </conditionalFormatting>
  <conditionalFormatting sqref="G28">
    <cfRule type="expression" dxfId="37880" priority="1263">
      <formula>(#REF!=0)*(#REF!&lt;&gt;"")*(LEN(#REF!)=0)*((#REF!="")+(#REF!="En curso"))</formula>
    </cfRule>
    <cfRule type="expression" dxfId="37879" priority="1261">
      <formula>#REF!="En curso"</formula>
    </cfRule>
    <cfRule type="expression" dxfId="37878" priority="1260">
      <formula>#REF!="Para hoy"</formula>
    </cfRule>
    <cfRule type="expression" dxfId="37877" priority="1259">
      <formula>#REF!="Pausada"</formula>
    </cfRule>
    <cfRule type="expression" dxfId="37876" priority="1258">
      <formula>#REF!="Cancelada"</formula>
    </cfRule>
    <cfRule type="expression" dxfId="37875" priority="1257">
      <formula>#REF!="Vencida"</formula>
    </cfRule>
    <cfRule type="expression" dxfId="37874" priority="1264">
      <formula>(#REF!&lt;0)*(LEN(#REF!)=0)*((#REF!="")+(#REF!="En curso"))</formula>
    </cfRule>
    <cfRule type="expression" dxfId="37873" priority="1267">
      <formula>#REF!="Pausada"</formula>
    </cfRule>
    <cfRule type="expression" dxfId="37872" priority="1265">
      <formula>#REF!="Vencida"</formula>
    </cfRule>
    <cfRule type="expression" dxfId="37871" priority="1268">
      <formula>#REF!="Para hoy"</formula>
    </cfRule>
    <cfRule type="expression" dxfId="37870" priority="1269">
      <formula>#REF!="En curso"</formula>
    </cfRule>
    <cfRule type="expression" dxfId="37869" priority="1270">
      <formula>#REF!="Completada"</formula>
    </cfRule>
    <cfRule type="expression" dxfId="37868" priority="1271">
      <formula>(#REF!=0)*(#REF!&lt;&gt;"")*(LEN(#REF!)=0)*((#REF!="")+(#REF!="En curso"))</formula>
    </cfRule>
    <cfRule type="expression" dxfId="37867" priority="1272">
      <formula>(#REF!&lt;0)*(LEN(#REF!)=0)*((#REF!="")+(#REF!="En curso"))</formula>
    </cfRule>
    <cfRule type="expression" dxfId="37866" priority="1262">
      <formula>#REF!="Completada"</formula>
    </cfRule>
    <cfRule type="expression" dxfId="37865" priority="1266">
      <formula>#REF!="Cancelada"</formula>
    </cfRule>
  </conditionalFormatting>
  <conditionalFormatting sqref="G29">
    <cfRule type="expression" dxfId="37864" priority="1376">
      <formula>(#REF!&lt;0)*(LEN(#REF!)=0)*((#REF!="")+(#REF!="En curso"))</formula>
    </cfRule>
    <cfRule type="expression" dxfId="37863" priority="1375">
      <formula>(#REF!=0)*(#REF!&lt;&gt;"")*(LEN(#REF!)=0)*((#REF!="")+(#REF!="En curso"))</formula>
    </cfRule>
  </conditionalFormatting>
  <conditionalFormatting sqref="G29:G38 G24">
    <cfRule type="expression" dxfId="37862" priority="4641">
      <formula>#REF!="Vencida"</formula>
    </cfRule>
  </conditionalFormatting>
  <conditionalFormatting sqref="G30">
    <cfRule type="expression" dxfId="37861" priority="1231">
      <formula>(#REF!=0)*(#REF!&lt;&gt;"")*(LEN(#REF!)=0)*((#REF!="")+(#REF!="En curso"))</formula>
    </cfRule>
    <cfRule type="expression" dxfId="37860" priority="1227">
      <formula>#REF!="Pausada"</formula>
    </cfRule>
    <cfRule type="expression" dxfId="37859" priority="1229">
      <formula>#REF!="En curso"</formula>
    </cfRule>
    <cfRule type="expression" dxfId="37858" priority="1232">
      <formula>(#REF!&lt;0)*(LEN(#REF!)=0)*((#REF!="")+(#REF!="En curso"))</formula>
    </cfRule>
    <cfRule type="expression" dxfId="37857" priority="1230">
      <formula>#REF!="Completada"</formula>
    </cfRule>
    <cfRule type="expression" dxfId="37856" priority="1226">
      <formula>#REF!="Cancelada"</formula>
    </cfRule>
    <cfRule type="expression" dxfId="37855" priority="1225">
      <formula>#REF!="Vencida"</formula>
    </cfRule>
    <cfRule type="expression" dxfId="37854" priority="1228">
      <formula>#REF!="Para hoy"</formula>
    </cfRule>
  </conditionalFormatting>
  <conditionalFormatting sqref="G32">
    <cfRule type="expression" dxfId="37853" priority="2341">
      <formula>#REF!="En curso"</formula>
    </cfRule>
    <cfRule type="expression" dxfId="37852" priority="2340">
      <formula>#REF!="Para hoy"</formula>
    </cfRule>
    <cfRule type="expression" dxfId="37851" priority="2339">
      <formula>#REF!="Pausada"</formula>
    </cfRule>
    <cfRule type="expression" dxfId="37850" priority="2337">
      <formula>#REF!="Vencida"</formula>
    </cfRule>
    <cfRule type="expression" dxfId="37849" priority="2338">
      <formula>#REF!="Cancelada"</formula>
    </cfRule>
    <cfRule type="expression" dxfId="37848" priority="2342">
      <formula>#REF!="Completada"</formula>
    </cfRule>
    <cfRule type="expression" dxfId="37847" priority="2343">
      <formula>(#REF!=0)*(#REF!&lt;&gt;"")*(LEN(#REF!)=0)*((#REF!="")+(#REF!="En curso"))</formula>
    </cfRule>
    <cfRule type="expression" dxfId="37846" priority="2344">
      <formula>(#REF!&lt;0)*(LEN(#REF!)=0)*((#REF!="")+(#REF!="En curso"))</formula>
    </cfRule>
  </conditionalFormatting>
  <conditionalFormatting sqref="G43">
    <cfRule type="expression" dxfId="37845" priority="597">
      <formula>#REF!="En curso"</formula>
    </cfRule>
    <cfRule type="expression" dxfId="37844" priority="598">
      <formula>#REF!="Completada"</formula>
    </cfRule>
    <cfRule type="expression" dxfId="37843" priority="599">
      <formula>(#REF!=0)*(#REF!&lt;&gt;"")*(LEN(#REF!)=0)*((#REF!="")+(#REF!="En curso"))</formula>
    </cfRule>
    <cfRule type="expression" dxfId="37842" priority="600">
      <formula>(#REF!&lt;0)*(LEN(#REF!)=0)*((#REF!="")+(#REF!="En curso"))</formula>
    </cfRule>
    <cfRule type="expression" dxfId="37841" priority="593">
      <formula>#REF!="Vencida"</formula>
    </cfRule>
    <cfRule type="expression" dxfId="37840" priority="594">
      <formula>#REF!="Cancelada"</formula>
    </cfRule>
    <cfRule type="expression" dxfId="37839" priority="595">
      <formula>#REF!="Pausada"</formula>
    </cfRule>
    <cfRule type="expression" dxfId="37838" priority="596">
      <formula>#REF!="Para hoy"</formula>
    </cfRule>
  </conditionalFormatting>
  <conditionalFormatting sqref="G43:G45">
    <cfRule type="expression" dxfId="37837" priority="536">
      <formula>(#REF!&lt;0)*(LEN(#REF!)=0)*((#REF!="")+(#REF!="En curso"))</formula>
    </cfRule>
    <cfRule type="expression" dxfId="37836" priority="535">
      <formula>(#REF!=0)*(#REF!&lt;&gt;"")*(LEN(#REF!)=0)*((#REF!="")+(#REF!="En curso"))</formula>
    </cfRule>
    <cfRule type="expression" dxfId="37835" priority="534">
      <formula>#REF!="Completada"</formula>
    </cfRule>
    <cfRule type="expression" dxfId="37834" priority="533">
      <formula>#REF!="En curso"</formula>
    </cfRule>
    <cfRule type="expression" dxfId="37833" priority="532">
      <formula>#REF!="Para hoy"</formula>
    </cfRule>
    <cfRule type="expression" dxfId="37832" priority="531">
      <formula>#REF!="Pausada"</formula>
    </cfRule>
    <cfRule type="expression" dxfId="37831" priority="530">
      <formula>#REF!="Cancelada"</formula>
    </cfRule>
    <cfRule type="expression" dxfId="37830" priority="529">
      <formula>#REF!="Vencida"</formula>
    </cfRule>
  </conditionalFormatting>
  <conditionalFormatting sqref="G44">
    <cfRule type="expression" dxfId="37829" priority="525">
      <formula>#REF!="En curso"</formula>
    </cfRule>
    <cfRule type="expression" dxfId="37828" priority="528">
      <formula>(#REF!&lt;0)*(LEN(#REF!)=0)*((#REF!="")+(#REF!="En curso"))</formula>
    </cfRule>
    <cfRule type="expression" dxfId="37827" priority="524">
      <formula>#REF!="Para hoy"</formula>
    </cfRule>
    <cfRule type="expression" dxfId="37826" priority="521">
      <formula>#REF!="Vencida"</formula>
    </cfRule>
    <cfRule type="expression" dxfId="37825" priority="523">
      <formula>#REF!="Pausada"</formula>
    </cfRule>
    <cfRule type="expression" dxfId="37824" priority="522">
      <formula>#REF!="Cancelada"</formula>
    </cfRule>
    <cfRule type="expression" dxfId="37823" priority="527">
      <formula>(#REF!=0)*(#REF!&lt;&gt;"")*(LEN(#REF!)=0)*((#REF!="")+(#REF!="En curso"))</formula>
    </cfRule>
    <cfRule type="expression" dxfId="37822" priority="526">
      <formula>#REF!="Completada"</formula>
    </cfRule>
  </conditionalFormatting>
  <conditionalFormatting sqref="G45:G55">
    <cfRule type="expression" dxfId="37821" priority="2117">
      <formula>#REF!="En curso"</formula>
    </cfRule>
    <cfRule type="expression" dxfId="37820" priority="2118">
      <formula>#REF!="Completada"</formula>
    </cfRule>
    <cfRule type="expression" dxfId="37819" priority="2119">
      <formula>(#REF!=0)*(#REF!&lt;&gt;"")*(LEN(#REF!)=0)*((#REF!="")+(#REF!="En curso"))</formula>
    </cfRule>
    <cfRule type="expression" dxfId="37818" priority="2120">
      <formula>(#REF!&lt;0)*(LEN(#REF!)=0)*((#REF!="")+(#REF!="En curso"))</formula>
    </cfRule>
    <cfRule type="expression" dxfId="37817" priority="2113">
      <formula>#REF!="Vencida"</formula>
    </cfRule>
    <cfRule type="expression" dxfId="37816" priority="2114">
      <formula>#REF!="Cancelada"</formula>
    </cfRule>
    <cfRule type="expression" dxfId="37815" priority="2115">
      <formula>#REF!="Pausada"</formula>
    </cfRule>
    <cfRule type="expression" dxfId="37814" priority="2116">
      <formula>#REF!="Para hoy"</formula>
    </cfRule>
  </conditionalFormatting>
  <conditionalFormatting sqref="G63:G70">
    <cfRule type="expression" dxfId="37813" priority="1589">
      <formula>#REF!="En curso"</formula>
    </cfRule>
    <cfRule type="expression" dxfId="37812" priority="1590">
      <formula>#REF!="Completada"</formula>
    </cfRule>
    <cfRule type="expression" dxfId="37811" priority="1592">
      <formula>(#REF!&lt;0)*(LEN(#REF!)=0)*((#REF!="")+(#REF!="En curso"))</formula>
    </cfRule>
    <cfRule type="expression" dxfId="37810" priority="1586">
      <formula>#REF!="Cancelada"</formula>
    </cfRule>
    <cfRule type="expression" dxfId="37809" priority="1585">
      <formula>#REF!="Vencida"</formula>
    </cfRule>
    <cfRule type="expression" dxfId="37808" priority="1587">
      <formula>#REF!="Pausada"</formula>
    </cfRule>
    <cfRule type="expression" dxfId="37807" priority="1588">
      <formula>#REF!="Para hoy"</formula>
    </cfRule>
    <cfRule type="expression" dxfId="37806" priority="1591">
      <formula>(#REF!=0)*(#REF!&lt;&gt;"")*(LEN(#REF!)=0)*((#REF!="")+(#REF!="En curso"))</formula>
    </cfRule>
  </conditionalFormatting>
  <conditionalFormatting sqref="G67">
    <cfRule type="expression" dxfId="37805" priority="1577">
      <formula>#REF!="Vencida"</formula>
    </cfRule>
    <cfRule type="expression" dxfId="37804" priority="1578">
      <formula>#REF!="Cancelada"</formula>
    </cfRule>
    <cfRule type="expression" dxfId="37803" priority="1579">
      <formula>#REF!="Pausada"</formula>
    </cfRule>
    <cfRule type="expression" dxfId="37802" priority="1580">
      <formula>#REF!="Para hoy"</formula>
    </cfRule>
    <cfRule type="expression" dxfId="37801" priority="1581">
      <formula>#REF!="En curso"</formula>
    </cfRule>
    <cfRule type="expression" dxfId="37800" priority="1583">
      <formula>(#REF!=0)*(#REF!&lt;&gt;"")*(LEN(#REF!)=0)*((#REF!="")+(#REF!="En curso"))</formula>
    </cfRule>
    <cfRule type="expression" dxfId="37799" priority="1584">
      <formula>(#REF!&lt;0)*(LEN(#REF!)=0)*((#REF!="")+(#REF!="En curso"))</formula>
    </cfRule>
    <cfRule type="expression" dxfId="37798" priority="1582">
      <formula>#REF!="Completada"</formula>
    </cfRule>
  </conditionalFormatting>
  <dataValidations count="11">
    <dataValidation allowBlank="1" showInputMessage="1" showErrorMessage="1" prompt="Escriba las notas en esta columna, debajo de este encabezado." sqref="G3 G11 G46:G55 G68:G70 G23 G31 G33:G38 G27 G62:G66 G42" xr:uid="{00000000-0002-0000-0000-000002000000}"/>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3:E23 B42:E42 B62:E62 C68:D70 D68:D71 C37:D38 C48" xr:uid="{00000000-0002-0000-0000-000007000000}"/>
    <dataValidation allowBlank="1" showInputMessage="1" showErrorMessage="1" prompt="Seleccione el estado en esta columna, debajo de este encabezado. Presione ALT+FLECHA ABAJO para mostrar las opciones y, después, FLECHA ABAJO y ENTRAR para realizar la selección." sqref="F3 F48 F23 F38 F46 F62:F66 F68:F70 F42" xr:uid="{00000000-0002-0000-0000-000008000000}"/>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2 A41 A61" xr:uid="{00000000-0002-0000-0000-000009000000}"/>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2:E22 B41:E41 B61:E61" xr:uid="{CD10A398-5791-46CD-A3F4-188914D98A99}"/>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5 B16 B34 B8 B67:B71 B37:B38 B45 B32 B10 B64 B43 B6 B4 B24" xr:uid="{F22B931F-D80D-4B26-A47B-2C744825B267}">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7:C70 C43:C55 C4:C19 C63:C64 C24:C38" xr:uid="{68167B87-47CD-4E25-A8EB-0A9DED57DA65}">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19 F48 F38 F46 F63:F66 F68:F70" xr:uid="{476467BB-98AB-4F7F-9C67-DF424D0DD4A7}">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24:E32 E34:E38 E67:E71 E43:E55 E63:E64 E4:E20" xr:uid="{C64AB5F5-4B09-4293-96D5-DEB1013F0875}"/>
    <dataValidation type="list" errorStyle="warning" allowBlank="1" showInputMessage="1" showErrorMessage="1" error="Seleccione un estado de la lista. Seleccione CANCELAR, presione ALT+FLECHA ABAJO para mostrar las opciones y, después, FLECHA ABAJO y ENTRAR para realizar la selección." sqref="F47 F49:F56 F24:F37 F43:F45 F67 F4:F18" xr:uid="{5D768586-B81D-4488-A60F-2A79CF622EDC}">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 B17:B19 B35:B36 B63 B7 B11:B15 B9 B33 B56:B57 B46:B54 B65:B66 B44 B25:B31" xr:uid="{A7D84799-42A4-4E5D-9FBE-E2739E4B8DCB}">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9CA68-CF3C-48FF-A99A-86479729EDC9}">
  <sheetPr>
    <tabColor theme="4"/>
    <pageSetUpPr autoPageBreaks="0" fitToPage="1"/>
  </sheetPr>
  <dimension ref="A1:Q83"/>
  <sheetViews>
    <sheetView showGridLines="0" zoomScale="80" zoomScaleNormal="80" workbookViewId="0">
      <selection activeCell="D26" sqref="D26"/>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97</v>
      </c>
      <c r="C1" s="430"/>
      <c r="D1" s="430"/>
      <c r="E1" s="430"/>
      <c r="F1" s="425"/>
      <c r="G1" s="425"/>
      <c r="H1" s="425"/>
      <c r="I1" s="425"/>
      <c r="J1" s="425"/>
      <c r="K1" s="425"/>
      <c r="L1" s="425"/>
      <c r="M1" s="425"/>
      <c r="N1" s="425"/>
      <c r="O1" s="425"/>
      <c r="P1" s="425"/>
      <c r="Q1" s="425"/>
    </row>
    <row r="2" spans="1:17" s="14" customFormat="1" ht="34.5">
      <c r="A2" s="12"/>
      <c r="B2" s="431" t="s">
        <v>98</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76" customFormat="1">
      <c r="A4" s="75"/>
      <c r="B4" s="61"/>
      <c r="C4" s="62">
        <v>2</v>
      </c>
      <c r="D4" s="63" t="s">
        <v>99</v>
      </c>
      <c r="E4" s="62">
        <v>2</v>
      </c>
      <c r="F4" s="63" t="s">
        <v>55</v>
      </c>
      <c r="G4" s="84"/>
      <c r="H4" s="75"/>
      <c r="I4" s="75"/>
      <c r="J4" s="75"/>
      <c r="K4" s="75"/>
      <c r="L4" s="75"/>
      <c r="M4" s="75"/>
      <c r="N4" s="75"/>
      <c r="O4" s="75"/>
      <c r="P4" s="75"/>
      <c r="Q4" s="75"/>
    </row>
    <row r="5" spans="1:17" s="91" customFormat="1" ht="36.4">
      <c r="B5" s="86"/>
      <c r="C5" s="87">
        <v>2</v>
      </c>
      <c r="D5" s="88" t="s">
        <v>100</v>
      </c>
      <c r="E5" s="87" t="s">
        <v>101</v>
      </c>
      <c r="F5" s="88" t="s">
        <v>55</v>
      </c>
      <c r="G5" s="89"/>
    </row>
    <row r="6" spans="1:17" s="76" customFormat="1">
      <c r="A6" s="75"/>
      <c r="B6" s="61"/>
      <c r="C6" s="62">
        <v>2</v>
      </c>
      <c r="D6" s="77" t="s">
        <v>102</v>
      </c>
      <c r="E6" s="83">
        <v>6</v>
      </c>
      <c r="F6" s="67" t="s">
        <v>72</v>
      </c>
      <c r="G6" s="65"/>
      <c r="H6" s="75"/>
      <c r="I6" s="63"/>
      <c r="J6" s="75"/>
      <c r="K6" s="75"/>
      <c r="L6" s="75"/>
      <c r="M6" s="75"/>
      <c r="N6" s="75"/>
      <c r="O6" s="75"/>
      <c r="P6" s="75"/>
      <c r="Q6" s="75"/>
    </row>
    <row r="7" spans="1:17" s="76" customFormat="1" ht="16.899999999999999" customHeight="1">
      <c r="A7" s="75"/>
      <c r="B7" s="61"/>
      <c r="C7" s="62">
        <v>2</v>
      </c>
      <c r="D7" s="63" t="s">
        <v>103</v>
      </c>
      <c r="E7" s="62">
        <v>2</v>
      </c>
      <c r="F7" s="63" t="s">
        <v>72</v>
      </c>
      <c r="G7" s="65"/>
      <c r="H7" s="75"/>
      <c r="I7" s="63"/>
      <c r="J7" s="75"/>
      <c r="K7" s="75"/>
      <c r="L7" s="75"/>
      <c r="M7" s="75"/>
      <c r="N7" s="75"/>
      <c r="O7" s="75"/>
      <c r="P7" s="75"/>
      <c r="Q7" s="75"/>
    </row>
    <row r="8" spans="1:17" s="76" customFormat="1">
      <c r="A8" s="75"/>
      <c r="B8" s="61"/>
      <c r="C8" s="62">
        <v>2</v>
      </c>
      <c r="D8" s="63" t="s">
        <v>104</v>
      </c>
      <c r="E8" s="62" t="s">
        <v>105</v>
      </c>
      <c r="F8" s="63" t="s">
        <v>72</v>
      </c>
      <c r="G8" s="66"/>
      <c r="H8" s="75"/>
      <c r="I8" s="63"/>
      <c r="J8" s="75"/>
      <c r="K8" s="75"/>
      <c r="L8" s="75"/>
      <c r="M8" s="75"/>
      <c r="N8" s="75"/>
      <c r="O8" s="75"/>
      <c r="P8" s="75"/>
      <c r="Q8" s="75"/>
    </row>
    <row r="9" spans="1:17" s="90" customFormat="1" ht="21.4" customHeight="1">
      <c r="A9" s="85"/>
      <c r="B9" s="86"/>
      <c r="C9" s="87">
        <v>2</v>
      </c>
      <c r="D9" s="88" t="s">
        <v>106</v>
      </c>
      <c r="E9" s="87" t="s">
        <v>107</v>
      </c>
      <c r="F9" s="88" t="s">
        <v>55</v>
      </c>
      <c r="G9" s="93"/>
      <c r="H9" s="85"/>
      <c r="I9" s="88"/>
      <c r="J9" s="85"/>
      <c r="K9" s="85"/>
      <c r="L9" s="85"/>
      <c r="M9" s="85"/>
      <c r="N9" s="85"/>
      <c r="O9" s="85"/>
      <c r="P9" s="85"/>
      <c r="Q9" s="85"/>
    </row>
    <row r="10" spans="1:17" s="76" customFormat="1" ht="20.65" customHeight="1">
      <c r="A10" s="75"/>
      <c r="B10" s="61"/>
      <c r="C10" s="62">
        <v>2</v>
      </c>
      <c r="D10" s="63" t="s">
        <v>108</v>
      </c>
      <c r="E10" s="62" t="s">
        <v>109</v>
      </c>
      <c r="F10" s="63" t="s">
        <v>55</v>
      </c>
      <c r="G10" s="66"/>
      <c r="H10" s="75"/>
      <c r="I10" s="63"/>
      <c r="J10" s="75"/>
      <c r="K10" s="75"/>
      <c r="L10" s="75"/>
      <c r="M10" s="75"/>
      <c r="N10" s="75"/>
      <c r="O10" s="75"/>
      <c r="P10" s="75"/>
      <c r="Q10" s="75"/>
    </row>
    <row r="11" spans="1:17" s="76" customFormat="1">
      <c r="A11" s="75"/>
      <c r="B11" s="61"/>
      <c r="C11" s="62">
        <v>2</v>
      </c>
      <c r="D11" s="63" t="s">
        <v>110</v>
      </c>
      <c r="E11" s="62" t="s">
        <v>111</v>
      </c>
      <c r="F11" s="63" t="s">
        <v>55</v>
      </c>
      <c r="G11" s="65"/>
      <c r="H11" s="75"/>
      <c r="I11" s="63"/>
      <c r="J11" s="75"/>
      <c r="K11" s="75"/>
      <c r="L11" s="75"/>
      <c r="M11" s="75"/>
      <c r="N11" s="75"/>
      <c r="O11" s="75"/>
      <c r="P11" s="75"/>
      <c r="Q11" s="75"/>
    </row>
    <row r="12" spans="1:17" s="76" customFormat="1">
      <c r="A12" s="75"/>
      <c r="B12" s="61"/>
      <c r="C12" s="62">
        <v>2</v>
      </c>
      <c r="D12" s="63" t="s">
        <v>112</v>
      </c>
      <c r="E12" s="62" t="s">
        <v>113</v>
      </c>
      <c r="F12" s="70" t="s">
        <v>55</v>
      </c>
      <c r="G12" s="71"/>
      <c r="H12" s="75"/>
      <c r="I12" s="75"/>
      <c r="J12" s="75"/>
      <c r="K12" s="75"/>
      <c r="L12" s="75"/>
      <c r="M12" s="75"/>
      <c r="N12" s="75"/>
      <c r="O12" s="75"/>
      <c r="P12" s="75"/>
      <c r="Q12" s="75"/>
    </row>
    <row r="13" spans="1:17" s="90" customFormat="1">
      <c r="A13" s="85"/>
      <c r="B13" s="86"/>
      <c r="C13" s="87">
        <v>2</v>
      </c>
      <c r="D13" s="88" t="s">
        <v>114</v>
      </c>
      <c r="E13" s="87">
        <v>10</v>
      </c>
      <c r="F13" s="88" t="s">
        <v>55</v>
      </c>
      <c r="G13" s="92"/>
      <c r="H13" s="85"/>
      <c r="I13" s="88"/>
      <c r="J13" s="85"/>
      <c r="K13" s="85"/>
      <c r="L13" s="85"/>
      <c r="M13" s="85"/>
      <c r="N13" s="85"/>
      <c r="O13" s="85"/>
      <c r="P13" s="85"/>
      <c r="Q13" s="85"/>
    </row>
    <row r="14" spans="1:17" s="76" customFormat="1" ht="13.9" customHeight="1">
      <c r="A14" s="75"/>
      <c r="B14" s="61"/>
      <c r="C14" s="62">
        <v>2</v>
      </c>
      <c r="D14" s="63" t="s">
        <v>115</v>
      </c>
      <c r="E14" s="83" t="s">
        <v>113</v>
      </c>
      <c r="F14" s="63" t="s">
        <v>72</v>
      </c>
      <c r="G14" s="66"/>
      <c r="H14" s="75"/>
      <c r="I14" s="63"/>
      <c r="J14" s="75"/>
      <c r="K14" s="75"/>
      <c r="L14" s="75"/>
      <c r="M14" s="75"/>
      <c r="N14" s="75"/>
      <c r="O14" s="75"/>
      <c r="P14" s="75"/>
      <c r="Q14" s="75"/>
    </row>
    <row r="15" spans="1:17" s="100" customFormat="1">
      <c r="A15" s="96"/>
      <c r="B15" s="96"/>
      <c r="C15" s="97">
        <v>2</v>
      </c>
      <c r="D15" s="96" t="s">
        <v>116</v>
      </c>
      <c r="E15" s="96"/>
      <c r="F15" s="99" t="s">
        <v>72</v>
      </c>
      <c r="G15" s="96"/>
      <c r="H15" s="96"/>
      <c r="I15" s="96"/>
      <c r="J15" s="96"/>
      <c r="K15" s="96"/>
      <c r="L15" s="96"/>
      <c r="M15" s="96"/>
      <c r="N15" s="96"/>
      <c r="O15" s="96"/>
      <c r="P15" s="96"/>
      <c r="Q15" s="96"/>
    </row>
    <row r="16" spans="1:17" s="76" customFormat="1">
      <c r="A16" s="75"/>
      <c r="B16" s="68"/>
      <c r="C16" s="62">
        <v>2</v>
      </c>
      <c r="D16" s="63" t="s">
        <v>117</v>
      </c>
      <c r="E16" s="62" t="s">
        <v>101</v>
      </c>
      <c r="F16" s="63" t="s">
        <v>118</v>
      </c>
      <c r="G16" s="65"/>
      <c r="H16" s="75"/>
      <c r="I16" s="75"/>
      <c r="J16" s="75"/>
      <c r="K16" s="75"/>
      <c r="L16" s="75"/>
      <c r="M16" s="75"/>
      <c r="N16" s="75"/>
      <c r="O16" s="75"/>
      <c r="P16" s="75"/>
      <c r="Q16" s="75"/>
    </row>
    <row r="17" spans="1:17">
      <c r="A17" s="25"/>
      <c r="B17" s="25"/>
      <c r="C17" s="25"/>
      <c r="D17" s="25"/>
      <c r="E17" s="15">
        <f>SUM(E4:E16)</f>
        <v>20</v>
      </c>
      <c r="F17"/>
      <c r="G17" s="25"/>
      <c r="H17" s="25"/>
      <c r="I17" s="25"/>
      <c r="J17" s="25"/>
      <c r="K17" s="25"/>
      <c r="L17" s="25"/>
      <c r="M17" s="25"/>
      <c r="N17" s="25"/>
      <c r="O17" s="25"/>
      <c r="P17" s="25"/>
      <c r="Q17" s="25"/>
    </row>
    <row r="18" spans="1:17">
      <c r="A18" s="25"/>
      <c r="B18" s="25"/>
      <c r="C18" s="25"/>
      <c r="D18" s="25"/>
      <c r="E18" s="25"/>
      <c r="F18" s="25"/>
      <c r="G18" s="25"/>
      <c r="H18" s="25"/>
      <c r="I18" s="25"/>
      <c r="J18" s="25"/>
      <c r="K18" s="25"/>
      <c r="L18" s="25"/>
      <c r="M18" s="25"/>
      <c r="N18" s="25"/>
      <c r="O18" s="25"/>
      <c r="P18" s="25"/>
      <c r="Q18" s="25"/>
    </row>
    <row r="19" spans="1:17" s="14" customFormat="1" ht="34.5">
      <c r="A19" s="12"/>
      <c r="B19" s="431" t="s">
        <v>119</v>
      </c>
      <c r="C19" s="431"/>
      <c r="D19" s="431"/>
      <c r="E19" s="431"/>
      <c r="F19" s="13"/>
      <c r="G19" s="13"/>
      <c r="H19" s="13"/>
      <c r="I19" s="13"/>
      <c r="J19" s="13"/>
      <c r="K19" s="13"/>
    </row>
    <row r="20" spans="1:17" s="1" customFormat="1">
      <c r="A20" s="23"/>
      <c r="B20" s="7" t="s">
        <v>4</v>
      </c>
      <c r="C20" s="8" t="s">
        <v>5</v>
      </c>
      <c r="D20" s="8" t="s">
        <v>6</v>
      </c>
      <c r="E20" s="8" t="s">
        <v>7</v>
      </c>
      <c r="F20" s="24" t="s">
        <v>8</v>
      </c>
      <c r="G20" s="9" t="s">
        <v>9</v>
      </c>
      <c r="H20" s="23"/>
      <c r="I20" s="23"/>
      <c r="J20" s="23"/>
      <c r="K20" s="23"/>
      <c r="L20" s="23"/>
      <c r="M20" s="23"/>
      <c r="N20" s="23"/>
      <c r="O20" s="23"/>
      <c r="P20" s="23"/>
      <c r="Q20" s="23"/>
    </row>
    <row r="21" spans="1:17" ht="19.7" customHeight="1">
      <c r="A21" s="25"/>
      <c r="B21" s="16"/>
      <c r="C21" s="10">
        <v>2</v>
      </c>
      <c r="D21" t="s">
        <v>78</v>
      </c>
      <c r="E21" s="30"/>
      <c r="F21" t="s">
        <v>118</v>
      </c>
      <c r="G21" s="38"/>
      <c r="H21" s="25"/>
      <c r="I21" s="25"/>
      <c r="J21" s="25"/>
      <c r="K21" s="25"/>
      <c r="L21" s="25"/>
      <c r="M21" s="25"/>
      <c r="N21" s="25"/>
      <c r="O21" s="25"/>
      <c r="P21" s="25"/>
      <c r="Q21" s="25"/>
    </row>
    <row r="22" spans="1:17" s="100" customFormat="1" ht="19.7" customHeight="1">
      <c r="A22" s="96"/>
      <c r="B22" s="127"/>
      <c r="C22" s="97">
        <v>2</v>
      </c>
      <c r="D22" s="133" t="s">
        <v>120</v>
      </c>
      <c r="E22" s="97" t="s">
        <v>121</v>
      </c>
      <c r="F22" s="99" t="s">
        <v>118</v>
      </c>
      <c r="G22" s="129"/>
      <c r="H22" s="96"/>
      <c r="I22" s="96"/>
      <c r="J22" s="96"/>
      <c r="K22" s="96"/>
      <c r="L22" s="96"/>
      <c r="M22" s="96"/>
      <c r="N22" s="96"/>
      <c r="O22" s="96"/>
      <c r="P22" s="96"/>
      <c r="Q22" s="96"/>
    </row>
    <row r="23" spans="1:17" customFormat="1">
      <c r="B23" s="16"/>
      <c r="C23" s="10">
        <v>2</v>
      </c>
      <c r="D23" t="s">
        <v>122</v>
      </c>
      <c r="E23" s="10">
        <v>4</v>
      </c>
      <c r="F23" t="s">
        <v>118</v>
      </c>
      <c r="G23" s="17"/>
    </row>
    <row r="24" spans="1:17" s="100" customFormat="1" ht="13.9" customHeight="1">
      <c r="A24" s="96"/>
      <c r="B24" s="127"/>
      <c r="C24" s="97">
        <v>2</v>
      </c>
      <c r="D24" s="99" t="s">
        <v>123</v>
      </c>
      <c r="E24" s="97">
        <v>2</v>
      </c>
      <c r="F24" s="99" t="s">
        <v>118</v>
      </c>
      <c r="G24" s="130"/>
      <c r="H24" s="96"/>
      <c r="I24" s="96"/>
      <c r="J24" s="96"/>
      <c r="K24" s="96"/>
      <c r="L24" s="96"/>
      <c r="M24" s="96"/>
      <c r="N24" s="96"/>
      <c r="O24" s="96"/>
      <c r="P24" s="96"/>
      <c r="Q24" s="96"/>
    </row>
    <row r="25" spans="1:17">
      <c r="A25" s="25"/>
      <c r="B25" s="16"/>
      <c r="C25"/>
      <c r="D25"/>
      <c r="E25" s="10"/>
      <c r="F25"/>
      <c r="G25" s="17"/>
      <c r="H25" s="25"/>
      <c r="I25"/>
      <c r="J25" s="25"/>
      <c r="K25" s="25"/>
      <c r="L25" s="25"/>
      <c r="M25" s="25"/>
      <c r="N25" s="25"/>
      <c r="O25" s="25"/>
      <c r="P25" s="25"/>
      <c r="Q25" s="25"/>
    </row>
    <row r="26" spans="1:17">
      <c r="A26" s="25"/>
      <c r="B26" s="16"/>
      <c r="C26" s="10">
        <v>2</v>
      </c>
      <c r="D26" t="s">
        <v>124</v>
      </c>
      <c r="E26" s="10" t="s">
        <v>101</v>
      </c>
      <c r="F26" t="s">
        <v>118</v>
      </c>
      <c r="G26" s="17"/>
      <c r="H26" s="25"/>
      <c r="I26"/>
      <c r="J26" s="25"/>
      <c r="K26" s="25"/>
      <c r="L26" s="25"/>
      <c r="M26" s="25"/>
      <c r="N26" s="25"/>
      <c r="O26" s="25"/>
      <c r="P26" s="25"/>
      <c r="Q26" s="25"/>
    </row>
    <row r="27" spans="1:17">
      <c r="A27" s="25"/>
      <c r="B27" s="40"/>
      <c r="C27" s="41"/>
      <c r="D27" s="42"/>
      <c r="E27" s="41"/>
      <c r="F27" s="42"/>
      <c r="G27" s="17"/>
      <c r="H27" s="25"/>
      <c r="I27" s="25"/>
      <c r="J27" s="25"/>
      <c r="K27" s="25"/>
      <c r="L27" s="25"/>
      <c r="M27" s="25"/>
      <c r="N27" s="25"/>
      <c r="O27" s="25"/>
      <c r="P27" s="25"/>
      <c r="Q27" s="25"/>
    </row>
    <row r="28" spans="1:17">
      <c r="A28" s="25"/>
      <c r="B28" s="4"/>
      <c r="C28" s="5"/>
      <c r="D28"/>
      <c r="E28" s="10"/>
      <c r="F28"/>
      <c r="G28" s="19"/>
      <c r="H28" s="25"/>
      <c r="I28" s="25"/>
      <c r="J28" s="25"/>
      <c r="K28" s="25"/>
      <c r="L28" s="25"/>
      <c r="M28" s="25"/>
      <c r="N28" s="25"/>
      <c r="O28" s="25"/>
      <c r="P28" s="25"/>
      <c r="Q28" s="25"/>
    </row>
    <row r="29" spans="1:17">
      <c r="A29" s="25"/>
      <c r="B29" s="16"/>
      <c r="C29" s="10"/>
      <c r="D29"/>
      <c r="E29" s="10"/>
      <c r="F29"/>
      <c r="G29" s="17"/>
      <c r="H29" s="25"/>
      <c r="I29" s="25"/>
      <c r="J29" s="25"/>
      <c r="K29" s="25"/>
      <c r="L29" s="25"/>
      <c r="M29" s="25"/>
      <c r="N29" s="25"/>
      <c r="O29" s="25"/>
      <c r="P29" s="25"/>
      <c r="Q29" s="25"/>
    </row>
    <row r="30" spans="1:17">
      <c r="A30" s="25"/>
      <c r="B30" s="16"/>
      <c r="C30" s="10"/>
      <c r="D30" s="28"/>
      <c r="E30" s="29"/>
      <c r="F30"/>
      <c r="G30" s="17"/>
      <c r="H30" s="25"/>
      <c r="I30" s="25"/>
      <c r="J30" s="25"/>
      <c r="K30" s="25"/>
      <c r="L30" s="25"/>
      <c r="M30" s="25"/>
      <c r="N30" s="25"/>
      <c r="O30" s="25"/>
      <c r="P30" s="25"/>
      <c r="Q30" s="25"/>
    </row>
    <row r="31" spans="1:17">
      <c r="A31" s="25"/>
      <c r="B31" s="16"/>
      <c r="C31" s="10"/>
      <c r="D31"/>
      <c r="E31" s="10"/>
      <c r="F31"/>
      <c r="G31" s="17"/>
      <c r="H31" s="25"/>
      <c r="I31" s="25"/>
      <c r="J31" s="25"/>
      <c r="K31" s="25"/>
      <c r="L31" s="25"/>
      <c r="M31" s="25"/>
      <c r="N31" s="25"/>
      <c r="O31" s="25"/>
      <c r="P31" s="25"/>
      <c r="Q31" s="25"/>
    </row>
    <row r="32" spans="1:17">
      <c r="A32" s="25"/>
      <c r="B32" s="16"/>
      <c r="C32" s="10"/>
      <c r="D32"/>
      <c r="E32" s="10"/>
      <c r="F32"/>
      <c r="G32" s="17"/>
      <c r="H32" s="25"/>
      <c r="I32" s="25"/>
      <c r="J32" s="25"/>
      <c r="K32" s="25"/>
      <c r="L32" s="25"/>
      <c r="M32" s="25"/>
      <c r="N32" s="25"/>
      <c r="O32" s="25"/>
      <c r="P32" s="25"/>
      <c r="Q32" s="25"/>
    </row>
    <row r="33" spans="1:17">
      <c r="A33" s="25"/>
      <c r="B33" s="16"/>
      <c r="C33" s="10"/>
      <c r="D33"/>
      <c r="E33" s="10"/>
      <c r="F33"/>
      <c r="G33" s="17"/>
      <c r="H33" s="25"/>
      <c r="I33" s="25"/>
      <c r="J33" s="25"/>
      <c r="K33" s="25"/>
      <c r="L33" s="25"/>
      <c r="M33" s="25"/>
      <c r="N33" s="25"/>
      <c r="O33" s="25"/>
      <c r="P33" s="25"/>
      <c r="Q33" s="25"/>
    </row>
    <row r="34" spans="1:17">
      <c r="A34" s="25"/>
      <c r="B34" s="16"/>
      <c r="C34" s="10"/>
      <c r="D34"/>
      <c r="E34" s="10"/>
      <c r="F34"/>
      <c r="G34" s="17"/>
      <c r="H34" s="25"/>
      <c r="I34" s="25"/>
      <c r="J34" s="25"/>
      <c r="K34" s="25"/>
      <c r="L34" s="25"/>
      <c r="M34" s="25"/>
      <c r="N34" s="25"/>
      <c r="O34" s="25"/>
      <c r="P34" s="25"/>
      <c r="Q34" s="25"/>
    </row>
    <row r="35" spans="1:17">
      <c r="A35" s="25"/>
      <c r="B35"/>
      <c r="C35"/>
      <c r="D35"/>
      <c r="E35" s="18">
        <f>SUBTOTAL(109,Lista311[Estimación])</f>
        <v>6</v>
      </c>
      <c r="F35">
        <f>SUBTOTAL(109,Lista311[ESTADO])</f>
        <v>0</v>
      </c>
      <c r="G35"/>
      <c r="H35" s="25"/>
      <c r="I35" s="25"/>
      <c r="J35" s="25"/>
      <c r="K35" s="25"/>
      <c r="L35" s="25"/>
      <c r="M35" s="25"/>
      <c r="N35" s="25"/>
      <c r="O35" s="25"/>
      <c r="P35" s="25"/>
      <c r="Q35" s="25"/>
    </row>
    <row r="37" spans="1:17" s="14" customFormat="1" ht="34.5">
      <c r="A37" s="12"/>
      <c r="B37" s="431" t="s">
        <v>125</v>
      </c>
      <c r="C37" s="431"/>
      <c r="D37" s="431"/>
      <c r="E37" s="431"/>
      <c r="F37" s="13"/>
      <c r="G37" s="13"/>
      <c r="H37" s="13"/>
      <c r="I37" s="13"/>
      <c r="J37" s="13"/>
      <c r="K37" s="13"/>
    </row>
    <row r="38" spans="1:17" s="1" customFormat="1">
      <c r="A38" s="23"/>
      <c r="B38" s="7" t="s">
        <v>4</v>
      </c>
      <c r="C38" s="8" t="s">
        <v>5</v>
      </c>
      <c r="D38" s="8" t="s">
        <v>6</v>
      </c>
      <c r="E38" s="8" t="s">
        <v>7</v>
      </c>
      <c r="F38" s="24" t="s">
        <v>8</v>
      </c>
      <c r="G38" s="9" t="s">
        <v>9</v>
      </c>
      <c r="H38" s="23"/>
      <c r="I38" s="23"/>
      <c r="J38" s="23"/>
      <c r="K38" s="23"/>
      <c r="L38" s="23"/>
      <c r="M38" s="23"/>
      <c r="N38" s="23"/>
      <c r="O38" s="23"/>
      <c r="P38" s="23"/>
      <c r="Q38" s="23"/>
    </row>
    <row r="39" spans="1:17">
      <c r="A39" s="25"/>
      <c r="B39" s="16"/>
      <c r="C39" s="10"/>
      <c r="D39"/>
      <c r="E39" s="10"/>
      <c r="F39"/>
      <c r="G39" s="17"/>
      <c r="H39" s="25"/>
      <c r="I39" s="25"/>
      <c r="J39" s="25"/>
      <c r="K39" s="25"/>
      <c r="L39" s="25"/>
      <c r="M39" s="25"/>
      <c r="N39" s="25"/>
      <c r="O39" s="25"/>
      <c r="P39" s="25"/>
      <c r="Q39" s="25"/>
    </row>
    <row r="40" spans="1:17">
      <c r="A40" s="25"/>
      <c r="B40" s="16"/>
      <c r="C40" s="10"/>
      <c r="D40"/>
      <c r="E40" s="10"/>
      <c r="F40"/>
      <c r="G40" s="39"/>
      <c r="H40" s="25"/>
      <c r="I40" s="25"/>
      <c r="J40" s="25"/>
      <c r="K40" s="25"/>
      <c r="L40" s="25"/>
      <c r="M40" s="25"/>
      <c r="N40" s="25"/>
      <c r="O40" s="25"/>
      <c r="P40" s="25"/>
      <c r="Q40" s="25"/>
    </row>
    <row r="41" spans="1:17">
      <c r="A41" s="25"/>
      <c r="B41" s="4"/>
      <c r="C41" s="5"/>
      <c r="D41"/>
      <c r="E41" s="30"/>
      <c r="F41"/>
      <c r="G41" s="19"/>
      <c r="H41" s="25"/>
      <c r="I41" s="25"/>
      <c r="J41" s="25"/>
      <c r="K41" s="25"/>
      <c r="L41" s="25"/>
      <c r="M41" s="25"/>
      <c r="N41" s="25"/>
      <c r="O41" s="25"/>
      <c r="P41" s="25"/>
      <c r="Q41" s="25"/>
    </row>
    <row r="42" spans="1:17">
      <c r="A42" s="25"/>
      <c r="B42" s="16"/>
      <c r="C42" s="10"/>
      <c r="D42"/>
      <c r="E42" s="30"/>
      <c r="F42"/>
      <c r="G42" s="17"/>
      <c r="H42" s="25"/>
      <c r="I42" s="25"/>
      <c r="J42" s="25"/>
      <c r="K42" s="25"/>
      <c r="L42" s="25"/>
      <c r="M42" s="25"/>
      <c r="N42" s="25"/>
      <c r="O42" s="25"/>
      <c r="P42" s="25"/>
      <c r="Q42" s="25"/>
    </row>
    <row r="43" spans="1:17">
      <c r="A43" s="25"/>
      <c r="B43" s="16"/>
      <c r="C43" s="10"/>
      <c r="D43"/>
      <c r="E43" s="30"/>
      <c r="F43"/>
      <c r="G43" s="17"/>
      <c r="H43" s="25"/>
      <c r="I43" s="25"/>
      <c r="J43" s="25"/>
      <c r="K43" s="25"/>
      <c r="L43" s="25"/>
      <c r="M43" s="25"/>
      <c r="N43" s="25"/>
      <c r="O43" s="25"/>
      <c r="P43" s="25"/>
      <c r="Q43" s="25"/>
    </row>
    <row r="44" spans="1:17">
      <c r="A44" s="25"/>
      <c r="B44" s="16"/>
      <c r="C44" s="10"/>
      <c r="D44"/>
      <c r="E44" s="30"/>
      <c r="F44"/>
      <c r="G44" s="17"/>
      <c r="H44" s="25"/>
      <c r="I44" s="25"/>
      <c r="J44" s="25"/>
      <c r="K44" s="25"/>
      <c r="L44" s="25"/>
      <c r="M44" s="25"/>
      <c r="N44" s="25"/>
      <c r="O44" s="25"/>
      <c r="P44" s="25"/>
      <c r="Q44" s="25"/>
    </row>
    <row r="45" spans="1:17">
      <c r="A45" s="25"/>
      <c r="B45" s="16"/>
      <c r="C45" s="10"/>
      <c r="D45"/>
      <c r="E45" s="30"/>
      <c r="F45"/>
      <c r="G45" s="17"/>
      <c r="H45" s="25"/>
      <c r="I45" s="25"/>
      <c r="J45" s="25"/>
      <c r="K45" s="25"/>
      <c r="L45" s="25"/>
      <c r="M45" s="25"/>
      <c r="N45" s="25"/>
      <c r="O45" s="25"/>
      <c r="P45" s="25"/>
      <c r="Q45" s="25"/>
    </row>
    <row r="46" spans="1:17">
      <c r="A46" s="25"/>
      <c r="B46" s="16"/>
      <c r="C46" s="10"/>
      <c r="D46"/>
      <c r="E46" s="30"/>
      <c r="F46"/>
      <c r="G46" s="17"/>
      <c r="H46" s="25"/>
      <c r="I46" s="25"/>
      <c r="J46" s="25"/>
      <c r="K46" s="25"/>
      <c r="L46" s="25"/>
      <c r="M46" s="25"/>
      <c r="N46" s="25"/>
      <c r="O46" s="25"/>
      <c r="P46" s="25"/>
      <c r="Q46" s="25"/>
    </row>
    <row r="47" spans="1:17">
      <c r="A47" s="25"/>
      <c r="B47" s="16"/>
      <c r="C47" s="10"/>
      <c r="D47"/>
      <c r="E47" s="30"/>
      <c r="F47"/>
      <c r="G47" s="17"/>
      <c r="H47" s="25"/>
      <c r="I47" s="25"/>
      <c r="J47" s="25"/>
      <c r="K47" s="25"/>
      <c r="L47" s="25"/>
      <c r="M47" s="25"/>
      <c r="N47" s="25"/>
      <c r="O47" s="25"/>
      <c r="P47" s="25"/>
      <c r="Q47" s="25"/>
    </row>
    <row r="48" spans="1:17">
      <c r="A48" s="25"/>
      <c r="B48" s="16"/>
      <c r="C48" s="10"/>
      <c r="D48"/>
      <c r="E48" s="30"/>
      <c r="F48"/>
      <c r="G48" s="17"/>
      <c r="H48" s="25"/>
      <c r="I48" s="25"/>
      <c r="J48" s="25"/>
      <c r="K48" s="25"/>
      <c r="L48" s="25"/>
      <c r="M48" s="25"/>
      <c r="N48" s="25"/>
      <c r="O48" s="25"/>
      <c r="P48" s="25"/>
      <c r="Q48" s="25"/>
    </row>
    <row r="49" spans="1:17">
      <c r="A49" s="25"/>
      <c r="B49" s="16"/>
      <c r="C49" s="10"/>
      <c r="D49"/>
      <c r="E49" s="30"/>
      <c r="F49"/>
      <c r="G49" s="17"/>
      <c r="H49" s="25"/>
      <c r="I49" s="25"/>
      <c r="J49" s="25"/>
      <c r="K49" s="25"/>
      <c r="L49" s="25"/>
      <c r="M49" s="25"/>
      <c r="N49" s="25"/>
      <c r="O49" s="25"/>
      <c r="P49" s="25"/>
      <c r="Q49" s="25"/>
    </row>
    <row r="50" spans="1:17">
      <c r="A50" s="25"/>
      <c r="B50" s="16"/>
      <c r="C50" s="10"/>
      <c r="D50"/>
      <c r="E50" s="30"/>
      <c r="F50"/>
      <c r="G50" s="17"/>
      <c r="H50" s="25"/>
      <c r="I50" s="25"/>
      <c r="J50" s="25"/>
      <c r="K50" s="25"/>
      <c r="L50" s="25"/>
      <c r="M50" s="25"/>
      <c r="N50" s="25"/>
      <c r="O50" s="25"/>
      <c r="P50" s="25"/>
      <c r="Q50" s="25"/>
    </row>
    <row r="51" spans="1:17">
      <c r="A51" s="25"/>
      <c r="B51" s="16"/>
      <c r="C51" s="10"/>
      <c r="D51"/>
      <c r="E51" s="30"/>
      <c r="F51"/>
      <c r="G51" s="17"/>
      <c r="H51" s="25"/>
      <c r="I51" s="25"/>
      <c r="J51" s="25"/>
      <c r="K51" s="25"/>
      <c r="L51" s="25"/>
      <c r="M51" s="25"/>
      <c r="N51" s="25"/>
      <c r="O51" s="25"/>
      <c r="P51" s="25"/>
      <c r="Q51" s="25"/>
    </row>
    <row r="52" spans="1:17">
      <c r="A52" s="25"/>
      <c r="B52" s="16"/>
      <c r="C52" s="25"/>
      <c r="D52" s="25"/>
      <c r="E52" s="30"/>
      <c r="F52"/>
      <c r="G52" s="17"/>
      <c r="H52" s="25"/>
      <c r="I52" s="25"/>
      <c r="J52" s="25"/>
      <c r="K52" s="25"/>
      <c r="L52" s="25"/>
      <c r="M52" s="25"/>
      <c r="N52" s="25"/>
      <c r="O52" s="25"/>
      <c r="P52" s="25"/>
      <c r="Q52" s="25"/>
    </row>
    <row r="53" spans="1:17">
      <c r="A53" s="25"/>
      <c r="B53" s="16"/>
      <c r="C53" s="25"/>
      <c r="D53" s="25"/>
      <c r="E53" s="30"/>
      <c r="F53"/>
      <c r="G53" s="17"/>
      <c r="H53" s="25"/>
      <c r="I53" s="25"/>
      <c r="J53" s="25"/>
      <c r="K53" s="25"/>
      <c r="L53" s="25"/>
      <c r="M53" s="25"/>
      <c r="N53" s="25"/>
      <c r="O53" s="25"/>
      <c r="P53" s="25"/>
      <c r="Q53" s="25"/>
    </row>
    <row r="54" spans="1:17">
      <c r="A54" s="25"/>
      <c r="B54" s="4"/>
      <c r="C54" s="26"/>
      <c r="D54" s="26"/>
      <c r="E54" s="31"/>
      <c r="F54" s="6"/>
      <c r="G54" s="11"/>
      <c r="H54" s="25"/>
      <c r="I54" s="25"/>
      <c r="J54" s="25"/>
      <c r="K54" s="25"/>
      <c r="L54" s="25"/>
      <c r="M54" s="25"/>
      <c r="N54" s="25"/>
      <c r="O54" s="25"/>
      <c r="P54" s="25"/>
      <c r="Q54" s="25"/>
    </row>
    <row r="55" spans="1:17">
      <c r="A55" s="25"/>
      <c r="B55"/>
      <c r="C55"/>
      <c r="D55"/>
      <c r="E55" s="18">
        <f>SUBTOTAL(109,Lista3412[Estimación])</f>
        <v>0</v>
      </c>
      <c r="F55"/>
      <c r="G55"/>
      <c r="H55" s="25"/>
      <c r="I55" s="25"/>
      <c r="J55" s="25"/>
      <c r="K55" s="25"/>
      <c r="L55" s="25"/>
      <c r="M55" s="25"/>
      <c r="N55" s="25"/>
      <c r="O55" s="25"/>
      <c r="P55" s="25"/>
      <c r="Q55" s="25"/>
    </row>
    <row r="57" spans="1:17" s="14" customFormat="1" ht="34.5">
      <c r="A57" s="12"/>
      <c r="B57" s="431" t="s">
        <v>126</v>
      </c>
      <c r="C57" s="431"/>
      <c r="D57" s="431"/>
      <c r="E57" s="431"/>
      <c r="F57" s="13"/>
      <c r="G57" s="13"/>
      <c r="H57" s="13"/>
      <c r="I57" s="13"/>
      <c r="J57" s="13"/>
      <c r="K57" s="13"/>
    </row>
    <row r="58" spans="1:17" s="1" customFormat="1">
      <c r="A58" s="23"/>
      <c r="B58" s="7" t="s">
        <v>4</v>
      </c>
      <c r="C58" s="8" t="s">
        <v>5</v>
      </c>
      <c r="D58" s="8" t="s">
        <v>6</v>
      </c>
      <c r="E58" s="8" t="s">
        <v>7</v>
      </c>
      <c r="F58" s="24" t="s">
        <v>8</v>
      </c>
      <c r="G58" s="9" t="s">
        <v>9</v>
      </c>
      <c r="H58" s="23"/>
      <c r="I58" s="23"/>
      <c r="J58" s="23"/>
      <c r="K58" s="23"/>
      <c r="L58" s="23"/>
      <c r="M58" s="23"/>
      <c r="N58" s="23"/>
      <c r="O58" s="23"/>
      <c r="P58" s="23"/>
      <c r="Q58" s="23"/>
    </row>
    <row r="59" spans="1:17" ht="17.649999999999999" customHeight="1">
      <c r="A59" s="25"/>
      <c r="B59" s="16"/>
      <c r="C59" s="10"/>
      <c r="D59"/>
      <c r="E59" s="30"/>
      <c r="F59"/>
      <c r="G59" s="17"/>
      <c r="H59" s="25"/>
      <c r="I59" s="25"/>
      <c r="J59" s="25"/>
      <c r="K59" s="25"/>
      <c r="L59" s="25"/>
      <c r="M59" s="25"/>
      <c r="N59" s="25"/>
      <c r="O59" s="25"/>
      <c r="P59" s="25"/>
      <c r="Q59" s="25"/>
    </row>
    <row r="60" spans="1:17" ht="17.649999999999999" customHeight="1">
      <c r="A60" s="25"/>
      <c r="B60" s="16"/>
      <c r="C60" s="10"/>
      <c r="D60"/>
      <c r="E60" s="30"/>
      <c r="F60"/>
      <c r="G60" s="17"/>
      <c r="H60" s="25"/>
      <c r="I60" s="25"/>
      <c r="J60" s="25"/>
      <c r="K60" s="25"/>
      <c r="L60" s="25"/>
      <c r="M60" s="25"/>
      <c r="N60" s="25"/>
      <c r="O60" s="25"/>
      <c r="P60" s="25"/>
      <c r="Q60" s="25"/>
    </row>
    <row r="61" spans="1:17" s="28" customFormat="1" ht="17.649999999999999" customHeight="1">
      <c r="B61" s="33"/>
      <c r="E61" s="34"/>
      <c r="G61" s="35"/>
    </row>
    <row r="62" spans="1:17" ht="17.649999999999999" customHeight="1">
      <c r="A62" s="25"/>
      <c r="B62" s="16"/>
      <c r="C62" s="25"/>
      <c r="D62" s="25"/>
      <c r="E62" s="30"/>
      <c r="F62"/>
      <c r="G62" s="17"/>
      <c r="H62" s="25"/>
      <c r="I62" s="25"/>
      <c r="J62" s="25"/>
      <c r="K62" s="25"/>
      <c r="L62" s="25"/>
      <c r="M62" s="25"/>
      <c r="N62" s="25"/>
      <c r="O62" s="25"/>
      <c r="P62" s="25"/>
      <c r="Q62" s="25"/>
    </row>
    <row r="63" spans="1:17" s="28" customFormat="1" ht="17.649999999999999" customHeight="1">
      <c r="B63" s="36"/>
      <c r="C63" s="37"/>
      <c r="E63" s="34"/>
      <c r="G63" s="32"/>
    </row>
    <row r="64" spans="1:17" ht="17.649999999999999" customHeight="1">
      <c r="A64" s="25"/>
      <c r="B64" s="16"/>
      <c r="C64" s="10"/>
      <c r="D64"/>
      <c r="E64" s="10"/>
      <c r="F64"/>
      <c r="G64" s="17"/>
      <c r="H64" s="25"/>
      <c r="I64" s="25"/>
      <c r="J64" s="25"/>
      <c r="K64" s="25"/>
      <c r="L64" s="25"/>
      <c r="M64" s="25"/>
      <c r="N64" s="25"/>
      <c r="O64" s="25"/>
      <c r="P64" s="25"/>
      <c r="Q64" s="25"/>
    </row>
    <row r="65" spans="1:17" ht="17.649999999999999" customHeight="1">
      <c r="A65" s="25"/>
      <c r="B65" s="16"/>
      <c r="C65" s="10"/>
      <c r="D65"/>
      <c r="E65" s="10"/>
      <c r="F65"/>
      <c r="G65" s="17"/>
      <c r="H65" s="25"/>
      <c r="I65" s="25"/>
      <c r="J65" s="25"/>
      <c r="K65" s="25"/>
      <c r="L65" s="25"/>
      <c r="M65" s="25"/>
      <c r="N65" s="25"/>
      <c r="O65" s="25"/>
      <c r="P65" s="25"/>
      <c r="Q65" s="25"/>
    </row>
    <row r="66" spans="1:17" ht="17.649999999999999" customHeight="1">
      <c r="A66" s="25"/>
      <c r="B66" s="16"/>
      <c r="C66" s="10"/>
      <c r="D66"/>
      <c r="E66" s="10"/>
      <c r="F66"/>
      <c r="G66" s="17"/>
      <c r="H66" s="25"/>
      <c r="I66" s="25"/>
      <c r="J66" s="25"/>
      <c r="K66" s="25"/>
      <c r="L66" s="25"/>
      <c r="M66" s="25"/>
      <c r="N66" s="25"/>
      <c r="O66" s="25"/>
      <c r="P66" s="25"/>
      <c r="Q66" s="25"/>
    </row>
    <row r="67" spans="1:17" ht="17.649999999999999" customHeight="1">
      <c r="A67" s="25"/>
      <c r="B67" s="16"/>
      <c r="C67" s="25"/>
      <c r="D67"/>
      <c r="E67" s="10"/>
      <c r="F67"/>
      <c r="G67" s="17"/>
      <c r="H67" s="25"/>
      <c r="I67" s="25"/>
      <c r="J67" s="25"/>
      <c r="K67" s="25"/>
      <c r="L67" s="25"/>
      <c r="M67" s="25"/>
      <c r="N67" s="25"/>
      <c r="O67" s="25"/>
      <c r="P67" s="25"/>
      <c r="Q67" s="25"/>
    </row>
    <row r="68" spans="1:17">
      <c r="A68" s="25"/>
      <c r="B68" s="16"/>
      <c r="C68"/>
      <c r="D68"/>
      <c r="E68" s="10"/>
      <c r="F68"/>
      <c r="G68" s="17"/>
      <c r="H68" s="25"/>
      <c r="I68" s="25"/>
      <c r="J68" s="25"/>
      <c r="K68" s="25"/>
      <c r="L68" s="25"/>
      <c r="M68" s="25"/>
      <c r="N68" s="25"/>
      <c r="O68" s="25"/>
      <c r="P68" s="25"/>
      <c r="Q68" s="25"/>
    </row>
    <row r="69" spans="1:17">
      <c r="A69" s="25"/>
      <c r="B69" s="16"/>
      <c r="C69" s="25"/>
      <c r="D69" s="25"/>
      <c r="E69" s="10"/>
      <c r="F69"/>
      <c r="G69" s="17"/>
      <c r="H69" s="25"/>
      <c r="I69" s="25"/>
      <c r="J69" s="25"/>
      <c r="K69" s="25"/>
      <c r="L69" s="25"/>
      <c r="M69" s="25"/>
      <c r="N69" s="25"/>
      <c r="O69" s="25"/>
      <c r="P69" s="25"/>
      <c r="Q69" s="25"/>
    </row>
    <row r="70" spans="1:17">
      <c r="A70" s="25"/>
      <c r="B70" s="16"/>
      <c r="C70" s="25"/>
      <c r="D70" s="25"/>
      <c r="E70" s="10"/>
      <c r="F70"/>
      <c r="G70" s="17"/>
      <c r="H70" s="25"/>
      <c r="I70" s="25"/>
      <c r="J70" s="25"/>
      <c r="K70" s="25"/>
      <c r="L70" s="25"/>
      <c r="M70" s="25"/>
      <c r="N70" s="25"/>
      <c r="O70" s="25"/>
      <c r="P70" s="25"/>
      <c r="Q70" s="25"/>
    </row>
    <row r="71" spans="1:17">
      <c r="A71" s="25"/>
      <c r="B71" s="4"/>
      <c r="C71" s="26"/>
      <c r="D71" s="26"/>
      <c r="E71" s="5"/>
      <c r="F71" s="6"/>
      <c r="G71" s="11"/>
      <c r="H71" s="25"/>
      <c r="I71" s="25"/>
      <c r="J71" s="25"/>
      <c r="K71" s="25"/>
      <c r="L71" s="25"/>
      <c r="M71" s="25"/>
      <c r="N71" s="25"/>
      <c r="O71" s="25"/>
      <c r="P71" s="25"/>
      <c r="Q71" s="25"/>
    </row>
    <row r="72" spans="1:17">
      <c r="A72" s="25"/>
      <c r="B72"/>
      <c r="C72"/>
      <c r="D72"/>
      <c r="E72" s="18">
        <f>SUBTOTAL(109,Lista34513[Estimación])</f>
        <v>0</v>
      </c>
      <c r="F72"/>
      <c r="G72"/>
      <c r="H72" s="25"/>
      <c r="I72" s="25"/>
      <c r="J72" s="25"/>
      <c r="K72" s="25"/>
      <c r="L72" s="25"/>
      <c r="M72" s="25"/>
      <c r="N72" s="25"/>
      <c r="O72" s="25"/>
      <c r="P72" s="25"/>
      <c r="Q72" s="25"/>
    </row>
    <row r="73" spans="1:17">
      <c r="A73" s="25"/>
      <c r="B73" s="25"/>
      <c r="C73" s="25"/>
      <c r="D73" s="25"/>
      <c r="E73" s="25"/>
      <c r="F73" s="25"/>
      <c r="G73" s="25"/>
      <c r="H73" s="25"/>
      <c r="I73" s="25"/>
      <c r="J73" s="25"/>
      <c r="K73" s="25"/>
      <c r="L73" s="25"/>
      <c r="M73" s="25"/>
      <c r="N73" s="25"/>
      <c r="O73" s="25"/>
      <c r="P73" s="25"/>
      <c r="Q73" s="25"/>
    </row>
    <row r="74" spans="1:17">
      <c r="A74" s="25"/>
      <c r="B74" s="25"/>
      <c r="C74" s="25"/>
      <c r="D74" s="25"/>
      <c r="E74" s="25"/>
      <c r="F74" s="25"/>
      <c r="G74" s="25"/>
      <c r="H74" s="25"/>
      <c r="I74" s="25"/>
      <c r="J74" s="25"/>
      <c r="K74" s="25"/>
      <c r="L74" s="25"/>
      <c r="M74" s="25"/>
      <c r="N74" s="25"/>
      <c r="O74" s="25"/>
      <c r="P74" s="25"/>
      <c r="Q74" s="25"/>
    </row>
    <row r="75" spans="1:17">
      <c r="A75" s="25"/>
      <c r="B75" s="25"/>
      <c r="C75" s="25"/>
      <c r="D75" s="25"/>
      <c r="E75" s="25"/>
      <c r="F75" s="25"/>
      <c r="G75" s="2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row r="77" spans="1:17">
      <c r="A77" s="25"/>
      <c r="B77" s="25"/>
      <c r="C77" s="25"/>
      <c r="D77" s="25"/>
      <c r="E77" s="25"/>
      <c r="F77" s="25"/>
      <c r="G77" s="25"/>
      <c r="H77" s="25"/>
      <c r="I77" s="25"/>
      <c r="J77" s="25"/>
      <c r="K77" s="25"/>
      <c r="L77" s="25"/>
      <c r="M77" s="25"/>
      <c r="N77" s="25"/>
      <c r="O77" s="25"/>
      <c r="P77" s="25"/>
      <c r="Q77" s="25"/>
    </row>
    <row r="78" spans="1:17">
      <c r="A78" s="25"/>
      <c r="B78" s="25"/>
      <c r="C78" s="25"/>
      <c r="D78" s="25"/>
      <c r="E78" s="25"/>
      <c r="F78" s="25"/>
      <c r="G78" s="25"/>
      <c r="H78" s="25"/>
      <c r="I78" s="25"/>
      <c r="J78" s="25"/>
      <c r="K78" s="25"/>
      <c r="L78" s="25"/>
      <c r="M78" s="25"/>
      <c r="N78" s="25"/>
      <c r="O78" s="25"/>
      <c r="P78" s="25"/>
      <c r="Q78" s="25"/>
    </row>
    <row r="79" spans="1:17">
      <c r="A79" s="25"/>
      <c r="B79" s="25"/>
      <c r="C79" s="25"/>
      <c r="D79" s="25"/>
      <c r="E79" s="25"/>
      <c r="F79" s="25"/>
      <c r="G79" s="25"/>
      <c r="H79" s="25"/>
      <c r="I79" s="25"/>
      <c r="J79" s="25"/>
      <c r="K79" s="25"/>
      <c r="L79" s="25"/>
      <c r="M79" s="25"/>
      <c r="N79" s="25"/>
      <c r="O79" s="25"/>
      <c r="P79" s="25"/>
      <c r="Q79" s="25"/>
    </row>
    <row r="80" spans="1:17">
      <c r="A80" s="25"/>
      <c r="B80" s="25"/>
      <c r="C80" s="25"/>
      <c r="D80" s="25"/>
      <c r="E80" s="25"/>
      <c r="F80" s="25"/>
      <c r="G80" s="25"/>
      <c r="H80" s="25"/>
      <c r="I80" s="25"/>
      <c r="J80" s="25"/>
      <c r="K80" s="25"/>
      <c r="L80" s="25"/>
      <c r="M80" s="25"/>
      <c r="N80" s="25"/>
      <c r="O80" s="25"/>
      <c r="P80" s="25"/>
      <c r="Q80" s="25"/>
    </row>
    <row r="81" spans="1:17">
      <c r="A81" s="25"/>
      <c r="B81" s="25"/>
      <c r="C81" s="25"/>
      <c r="D81" s="25"/>
      <c r="E81" s="25"/>
      <c r="F81" s="25"/>
      <c r="G81" s="25"/>
      <c r="H81" s="25"/>
      <c r="I81" s="25"/>
      <c r="J81" s="25"/>
      <c r="K81" s="25"/>
      <c r="L81" s="25"/>
      <c r="M81" s="25"/>
      <c r="N81" s="25"/>
      <c r="O81" s="25"/>
      <c r="P81" s="25"/>
      <c r="Q81" s="25"/>
    </row>
    <row r="82" spans="1:17">
      <c r="A82" s="25"/>
      <c r="B82" s="25"/>
      <c r="C82" s="25"/>
      <c r="D82" s="25"/>
      <c r="E82" s="25"/>
      <c r="F82" s="25"/>
      <c r="G82" s="25"/>
      <c r="H82" s="25"/>
      <c r="I82" s="25"/>
      <c r="J82" s="25"/>
      <c r="K82" s="25"/>
      <c r="L82" s="25"/>
      <c r="M82" s="25"/>
      <c r="N82" s="25"/>
      <c r="O82" s="25"/>
      <c r="P82" s="25"/>
      <c r="Q82" s="25"/>
    </row>
    <row r="83" spans="1:17">
      <c r="A83" s="25"/>
      <c r="B83" s="25"/>
      <c r="C83" s="25"/>
      <c r="D83" s="25"/>
      <c r="E83" s="25"/>
      <c r="F83" s="25"/>
      <c r="G83" s="25"/>
      <c r="H83" s="25"/>
      <c r="I83" s="25"/>
      <c r="J83" s="25"/>
      <c r="K83" s="25"/>
      <c r="L83" s="25"/>
      <c r="M83" s="25"/>
      <c r="N83" s="25"/>
      <c r="O83" s="25"/>
      <c r="P83" s="25"/>
      <c r="Q83" s="25"/>
    </row>
  </sheetData>
  <dataConsolidate/>
  <mergeCells count="9">
    <mergeCell ref="O1:Q1"/>
    <mergeCell ref="B2:E2"/>
    <mergeCell ref="B19:E19"/>
    <mergeCell ref="B37:E37"/>
    <mergeCell ref="B57:E57"/>
    <mergeCell ref="B1:E1"/>
    <mergeCell ref="F1:H1"/>
    <mergeCell ref="I1:K1"/>
    <mergeCell ref="L1:N1"/>
  </mergeCells>
  <conditionalFormatting sqref="C4">
    <cfRule type="expression" dxfId="37757" priority="1636">
      <formula>$F4="Para hoy"</formula>
    </cfRule>
    <cfRule type="expression" dxfId="37756" priority="1633">
      <formula>$F4="Vencida"</formula>
    </cfRule>
    <cfRule type="expression" dxfId="37755" priority="1634">
      <formula>$F4="Cancelada"</formula>
    </cfRule>
    <cfRule type="expression" dxfId="37754" priority="1635">
      <formula>$F4="Pausada"</formula>
    </cfRule>
    <cfRule type="expression" dxfId="37753" priority="1637">
      <formula>$F4="En curso"</formula>
    </cfRule>
    <cfRule type="expression" dxfId="37752" priority="1638">
      <formula>$F4="Completada"</formula>
    </cfRule>
    <cfRule type="expression" dxfId="37751" priority="1639">
      <formula>(#REF!=0)*(#REF!&lt;&gt;"")*(LEN(#REF!)=0)*(($F4="")+($F4="En curso"))</formula>
    </cfRule>
    <cfRule type="expression" dxfId="37750" priority="1640">
      <formula>(#REF!&lt;0)*(LEN(#REF!)=0)*(($F4="")+($F4="En curso"))</formula>
    </cfRule>
  </conditionalFormatting>
  <conditionalFormatting sqref="C4:C6">
    <cfRule type="expression" dxfId="37749" priority="1652">
      <formula>#REF!="Para hoy"</formula>
    </cfRule>
    <cfRule type="expression" dxfId="37748" priority="1653">
      <formula>#REF!="En curso"</formula>
    </cfRule>
    <cfRule type="expression" dxfId="37747" priority="1650">
      <formula>#REF!="Cancelada"</formula>
    </cfRule>
    <cfRule type="expression" dxfId="37746" priority="1654">
      <formula>#REF!="Completada"</formula>
    </cfRule>
    <cfRule type="expression" dxfId="37745" priority="1655">
      <formula>(#REF!=0)*(#REF!&lt;&gt;"")*(LEN(#REF!)=0)*((#REF!="")+(#REF!="En curso"))</formula>
    </cfRule>
    <cfRule type="expression" dxfId="37744" priority="1656">
      <formula>(#REF!&lt;0)*(LEN(#REF!)=0)*((#REF!="")+(#REF!="En curso"))</formula>
    </cfRule>
    <cfRule type="expression" dxfId="37743" priority="1649">
      <formula>#REF!="Vencida"</formula>
    </cfRule>
    <cfRule type="expression" dxfId="37742" priority="1651">
      <formula>#REF!="Pausada"</formula>
    </cfRule>
  </conditionalFormatting>
  <conditionalFormatting sqref="C5 C33:C34">
    <cfRule type="expression" dxfId="37741" priority="1992">
      <formula>(#REF!&lt;0)*(LEN(#REF!)=0)*(($F5="")+($F5="En curso"))</formula>
    </cfRule>
    <cfRule type="expression" dxfId="37740" priority="1985">
      <formula>$F5="Vencida"</formula>
    </cfRule>
    <cfRule type="expression" dxfId="37739" priority="1986">
      <formula>$F5="Cancelada"</formula>
    </cfRule>
    <cfRule type="expression" dxfId="37738" priority="1987">
      <formula>$F5="Pausada"</formula>
    </cfRule>
    <cfRule type="expression" dxfId="37737" priority="1988">
      <formula>$F5="Para hoy"</formula>
    </cfRule>
    <cfRule type="expression" dxfId="37736" priority="1989">
      <formula>$F5="En curso"</formula>
    </cfRule>
    <cfRule type="expression" dxfId="37735" priority="1990">
      <formula>$F5="Completada"</formula>
    </cfRule>
    <cfRule type="expression" dxfId="37734" priority="1991">
      <formula>(#REF!=0)*(#REF!&lt;&gt;"")*(LEN(#REF!)=0)*(($F5="")+($F5="En curso"))</formula>
    </cfRule>
  </conditionalFormatting>
  <conditionalFormatting sqref="C6">
    <cfRule type="expression" dxfId="37733" priority="1610">
      <formula>#REF!="Cancelada"</formula>
    </cfRule>
    <cfRule type="expression" dxfId="37732" priority="1614">
      <formula>#REF!="Completada"</formula>
    </cfRule>
    <cfRule type="expression" dxfId="37731" priority="1613">
      <formula>#REF!="En curso"</formula>
    </cfRule>
    <cfRule type="expression" dxfId="37730" priority="1612">
      <formula>#REF!="Para hoy"</formula>
    </cfRule>
    <cfRule type="expression" dxfId="37729" priority="1611">
      <formula>#REF!="Pausada"</formula>
    </cfRule>
    <cfRule type="expression" dxfId="37728" priority="1615">
      <formula>(#REF!=0)*(#REF!&lt;&gt;"")*(LEN(#REF!)=0)*((#REF!="")+(#REF!="En curso"))</formula>
    </cfRule>
    <cfRule type="expression" dxfId="37727" priority="1616">
      <formula>(#REF!&lt;0)*(LEN(#REF!)=0)*((#REF!="")+(#REF!="En curso"))</formula>
    </cfRule>
    <cfRule type="expression" dxfId="37726" priority="1609">
      <formula>#REF!="Vencida"</formula>
    </cfRule>
  </conditionalFormatting>
  <conditionalFormatting sqref="C7">
    <cfRule type="expression" dxfId="37725" priority="1460">
      <formula>$F7="Para hoy"</formula>
    </cfRule>
    <cfRule type="expression" dxfId="37724" priority="1461">
      <formula>$F7="En curso"</formula>
    </cfRule>
    <cfRule type="expression" dxfId="37723" priority="1462">
      <formula>$F7="Completada"</formula>
    </cfRule>
    <cfRule type="expression" dxfId="37722" priority="1457">
      <formula>$F7="Vencida"</formula>
    </cfRule>
    <cfRule type="expression" dxfId="37721" priority="1458">
      <formula>$F7="Cancelada"</formula>
    </cfRule>
    <cfRule type="expression" dxfId="37720" priority="1459">
      <formula>$F7="Pausada"</formula>
    </cfRule>
    <cfRule type="expression" dxfId="37719" priority="1464">
      <formula>(#REF!&lt;0)*(LEN(#REF!)=0)*(($F7="")+($F7="En curso"))</formula>
    </cfRule>
    <cfRule type="expression" dxfId="37718" priority="1463">
      <formula>(#REF!=0)*(#REF!&lt;&gt;"")*(LEN(#REF!)=0)*(($F7="")+($F7="En curso"))</formula>
    </cfRule>
  </conditionalFormatting>
  <conditionalFormatting sqref="C8:C9 E9 C15:C16">
    <cfRule type="expression" dxfId="37717" priority="1877">
      <formula>$F5="En curso"</formula>
    </cfRule>
    <cfRule type="expression" dxfId="37716" priority="1874">
      <formula>$F5="Cancelada"</formula>
    </cfRule>
    <cfRule type="expression" dxfId="37715" priority="1875">
      <formula>$F5="Pausada"</formula>
    </cfRule>
    <cfRule type="expression" dxfId="37714" priority="1876">
      <formula>$F5="Para hoy"</formula>
    </cfRule>
    <cfRule type="expression" dxfId="37713" priority="1879">
      <formula>(#REF!=0)*(#REF!&lt;&gt;"")*(LEN(#REF!)=0)*(($F5="")+($F5="En curso"))</formula>
    </cfRule>
    <cfRule type="expression" dxfId="37712" priority="1880">
      <formula>(#REF!&lt;0)*(LEN(#REF!)=0)*(($F5="")+($F5="En curso"))</formula>
    </cfRule>
    <cfRule type="expression" dxfId="37711" priority="1878">
      <formula>$F5="Completada"</formula>
    </cfRule>
  </conditionalFormatting>
  <conditionalFormatting sqref="C10 E10 C13:C14 C26 E26">
    <cfRule type="expression" dxfId="37710" priority="1591">
      <formula>(#REF!=0)*(#REF!&lt;&gt;"")*(LEN(#REF!)=0)*(($F8="")+($F8="En curso"))</formula>
    </cfRule>
    <cfRule type="expression" dxfId="37709" priority="1590">
      <formula>$F8="Completada"</formula>
    </cfRule>
    <cfRule type="expression" dxfId="37708" priority="1589">
      <formula>$F8="En curso"</formula>
    </cfRule>
    <cfRule type="expression" dxfId="37707" priority="1588">
      <formula>$F8="Para hoy"</formula>
    </cfRule>
    <cfRule type="expression" dxfId="37706" priority="1592">
      <formula>(#REF!&lt;0)*(LEN(#REF!)=0)*(($F8="")+($F8="En curso"))</formula>
    </cfRule>
    <cfRule type="expression" dxfId="37705" priority="1586">
      <formula>$F8="Cancelada"</formula>
    </cfRule>
    <cfRule type="expression" dxfId="37704" priority="1585">
      <formula>$F8="Vencida"</formula>
    </cfRule>
    <cfRule type="expression" dxfId="37703" priority="1587">
      <formula>$F8="Pausada"</formula>
    </cfRule>
  </conditionalFormatting>
  <conditionalFormatting sqref="C14 E14">
    <cfRule type="expression" dxfId="37702" priority="6735">
      <formula>(#REF!=0)*(#REF!&lt;&gt;"")*(LEN(#REF!)=0)*(($F22="")+($F22="En curso"))</formula>
    </cfRule>
    <cfRule type="expression" dxfId="37701" priority="6736">
      <formula>(#REF!&lt;0)*(LEN(#REF!)=0)*(($F22="")+($F22="En curso"))</formula>
    </cfRule>
    <cfRule type="expression" dxfId="37700" priority="6730">
      <formula>$F22="Cancelada"</formula>
    </cfRule>
    <cfRule type="expression" dxfId="37699" priority="6731">
      <formula>$F22="Pausada"</formula>
    </cfRule>
    <cfRule type="expression" dxfId="37698" priority="6732">
      <formula>$F22="Para hoy"</formula>
    </cfRule>
    <cfRule type="expression" dxfId="37697" priority="6733">
      <formula>$F22="En curso"</formula>
    </cfRule>
    <cfRule type="expression" dxfId="37696" priority="6734">
      <formula>$F22="Completada"</formula>
    </cfRule>
  </conditionalFormatting>
  <conditionalFormatting sqref="C16 E16">
    <cfRule type="expression" dxfId="37695" priority="6785">
      <formula>$F23="Vencida"</formula>
    </cfRule>
    <cfRule type="expression" dxfId="37694" priority="6786">
      <formula>$F23="Cancelada"</formula>
    </cfRule>
    <cfRule type="expression" dxfId="37693" priority="6788">
      <formula>$F23="Para hoy"</formula>
    </cfRule>
    <cfRule type="expression" dxfId="37692" priority="6789">
      <formula>$F23="En curso"</formula>
    </cfRule>
    <cfRule type="expression" dxfId="37691" priority="6790">
      <formula>$F23="Completada"</formula>
    </cfRule>
    <cfRule type="expression" dxfId="37690" priority="6791">
      <formula>(#REF!=0)*(#REF!&lt;&gt;"")*(LEN(#REF!)=0)*(($F23="")+($F23="En curso"))</formula>
    </cfRule>
    <cfRule type="expression" dxfId="37689" priority="6792">
      <formula>(#REF!&lt;0)*(LEN(#REF!)=0)*(($F23="")+($F23="En curso"))</formula>
    </cfRule>
    <cfRule type="expression" dxfId="37688" priority="6787">
      <formula>$F23="Pausada"</formula>
    </cfRule>
  </conditionalFormatting>
  <conditionalFormatting sqref="C21:C22">
    <cfRule type="expression" dxfId="37687" priority="151">
      <formula>(#REF!=0)*(#REF!&lt;&gt;"")*(LEN(#REF!)=0)*(($F18="")+($F18="En curso"))</formula>
    </cfRule>
    <cfRule type="expression" dxfId="37686" priority="149">
      <formula>$F18="En curso"</formula>
    </cfRule>
    <cfRule type="expression" dxfId="37685" priority="148">
      <formula>$F18="Para hoy"</formula>
    </cfRule>
    <cfRule type="expression" dxfId="37684" priority="153">
      <formula>$F21="Vencida"</formula>
    </cfRule>
    <cfRule type="expression" dxfId="37683" priority="145">
      <formula>$F18="Vencida"</formula>
    </cfRule>
    <cfRule type="expression" dxfId="37682" priority="159">
      <formula>(#REF!=0)*(#REF!&lt;&gt;"")*(LEN(#REF!)=0)*(($F21="")+($F21="En curso"))</formula>
    </cfRule>
    <cfRule type="expression" dxfId="37681" priority="158">
      <formula>$F21="Completada"</formula>
    </cfRule>
    <cfRule type="expression" dxfId="37680" priority="154">
      <formula>$F21="Cancelada"</formula>
    </cfRule>
    <cfRule type="expression" dxfId="37679" priority="155">
      <formula>$F21="Pausada"</formula>
    </cfRule>
    <cfRule type="expression" dxfId="37678" priority="156">
      <formula>$F21="Para hoy"</formula>
    </cfRule>
    <cfRule type="expression" dxfId="37677" priority="157">
      <formula>$F21="En curso"</formula>
    </cfRule>
    <cfRule type="expression" dxfId="37676" priority="160">
      <formula>(#REF!&lt;0)*(LEN(#REF!)=0)*(($F21="")+($F21="En curso"))</formula>
    </cfRule>
    <cfRule type="expression" dxfId="37675" priority="146">
      <formula>$F18="Cancelada"</formula>
    </cfRule>
    <cfRule type="expression" dxfId="37674" priority="147">
      <formula>$F18="Pausada"</formula>
    </cfRule>
    <cfRule type="expression" dxfId="37673" priority="150">
      <formula>$F18="Completada"</formula>
    </cfRule>
    <cfRule type="expression" dxfId="37672" priority="152">
      <formula>(#REF!&lt;0)*(LEN(#REF!)=0)*(($F18="")+($F18="En curso"))</formula>
    </cfRule>
  </conditionalFormatting>
  <conditionalFormatting sqref="C23">
    <cfRule type="expression" dxfId="37671" priority="202">
      <formula>$F23="Cancelada"</formula>
    </cfRule>
    <cfRule type="expression" dxfId="37670" priority="203">
      <formula>$F23="Pausada"</formula>
    </cfRule>
    <cfRule type="expression" dxfId="37669" priority="204">
      <formula>$F23="Para hoy"</formula>
    </cfRule>
    <cfRule type="expression" dxfId="37668" priority="205">
      <formula>$F23="En curso"</formula>
    </cfRule>
    <cfRule type="expression" dxfId="37667" priority="206">
      <formula>$F23="Completada"</formula>
    </cfRule>
    <cfRule type="expression" dxfId="37666" priority="207">
      <formula>(#REF!=0)*(#REF!&lt;&gt;"")*(LEN(#REF!)=0)*(($F23="")+($F23="En curso"))</formula>
    </cfRule>
    <cfRule type="expression" dxfId="37665" priority="208">
      <formula>(#REF!&lt;0)*(LEN(#REF!)=0)*(($F23="")+($F23="En curso"))</formula>
    </cfRule>
    <cfRule type="expression" dxfId="37664" priority="161">
      <formula>$F18="Vencida"</formula>
    </cfRule>
    <cfRule type="expression" dxfId="37663" priority="162">
      <formula>$F18="Cancelada"</formula>
    </cfRule>
    <cfRule type="expression" dxfId="37662" priority="163">
      <formula>$F18="Pausada"</formula>
    </cfRule>
    <cfRule type="expression" dxfId="37661" priority="164">
      <formula>$F18="Para hoy"</formula>
    </cfRule>
    <cfRule type="expression" dxfId="37660" priority="165">
      <formula>$F18="En curso"</formula>
    </cfRule>
    <cfRule type="expression" dxfId="37659" priority="166">
      <formula>$F18="Completada"</formula>
    </cfRule>
    <cfRule type="expression" dxfId="37658" priority="167">
      <formula>(#REF!=0)*(#REF!&lt;&gt;"")*(LEN(#REF!)=0)*(($F18="")+($F18="En curso"))</formula>
    </cfRule>
    <cfRule type="expression" dxfId="37657" priority="168">
      <formula>(#REF!&lt;0)*(LEN(#REF!)=0)*(($F18="")+($F18="En curso"))</formula>
    </cfRule>
    <cfRule type="expression" dxfId="37656" priority="201">
      <formula>$F23="Vencida"</formula>
    </cfRule>
  </conditionalFormatting>
  <conditionalFormatting sqref="C27 E27">
    <cfRule type="expression" dxfId="37655" priority="6653">
      <formula>$F14="En curso"</formula>
    </cfRule>
    <cfRule type="expression" dxfId="37654" priority="6652">
      <formula>$F14="Para hoy"</formula>
    </cfRule>
    <cfRule type="expression" dxfId="37653" priority="6656">
      <formula>(#REF!&lt;0)*(LEN(#REF!)=0)*(($F14="")+($F14="En curso"))</formula>
    </cfRule>
    <cfRule type="expression" dxfId="37652" priority="6655">
      <formula>(#REF!=0)*(#REF!&lt;&gt;"")*(LEN(#REF!)=0)*(($F14="")+($F14="En curso"))</formula>
    </cfRule>
    <cfRule type="expression" dxfId="37651" priority="6654">
      <formula>$F14="Completada"</formula>
    </cfRule>
    <cfRule type="expression" dxfId="37650" priority="6649">
      <formula>$F14="Vencida"</formula>
    </cfRule>
    <cfRule type="expression" dxfId="37649" priority="6650">
      <formula>$F14="Cancelada"</formula>
    </cfRule>
    <cfRule type="expression" dxfId="37648" priority="6651">
      <formula>$F14="Pausada"</formula>
    </cfRule>
  </conditionalFormatting>
  <conditionalFormatting sqref="C28">
    <cfRule type="expression" dxfId="37647" priority="1475">
      <formula>$F28="Pausada"</formula>
    </cfRule>
    <cfRule type="expression" dxfId="37646" priority="1474">
      <formula>$F28="Cancelada"</formula>
    </cfRule>
    <cfRule type="expression" dxfId="37645" priority="1478">
      <formula>$F28="Completada"</formula>
    </cfRule>
    <cfRule type="expression" dxfId="37644" priority="1479">
      <formula>(#REF!=0)*(#REF!&lt;&gt;"")*(LEN(#REF!)=0)*(($F28="")+($F28="En curso"))</formula>
    </cfRule>
    <cfRule type="expression" dxfId="37643" priority="1480">
      <formula>(#REF!&lt;0)*(LEN(#REF!)=0)*(($F28="")+($F28="En curso"))</formula>
    </cfRule>
    <cfRule type="expression" dxfId="37642" priority="1500">
      <formula>$F28="Para hoy"</formula>
    </cfRule>
    <cfRule type="expression" dxfId="37641" priority="1504">
      <formula>(#REF!&lt;0)*(LEN(#REF!)=0)*(($F28="")+($F28="En curso"))</formula>
    </cfRule>
    <cfRule type="expression" dxfId="37640" priority="1503">
      <formula>(#REF!=0)*(#REF!&lt;&gt;"")*(LEN(#REF!)=0)*(($F28="")+($F28="En curso"))</formula>
    </cfRule>
    <cfRule type="expression" dxfId="37639" priority="1501">
      <formula>$F28="En curso"</formula>
    </cfRule>
    <cfRule type="expression" dxfId="37638" priority="1477">
      <formula>$F28="En curso"</formula>
    </cfRule>
    <cfRule type="expression" dxfId="37637" priority="1502">
      <formula>$F28="Completada"</formula>
    </cfRule>
    <cfRule type="expression" dxfId="37636" priority="1497">
      <formula>$F28="Vencida"</formula>
    </cfRule>
    <cfRule type="expression" dxfId="37635" priority="1498">
      <formula>$F28="Cancelada"</formula>
    </cfRule>
    <cfRule type="expression" dxfId="37634" priority="1476">
      <formula>$F28="Para hoy"</formula>
    </cfRule>
    <cfRule type="expression" dxfId="37633" priority="1499">
      <formula>$F28="Pausada"</formula>
    </cfRule>
    <cfRule type="expression" dxfId="37632" priority="1473">
      <formula>$F28="Vencida"</formula>
    </cfRule>
  </conditionalFormatting>
  <conditionalFormatting sqref="C29:C30 E30">
    <cfRule type="expression" dxfId="37631" priority="1311">
      <formula>(#REF!=0)*(#REF!&lt;&gt;"")*(LEN(#REF!)=0)*(($F26="")+($F26="En curso"))</formula>
    </cfRule>
    <cfRule type="expression" dxfId="37630" priority="1312">
      <formula>(#REF!&lt;0)*(LEN(#REF!)=0)*(($F26="")+($F26="En curso"))</formula>
    </cfRule>
    <cfRule type="expression" dxfId="37629" priority="1310">
      <formula>$F26="Completada"</formula>
    </cfRule>
    <cfRule type="expression" dxfId="37628" priority="1309">
      <formula>$F26="En curso"</formula>
    </cfRule>
    <cfRule type="expression" dxfId="37627" priority="1308">
      <formula>$F26="Para hoy"</formula>
    </cfRule>
    <cfRule type="expression" dxfId="37626" priority="1306">
      <formula>$F26="Cancelada"</formula>
    </cfRule>
    <cfRule type="expression" dxfId="37625" priority="1307">
      <formula>$F26="Pausada"</formula>
    </cfRule>
  </conditionalFormatting>
  <conditionalFormatting sqref="C30">
    <cfRule type="expression" dxfId="37624" priority="1278">
      <formula>$F27="Completada"</formula>
    </cfRule>
    <cfRule type="expression" dxfId="37623" priority="1280">
      <formula>(#REF!&lt;0)*(LEN(#REF!)=0)*(($F27="")+($F27="En curso"))</formula>
    </cfRule>
    <cfRule type="expression" dxfId="37622" priority="1277">
      <formula>$F27="En curso"</formula>
    </cfRule>
    <cfRule type="expression" dxfId="37621" priority="1273">
      <formula>$F27="Vencida"</formula>
    </cfRule>
    <cfRule type="expression" dxfId="37620" priority="1274">
      <formula>$F27="Cancelada"</formula>
    </cfRule>
    <cfRule type="expression" dxfId="37619" priority="1275">
      <formula>$F27="Pausada"</formula>
    </cfRule>
    <cfRule type="expression" dxfId="37618" priority="1276">
      <formula>$F27="Para hoy"</formula>
    </cfRule>
    <cfRule type="expression" dxfId="37617" priority="1279">
      <formula>(#REF!=0)*(#REF!&lt;&gt;"")*(LEN(#REF!)=0)*(($F27="")+($F27="En curso"))</formula>
    </cfRule>
  </conditionalFormatting>
  <conditionalFormatting sqref="C31">
    <cfRule type="expression" dxfId="37616" priority="1267">
      <formula>$F31="Pausada"</formula>
    </cfRule>
    <cfRule type="expression" dxfId="37615" priority="1270">
      <formula>$F31="Completada"</formula>
    </cfRule>
    <cfRule type="expression" dxfId="37614" priority="1265">
      <formula>$F31="Vencida"</formula>
    </cfRule>
    <cfRule type="expression" dxfId="37613" priority="1266">
      <formula>$F31="Cancelada"</formula>
    </cfRule>
    <cfRule type="expression" dxfId="37612" priority="1271">
      <formula>(#REF!=0)*(#REF!&lt;&gt;"")*(LEN(#REF!)=0)*(($F31="")+($F31="En curso"))</formula>
    </cfRule>
    <cfRule type="expression" dxfId="37611" priority="1272">
      <formula>(#REF!&lt;0)*(LEN(#REF!)=0)*(($F31="")+($F31="En curso"))</formula>
    </cfRule>
    <cfRule type="expression" dxfId="37610" priority="1269">
      <formula>$F31="En curso"</formula>
    </cfRule>
    <cfRule type="expression" dxfId="37609" priority="1268">
      <formula>$F31="Para hoy"</formula>
    </cfRule>
  </conditionalFormatting>
  <conditionalFormatting sqref="C32 E32">
    <cfRule type="expression" dxfId="37608" priority="1147">
      <formula>$F29="Pausada"</formula>
    </cfRule>
    <cfRule type="expression" dxfId="37607" priority="1148">
      <formula>$F29="Para hoy"</formula>
    </cfRule>
    <cfRule type="expression" dxfId="37606" priority="1149">
      <formula>$F29="En curso"</formula>
    </cfRule>
    <cfRule type="expression" dxfId="37605" priority="1150">
      <formula>$F29="Completada"</formula>
    </cfRule>
    <cfRule type="expression" dxfId="37604" priority="1151">
      <formula>(#REF!=0)*(#REF!&lt;&gt;"")*(LEN(#REF!)=0)*(($F29="")+($F29="En curso"))</formula>
    </cfRule>
    <cfRule type="expression" dxfId="37603" priority="1152">
      <formula>(#REF!&lt;0)*(LEN(#REF!)=0)*(($F29="")+($F29="En curso"))</formula>
    </cfRule>
    <cfRule type="expression" dxfId="37602" priority="1146">
      <formula>$F29="Cancelada"</formula>
    </cfRule>
    <cfRule type="expression" dxfId="37601" priority="1145">
      <formula>$F29="Vencida"</formula>
    </cfRule>
  </conditionalFormatting>
  <conditionalFormatting sqref="C32">
    <cfRule type="expression" dxfId="37600" priority="1121">
      <formula>$F29="Vencida"</formula>
    </cfRule>
    <cfRule type="expression" dxfId="37599" priority="1123">
      <formula>$F29="Pausada"</formula>
    </cfRule>
    <cfRule type="expression" dxfId="37598" priority="1122">
      <formula>$F29="Cancelada"</formula>
    </cfRule>
    <cfRule type="expression" dxfId="37597" priority="1124">
      <formula>$F29="Para hoy"</formula>
    </cfRule>
    <cfRule type="expression" dxfId="37596" priority="1128">
      <formula>(#REF!&lt;0)*(LEN(#REF!)=0)*(($F29="")+($F29="En curso"))</formula>
    </cfRule>
    <cfRule type="expression" dxfId="37595" priority="1127">
      <formula>(#REF!=0)*(#REF!&lt;&gt;"")*(LEN(#REF!)=0)*(($F29="")+($F29="En curso"))</formula>
    </cfRule>
    <cfRule type="expression" dxfId="37594" priority="1126">
      <formula>$F29="Completada"</formula>
    </cfRule>
    <cfRule type="expression" dxfId="37593" priority="1125">
      <formula>$F29="En curso"</formula>
    </cfRule>
  </conditionalFormatting>
  <conditionalFormatting sqref="C39 E39">
    <cfRule type="expression" dxfId="37592" priority="642">
      <formula>$F36="Cancelada"</formula>
    </cfRule>
    <cfRule type="expression" dxfId="37591" priority="643">
      <formula>$F36="Pausada"</formula>
    </cfRule>
    <cfRule type="expression" dxfId="37590" priority="645">
      <formula>$F36="En curso"</formula>
    </cfRule>
    <cfRule type="expression" dxfId="37589" priority="644">
      <formula>$F36="Para hoy"</formula>
    </cfRule>
    <cfRule type="expression" dxfId="37588" priority="647">
      <formula>(#REF!=0)*(#REF!&lt;&gt;"")*(LEN(#REF!)=0)*(($F36="")+($F36="En curso"))</formula>
    </cfRule>
    <cfRule type="expression" dxfId="37587" priority="648">
      <formula>(#REF!&lt;0)*(LEN(#REF!)=0)*(($F36="")+($F36="En curso"))</formula>
    </cfRule>
    <cfRule type="expression" dxfId="37586" priority="641">
      <formula>$F36="Vencida"</formula>
    </cfRule>
    <cfRule type="expression" dxfId="37585" priority="646">
      <formula>$F36="Completada"</formula>
    </cfRule>
  </conditionalFormatting>
  <conditionalFormatting sqref="C39">
    <cfRule type="expression" dxfId="37584" priority="626">
      <formula>$F39="Cancelada"</formula>
    </cfRule>
    <cfRule type="expression" dxfId="37583" priority="631">
      <formula>(#REF!=0)*(#REF!&lt;&gt;"")*(LEN(#REF!)=0)*(($F39="")+($F39="En curso"))</formula>
    </cfRule>
    <cfRule type="expression" dxfId="37582" priority="629">
      <formula>$F39="En curso"</formula>
    </cfRule>
    <cfRule type="expression" dxfId="37581" priority="628">
      <formula>$F39="Para hoy"</formula>
    </cfRule>
    <cfRule type="expression" dxfId="37580" priority="630">
      <formula>$F39="Completada"</formula>
    </cfRule>
    <cfRule type="expression" dxfId="37579" priority="627">
      <formula>$F39="Pausada"</formula>
    </cfRule>
    <cfRule type="expression" dxfId="37578" priority="632">
      <formula>(#REF!&lt;0)*(LEN(#REF!)=0)*(($F39="")+($F39="En curso"))</formula>
    </cfRule>
    <cfRule type="expression" dxfId="37577" priority="625">
      <formula>$F39="Vencida"</formula>
    </cfRule>
  </conditionalFormatting>
  <conditionalFormatting sqref="C40">
    <cfRule type="expression" dxfId="37576" priority="554">
      <formula>$F37="Cancelada"</formula>
    </cfRule>
    <cfRule type="expression" dxfId="37575" priority="553">
      <formula>$F37="Vencida"</formula>
    </cfRule>
    <cfRule type="expression" dxfId="37574" priority="555">
      <formula>$F37="Pausada"</formula>
    </cfRule>
    <cfRule type="expression" dxfId="37573" priority="556">
      <formula>$F37="Para hoy"</formula>
    </cfRule>
    <cfRule type="expression" dxfId="37572" priority="557">
      <formula>$F37="En curso"</formula>
    </cfRule>
    <cfRule type="expression" dxfId="37571" priority="558">
      <formula>$F37="Completada"</formula>
    </cfRule>
    <cfRule type="expression" dxfId="37570" priority="560">
      <formula>(#REF!&lt;0)*(LEN(#REF!)=0)*(($F37="")+($F37="En curso"))</formula>
    </cfRule>
    <cfRule type="expression" dxfId="37569" priority="559">
      <formula>(#REF!=0)*(#REF!&lt;&gt;"")*(LEN(#REF!)=0)*(($F37="")+($F37="En curso"))</formula>
    </cfRule>
  </conditionalFormatting>
  <conditionalFormatting sqref="C41">
    <cfRule type="expression" dxfId="37568" priority="1348">
      <formula>$F41="Para hoy"</formula>
    </cfRule>
    <cfRule type="expression" dxfId="37567" priority="1323">
      <formula>$F41="Pausada"</formula>
    </cfRule>
    <cfRule type="expression" dxfId="37566" priority="1324">
      <formula>$F41="Para hoy"</formula>
    </cfRule>
    <cfRule type="expression" dxfId="37565" priority="1325">
      <formula>$F41="En curso"</formula>
    </cfRule>
    <cfRule type="expression" dxfId="37564" priority="1326">
      <formula>$F41="Completada"</formula>
    </cfRule>
    <cfRule type="expression" dxfId="37563" priority="1327">
      <formula>(#REF!=0)*(#REF!&lt;&gt;"")*(LEN(#REF!)=0)*(($F41="")+($F41="En curso"))</formula>
    </cfRule>
    <cfRule type="expression" dxfId="37562" priority="1347">
      <formula>$F41="Pausada"</formula>
    </cfRule>
    <cfRule type="expression" dxfId="37561" priority="1328">
      <formula>(#REF!&lt;0)*(LEN(#REF!)=0)*(($F41="")+($F41="En curso"))</formula>
    </cfRule>
    <cfRule type="expression" dxfId="37560" priority="1346">
      <formula>$F41="Cancelada"</formula>
    </cfRule>
    <cfRule type="expression" dxfId="37559" priority="1352">
      <formula>(#REF!&lt;0)*(LEN(#REF!)=0)*(($F41="")+($F41="En curso"))</formula>
    </cfRule>
    <cfRule type="expression" dxfId="37558" priority="1351">
      <formula>(#REF!=0)*(#REF!&lt;&gt;"")*(LEN(#REF!)=0)*(($F41="")+($F41="En curso"))</formula>
    </cfRule>
    <cfRule type="expression" dxfId="37557" priority="1350">
      <formula>$F41="Completada"</formula>
    </cfRule>
    <cfRule type="expression" dxfId="37556" priority="1349">
      <formula>$F41="En curso"</formula>
    </cfRule>
    <cfRule type="expression" dxfId="37555" priority="1345">
      <formula>$F41="Vencida"</formula>
    </cfRule>
    <cfRule type="expression" dxfId="37554" priority="1321">
      <formula>$F41="Vencida"</formula>
    </cfRule>
    <cfRule type="expression" dxfId="37553" priority="1322">
      <formula>$F41="Cancelada"</formula>
    </cfRule>
  </conditionalFormatting>
  <conditionalFormatting sqref="C42">
    <cfRule type="expression" dxfId="37552" priority="1235">
      <formula>$F39="Pausada"</formula>
    </cfRule>
    <cfRule type="expression" dxfId="37551" priority="1236">
      <formula>$F39="Para hoy"</formula>
    </cfRule>
    <cfRule type="expression" dxfId="37550" priority="1237">
      <formula>$F39="En curso"</formula>
    </cfRule>
    <cfRule type="expression" dxfId="37549" priority="1238">
      <formula>$F39="Completada"</formula>
    </cfRule>
    <cfRule type="expression" dxfId="37548" priority="1239">
      <formula>(#REF!=0)*(#REF!&lt;&gt;"")*(LEN(#REF!)=0)*(($F39="")+($F39="En curso"))</formula>
    </cfRule>
    <cfRule type="expression" dxfId="37547" priority="1240">
      <formula>(#REF!&lt;0)*(LEN(#REF!)=0)*(($F39="")+($F39="En curso"))</formula>
    </cfRule>
    <cfRule type="expression" dxfId="37546" priority="1233">
      <formula>$F39="Vencida"</formula>
    </cfRule>
    <cfRule type="expression" dxfId="37545" priority="1234">
      <formula>$F39="Cancelada"</formula>
    </cfRule>
  </conditionalFormatting>
  <conditionalFormatting sqref="C43">
    <cfRule type="expression" dxfId="37544" priority="1824">
      <formula>(#REF!&lt;0)*(LEN(#REF!)=0)*(($F39="")+($F39="En curso"))</formula>
    </cfRule>
    <cfRule type="expression" dxfId="37543" priority="1817">
      <formula>$F39="Vencida"</formula>
    </cfRule>
    <cfRule type="expression" dxfId="37542" priority="1818">
      <formula>$F39="Cancelada"</formula>
    </cfRule>
    <cfRule type="expression" dxfId="37541" priority="1819">
      <formula>$F39="Pausada"</formula>
    </cfRule>
    <cfRule type="expression" dxfId="37540" priority="1820">
      <formula>$F39="Para hoy"</formula>
    </cfRule>
    <cfRule type="expression" dxfId="37539" priority="1822">
      <formula>$F39="Completada"</formula>
    </cfRule>
    <cfRule type="expression" dxfId="37538" priority="1823">
      <formula>(#REF!=0)*(#REF!&lt;&gt;"")*(LEN(#REF!)=0)*(($F39="")+($F39="En curso"))</formula>
    </cfRule>
    <cfRule type="expression" dxfId="37537" priority="1821">
      <formula>$F39="En curso"</formula>
    </cfRule>
  </conditionalFormatting>
  <conditionalFormatting sqref="C44">
    <cfRule type="expression" dxfId="37536" priority="1190">
      <formula>$F44="Completada"</formula>
    </cfRule>
    <cfRule type="expression" dxfId="37535" priority="1188">
      <formula>$F44="Para hoy"</formula>
    </cfRule>
    <cfRule type="expression" dxfId="37534" priority="1189">
      <formula>$F44="En curso"</formula>
    </cfRule>
    <cfRule type="expression" dxfId="37533" priority="1185">
      <formula>$F44="Vencida"</formula>
    </cfRule>
    <cfRule type="expression" dxfId="37532" priority="1186">
      <formula>$F44="Cancelada"</formula>
    </cfRule>
    <cfRule type="expression" dxfId="37531" priority="1187">
      <formula>$F44="Pausada"</formula>
    </cfRule>
    <cfRule type="expression" dxfId="37530" priority="1192">
      <formula>(#REF!&lt;0)*(LEN(#REF!)=0)*(($F44="")+($F44="En curso"))</formula>
    </cfRule>
    <cfRule type="expression" dxfId="37529" priority="1191">
      <formula>(#REF!=0)*(#REF!&lt;&gt;"")*(LEN(#REF!)=0)*(($F44="")+($F44="En curso"))</formula>
    </cfRule>
  </conditionalFormatting>
  <conditionalFormatting sqref="C45:C46">
    <cfRule type="expression" dxfId="37528" priority="1534">
      <formula>$F42="Completada"</formula>
    </cfRule>
    <cfRule type="expression" dxfId="37527" priority="1535">
      <formula>(#REF!=0)*(#REF!&lt;&gt;"")*(LEN(#REF!)=0)*(($F42="")+($F42="En curso"))</formula>
    </cfRule>
    <cfRule type="expression" dxfId="37526" priority="1530">
      <formula>$F42="Cancelada"</formula>
    </cfRule>
    <cfRule type="expression" dxfId="37525" priority="1531">
      <formula>$F42="Pausada"</formula>
    </cfRule>
    <cfRule type="expression" dxfId="37524" priority="1532">
      <formula>$F42="Para hoy"</formula>
    </cfRule>
    <cfRule type="expression" dxfId="37523" priority="1529">
      <formula>$F42="Vencida"</formula>
    </cfRule>
    <cfRule type="expression" dxfId="37522" priority="1533">
      <formula>$F42="En curso"</formula>
    </cfRule>
    <cfRule type="expression" dxfId="37521" priority="1536">
      <formula>(#REF!&lt;0)*(LEN(#REF!)=0)*(($F42="")+($F42="En curso"))</formula>
    </cfRule>
  </conditionalFormatting>
  <conditionalFormatting sqref="C47">
    <cfRule type="expression" dxfId="37520" priority="2184">
      <formula>(#REF!&lt;0)*(LEN(#REF!)=0)*(($F43="")+($F43="En curso"))</formula>
    </cfRule>
    <cfRule type="expression" dxfId="37519" priority="2183">
      <formula>(#REF!=0)*(#REF!&lt;&gt;"")*(LEN(#REF!)=0)*(($F43="")+($F43="En curso"))</formula>
    </cfRule>
    <cfRule type="expression" dxfId="37518" priority="2182">
      <formula>$F43="Completada"</formula>
    </cfRule>
    <cfRule type="expression" dxfId="37517" priority="2181">
      <formula>$F43="En curso"</formula>
    </cfRule>
    <cfRule type="expression" dxfId="37516" priority="2180">
      <formula>$F43="Para hoy"</formula>
    </cfRule>
    <cfRule type="expression" dxfId="37515" priority="2179">
      <formula>$F43="Pausada"</formula>
    </cfRule>
    <cfRule type="expression" dxfId="37514" priority="2178">
      <formula>$F43="Cancelada"</formula>
    </cfRule>
    <cfRule type="expression" dxfId="37513" priority="2177">
      <formula>$F43="Vencida"</formula>
    </cfRule>
  </conditionalFormatting>
  <conditionalFormatting sqref="C48">
    <cfRule type="expression" dxfId="37512" priority="2158">
      <formula>$F43="Completada"</formula>
    </cfRule>
    <cfRule type="expression" dxfId="37511" priority="2157">
      <formula>$F43="En curso"</formula>
    </cfRule>
    <cfRule type="expression" dxfId="37510" priority="2156">
      <formula>$F43="Para hoy"</formula>
    </cfRule>
    <cfRule type="expression" dxfId="37509" priority="2160">
      <formula>(#REF!&lt;0)*(LEN(#REF!)=0)*(($F43="")+($F43="En curso"))</formula>
    </cfRule>
    <cfRule type="expression" dxfId="37508" priority="2155">
      <formula>$F43="Pausada"</formula>
    </cfRule>
    <cfRule type="expression" dxfId="37507" priority="2153">
      <formula>$F43="Vencida"</formula>
    </cfRule>
    <cfRule type="expression" dxfId="37506" priority="2154">
      <formula>$F43="Cancelada"</formula>
    </cfRule>
    <cfRule type="expression" dxfId="37505" priority="2159">
      <formula>(#REF!=0)*(#REF!&lt;&gt;"")*(LEN(#REF!)=0)*(($F43="")+($F43="En curso"))</formula>
    </cfRule>
  </conditionalFormatting>
  <conditionalFormatting sqref="C49">
    <cfRule type="expression" dxfId="37504" priority="2134">
      <formula>$F43="Completada"</formula>
    </cfRule>
    <cfRule type="expression" dxfId="37503" priority="2129">
      <formula>$F43="Vencida"</formula>
    </cfRule>
    <cfRule type="expression" dxfId="37502" priority="2130">
      <formula>$F43="Cancelada"</formula>
    </cfRule>
    <cfRule type="expression" dxfId="37501" priority="2131">
      <formula>$F43="Pausada"</formula>
    </cfRule>
    <cfRule type="expression" dxfId="37500" priority="2132">
      <formula>$F43="Para hoy"</formula>
    </cfRule>
    <cfRule type="expression" dxfId="37499" priority="2133">
      <formula>$F43="En curso"</formula>
    </cfRule>
    <cfRule type="expression" dxfId="37498" priority="2135">
      <formula>(#REF!=0)*(#REF!&lt;&gt;"")*(LEN(#REF!)=0)*(($F43="")+($F43="En curso"))</formula>
    </cfRule>
    <cfRule type="expression" dxfId="37497" priority="2136">
      <formula>(#REF!&lt;0)*(LEN(#REF!)=0)*(($F43="")+($F43="En curso"))</formula>
    </cfRule>
  </conditionalFormatting>
  <conditionalFormatting sqref="C50">
    <cfRule type="expression" dxfId="37496" priority="2095">
      <formula>(#REF!=0)*(#REF!&lt;&gt;"")*(LEN(#REF!)=0)*(($F43="")+($F43="En curso"))</formula>
    </cfRule>
    <cfRule type="expression" dxfId="37495" priority="2091">
      <formula>$F43="Pausada"</formula>
    </cfRule>
    <cfRule type="expression" dxfId="37494" priority="2092">
      <formula>$F43="Para hoy"</formula>
    </cfRule>
    <cfRule type="expression" dxfId="37493" priority="2093">
      <formula>$F43="En curso"</formula>
    </cfRule>
    <cfRule type="expression" dxfId="37492" priority="2094">
      <formula>$F43="Completada"</formula>
    </cfRule>
    <cfRule type="expression" dxfId="37491" priority="2096">
      <formula>(#REF!&lt;0)*(LEN(#REF!)=0)*(($F43="")+($F43="En curso"))</formula>
    </cfRule>
    <cfRule type="expression" dxfId="37490" priority="2089">
      <formula>$F43="Vencida"</formula>
    </cfRule>
    <cfRule type="expression" dxfId="37489" priority="2090">
      <formula>$F43="Cancelada"</formula>
    </cfRule>
  </conditionalFormatting>
  <conditionalFormatting sqref="C51">
    <cfRule type="expression" dxfId="37488" priority="1111">
      <formula>(#REF!=0)*(#REF!&lt;&gt;"")*(LEN(#REF!)=0)*(($F51="")+($F51="En curso"))</formula>
    </cfRule>
    <cfRule type="expression" dxfId="37487" priority="1107">
      <formula>$F51="Pausada"</formula>
    </cfRule>
    <cfRule type="expression" dxfId="37486" priority="1105">
      <formula>$F51="Vencida"</formula>
    </cfRule>
    <cfRule type="expression" dxfId="37485" priority="1109">
      <formula>$F51="En curso"</formula>
    </cfRule>
    <cfRule type="expression" dxfId="37484" priority="1110">
      <formula>$F51="Completada"</formula>
    </cfRule>
    <cfRule type="expression" dxfId="37483" priority="1108">
      <formula>$F51="Para hoy"</formula>
    </cfRule>
    <cfRule type="expression" dxfId="37482" priority="1112">
      <formula>(#REF!&lt;0)*(LEN(#REF!)=0)*(($F51="")+($F51="En curso"))</formula>
    </cfRule>
    <cfRule type="expression" dxfId="37481" priority="1106">
      <formula>$F51="Cancelada"</formula>
    </cfRule>
  </conditionalFormatting>
  <conditionalFormatting sqref="C59">
    <cfRule type="expression" dxfId="37480" priority="1015">
      <formula>(#REF!=0)*(#REF!&lt;&gt;"")*(LEN(#REF!)=0)*(($F52="")+($F52="En curso"))</formula>
    </cfRule>
    <cfRule type="expression" dxfId="37479" priority="1014">
      <formula>$F52="Completada"</formula>
    </cfRule>
    <cfRule type="expression" dxfId="37478" priority="1010">
      <formula>$F52="Cancelada"</formula>
    </cfRule>
    <cfRule type="expression" dxfId="37477" priority="1013">
      <formula>$F52="En curso"</formula>
    </cfRule>
    <cfRule type="expression" dxfId="37476" priority="1012">
      <formula>$F52="Para hoy"</formula>
    </cfRule>
    <cfRule type="expression" dxfId="37475" priority="1011">
      <formula>$F52="Pausada"</formula>
    </cfRule>
    <cfRule type="expression" dxfId="37474" priority="1016">
      <formula>(#REF!&lt;0)*(LEN(#REF!)=0)*(($F52="")+($F52="En curso"))</formula>
    </cfRule>
    <cfRule type="expression" dxfId="37473" priority="1009">
      <formula>$F52="Vencida"</formula>
    </cfRule>
  </conditionalFormatting>
  <conditionalFormatting sqref="C60">
    <cfRule type="expression" dxfId="37472" priority="1065">
      <formula>$F60="Vencida"</formula>
    </cfRule>
    <cfRule type="expression" dxfId="37471" priority="1068">
      <formula>$F60="Para hoy"</formula>
    </cfRule>
    <cfRule type="expression" dxfId="37470" priority="1071">
      <formula>(#REF!=0)*(#REF!&lt;&gt;"")*(LEN(#REF!)=0)*(($F60="")+($F60="En curso"))</formula>
    </cfRule>
    <cfRule type="expression" dxfId="37469" priority="1069">
      <formula>$F60="En curso"</formula>
    </cfRule>
    <cfRule type="expression" dxfId="37468" priority="1070">
      <formula>$F60="Completada"</formula>
    </cfRule>
    <cfRule type="expression" dxfId="37467" priority="1066">
      <formula>$F60="Cancelada"</formula>
    </cfRule>
    <cfRule type="expression" dxfId="37466" priority="1067">
      <formula>$F60="Pausada"</formula>
    </cfRule>
    <cfRule type="expression" dxfId="37465" priority="1072">
      <formula>(#REF!&lt;0)*(LEN(#REF!)=0)*(($F60="")+($F60="En curso"))</formula>
    </cfRule>
  </conditionalFormatting>
  <conditionalFormatting sqref="C62:C66">
    <cfRule type="expression" dxfId="37464" priority="956">
      <formula>$F62="Para hoy"</formula>
    </cfRule>
    <cfRule type="expression" dxfId="37463" priority="957">
      <formula>$F62="En curso"</formula>
    </cfRule>
    <cfRule type="expression" dxfId="37462" priority="958">
      <formula>$F62="Completada"</formula>
    </cfRule>
    <cfRule type="expression" dxfId="37461" priority="960">
      <formula>(#REF!&lt;0)*(LEN(#REF!)=0)*(($F62="")+($F62="En curso"))</formula>
    </cfRule>
    <cfRule type="expression" dxfId="37460" priority="959">
      <formula>(#REF!=0)*(#REF!&lt;&gt;"")*(LEN(#REF!)=0)*(($F62="")+($F62="En curso"))</formula>
    </cfRule>
    <cfRule type="expression" dxfId="37459" priority="953">
      <formula>$F62="Vencida"</formula>
    </cfRule>
    <cfRule type="expression" dxfId="37458" priority="954">
      <formula>$F62="Cancelada"</formula>
    </cfRule>
    <cfRule type="expression" dxfId="37457" priority="955">
      <formula>$F62="Pausada"</formula>
    </cfRule>
  </conditionalFormatting>
  <conditionalFormatting sqref="C63">
    <cfRule type="expression" dxfId="37456" priority="930">
      <formula>$F63="Cancelada"</formula>
    </cfRule>
    <cfRule type="expression" dxfId="37455" priority="936">
      <formula>(#REF!&lt;0)*(LEN(#REF!)=0)*(($F63="")+($F63="En curso"))</formula>
    </cfRule>
    <cfRule type="expression" dxfId="37454" priority="935">
      <formula>(#REF!=0)*(#REF!&lt;&gt;"")*(LEN(#REF!)=0)*(($F63="")+($F63="En curso"))</formula>
    </cfRule>
    <cfRule type="expression" dxfId="37453" priority="934">
      <formula>$F63="Completada"</formula>
    </cfRule>
    <cfRule type="expression" dxfId="37452" priority="933">
      <formula>$F63="En curso"</formula>
    </cfRule>
    <cfRule type="expression" dxfId="37451" priority="932">
      <formula>$F63="Para hoy"</formula>
    </cfRule>
    <cfRule type="expression" dxfId="37450" priority="931">
      <formula>$F63="Pausada"</formula>
    </cfRule>
    <cfRule type="expression" dxfId="37449" priority="929">
      <formula>$F63="Vencida"</formula>
    </cfRule>
  </conditionalFormatting>
  <conditionalFormatting sqref="D4">
    <cfRule type="expression" dxfId="37448" priority="1626">
      <formula>$F30="Cancelada"</formula>
    </cfRule>
    <cfRule type="expression" dxfId="37447" priority="1625">
      <formula>$F30="Vencida"</formula>
    </cfRule>
    <cfRule type="expression" dxfId="37446" priority="1627">
      <formula>$F30="Pausada"</formula>
    </cfRule>
    <cfRule type="expression" dxfId="37445" priority="1628">
      <formula>$F30="Para hoy"</formula>
    </cfRule>
    <cfRule type="expression" dxfId="37444" priority="1629">
      <formula>$F30="En curso"</formula>
    </cfRule>
    <cfRule type="expression" dxfId="37443" priority="1630">
      <formula>$F30="Completada"</formula>
    </cfRule>
    <cfRule type="expression" dxfId="37442" priority="1631">
      <formula>(#REF!=0)*(#REF!&lt;&gt;"")*(LEN(#REF!)=0)*(($F30="")+($F30="En curso"))</formula>
    </cfRule>
    <cfRule type="expression" dxfId="37441" priority="1632">
      <formula>(#REF!&lt;0)*(LEN(#REF!)=0)*(($F30="")+($F30="En curso"))</formula>
    </cfRule>
  </conditionalFormatting>
  <conditionalFormatting sqref="D5">
    <cfRule type="expression" dxfId="37440" priority="1854">
      <formula>#REF!="Completada"</formula>
    </cfRule>
    <cfRule type="expression" dxfId="37439" priority="1849">
      <formula>#REF!="Vencida"</formula>
    </cfRule>
    <cfRule type="expression" dxfId="37438" priority="1855">
      <formula>(#REF!=0)*(#REF!&lt;&gt;"")*(LEN(#REF!)=0)*((#REF!="")+(#REF!="En curso"))</formula>
    </cfRule>
    <cfRule type="expression" dxfId="37437" priority="1851">
      <formula>#REF!="Pausada"</formula>
    </cfRule>
    <cfRule type="expression" dxfId="37436" priority="1856">
      <formula>(#REF!&lt;0)*(LEN(#REF!)=0)*((#REF!="")+(#REF!="En curso"))</formula>
    </cfRule>
    <cfRule type="expression" dxfId="37435" priority="1850">
      <formula>#REF!="Cancelada"</formula>
    </cfRule>
    <cfRule type="expression" dxfId="37434" priority="1852">
      <formula>#REF!="Para hoy"</formula>
    </cfRule>
    <cfRule type="expression" dxfId="37433" priority="1853">
      <formula>#REF!="En curso"</formula>
    </cfRule>
  </conditionalFormatting>
  <conditionalFormatting sqref="D5:D6">
    <cfRule type="expression" dxfId="37432" priority="254">
      <formula>#REF!="Completada"</formula>
    </cfRule>
    <cfRule type="expression" dxfId="37431" priority="255">
      <formula>(#REF!=0)*(#REF!&lt;&gt;"")*(LEN(#REF!)=0)*((#REF!="")+(#REF!="En curso"))</formula>
    </cfRule>
    <cfRule type="expression" dxfId="37430" priority="256">
      <formula>(#REF!&lt;0)*(LEN(#REF!)=0)*((#REF!="")+(#REF!="En curso"))</formula>
    </cfRule>
    <cfRule type="expression" dxfId="37429" priority="249">
      <formula>#REF!="Vencida"</formula>
    </cfRule>
    <cfRule type="expression" dxfId="37428" priority="250">
      <formula>#REF!="Cancelada"</formula>
    </cfRule>
    <cfRule type="expression" dxfId="37427" priority="251">
      <formula>#REF!="Pausada"</formula>
    </cfRule>
    <cfRule type="expression" dxfId="37426" priority="252">
      <formula>#REF!="Para hoy"</formula>
    </cfRule>
    <cfRule type="expression" dxfId="37425" priority="253">
      <formula>#REF!="En curso"</formula>
    </cfRule>
  </conditionalFormatting>
  <conditionalFormatting sqref="D7">
    <cfRule type="expression" dxfId="37424" priority="217">
      <formula>$F33="Vencida"</formula>
    </cfRule>
    <cfRule type="expression" dxfId="37423" priority="224">
      <formula>(#REF!&lt;0)*(LEN(#REF!)=0)*(($F33="")+($F33="En curso"))</formula>
    </cfRule>
    <cfRule type="expression" dxfId="37422" priority="218">
      <formula>$F33="Cancelada"</formula>
    </cfRule>
    <cfRule type="expression" dxfId="37421" priority="219">
      <formula>$F33="Pausada"</formula>
    </cfRule>
    <cfRule type="expression" dxfId="37420" priority="220">
      <formula>$F33="Para hoy"</formula>
    </cfRule>
    <cfRule type="expression" dxfId="37419" priority="221">
      <formula>$F33="En curso"</formula>
    </cfRule>
    <cfRule type="expression" dxfId="37418" priority="222">
      <formula>$F33="Completada"</formula>
    </cfRule>
    <cfRule type="expression" dxfId="37417" priority="223">
      <formula>(#REF!=0)*(#REF!&lt;&gt;"")*(LEN(#REF!)=0)*(($F33="")+($F33="En curso"))</formula>
    </cfRule>
  </conditionalFormatting>
  <conditionalFormatting sqref="D7:D8">
    <cfRule type="expression" dxfId="37416" priority="240">
      <formula>(#REF!&lt;0)*(LEN(#REF!)=0)*(($F29="")+($F29="En curso"))</formula>
    </cfRule>
    <cfRule type="expression" dxfId="37415" priority="239">
      <formula>(#REF!=0)*(#REF!&lt;&gt;"")*(LEN(#REF!)=0)*(($F29="")+($F29="En curso"))</formula>
    </cfRule>
    <cfRule type="expression" dxfId="37414" priority="237">
      <formula>$F29="En curso"</formula>
    </cfRule>
    <cfRule type="expression" dxfId="37413" priority="233">
      <formula>$F29="Vencida"</formula>
    </cfRule>
    <cfRule type="expression" dxfId="37412" priority="234">
      <formula>$F29="Cancelada"</formula>
    </cfRule>
    <cfRule type="expression" dxfId="37411" priority="235">
      <formula>$F29="Pausada"</formula>
    </cfRule>
    <cfRule type="expression" dxfId="37410" priority="236">
      <formula>$F29="Para hoy"</formula>
    </cfRule>
    <cfRule type="expression" dxfId="37409" priority="238">
      <formula>$F29="Completada"</formula>
    </cfRule>
  </conditionalFormatting>
  <conditionalFormatting sqref="D8">
    <cfRule type="expression" dxfId="37408" priority="1441">
      <formula>$F30="Vencida"</formula>
    </cfRule>
    <cfRule type="expression" dxfId="37407" priority="1442">
      <formula>$F30="Cancelada"</formula>
    </cfRule>
    <cfRule type="expression" dxfId="37406" priority="1443">
      <formula>$F30="Pausada"</formula>
    </cfRule>
    <cfRule type="expression" dxfId="37405" priority="1444">
      <formula>$F30="Para hoy"</formula>
    </cfRule>
    <cfRule type="expression" dxfId="37404" priority="1445">
      <formula>$F30="En curso"</formula>
    </cfRule>
    <cfRule type="expression" dxfId="37403" priority="1447">
      <formula>(#REF!=0)*(#REF!&lt;&gt;"")*(LEN(#REF!)=0)*(($F30="")+($F30="En curso"))</formula>
    </cfRule>
    <cfRule type="expression" dxfId="37402" priority="1448">
      <formula>(#REF!&lt;0)*(LEN(#REF!)=0)*(($F30="")+($F30="En curso"))</formula>
    </cfRule>
    <cfRule type="expression" dxfId="37401" priority="1446">
      <formula>$F30="Completada"</formula>
    </cfRule>
  </conditionalFormatting>
  <conditionalFormatting sqref="D9">
    <cfRule type="expression" dxfId="37400" priority="1600">
      <formula>(#REF!&lt;0)*(LEN(#REF!)=0)*((#REF!="")+(#REF!="En curso"))</formula>
    </cfRule>
    <cfRule type="expression" dxfId="37399" priority="1593">
      <formula>#REF!="Vencida"</formula>
    </cfRule>
    <cfRule type="expression" dxfId="37398" priority="1594">
      <formula>#REF!="Cancelada"</formula>
    </cfRule>
    <cfRule type="expression" dxfId="37397" priority="1778">
      <formula>#REF!="Cancelada"</formula>
    </cfRule>
    <cfRule type="expression" dxfId="37396" priority="1779">
      <formula>#REF!="Pausada"</formula>
    </cfRule>
    <cfRule type="expression" dxfId="37395" priority="1780">
      <formula>#REF!="Para hoy"</formula>
    </cfRule>
    <cfRule type="expression" dxfId="37394" priority="1595">
      <formula>#REF!="Pausada"</formula>
    </cfRule>
    <cfRule type="expression" dxfId="37393" priority="1782">
      <formula>#REF!="Completada"</formula>
    </cfRule>
    <cfRule type="expression" dxfId="37392" priority="1783">
      <formula>(#REF!=0)*(#REF!&lt;&gt;"")*(LEN(#REF!)=0)*((#REF!="")+(#REF!="En curso"))</formula>
    </cfRule>
    <cfRule type="expression" dxfId="37391" priority="1596">
      <formula>#REF!="Para hoy"</formula>
    </cfRule>
    <cfRule type="expression" dxfId="37390" priority="1597">
      <formula>#REF!="En curso"</formula>
    </cfRule>
    <cfRule type="expression" dxfId="37389" priority="1777">
      <formula>#REF!="Vencida"</formula>
    </cfRule>
    <cfRule type="expression" dxfId="37388" priority="1784">
      <formula>(#REF!&lt;0)*(LEN(#REF!)=0)*((#REF!="")+(#REF!="En curso"))</formula>
    </cfRule>
    <cfRule type="expression" dxfId="37387" priority="1598">
      <formula>#REF!="Completada"</formula>
    </cfRule>
    <cfRule type="expression" dxfId="37386" priority="1599">
      <formula>(#REF!=0)*(#REF!&lt;&gt;"")*(LEN(#REF!)=0)*((#REF!="")+(#REF!="En curso"))</formula>
    </cfRule>
    <cfRule type="expression" dxfId="37385" priority="1781">
      <formula>#REF!="En curso"</formula>
    </cfRule>
  </conditionalFormatting>
  <conditionalFormatting sqref="D10">
    <cfRule type="expression" dxfId="37384" priority="1583">
      <formula>(#REF!=0)*(#REF!&lt;&gt;"")*(LEN(#REF!)=0)*(($F37="")+($F37="En curso"))</formula>
    </cfRule>
    <cfRule type="expression" dxfId="37383" priority="1584">
      <formula>(#REF!&lt;0)*(LEN(#REF!)=0)*(($F37="")+($F37="En curso"))</formula>
    </cfRule>
    <cfRule type="expression" dxfId="37382" priority="6621">
      <formula>$F33="En curso"</formula>
    </cfRule>
    <cfRule type="expression" dxfId="37381" priority="6620">
      <formula>$F33="Para hoy"</formula>
    </cfRule>
    <cfRule type="expression" dxfId="37380" priority="6619">
      <formula>$F33="Pausada"</formula>
    </cfRule>
    <cfRule type="expression" dxfId="37379" priority="6618">
      <formula>$F33="Cancelada"</formula>
    </cfRule>
    <cfRule type="expression" dxfId="37378" priority="6617">
      <formula>$F33="Vencida"</formula>
    </cfRule>
    <cfRule type="expression" dxfId="37377" priority="1581">
      <formula>$F37="En curso"</formula>
    </cfRule>
    <cfRule type="expression" dxfId="37376" priority="6624">
      <formula>(#REF!&lt;0)*(LEN(#REF!)=0)*(($F33="")+($F33="En curso"))</formula>
    </cfRule>
    <cfRule type="expression" dxfId="37375" priority="6623">
      <formula>(#REF!=0)*(#REF!&lt;&gt;"")*(LEN(#REF!)=0)*(($F33="")+($F33="En curso"))</formula>
    </cfRule>
    <cfRule type="expression" dxfId="37374" priority="6622">
      <formula>$F33="Completada"</formula>
    </cfRule>
    <cfRule type="expression" dxfId="37373" priority="1577">
      <formula>$F37="Vencida"</formula>
    </cfRule>
    <cfRule type="expression" dxfId="37372" priority="1578">
      <formula>$F37="Cancelada"</formula>
    </cfRule>
    <cfRule type="expression" dxfId="37371" priority="1579">
      <formula>$F37="Pausada"</formula>
    </cfRule>
    <cfRule type="expression" dxfId="37370" priority="1580">
      <formula>$F37="Para hoy"</formula>
    </cfRule>
    <cfRule type="expression" dxfId="37369" priority="1582">
      <formula>$F37="Completada"</formula>
    </cfRule>
  </conditionalFormatting>
  <conditionalFormatting sqref="D11">
    <cfRule type="expression" dxfId="37368" priority="1703">
      <formula>(#REF!=0)*(#REF!&lt;&gt;"")*(LEN(#REF!)=0)*((#REF!="")+(#REF!="En curso"))</formula>
    </cfRule>
    <cfRule type="expression" dxfId="37367" priority="1704">
      <formula>(#REF!&lt;0)*(LEN(#REF!)=0)*((#REF!="")+(#REF!="En curso"))</formula>
    </cfRule>
    <cfRule type="expression" dxfId="37366" priority="1697">
      <formula>#REF!="Vencida"</formula>
    </cfRule>
    <cfRule type="expression" dxfId="37365" priority="1699">
      <formula>#REF!="Pausada"</formula>
    </cfRule>
    <cfRule type="expression" dxfId="37364" priority="1702">
      <formula>#REF!="Completada"</formula>
    </cfRule>
    <cfRule type="expression" dxfId="37363" priority="1700">
      <formula>#REF!="Para hoy"</formula>
    </cfRule>
    <cfRule type="expression" dxfId="37362" priority="1701">
      <formula>#REF!="En curso"</formula>
    </cfRule>
    <cfRule type="expression" dxfId="37361" priority="1698">
      <formula>#REF!="Cancelada"</formula>
    </cfRule>
  </conditionalFormatting>
  <conditionalFormatting sqref="D12 D33">
    <cfRule type="expression" dxfId="37360" priority="2045">
      <formula>$F37="En curso"</formula>
    </cfRule>
    <cfRule type="expression" dxfId="37359" priority="2042">
      <formula>$F37="Cancelada"</formula>
    </cfRule>
    <cfRule type="expression" dxfId="37358" priority="2043">
      <formula>$F37="Pausada"</formula>
    </cfRule>
    <cfRule type="expression" dxfId="37357" priority="2044">
      <formula>$F37="Para hoy"</formula>
    </cfRule>
    <cfRule type="expression" dxfId="37356" priority="2048">
      <formula>(#REF!&lt;0)*(LEN(#REF!)=0)*(($F37="")+($F37="En curso"))</formula>
    </cfRule>
    <cfRule type="expression" dxfId="37355" priority="2047">
      <formula>(#REF!=0)*(#REF!&lt;&gt;"")*(LEN(#REF!)=0)*(($F37="")+($F37="En curso"))</formula>
    </cfRule>
    <cfRule type="expression" dxfId="37354" priority="2046">
      <formula>$F37="Completada"</formula>
    </cfRule>
    <cfRule type="expression" dxfId="37353" priority="2041">
      <formula>$F37="Vencida"</formula>
    </cfRule>
  </conditionalFormatting>
  <conditionalFormatting sqref="D12">
    <cfRule type="expression" dxfId="37352" priority="1745">
      <formula>$F41="Vencida"</formula>
    </cfRule>
    <cfRule type="expression" dxfId="37351" priority="1748">
      <formula>$F41="Para hoy"</formula>
    </cfRule>
    <cfRule type="expression" dxfId="37350" priority="1749">
      <formula>$F41="En curso"</formula>
    </cfRule>
    <cfRule type="expression" dxfId="37349" priority="1746">
      <formula>$F41="Cancelada"</formula>
    </cfRule>
    <cfRule type="expression" dxfId="37348" priority="1747">
      <formula>$F41="Pausada"</formula>
    </cfRule>
    <cfRule type="expression" dxfId="37347" priority="1752">
      <formula>(#REF!&lt;0)*(LEN(#REF!)=0)*(($F41="")+($F41="En curso"))</formula>
    </cfRule>
    <cfRule type="expression" dxfId="37346" priority="1751">
      <formula>(#REF!=0)*(#REF!&lt;&gt;"")*(LEN(#REF!)=0)*(($F41="")+($F41="En curso"))</formula>
    </cfRule>
    <cfRule type="expression" dxfId="37345" priority="1750">
      <formula>$F41="Completada"</formula>
    </cfRule>
  </conditionalFormatting>
  <conditionalFormatting sqref="D13:D14">
    <cfRule type="expression" dxfId="37344" priority="6604">
      <formula>$F37="Para hoy"</formula>
    </cfRule>
    <cfRule type="expression" dxfId="37343" priority="6603">
      <formula>$F37="Pausada"</formula>
    </cfRule>
    <cfRule type="expression" dxfId="37342" priority="6602">
      <formula>$F37="Cancelada"</formula>
    </cfRule>
    <cfRule type="expression" dxfId="37341" priority="6601">
      <formula>$F37="Vencida"</formula>
    </cfRule>
    <cfRule type="expression" dxfId="37340" priority="6607">
      <formula>(#REF!=0)*(#REF!&lt;&gt;"")*(LEN(#REF!)=0)*(($F37="")+($F37="En curso"))</formula>
    </cfRule>
    <cfRule type="expression" dxfId="37339" priority="6608">
      <formula>(#REF!&lt;0)*(LEN(#REF!)=0)*(($F37="")+($F37="En curso"))</formula>
    </cfRule>
    <cfRule type="expression" dxfId="37338" priority="6606">
      <formula>$F37="Completada"</formula>
    </cfRule>
    <cfRule type="expression" dxfId="37337" priority="6605">
      <formula>$F37="En curso"</formula>
    </cfRule>
  </conditionalFormatting>
  <conditionalFormatting sqref="D14">
    <cfRule type="expression" dxfId="37336" priority="40">
      <formula>(#REF!&lt;0)*(LEN(#REF!)=0)*(($F48="")+($F48="En curso"))</formula>
    </cfRule>
    <cfRule type="expression" dxfId="37335" priority="30">
      <formula>$F48="Completada"</formula>
    </cfRule>
    <cfRule type="expression" dxfId="37334" priority="32">
      <formula>(#REF!&lt;0)*(LEN(#REF!)=0)*(($F48="")+($F48="En curso"))</formula>
    </cfRule>
    <cfRule type="expression" dxfId="37333" priority="33">
      <formula>$F48="Vencida"</formula>
    </cfRule>
    <cfRule type="expression" dxfId="37332" priority="34">
      <formula>$F48="Cancelada"</formula>
    </cfRule>
    <cfRule type="expression" dxfId="37331" priority="35">
      <formula>$F48="Pausada"</formula>
    </cfRule>
    <cfRule type="expression" dxfId="37330" priority="25">
      <formula>$F48="Vencida"</formula>
    </cfRule>
    <cfRule type="expression" dxfId="37329" priority="37">
      <formula>$F48="En curso"</formula>
    </cfRule>
    <cfRule type="expression" dxfId="37328" priority="38">
      <formula>$F48="Completada"</formula>
    </cfRule>
    <cfRule type="expression" dxfId="37327" priority="39">
      <formula>(#REF!=0)*(#REF!&lt;&gt;"")*(LEN(#REF!)=0)*(($F48="")+($F48="En curso"))</formula>
    </cfRule>
    <cfRule type="expression" dxfId="37326" priority="31">
      <formula>(#REF!=0)*(#REF!&lt;&gt;"")*(LEN(#REF!)=0)*(($F48="")+($F48="En curso"))</formula>
    </cfRule>
    <cfRule type="expression" dxfId="37325" priority="29">
      <formula>$F48="En curso"</formula>
    </cfRule>
    <cfRule type="expression" dxfId="37324" priority="36">
      <formula>$F48="Para hoy"</formula>
    </cfRule>
    <cfRule type="expression" dxfId="37323" priority="28">
      <formula>$F48="Para hoy"</formula>
    </cfRule>
    <cfRule type="expression" dxfId="37322" priority="27">
      <formula>$F48="Pausada"</formula>
    </cfRule>
    <cfRule type="expression" dxfId="37321" priority="26">
      <formula>$F48="Cancelada"</formula>
    </cfRule>
  </conditionalFormatting>
  <conditionalFormatting sqref="D16">
    <cfRule type="expression" dxfId="37320" priority="9">
      <formula>#REF!="Vencida"</formula>
    </cfRule>
    <cfRule type="expression" dxfId="37319" priority="10">
      <formula>#REF!="Cancelada"</formula>
    </cfRule>
    <cfRule type="expression" dxfId="37318" priority="11">
      <formula>#REF!="Pausada"</formula>
    </cfRule>
    <cfRule type="expression" dxfId="37317" priority="13">
      <formula>#REF!="En curso"</formula>
    </cfRule>
    <cfRule type="expression" dxfId="37316" priority="16">
      <formula>(#REF!&lt;0)*(LEN(#REF!)=0)*((#REF!="")+(#REF!="En curso"))</formula>
    </cfRule>
    <cfRule type="expression" dxfId="37315" priority="15">
      <formula>(#REF!=0)*(#REF!&lt;&gt;"")*(LEN(#REF!)=0)*((#REF!="")+(#REF!="En curso"))</formula>
    </cfRule>
    <cfRule type="expression" dxfId="37314" priority="14">
      <formula>#REF!="Completada"</formula>
    </cfRule>
    <cfRule type="expression" dxfId="37313" priority="12">
      <formula>#REF!="Para hoy"</formula>
    </cfRule>
  </conditionalFormatting>
  <conditionalFormatting sqref="D21:D22">
    <cfRule type="expression" dxfId="37312" priority="82">
      <formula>#REF!="Cancelada"</formula>
    </cfRule>
    <cfRule type="expression" dxfId="37311" priority="81">
      <formula>#REF!="Vencida"</formula>
    </cfRule>
    <cfRule type="expression" dxfId="37310" priority="97">
      <formula>$F53="Vencida"</formula>
    </cfRule>
    <cfRule type="expression" dxfId="37309" priority="98">
      <formula>$F53="Cancelada"</formula>
    </cfRule>
    <cfRule type="expression" dxfId="37308" priority="99">
      <formula>$F53="Pausada"</formula>
    </cfRule>
    <cfRule type="expression" dxfId="37307" priority="84">
      <formula>#REF!="Para hoy"</formula>
    </cfRule>
    <cfRule type="expression" dxfId="37306" priority="85">
      <formula>#REF!="En curso"</formula>
    </cfRule>
    <cfRule type="expression" dxfId="37305" priority="101">
      <formula>$F53="En curso"</formula>
    </cfRule>
    <cfRule type="expression" dxfId="37304" priority="102">
      <formula>$F53="Completada"</formula>
    </cfRule>
    <cfRule type="expression" dxfId="37303" priority="88">
      <formula>(#REF!&lt;0)*(LEN(#REF!)=0)*((#REF!="")+(#REF!="En curso"))</formula>
    </cfRule>
    <cfRule type="expression" dxfId="37302" priority="87">
      <formula>(#REF!=0)*(#REF!&lt;&gt;"")*(LEN(#REF!)=0)*((#REF!="")+(#REF!="En curso"))</formula>
    </cfRule>
    <cfRule type="expression" dxfId="37301" priority="86">
      <formula>#REF!="Completada"</formula>
    </cfRule>
    <cfRule type="expression" dxfId="37300" priority="103">
      <formula>(#REF!=0)*(#REF!&lt;&gt;"")*(LEN(#REF!)=0)*(($F53="")+($F53="En curso"))</formula>
    </cfRule>
    <cfRule type="expression" dxfId="37299" priority="104">
      <formula>(#REF!&lt;0)*(LEN(#REF!)=0)*(($F53="")+($F53="En curso"))</formula>
    </cfRule>
    <cfRule type="expression" dxfId="37298" priority="83">
      <formula>#REF!="Pausada"</formula>
    </cfRule>
    <cfRule type="expression" dxfId="37297" priority="100">
      <formula>$F53="Para hoy"</formula>
    </cfRule>
  </conditionalFormatting>
  <conditionalFormatting sqref="D22">
    <cfRule type="expression" dxfId="37296" priority="139">
      <formula>#REF!="Pausada"</formula>
    </cfRule>
    <cfRule type="expression" dxfId="37295" priority="140">
      <formula>#REF!="Para hoy"</formula>
    </cfRule>
    <cfRule type="expression" dxfId="37294" priority="144">
      <formula>(#REF!&lt;0)*(LEN(#REF!)=0)*((#REF!="")+(#REF!="En curso"))</formula>
    </cfRule>
    <cfRule type="expression" dxfId="37293" priority="141">
      <formula>#REF!="En curso"</formula>
    </cfRule>
    <cfRule type="expression" dxfId="37292" priority="142">
      <formula>#REF!="Completada"</formula>
    </cfRule>
    <cfRule type="expression" dxfId="37291" priority="143">
      <formula>(#REF!=0)*(#REF!&lt;&gt;"")*(LEN(#REF!)=0)*((#REF!="")+(#REF!="En curso"))</formula>
    </cfRule>
    <cfRule type="expression" dxfId="37290" priority="137">
      <formula>#REF!="Vencida"</formula>
    </cfRule>
    <cfRule type="expression" dxfId="37289" priority="138">
      <formula>#REF!="Cancelada"</formula>
    </cfRule>
  </conditionalFormatting>
  <conditionalFormatting sqref="D23">
    <cfRule type="expression" dxfId="37288" priority="68">
      <formula>$F44="Para hoy"</formula>
    </cfRule>
    <cfRule type="expression" dxfId="37287" priority="58">
      <formula>$F44="Cancelada"</formula>
    </cfRule>
    <cfRule type="expression" dxfId="37286" priority="64">
      <formula>(#REF!&lt;0)*(LEN(#REF!)=0)*(($F44="")+($F44="En curso"))</formula>
    </cfRule>
    <cfRule type="expression" dxfId="37285" priority="65">
      <formula>$F44="Vencida"</formula>
    </cfRule>
    <cfRule type="expression" dxfId="37284" priority="66">
      <formula>$F44="Cancelada"</formula>
    </cfRule>
    <cfRule type="expression" dxfId="37283" priority="67">
      <formula>$F44="Pausada"</formula>
    </cfRule>
    <cfRule type="expression" dxfId="37282" priority="57">
      <formula>$F44="Vencida"</formula>
    </cfRule>
    <cfRule type="expression" dxfId="37281" priority="69">
      <formula>$F44="En curso"</formula>
    </cfRule>
    <cfRule type="expression" dxfId="37280" priority="70">
      <formula>$F44="Completada"</formula>
    </cfRule>
    <cfRule type="expression" dxfId="37279" priority="71">
      <formula>(#REF!=0)*(#REF!&lt;&gt;"")*(LEN(#REF!)=0)*(($F44="")+($F44="En curso"))</formula>
    </cfRule>
    <cfRule type="expression" dxfId="37278" priority="72">
      <formula>(#REF!&lt;0)*(LEN(#REF!)=0)*(($F44="")+($F44="En curso"))</formula>
    </cfRule>
    <cfRule type="expression" dxfId="37277" priority="61">
      <formula>$F44="En curso"</formula>
    </cfRule>
    <cfRule type="expression" dxfId="37276" priority="62">
      <formula>$F44="Completada"</formula>
    </cfRule>
    <cfRule type="expression" dxfId="37275" priority="63">
      <formula>(#REF!=0)*(#REF!&lt;&gt;"")*(LEN(#REF!)=0)*(($F44="")+($F44="En curso"))</formula>
    </cfRule>
    <cfRule type="expression" dxfId="37274" priority="60">
      <formula>$F44="Para hoy"</formula>
    </cfRule>
    <cfRule type="expression" dxfId="37273" priority="59">
      <formula>$F44="Pausada"</formula>
    </cfRule>
  </conditionalFormatting>
  <conditionalFormatting sqref="D24">
    <cfRule type="expression" dxfId="37272" priority="135">
      <formula>(#REF!=0)*(#REF!&lt;&gt;"")*(LEN(#REF!)=0)*(($F47="")+($F47="En curso"))</formula>
    </cfRule>
    <cfRule type="expression" dxfId="37271" priority="136">
      <formula>(#REF!&lt;0)*(LEN(#REF!)=0)*(($F47="")+($F47="En curso"))</formula>
    </cfRule>
    <cfRule type="expression" dxfId="37270" priority="133">
      <formula>$F47="En curso"</formula>
    </cfRule>
    <cfRule type="expression" dxfId="37269" priority="130">
      <formula>$F47="Cancelada"</formula>
    </cfRule>
    <cfRule type="expression" dxfId="37268" priority="129">
      <formula>$F47="Vencida"</formula>
    </cfRule>
    <cfRule type="expression" dxfId="37267" priority="128">
      <formula>(#REF!&lt;0)*(LEN(#REF!)=0)*(($F51="")+($F51="En curso"))</formula>
    </cfRule>
    <cfRule type="expression" dxfId="37266" priority="126">
      <formula>$F51="Completada"</formula>
    </cfRule>
    <cfRule type="expression" dxfId="37265" priority="125">
      <formula>$F51="En curso"</formula>
    </cfRule>
    <cfRule type="expression" dxfId="37264" priority="124">
      <formula>$F51="Para hoy"</formula>
    </cfRule>
    <cfRule type="expression" dxfId="37263" priority="123">
      <formula>$F51="Pausada"</formula>
    </cfRule>
    <cfRule type="expression" dxfId="37262" priority="122">
      <formula>$F51="Cancelada"</formula>
    </cfRule>
    <cfRule type="expression" dxfId="37261" priority="121">
      <formula>$F51="Vencida"</formula>
    </cfRule>
    <cfRule type="expression" dxfId="37260" priority="127">
      <formula>(#REF!=0)*(#REF!&lt;&gt;"")*(LEN(#REF!)=0)*(($F51="")+($F51="En curso"))</formula>
    </cfRule>
    <cfRule type="expression" dxfId="37259" priority="131">
      <formula>$F47="Pausada"</formula>
    </cfRule>
    <cfRule type="expression" dxfId="37258" priority="132">
      <formula>$F47="Para hoy"</formula>
    </cfRule>
    <cfRule type="expression" dxfId="37257" priority="134">
      <formula>$F47="Completada"</formula>
    </cfRule>
  </conditionalFormatting>
  <conditionalFormatting sqref="D26">
    <cfRule type="expression" dxfId="37256" priority="3">
      <formula>$F50="Pausada"</formula>
    </cfRule>
    <cfRule type="expression" dxfId="37255" priority="2">
      <formula>$F50="Cancelada"</formula>
    </cfRule>
    <cfRule type="expression" dxfId="37254" priority="1">
      <formula>$F50="Vencida"</formula>
    </cfRule>
    <cfRule type="expression" dxfId="37253" priority="7">
      <formula>(#REF!=0)*(#REF!&lt;&gt;"")*(LEN(#REF!)=0)*(($F50="")+($F50="En curso"))</formula>
    </cfRule>
    <cfRule type="expression" dxfId="37252" priority="4">
      <formula>$F50="Para hoy"</formula>
    </cfRule>
    <cfRule type="expression" dxfId="37251" priority="6">
      <formula>$F50="Completada"</formula>
    </cfRule>
    <cfRule type="expression" dxfId="37250" priority="5">
      <formula>$F50="En curso"</formula>
    </cfRule>
    <cfRule type="expression" dxfId="37249" priority="8">
      <formula>(#REF!&lt;0)*(LEN(#REF!)=0)*(($F50="")+($F50="En curso"))</formula>
    </cfRule>
  </conditionalFormatting>
  <conditionalFormatting sqref="D27 D45:D50">
    <cfRule type="expression" dxfId="37248" priority="1537">
      <formula>$F53="Vencida"</formula>
    </cfRule>
    <cfRule type="expression" dxfId="37247" priority="1538">
      <formula>$F53="Cancelada"</formula>
    </cfRule>
    <cfRule type="expression" dxfId="37246" priority="1539">
      <formula>$F53="Pausada"</formula>
    </cfRule>
    <cfRule type="expression" dxfId="37245" priority="1540">
      <formula>$F53="Para hoy"</formula>
    </cfRule>
    <cfRule type="expression" dxfId="37244" priority="1541">
      <formula>$F53="En curso"</formula>
    </cfRule>
    <cfRule type="expression" dxfId="37243" priority="1543">
      <formula>(#REF!=0)*(#REF!&lt;&gt;"")*(LEN(#REF!)=0)*(($F53="")+($F53="En curso"))</formula>
    </cfRule>
    <cfRule type="expression" dxfId="37242" priority="1544">
      <formula>(#REF!&lt;0)*(LEN(#REF!)=0)*(($F53="")+($F53="En curso"))</formula>
    </cfRule>
    <cfRule type="expression" dxfId="37241" priority="1542">
      <formula>$F53="Completada"</formula>
    </cfRule>
  </conditionalFormatting>
  <conditionalFormatting sqref="D27">
    <cfRule type="expression" dxfId="37240" priority="1547">
      <formula>$F58="Pausada"</formula>
    </cfRule>
    <cfRule type="expression" dxfId="37239" priority="1551">
      <formula>(#REF!=0)*(#REF!&lt;&gt;"")*(LEN(#REF!)=0)*(($F58="")+($F58="En curso"))</formula>
    </cfRule>
    <cfRule type="expression" dxfId="37238" priority="1550">
      <formula>$F58="Completada"</formula>
    </cfRule>
    <cfRule type="expression" dxfId="37237" priority="1549">
      <formula>$F58="En curso"</formula>
    </cfRule>
    <cfRule type="expression" dxfId="37236" priority="1548">
      <formula>$F58="Para hoy"</formula>
    </cfRule>
    <cfRule type="expression" dxfId="37235" priority="1545">
      <formula>$F58="Vencida"</formula>
    </cfRule>
    <cfRule type="expression" dxfId="37234" priority="1552">
      <formula>(#REF!&lt;0)*(LEN(#REF!)=0)*(($F58="")+($F58="En curso"))</formula>
    </cfRule>
    <cfRule type="expression" dxfId="37233" priority="1546">
      <formula>$F58="Cancelada"</formula>
    </cfRule>
  </conditionalFormatting>
  <conditionalFormatting sqref="D28">
    <cfRule type="expression" dxfId="37232" priority="1495">
      <formula>(#REF!=0)*(#REF!&lt;&gt;"")*(LEN(#REF!)=0)*(($F58="")+($F58="En curso"))</formula>
    </cfRule>
    <cfRule type="expression" dxfId="37231" priority="1465">
      <formula>#REF!="Vencida"</formula>
    </cfRule>
    <cfRule type="expression" dxfId="37230" priority="1492">
      <formula>$F58="Para hoy"</formula>
    </cfRule>
    <cfRule type="expression" dxfId="37229" priority="1490">
      <formula>$F58="Cancelada"</formula>
    </cfRule>
    <cfRule type="expression" dxfId="37228" priority="1489">
      <formula>$F58="Vencida"</formula>
    </cfRule>
    <cfRule type="expression" dxfId="37227" priority="1472">
      <formula>(#REF!&lt;0)*(LEN(#REF!)=0)*((#REF!="")+(#REF!="En curso"))</formula>
    </cfRule>
    <cfRule type="expression" dxfId="37226" priority="1471">
      <formula>(#REF!=0)*(#REF!&lt;&gt;"")*(LEN(#REF!)=0)*((#REF!="")+(#REF!="En curso"))</formula>
    </cfRule>
    <cfRule type="expression" dxfId="37225" priority="1470">
      <formula>#REF!="Completada"</formula>
    </cfRule>
    <cfRule type="expression" dxfId="37224" priority="1467">
      <formula>#REF!="Pausada"</formula>
    </cfRule>
    <cfRule type="expression" dxfId="37223" priority="1496">
      <formula>(#REF!&lt;0)*(LEN(#REF!)=0)*(($F58="")+($F58="En curso"))</formula>
    </cfRule>
    <cfRule type="expression" dxfId="37222" priority="1469">
      <formula>#REF!="En curso"</formula>
    </cfRule>
    <cfRule type="expression" dxfId="37221" priority="1468">
      <formula>#REF!="Para hoy"</formula>
    </cfRule>
    <cfRule type="expression" dxfId="37220" priority="1493">
      <formula>$F58="En curso"</formula>
    </cfRule>
    <cfRule type="expression" dxfId="37219" priority="1491">
      <formula>$F58="Pausada"</formula>
    </cfRule>
    <cfRule type="expression" dxfId="37218" priority="1494">
      <formula>$F58="Completada"</formula>
    </cfRule>
    <cfRule type="expression" dxfId="37217" priority="1466">
      <formula>#REF!="Cancelada"</formula>
    </cfRule>
  </conditionalFormatting>
  <conditionalFormatting sqref="D29:D30">
    <cfRule type="expression" dxfId="37216" priority="1302">
      <formula>$F60="Completada"</formula>
    </cfRule>
    <cfRule type="expression" dxfId="37215" priority="1300">
      <formula>$F60="Para hoy"</formula>
    </cfRule>
    <cfRule type="expression" dxfId="37214" priority="1298">
      <formula>$F60="Cancelada"</formula>
    </cfRule>
    <cfRule type="expression" dxfId="37213" priority="1297">
      <formula>$F60="Vencida"</formula>
    </cfRule>
    <cfRule type="expression" dxfId="37212" priority="1304">
      <formula>(#REF!&lt;0)*(LEN(#REF!)=0)*(($F60="")+($F60="En curso"))</formula>
    </cfRule>
    <cfRule type="expression" dxfId="37211" priority="1303">
      <formula>(#REF!=0)*(#REF!&lt;&gt;"")*(LEN(#REF!)=0)*(($F60="")+($F60="En curso"))</formula>
    </cfRule>
    <cfRule type="expression" dxfId="37210" priority="1299">
      <formula>$F60="Pausada"</formula>
    </cfRule>
    <cfRule type="expression" dxfId="37209" priority="1301">
      <formula>$F60="En curso"</formula>
    </cfRule>
  </conditionalFormatting>
  <conditionalFormatting sqref="D30:D31">
    <cfRule type="expression" dxfId="37208" priority="1256">
      <formula>(#REF!&lt;0)*(LEN(#REF!)=0)*(($F56="")+($F56="En curso"))</formula>
    </cfRule>
    <cfRule type="expression" dxfId="37207" priority="1255">
      <formula>(#REF!=0)*(#REF!&lt;&gt;"")*(LEN(#REF!)=0)*(($F56="")+($F56="En curso"))</formula>
    </cfRule>
    <cfRule type="expression" dxfId="37206" priority="1254">
      <formula>$F56="Completada"</formula>
    </cfRule>
    <cfRule type="expression" dxfId="37205" priority="1250">
      <formula>$F56="Cancelada"</formula>
    </cfRule>
    <cfRule type="expression" dxfId="37204" priority="1253">
      <formula>$F56="En curso"</formula>
    </cfRule>
    <cfRule type="expression" dxfId="37203" priority="1252">
      <formula>$F56="Para hoy"</formula>
    </cfRule>
    <cfRule type="expression" dxfId="37202" priority="1251">
      <formula>$F56="Pausada"</formula>
    </cfRule>
    <cfRule type="expression" dxfId="37201" priority="1249">
      <formula>$F56="Vencida"</formula>
    </cfRule>
  </conditionalFormatting>
  <conditionalFormatting sqref="D31:D32">
    <cfRule type="expression" dxfId="37200" priority="1132">
      <formula>$F57="Para hoy"</formula>
    </cfRule>
    <cfRule type="expression" dxfId="37199" priority="1135">
      <formula>(#REF!=0)*(#REF!&lt;&gt;"")*(LEN(#REF!)=0)*(($F57="")+($F57="En curso"))</formula>
    </cfRule>
    <cfRule type="expression" dxfId="37198" priority="1134">
      <formula>$F57="Completada"</formula>
    </cfRule>
    <cfRule type="expression" dxfId="37197" priority="1133">
      <formula>$F57="En curso"</formula>
    </cfRule>
    <cfRule type="expression" dxfId="37196" priority="1129">
      <formula>$F57="Vencida"</formula>
    </cfRule>
    <cfRule type="expression" dxfId="37195" priority="1130">
      <formula>$F57="Cancelada"</formula>
    </cfRule>
    <cfRule type="expression" dxfId="37194" priority="1136">
      <formula>(#REF!&lt;0)*(LEN(#REF!)=0)*(($F57="")+($F57="En curso"))</formula>
    </cfRule>
    <cfRule type="expression" dxfId="37193" priority="1131">
      <formula>$F57="Pausada"</formula>
    </cfRule>
  </conditionalFormatting>
  <conditionalFormatting sqref="D32">
    <cfRule type="expression" dxfId="37192" priority="1142">
      <formula>$F63="Completada"</formula>
    </cfRule>
    <cfRule type="expression" dxfId="37191" priority="1141">
      <formula>$F63="En curso"</formula>
    </cfRule>
    <cfRule type="expression" dxfId="37190" priority="1140">
      <formula>$F63="Para hoy"</formula>
    </cfRule>
    <cfRule type="expression" dxfId="37189" priority="1139">
      <formula>$F63="Pausada"</formula>
    </cfRule>
    <cfRule type="expression" dxfId="37188" priority="1138">
      <formula>$F63="Cancelada"</formula>
    </cfRule>
    <cfRule type="expression" dxfId="37187" priority="1137">
      <formula>$F63="Vencida"</formula>
    </cfRule>
    <cfRule type="expression" dxfId="37186" priority="1144">
      <formula>(#REF!&lt;0)*(LEN(#REF!)=0)*(($F63="")+($F63="En curso"))</formula>
    </cfRule>
    <cfRule type="expression" dxfId="37185" priority="1143">
      <formula>(#REF!=0)*(#REF!&lt;&gt;"")*(LEN(#REF!)=0)*(($F63="")+($F63="En curso"))</formula>
    </cfRule>
  </conditionalFormatting>
  <conditionalFormatting sqref="D34">
    <cfRule type="expression" dxfId="37184" priority="2033">
      <formula>$F58="Vencida"</formula>
    </cfRule>
    <cfRule type="expression" dxfId="37183" priority="2034">
      <formula>$F58="Cancelada"</formula>
    </cfRule>
    <cfRule type="expression" dxfId="37182" priority="2035">
      <formula>$F58="Pausada"</formula>
    </cfRule>
    <cfRule type="expression" dxfId="37181" priority="2036">
      <formula>$F58="Para hoy"</formula>
    </cfRule>
    <cfRule type="expression" dxfId="37180" priority="2038">
      <formula>$F58="Completada"</formula>
    </cfRule>
    <cfRule type="expression" dxfId="37179" priority="2039">
      <formula>(#REF!=0)*(#REF!&lt;&gt;"")*(LEN(#REF!)=0)*(($F58="")+($F58="En curso"))</formula>
    </cfRule>
    <cfRule type="expression" dxfId="37178" priority="2040">
      <formula>(#REF!&lt;0)*(LEN(#REF!)=0)*(($F58="")+($F58="En curso"))</formula>
    </cfRule>
    <cfRule type="expression" dxfId="37177" priority="2037">
      <formula>$F58="En curso"</formula>
    </cfRule>
  </conditionalFormatting>
  <conditionalFormatting sqref="D39">
    <cfRule type="expression" dxfId="37176" priority="633">
      <formula>$F65="Vencida"</formula>
    </cfRule>
    <cfRule type="expression" dxfId="37175" priority="634">
      <formula>$F65="Cancelada"</formula>
    </cfRule>
    <cfRule type="expression" dxfId="37174" priority="635">
      <formula>$F65="Pausada"</formula>
    </cfRule>
    <cfRule type="expression" dxfId="37173" priority="636">
      <formula>$F65="Para hoy"</formula>
    </cfRule>
    <cfRule type="expression" dxfId="37172" priority="637">
      <formula>$F65="En curso"</formula>
    </cfRule>
    <cfRule type="expression" dxfId="37171" priority="638">
      <formula>$F65="Completada"</formula>
    </cfRule>
    <cfRule type="expression" dxfId="37170" priority="640">
      <formula>(#REF!&lt;0)*(LEN(#REF!)=0)*(($F65="")+($F65="En curso"))</formula>
    </cfRule>
    <cfRule type="expression" dxfId="37169" priority="617">
      <formula>$F65="Vencida"</formula>
    </cfRule>
    <cfRule type="expression" dxfId="37168" priority="639">
      <formula>(#REF!=0)*(#REF!&lt;&gt;"")*(LEN(#REF!)=0)*(($F65="")+($F65="En curso"))</formula>
    </cfRule>
    <cfRule type="expression" dxfId="37167" priority="618">
      <formula>$F65="Cancelada"</formula>
    </cfRule>
    <cfRule type="expression" dxfId="37166" priority="619">
      <formula>$F65="Pausada"</formula>
    </cfRule>
    <cfRule type="expression" dxfId="37165" priority="620">
      <formula>$F65="Para hoy"</formula>
    </cfRule>
    <cfRule type="expression" dxfId="37164" priority="621">
      <formula>$F65="En curso"</formula>
    </cfRule>
    <cfRule type="expression" dxfId="37163" priority="622">
      <formula>$F65="Completada"</formula>
    </cfRule>
    <cfRule type="expression" dxfId="37162" priority="623">
      <formula>(#REF!=0)*(#REF!&lt;&gt;"")*(LEN(#REF!)=0)*(($F65="")+($F65="En curso"))</formula>
    </cfRule>
    <cfRule type="expression" dxfId="37161" priority="624">
      <formula>(#REF!&lt;0)*(LEN(#REF!)=0)*(($F65="")+($F65="En curso"))</formula>
    </cfRule>
  </conditionalFormatting>
  <conditionalFormatting sqref="D40">
    <cfRule type="expression" dxfId="37160" priority="583">
      <formula>(#REF!=0)*(#REF!&lt;&gt;"")*(LEN(#REF!)=0)*(($F62="")+($F62="En curso"))</formula>
    </cfRule>
    <cfRule type="expression" dxfId="37159" priority="584">
      <formula>(#REF!&lt;0)*(LEN(#REF!)=0)*(($F62="")+($F62="En curso"))</formula>
    </cfRule>
    <cfRule type="expression" dxfId="37158" priority="582">
      <formula>$F62="Completada"</formula>
    </cfRule>
    <cfRule type="expression" dxfId="37157" priority="581">
      <formula>$F62="En curso"</formula>
    </cfRule>
    <cfRule type="expression" dxfId="37156" priority="580">
      <formula>$F62="Para hoy"</formula>
    </cfRule>
    <cfRule type="expression" dxfId="37155" priority="579">
      <formula>$F62="Pausada"</formula>
    </cfRule>
    <cfRule type="expression" dxfId="37154" priority="578">
      <formula>$F62="Cancelada"</formula>
    </cfRule>
    <cfRule type="expression" dxfId="37153" priority="577">
      <formula>$F62="Vencida"</formula>
    </cfRule>
    <cfRule type="expression" dxfId="37152" priority="569">
      <formula>$F62="Vencida"</formula>
    </cfRule>
    <cfRule type="expression" dxfId="37151" priority="570">
      <formula>$F62="Cancelada"</formula>
    </cfRule>
    <cfRule type="expression" dxfId="37150" priority="571">
      <formula>$F62="Pausada"</formula>
    </cfRule>
    <cfRule type="expression" dxfId="37149" priority="572">
      <formula>$F62="Para hoy"</formula>
    </cfRule>
    <cfRule type="expression" dxfId="37148" priority="573">
      <formula>$F62="En curso"</formula>
    </cfRule>
    <cfRule type="expression" dxfId="37147" priority="574">
      <formula>$F62="Completada"</formula>
    </cfRule>
    <cfRule type="expression" dxfId="37146" priority="575">
      <formula>(#REF!=0)*(#REF!&lt;&gt;"")*(LEN(#REF!)=0)*(($F62="")+($F62="En curso"))</formula>
    </cfRule>
    <cfRule type="expression" dxfId="37145" priority="576">
      <formula>(#REF!&lt;0)*(LEN(#REF!)=0)*(($F62="")+($F62="En curso"))</formula>
    </cfRule>
  </conditionalFormatting>
  <conditionalFormatting sqref="D41">
    <cfRule type="expression" dxfId="37144" priority="1338">
      <formula>$F71="Cancelada"</formula>
    </cfRule>
    <cfRule type="expression" dxfId="37143" priority="1339">
      <formula>$F71="Pausada"</formula>
    </cfRule>
    <cfRule type="expression" dxfId="37142" priority="1341">
      <formula>$F71="En curso"</formula>
    </cfRule>
    <cfRule type="expression" dxfId="37141" priority="1342">
      <formula>$F71="Completada"</formula>
    </cfRule>
    <cfRule type="expression" dxfId="37140" priority="1343">
      <formula>(#REF!=0)*(#REF!&lt;&gt;"")*(LEN(#REF!)=0)*(($F71="")+($F71="En curso"))</formula>
    </cfRule>
    <cfRule type="expression" dxfId="37139" priority="1344">
      <formula>(#REF!&lt;0)*(LEN(#REF!)=0)*(($F71="")+($F71="En curso"))</formula>
    </cfRule>
    <cfRule type="expression" dxfId="37138" priority="1340">
      <formula>$F71="Para hoy"</formula>
    </cfRule>
    <cfRule type="expression" dxfId="37137" priority="1313">
      <formula>#REF!="Vencida"</formula>
    </cfRule>
    <cfRule type="expression" dxfId="37136" priority="1314">
      <formula>#REF!="Cancelada"</formula>
    </cfRule>
    <cfRule type="expression" dxfId="37135" priority="1315">
      <formula>#REF!="Pausada"</formula>
    </cfRule>
    <cfRule type="expression" dxfId="37134" priority="1316">
      <formula>#REF!="Para hoy"</formula>
    </cfRule>
    <cfRule type="expression" dxfId="37133" priority="1317">
      <formula>#REF!="En curso"</formula>
    </cfRule>
    <cfRule type="expression" dxfId="37132" priority="1318">
      <formula>#REF!="Completada"</formula>
    </cfRule>
    <cfRule type="expression" dxfId="37131" priority="1319">
      <formula>(#REF!=0)*(#REF!&lt;&gt;"")*(LEN(#REF!)=0)*((#REF!="")+(#REF!="En curso"))</formula>
    </cfRule>
    <cfRule type="expression" dxfId="37130" priority="1320">
      <formula>(#REF!&lt;0)*(LEN(#REF!)=0)*((#REF!="")+(#REF!="En curso"))</formula>
    </cfRule>
    <cfRule type="expression" dxfId="37129" priority="1337">
      <formula>$F71="Vencida"</formula>
    </cfRule>
  </conditionalFormatting>
  <conditionalFormatting sqref="D42">
    <cfRule type="expression" dxfId="37128" priority="1203">
      <formula>$F72="Pausada"</formula>
    </cfRule>
    <cfRule type="expression" dxfId="37127" priority="1202">
      <formula>$F72="Cancelada"</formula>
    </cfRule>
    <cfRule type="expression" dxfId="37126" priority="1201">
      <formula>$F72="Vencida"</formula>
    </cfRule>
    <cfRule type="expression" dxfId="37125" priority="1208">
      <formula>(#REF!&lt;0)*(LEN(#REF!)=0)*(($F72="")+($F72="En curso"))</formula>
    </cfRule>
    <cfRule type="expression" dxfId="37124" priority="1224">
      <formula>(#REF!&lt;0)*(LEN(#REF!)=0)*(($F68="")+($F68="En curso"))</formula>
    </cfRule>
    <cfRule type="expression" dxfId="37123" priority="1223">
      <formula>(#REF!=0)*(#REF!&lt;&gt;"")*(LEN(#REF!)=0)*(($F68="")+($F68="En curso"))</formula>
    </cfRule>
    <cfRule type="expression" dxfId="37122" priority="1222">
      <formula>$F68="Completada"</formula>
    </cfRule>
    <cfRule type="expression" dxfId="37121" priority="1221">
      <formula>$F68="En curso"</formula>
    </cfRule>
    <cfRule type="expression" dxfId="37120" priority="1219">
      <formula>$F68="Pausada"</formula>
    </cfRule>
    <cfRule type="expression" dxfId="37119" priority="1218">
      <formula>$F68="Cancelada"</formula>
    </cfRule>
    <cfRule type="expression" dxfId="37118" priority="1217">
      <formula>$F68="Vencida"</formula>
    </cfRule>
    <cfRule type="expression" dxfId="37117" priority="1207">
      <formula>(#REF!=0)*(#REF!&lt;&gt;"")*(LEN(#REF!)=0)*(($F72="")+($F72="En curso"))</formula>
    </cfRule>
    <cfRule type="expression" dxfId="37116" priority="1220">
      <formula>$F68="Para hoy"</formula>
    </cfRule>
    <cfRule type="expression" dxfId="37115" priority="1206">
      <formula>$F72="Completada"</formula>
    </cfRule>
    <cfRule type="expression" dxfId="37114" priority="1205">
      <formula>$F72="En curso"</formula>
    </cfRule>
    <cfRule type="expression" dxfId="37113" priority="1204">
      <formula>$F72="Para hoy"</formula>
    </cfRule>
  </conditionalFormatting>
  <conditionalFormatting sqref="D43">
    <cfRule type="expression" dxfId="37112" priority="1803">
      <formula>$F74="Pausada"</formula>
    </cfRule>
    <cfRule type="expression" dxfId="37111" priority="1825">
      <formula>#REF!="Vencida"</formula>
    </cfRule>
    <cfRule type="expression" dxfId="37110" priority="1807">
      <formula>(#REF!=0)*(#REF!&lt;&gt;"")*(LEN(#REF!)=0)*(($F74="")+($F74="En curso"))</formula>
    </cfRule>
    <cfRule type="expression" dxfId="37109" priority="1806">
      <formula>$F74="Completada"</formula>
    </cfRule>
    <cfRule type="expression" dxfId="37108" priority="1805">
      <formula>$F74="En curso"</formula>
    </cfRule>
    <cfRule type="expression" dxfId="37107" priority="1804">
      <formula>$F74="Para hoy"</formula>
    </cfRule>
    <cfRule type="expression" dxfId="37106" priority="1826">
      <formula>#REF!="Cancelada"</formula>
    </cfRule>
    <cfRule type="expression" dxfId="37105" priority="1808">
      <formula>(#REF!&lt;0)*(LEN(#REF!)=0)*(($F74="")+($F74="En curso"))</formula>
    </cfRule>
    <cfRule type="expression" dxfId="37104" priority="1802">
      <formula>$F74="Cancelada"</formula>
    </cfRule>
    <cfRule type="expression" dxfId="37103" priority="1832">
      <formula>(#REF!&lt;0)*(LEN(#REF!)=0)*((#REF!="")+(#REF!="En curso"))</formula>
    </cfRule>
    <cfRule type="expression" dxfId="37102" priority="1831">
      <formula>(#REF!=0)*(#REF!&lt;&gt;"")*(LEN(#REF!)=0)*((#REF!="")+(#REF!="En curso"))</formula>
    </cfRule>
    <cfRule type="expression" dxfId="37101" priority="1801">
      <formula>$F74="Vencida"</formula>
    </cfRule>
    <cfRule type="expression" dxfId="37100" priority="1830">
      <formula>#REF!="Completada"</formula>
    </cfRule>
    <cfRule type="expression" dxfId="37099" priority="1828">
      <formula>#REF!="Para hoy"</formula>
    </cfRule>
    <cfRule type="expression" dxfId="37098" priority="1827">
      <formula>#REF!="Pausada"</formula>
    </cfRule>
    <cfRule type="expression" dxfId="37097" priority="1829">
      <formula>#REF!="En curso"</formula>
    </cfRule>
  </conditionalFormatting>
  <conditionalFormatting sqref="D44">
    <cfRule type="expression" dxfId="37096" priority="1176">
      <formula>(#REF!&lt;0)*(LEN(#REF!)=0)*((#REF!="")+(#REF!="En curso"))</formula>
    </cfRule>
    <cfRule type="expression" dxfId="37095" priority="1177">
      <formula>#REF!="Vencida"</formula>
    </cfRule>
    <cfRule type="expression" dxfId="37094" priority="1178">
      <formula>#REF!="Cancelada"</formula>
    </cfRule>
    <cfRule type="expression" dxfId="37093" priority="1179">
      <formula>#REF!="Pausada"</formula>
    </cfRule>
    <cfRule type="expression" dxfId="37092" priority="1181">
      <formula>#REF!="En curso"</formula>
    </cfRule>
    <cfRule type="expression" dxfId="37091" priority="1182">
      <formula>#REF!="Completada"</formula>
    </cfRule>
    <cfRule type="expression" dxfId="37090" priority="1171">
      <formula>#REF!="Pausada"</formula>
    </cfRule>
    <cfRule type="expression" dxfId="37089" priority="1183">
      <formula>(#REF!=0)*(#REF!&lt;&gt;"")*(LEN(#REF!)=0)*((#REF!="")+(#REF!="En curso"))</formula>
    </cfRule>
    <cfRule type="expression" dxfId="37088" priority="1180">
      <formula>#REF!="Para hoy"</formula>
    </cfRule>
    <cfRule type="expression" dxfId="37087" priority="1184">
      <formula>(#REF!&lt;0)*(LEN(#REF!)=0)*((#REF!="")+(#REF!="En curso"))</formula>
    </cfRule>
    <cfRule type="expression" dxfId="37086" priority="1169">
      <formula>#REF!="Vencida"</formula>
    </cfRule>
    <cfRule type="expression" dxfId="37085" priority="1170">
      <formula>#REF!="Cancelada"</formula>
    </cfRule>
    <cfRule type="expression" dxfId="37084" priority="1175">
      <formula>(#REF!=0)*(#REF!&lt;&gt;"")*(LEN(#REF!)=0)*((#REF!="")+(#REF!="En curso"))</formula>
    </cfRule>
    <cfRule type="expression" dxfId="37083" priority="1172">
      <formula>#REF!="Para hoy"</formula>
    </cfRule>
    <cfRule type="expression" dxfId="37082" priority="1173">
      <formula>#REF!="En curso"</formula>
    </cfRule>
    <cfRule type="expression" dxfId="37081" priority="1174">
      <formula>#REF!="Completada"</formula>
    </cfRule>
  </conditionalFormatting>
  <conditionalFormatting sqref="D45:D49">
    <cfRule type="expression" dxfId="37080" priority="1575">
      <formula>(#REF!=0)*(#REF!&lt;&gt;"")*(LEN(#REF!)=0)*(($F75="")+($F75="En curso"))</formula>
    </cfRule>
    <cfRule type="expression" dxfId="37079" priority="1571">
      <formula>$F75="Pausada"</formula>
    </cfRule>
    <cfRule type="expression" dxfId="37078" priority="1576">
      <formula>(#REF!&lt;0)*(LEN(#REF!)=0)*(($F75="")+($F75="En curso"))</formula>
    </cfRule>
    <cfRule type="expression" dxfId="37077" priority="1570">
      <formula>$F75="Cancelada"</formula>
    </cfRule>
    <cfRule type="expression" dxfId="37076" priority="1569">
      <formula>$F75="Vencida"</formula>
    </cfRule>
    <cfRule type="expression" dxfId="37075" priority="1573">
      <formula>$F75="En curso"</formula>
    </cfRule>
    <cfRule type="expression" dxfId="37074" priority="1572">
      <formula>$F75="Para hoy"</formula>
    </cfRule>
    <cfRule type="expression" dxfId="37073" priority="1574">
      <formula>$F75="Completada"</formula>
    </cfRule>
  </conditionalFormatting>
  <conditionalFormatting sqref="D50">
    <cfRule type="expression" dxfId="37072" priority="2063">
      <formula>(#REF!=0)*(#REF!&lt;&gt;"")*(LEN(#REF!)=0)*(($F72="")+($F72="En curso"))</formula>
    </cfRule>
    <cfRule type="expression" dxfId="37071" priority="2064">
      <formula>(#REF!&lt;0)*(LEN(#REF!)=0)*(($F72="")+($F72="En curso"))</formula>
    </cfRule>
    <cfRule type="expression" dxfId="37070" priority="2062">
      <formula>$F72="Completada"</formula>
    </cfRule>
    <cfRule type="expression" dxfId="37069" priority="2057">
      <formula>$F72="Vencida"</formula>
    </cfRule>
    <cfRule type="expression" dxfId="37068" priority="2058">
      <formula>$F72="Cancelada"</formula>
    </cfRule>
    <cfRule type="expression" dxfId="37067" priority="2059">
      <formula>$F72="Pausada"</formula>
    </cfRule>
    <cfRule type="expression" dxfId="37066" priority="2060">
      <formula>$F72="Para hoy"</formula>
    </cfRule>
    <cfRule type="expression" dxfId="37065" priority="2061">
      <formula>$F72="En curso"</formula>
    </cfRule>
  </conditionalFormatting>
  <conditionalFormatting sqref="D51">
    <cfRule type="expression" dxfId="37064" priority="1083">
      <formula>#REF!="Pausada"</formula>
    </cfRule>
    <cfRule type="expression" dxfId="37063" priority="1082">
      <formula>#REF!="Cancelada"</formula>
    </cfRule>
    <cfRule type="expression" dxfId="37062" priority="1081">
      <formula>#REF!="Vencida"</formula>
    </cfRule>
    <cfRule type="expression" dxfId="37061" priority="1084">
      <formula>#REF!="Para hoy"</formula>
    </cfRule>
    <cfRule type="expression" dxfId="37060" priority="1088">
      <formula>(#REF!&lt;0)*(LEN(#REF!)=0)*((#REF!="")+(#REF!="En curso"))</formula>
    </cfRule>
    <cfRule type="expression" dxfId="37059" priority="1099">
      <formula>#REF!="Pausada"</formula>
    </cfRule>
    <cfRule type="expression" dxfId="37058" priority="1085">
      <formula>#REF!="En curso"</formula>
    </cfRule>
    <cfRule type="expression" dxfId="37057" priority="1104">
      <formula>(#REF!&lt;0)*(LEN(#REF!)=0)*((#REF!="")+(#REF!="En curso"))</formula>
    </cfRule>
    <cfRule type="expression" dxfId="37056" priority="1103">
      <formula>(#REF!=0)*(#REF!&lt;&gt;"")*(LEN(#REF!)=0)*((#REF!="")+(#REF!="En curso"))</formula>
    </cfRule>
    <cfRule type="expression" dxfId="37055" priority="1102">
      <formula>#REF!="Completada"</formula>
    </cfRule>
    <cfRule type="expression" dxfId="37054" priority="1101">
      <formula>#REF!="En curso"</formula>
    </cfRule>
    <cfRule type="expression" dxfId="37053" priority="1086">
      <formula>#REF!="Completada"</formula>
    </cfRule>
    <cfRule type="expression" dxfId="37052" priority="1098">
      <formula>#REF!="Cancelada"</formula>
    </cfRule>
    <cfRule type="expression" dxfId="37051" priority="1097">
      <formula>#REF!="Vencida"</formula>
    </cfRule>
    <cfRule type="expression" dxfId="37050" priority="1087">
      <formula>(#REF!=0)*(#REF!&lt;&gt;"")*(LEN(#REF!)=0)*((#REF!="")+(#REF!="En curso"))</formula>
    </cfRule>
    <cfRule type="expression" dxfId="37049" priority="1100">
      <formula>#REF!="Para hoy"</formula>
    </cfRule>
  </conditionalFormatting>
  <conditionalFormatting sqref="D59">
    <cfRule type="expression" dxfId="37048" priority="997">
      <formula>$F85="En curso"</formula>
    </cfRule>
    <cfRule type="expression" dxfId="37047" priority="998">
      <formula>$F85="Completada"</formula>
    </cfRule>
    <cfRule type="expression" dxfId="37046" priority="995">
      <formula>$F85="Pausada"</formula>
    </cfRule>
    <cfRule type="expression" dxfId="37045" priority="994">
      <formula>$F85="Cancelada"</formula>
    </cfRule>
    <cfRule type="expression" dxfId="37044" priority="1000">
      <formula>(#REF!&lt;0)*(LEN(#REF!)=0)*(($F85="")+($F85="En curso"))</formula>
    </cfRule>
    <cfRule type="expression" dxfId="37043" priority="1001">
      <formula>$F81="Vencida"</formula>
    </cfRule>
    <cfRule type="expression" dxfId="37042" priority="996">
      <formula>$F85="Para hoy"</formula>
    </cfRule>
    <cfRule type="expression" dxfId="37041" priority="1002">
      <formula>$F81="Cancelada"</formula>
    </cfRule>
    <cfRule type="expression" dxfId="37040" priority="1003">
      <formula>$F81="Pausada"</formula>
    </cfRule>
    <cfRule type="expression" dxfId="37039" priority="1004">
      <formula>$F81="Para hoy"</formula>
    </cfRule>
    <cfRule type="expression" dxfId="37038" priority="1008">
      <formula>(#REF!&lt;0)*(LEN(#REF!)=0)*(($F81="")+($F81="En curso"))</formula>
    </cfRule>
    <cfRule type="expression" dxfId="37037" priority="1007">
      <formula>(#REF!=0)*(#REF!&lt;&gt;"")*(LEN(#REF!)=0)*(($F81="")+($F81="En curso"))</formula>
    </cfRule>
    <cfRule type="expression" dxfId="37036" priority="1005">
      <formula>$F81="En curso"</formula>
    </cfRule>
    <cfRule type="expression" dxfId="37035" priority="1006">
      <formula>$F81="Completada"</formula>
    </cfRule>
    <cfRule type="expression" dxfId="37034" priority="999">
      <formula>(#REF!=0)*(#REF!&lt;&gt;"")*(LEN(#REF!)=0)*(($F85="")+($F85="En curso"))</formula>
    </cfRule>
    <cfRule type="expression" dxfId="37033" priority="993">
      <formula>$F85="Vencida"</formula>
    </cfRule>
  </conditionalFormatting>
  <conditionalFormatting sqref="D60">
    <cfRule type="expression" dxfId="37032" priority="1057">
      <formula>#REF!="Vencida"</formula>
    </cfRule>
    <cfRule type="expression" dxfId="37031" priority="1058">
      <formula>#REF!="Cancelada"</formula>
    </cfRule>
    <cfRule type="expression" dxfId="37030" priority="1046">
      <formula>#REF!="Completada"</formula>
    </cfRule>
    <cfRule type="expression" dxfId="37029" priority="1062">
      <formula>#REF!="Completada"</formula>
    </cfRule>
    <cfRule type="expression" dxfId="37028" priority="1047">
      <formula>(#REF!=0)*(#REF!&lt;&gt;"")*(LEN(#REF!)=0)*((#REF!="")+(#REF!="En curso"))</formula>
    </cfRule>
    <cfRule type="expression" dxfId="37027" priority="1048">
      <formula>(#REF!&lt;0)*(LEN(#REF!)=0)*((#REF!="")+(#REF!="En curso"))</formula>
    </cfRule>
    <cfRule type="expression" dxfId="37026" priority="1064">
      <formula>(#REF!&lt;0)*(LEN(#REF!)=0)*((#REF!="")+(#REF!="En curso"))</formula>
    </cfRule>
    <cfRule type="expression" dxfId="37025" priority="1059">
      <formula>#REF!="Pausada"</formula>
    </cfRule>
    <cfRule type="expression" dxfId="37024" priority="1060">
      <formula>#REF!="Para hoy"</formula>
    </cfRule>
    <cfRule type="expression" dxfId="37023" priority="1063">
      <formula>(#REF!=0)*(#REF!&lt;&gt;"")*(LEN(#REF!)=0)*((#REF!="")+(#REF!="En curso"))</formula>
    </cfRule>
    <cfRule type="expression" dxfId="37022" priority="1061">
      <formula>#REF!="En curso"</formula>
    </cfRule>
    <cfRule type="expression" dxfId="37021" priority="1045">
      <formula>#REF!="En curso"</formula>
    </cfRule>
    <cfRule type="expression" dxfId="37020" priority="1044">
      <formula>#REF!="Para hoy"</formula>
    </cfRule>
    <cfRule type="expression" dxfId="37019" priority="1043">
      <formula>#REF!="Pausada"</formula>
    </cfRule>
    <cfRule type="expression" dxfId="37018" priority="1042">
      <formula>#REF!="Cancelada"</formula>
    </cfRule>
    <cfRule type="expression" dxfId="37017" priority="1041">
      <formula>#REF!="Vencida"</formula>
    </cfRule>
  </conditionalFormatting>
  <conditionalFormatting sqref="D62">
    <cfRule type="expression" dxfId="37016" priority="1882">
      <formula>$F88="Cancelada"</formula>
    </cfRule>
    <cfRule type="expression" dxfId="37015" priority="2065">
      <formula>$F77="Vencida"</formula>
    </cfRule>
    <cfRule type="expression" dxfId="37014" priority="2066">
      <formula>$F77="Cancelada"</formula>
    </cfRule>
    <cfRule type="expression" dxfId="37013" priority="2068">
      <formula>$F77="Para hoy"</formula>
    </cfRule>
    <cfRule type="expression" dxfId="37012" priority="2069">
      <formula>$F77="En curso"</formula>
    </cfRule>
    <cfRule type="expression" dxfId="37011" priority="2070">
      <formula>$F77="Completada"</formula>
    </cfRule>
    <cfRule type="expression" dxfId="37010" priority="1887">
      <formula>(#REF!=0)*(#REF!&lt;&gt;"")*(LEN(#REF!)=0)*(($F88="")+($F88="En curso"))</formula>
    </cfRule>
    <cfRule type="expression" dxfId="37009" priority="1885">
      <formula>$F88="En curso"</formula>
    </cfRule>
    <cfRule type="expression" dxfId="37008" priority="1886">
      <formula>$F88="Completada"</formula>
    </cfRule>
    <cfRule type="expression" dxfId="37007" priority="1888">
      <formula>(#REF!&lt;0)*(LEN(#REF!)=0)*(($F88="")+($F88="En curso"))</formula>
    </cfRule>
    <cfRule type="expression" dxfId="37006" priority="2071">
      <formula>(#REF!=0)*(#REF!&lt;&gt;"")*(LEN(#REF!)=0)*(($F77="")+($F77="En curso"))</formula>
    </cfRule>
    <cfRule type="expression" dxfId="37005" priority="2072">
      <formula>(#REF!&lt;0)*(LEN(#REF!)=0)*(($F77="")+($F77="En curso"))</formula>
    </cfRule>
    <cfRule type="expression" dxfId="37004" priority="1884">
      <formula>$F88="Para hoy"</formula>
    </cfRule>
    <cfRule type="expression" dxfId="37003" priority="1883">
      <formula>$F88="Pausada"</formula>
    </cfRule>
    <cfRule type="expression" dxfId="37002" priority="1881">
      <formula>$F88="Vencida"</formula>
    </cfRule>
    <cfRule type="expression" dxfId="37001" priority="2067">
      <formula>$F77="Pausada"</formula>
    </cfRule>
  </conditionalFormatting>
  <conditionalFormatting sqref="D63">
    <cfRule type="expression" dxfId="37000" priority="946">
      <formula>$F93="Cancelada"</formula>
    </cfRule>
    <cfRule type="expression" dxfId="36999" priority="952">
      <formula>(#REF!&lt;0)*(LEN(#REF!)=0)*(($F93="")+($F93="En curso"))</formula>
    </cfRule>
    <cfRule type="expression" dxfId="36998" priority="925">
      <formula>#REF!="En curso"</formula>
    </cfRule>
    <cfRule type="expression" dxfId="36997" priority="945">
      <formula>$F93="Vencida"</formula>
    </cfRule>
    <cfRule type="expression" dxfId="36996" priority="922">
      <formula>#REF!="Cancelada"</formula>
    </cfRule>
    <cfRule type="expression" dxfId="36995" priority="924">
      <formula>#REF!="Para hoy"</formula>
    </cfRule>
    <cfRule type="expression" dxfId="36994" priority="949">
      <formula>$F93="En curso"</formula>
    </cfRule>
    <cfRule type="expression" dxfId="36993" priority="923">
      <formula>#REF!="Pausada"</formula>
    </cfRule>
    <cfRule type="expression" dxfId="36992" priority="951">
      <formula>(#REF!=0)*(#REF!&lt;&gt;"")*(LEN(#REF!)=0)*(($F93="")+($F93="En curso"))</formula>
    </cfRule>
    <cfRule type="expression" dxfId="36991" priority="928">
      <formula>(#REF!&lt;0)*(LEN(#REF!)=0)*((#REF!="")+(#REF!="En curso"))</formula>
    </cfRule>
    <cfRule type="expression" dxfId="36990" priority="927">
      <formula>(#REF!=0)*(#REF!&lt;&gt;"")*(LEN(#REF!)=0)*((#REF!="")+(#REF!="En curso"))</formula>
    </cfRule>
    <cfRule type="expression" dxfId="36989" priority="921">
      <formula>#REF!="Vencida"</formula>
    </cfRule>
    <cfRule type="expression" dxfId="36988" priority="950">
      <formula>$F93="Completada"</formula>
    </cfRule>
    <cfRule type="expression" dxfId="36987" priority="948">
      <formula>$F93="Para hoy"</formula>
    </cfRule>
    <cfRule type="expression" dxfId="36986" priority="947">
      <formula>$F93="Pausada"</formula>
    </cfRule>
    <cfRule type="expression" dxfId="36985" priority="926">
      <formula>#REF!="Completada"</formula>
    </cfRule>
  </conditionalFormatting>
  <conditionalFormatting sqref="D64">
    <cfRule type="expression" dxfId="36984" priority="2030">
      <formula>$F70="Completada"</formula>
    </cfRule>
    <cfRule type="expression" dxfId="36983" priority="2032">
      <formula>(#REF!&lt;0)*(LEN(#REF!)=0)*(($F70="")+($F70="En curso"))</formula>
    </cfRule>
    <cfRule type="expression" dxfId="36982" priority="2031">
      <formula>(#REF!=0)*(#REF!&lt;&gt;"")*(LEN(#REF!)=0)*(($F70="")+($F70="En curso"))</formula>
    </cfRule>
    <cfRule type="expression" dxfId="36981" priority="2029">
      <formula>$F70="En curso"</formula>
    </cfRule>
    <cfRule type="expression" dxfId="36980" priority="2028">
      <formula>$F70="Para hoy"</formula>
    </cfRule>
    <cfRule type="expression" dxfId="36979" priority="2026">
      <formula>$F70="Cancelada"</formula>
    </cfRule>
    <cfRule type="expression" dxfId="36978" priority="2025">
      <formula>$F70="Vencida"</formula>
    </cfRule>
    <cfRule type="expression" dxfId="36977" priority="2027">
      <formula>$F70="Pausada"</formula>
    </cfRule>
  </conditionalFormatting>
  <conditionalFormatting sqref="D65:D67">
    <cfRule type="expression" dxfId="36976" priority="2018">
      <formula>$F57="Cancelada"</formula>
    </cfRule>
    <cfRule type="expression" dxfId="36975" priority="2019">
      <formula>$F57="Pausada"</formula>
    </cfRule>
    <cfRule type="expression" dxfId="36974" priority="2017">
      <formula>$F57="Vencida"</formula>
    </cfRule>
    <cfRule type="expression" dxfId="36973" priority="2020">
      <formula>$F57="Para hoy"</formula>
    </cfRule>
    <cfRule type="expression" dxfId="36972" priority="2024">
      <formula>(#REF!&lt;0)*(LEN(#REF!)=0)*(($F57="")+($F57="En curso"))</formula>
    </cfRule>
    <cfRule type="expression" dxfId="36971" priority="2023">
      <formula>(#REF!=0)*(#REF!&lt;&gt;"")*(LEN(#REF!)=0)*(($F57="")+($F57="En curso"))</formula>
    </cfRule>
    <cfRule type="expression" dxfId="36970" priority="2022">
      <formula>$F57="Completada"</formula>
    </cfRule>
    <cfRule type="expression" dxfId="36969" priority="2021">
      <formula>$F57="En curso"</formula>
    </cfRule>
  </conditionalFormatting>
  <conditionalFormatting sqref="E4">
    <cfRule type="expression" dxfId="36968" priority="6552">
      <formula>(#REF!&lt;0)*(LEN(#REF!)=0)*((#REF!="")+(#REF!="En curso"))</formula>
    </cfRule>
    <cfRule type="expression" dxfId="36967" priority="6551">
      <formula>(#REF!=0)*(#REF!&lt;&gt;"")*(LEN(#REF!)=0)*((#REF!="")+(#REF!="En curso"))</formula>
    </cfRule>
    <cfRule type="expression" dxfId="36966" priority="6550">
      <formula>#REF!="Completada"</formula>
    </cfRule>
    <cfRule type="expression" dxfId="36965" priority="6549">
      <formula>#REF!="En curso"</formula>
    </cfRule>
    <cfRule type="expression" dxfId="36964" priority="6548">
      <formula>#REF!="Para hoy"</formula>
    </cfRule>
    <cfRule type="expression" dxfId="36963" priority="6547">
      <formula>#REF!="Pausada"</formula>
    </cfRule>
    <cfRule type="expression" dxfId="36962" priority="6546">
      <formula>#REF!="Cancelada"</formula>
    </cfRule>
    <cfRule type="expression" dxfId="36961" priority="6545">
      <formula>#REF!="Vencida"</formula>
    </cfRule>
  </conditionalFormatting>
  <conditionalFormatting sqref="E4:E5 E11 C11:C12 E13:E14">
    <cfRule type="expression" dxfId="36960" priority="1843">
      <formula>#REF!="Pausada"</formula>
    </cfRule>
    <cfRule type="expression" dxfId="36959" priority="1844">
      <formula>#REF!="Para hoy"</formula>
    </cfRule>
    <cfRule type="expression" dxfId="36958" priority="1846">
      <formula>#REF!="Completada"</formula>
    </cfRule>
    <cfRule type="expression" dxfId="36957" priority="1845">
      <formula>#REF!="En curso"</formula>
    </cfRule>
    <cfRule type="expression" dxfId="36956" priority="1842">
      <formula>#REF!="Cancelada"</formula>
    </cfRule>
    <cfRule type="expression" dxfId="36955" priority="1847">
      <formula>(#REF!=0)*(#REF!&lt;&gt;"")*(LEN(#REF!)=0)*((#REF!="")+(#REF!="En curso"))</formula>
    </cfRule>
    <cfRule type="expression" dxfId="36954" priority="1848">
      <formula>(#REF!&lt;0)*(LEN(#REF!)=0)*((#REF!="")+(#REF!="En curso"))</formula>
    </cfRule>
    <cfRule type="expression" dxfId="36953" priority="1841">
      <formula>#REF!="Vencida"</formula>
    </cfRule>
  </conditionalFormatting>
  <conditionalFormatting sqref="E5">
    <cfRule type="expression" dxfId="36952" priority="1644">
      <formula>$F5="Para hoy"</formula>
    </cfRule>
    <cfRule type="expression" dxfId="36951" priority="1643">
      <formula>$F5="Pausada"</formula>
    </cfRule>
    <cfRule type="expression" dxfId="36950" priority="1642">
      <formula>$F5="Cancelada"</formula>
    </cfRule>
    <cfRule type="expression" dxfId="36949" priority="1641">
      <formula>$F5="Vencida"</formula>
    </cfRule>
    <cfRule type="expression" dxfId="36948" priority="1648">
      <formula>(#REF!&lt;0)*(LEN(#REF!)=0)*(($F5="")+($F5="En curso"))</formula>
    </cfRule>
    <cfRule type="expression" dxfId="36947" priority="1647">
      <formula>(#REF!=0)*(#REF!&lt;&gt;"")*(LEN(#REF!)=0)*(($F5="")+($F5="En curso"))</formula>
    </cfRule>
    <cfRule type="expression" dxfId="36946" priority="1646">
      <formula>$F5="Completada"</formula>
    </cfRule>
    <cfRule type="expression" dxfId="36945" priority="1645">
      <formula>$F5="En curso"</formula>
    </cfRule>
  </conditionalFormatting>
  <conditionalFormatting sqref="E6">
    <cfRule type="expression" dxfId="36944" priority="259">
      <formula>#REF!="Pausada"</formula>
    </cfRule>
    <cfRule type="expression" dxfId="36943" priority="260">
      <formula>#REF!="Para hoy"</formula>
    </cfRule>
    <cfRule type="expression" dxfId="36942" priority="261">
      <formula>#REF!="En curso"</formula>
    </cfRule>
    <cfRule type="expression" dxfId="36941" priority="262">
      <formula>#REF!="Completada"</formula>
    </cfRule>
    <cfRule type="expression" dxfId="36940" priority="263">
      <formula>(#REF!=0)*(#REF!&lt;&gt;"")*(LEN(#REF!)=0)*((#REF!="")+(#REF!="En curso"))</formula>
    </cfRule>
    <cfRule type="expression" dxfId="36939" priority="257">
      <formula>#REF!="Vencida"</formula>
    </cfRule>
    <cfRule type="expression" dxfId="36938" priority="264">
      <formula>(#REF!&lt;0)*(LEN(#REF!)=0)*((#REF!="")+(#REF!="En curso"))</formula>
    </cfRule>
    <cfRule type="expression" dxfId="36937" priority="258">
      <formula>#REF!="Cancelada"</formula>
    </cfRule>
  </conditionalFormatting>
  <conditionalFormatting sqref="E7">
    <cfRule type="expression" dxfId="36936" priority="230">
      <formula>$F4="Completada"</formula>
    </cfRule>
    <cfRule type="expression" dxfId="36935" priority="232">
      <formula>(#REF!&lt;0)*(LEN(#REF!)=0)*(($F4="")+($F4="En curso"))</formula>
    </cfRule>
    <cfRule type="expression" dxfId="36934" priority="231">
      <formula>(#REF!=0)*(#REF!&lt;&gt;"")*(LEN(#REF!)=0)*(($F4="")+($F4="En curso"))</formula>
    </cfRule>
    <cfRule type="expression" dxfId="36933" priority="229">
      <formula>$F4="En curso"</formula>
    </cfRule>
    <cfRule type="expression" dxfId="36932" priority="228">
      <formula>$F4="Para hoy"</formula>
    </cfRule>
    <cfRule type="expression" dxfId="36931" priority="227">
      <formula>$F4="Pausada"</formula>
    </cfRule>
    <cfRule type="expression" dxfId="36930" priority="226">
      <formula>$F4="Cancelada"</formula>
    </cfRule>
    <cfRule type="expression" dxfId="36929" priority="225">
      <formula>$F4="Vencida"</formula>
    </cfRule>
  </conditionalFormatting>
  <conditionalFormatting sqref="E7:E8">
    <cfRule type="expression" dxfId="36928" priority="244">
      <formula>$F4="Para hoy"</formula>
    </cfRule>
    <cfRule type="expression" dxfId="36927" priority="243">
      <formula>$F4="Pausada"</formula>
    </cfRule>
    <cfRule type="expression" dxfId="36926" priority="246">
      <formula>$F4="Completada"</formula>
    </cfRule>
    <cfRule type="expression" dxfId="36925" priority="241">
      <formula>$F4="Vencida"</formula>
    </cfRule>
    <cfRule type="expression" dxfId="36924" priority="245">
      <formula>$F4="En curso"</formula>
    </cfRule>
    <cfRule type="expression" dxfId="36923" priority="242">
      <formula>$F4="Cancelada"</formula>
    </cfRule>
    <cfRule type="expression" dxfId="36922" priority="248">
      <formula>(#REF!&lt;0)*(LEN(#REF!)=0)*(($F4="")+($F4="En curso"))</formula>
    </cfRule>
    <cfRule type="expression" dxfId="36921" priority="247">
      <formula>(#REF!=0)*(#REF!&lt;&gt;"")*(LEN(#REF!)=0)*(($F4="")+($F4="En curso"))</formula>
    </cfRule>
  </conditionalFormatting>
  <conditionalFormatting sqref="E9 C8:C9 C15:C16">
    <cfRule type="expression" dxfId="36920" priority="1873">
      <formula>$F5="Vencida"</formula>
    </cfRule>
  </conditionalFormatting>
  <conditionalFormatting sqref="E9">
    <cfRule type="expression" dxfId="36919" priority="1766">
      <formula>$F9="Completada"</formula>
    </cfRule>
    <cfRule type="expression" dxfId="36918" priority="1762">
      <formula>$F9="Cancelada"</formula>
    </cfRule>
    <cfRule type="expression" dxfId="36917" priority="1768">
      <formula>(#REF!&lt;0)*(LEN(#REF!)=0)*(($F9="")+($F9="En curso"))</formula>
    </cfRule>
    <cfRule type="expression" dxfId="36916" priority="1767">
      <formula>(#REF!=0)*(#REF!&lt;&gt;"")*(LEN(#REF!)=0)*(($F9="")+($F9="En curso"))</formula>
    </cfRule>
    <cfRule type="expression" dxfId="36915" priority="1764">
      <formula>$F9="Para hoy"</formula>
    </cfRule>
    <cfRule type="expression" dxfId="36914" priority="1765">
      <formula>$F9="En curso"</formula>
    </cfRule>
    <cfRule type="expression" dxfId="36913" priority="1763">
      <formula>$F9="Pausada"</formula>
    </cfRule>
    <cfRule type="expression" dxfId="36912" priority="1761">
      <formula>$F9="Vencida"</formula>
    </cfRule>
  </conditionalFormatting>
  <conditionalFormatting sqref="E12 C24 E24">
    <cfRule type="expression" dxfId="36911" priority="216">
      <formula>(#REF!&lt;0)*(LEN(#REF!)=0)*(($F11="")+($F11="En curso"))</formula>
    </cfRule>
    <cfRule type="expression" dxfId="36910" priority="215">
      <formula>(#REF!=0)*(#REF!&lt;&gt;"")*(LEN(#REF!)=0)*(($F11="")+($F11="En curso"))</formula>
    </cfRule>
    <cfRule type="expression" dxfId="36909" priority="214">
      <formula>$F11="Completada"</formula>
    </cfRule>
    <cfRule type="expression" dxfId="36908" priority="213">
      <formula>$F11="En curso"</formula>
    </cfRule>
    <cfRule type="expression" dxfId="36907" priority="212">
      <formula>$F11="Para hoy"</formula>
    </cfRule>
    <cfRule type="expression" dxfId="36906" priority="211">
      <formula>$F11="Pausada"</formula>
    </cfRule>
    <cfRule type="expression" dxfId="36905" priority="210">
      <formula>$F11="Cancelada"</formula>
    </cfRule>
    <cfRule type="expression" dxfId="36904" priority="209">
      <formula>$F11="Vencida"</formula>
    </cfRule>
  </conditionalFormatting>
  <conditionalFormatting sqref="E14 C14">
    <cfRule type="expression" dxfId="36903" priority="6729">
      <formula>$F22="Vencida"</formula>
    </cfRule>
  </conditionalFormatting>
  <conditionalFormatting sqref="E21:E22">
    <cfRule type="expression" dxfId="36902" priority="108">
      <formula>$F19="Para hoy"</formula>
    </cfRule>
    <cfRule type="expression" dxfId="36901" priority="107">
      <formula>$F19="Pausada"</formula>
    </cfRule>
    <cfRule type="expression" dxfId="36900" priority="105">
      <formula>$F19="Vencida"</formula>
    </cfRule>
    <cfRule type="expression" dxfId="36899" priority="96">
      <formula>(#REF!&lt;0)*(LEN(#REF!)=0)*(($F18="")+($F18="En curso"))</formula>
    </cfRule>
    <cfRule type="expression" dxfId="36898" priority="95">
      <formula>(#REF!=0)*(#REF!&lt;&gt;"")*(LEN(#REF!)=0)*(($F18="")+($F18="En curso"))</formula>
    </cfRule>
    <cfRule type="expression" dxfId="36897" priority="94">
      <formula>$F18="Completada"</formula>
    </cfRule>
    <cfRule type="expression" dxfId="36896" priority="93">
      <formula>$F18="En curso"</formula>
    </cfRule>
    <cfRule type="expression" dxfId="36895" priority="92">
      <formula>$F18="Para hoy"</formula>
    </cfRule>
    <cfRule type="expression" dxfId="36894" priority="106">
      <formula>$F19="Cancelada"</formula>
    </cfRule>
    <cfRule type="expression" dxfId="36893" priority="90">
      <formula>$F18="Cancelada"</formula>
    </cfRule>
    <cfRule type="expression" dxfId="36892" priority="111">
      <formula>(#REF!=0)*(#REF!&lt;&gt;"")*(LEN(#REF!)=0)*(($F19="")+($F19="En curso"))</formula>
    </cfRule>
    <cfRule type="expression" dxfId="36891" priority="112">
      <formula>(#REF!&lt;0)*(LEN(#REF!)=0)*(($F19="")+($F19="En curso"))</formula>
    </cfRule>
    <cfRule type="expression" dxfId="36890" priority="110">
      <formula>$F19="Completada"</formula>
    </cfRule>
    <cfRule type="expression" dxfId="36889" priority="89">
      <formula>$F18="Vencida"</formula>
    </cfRule>
    <cfRule type="expression" dxfId="36888" priority="109">
      <formula>$F19="En curso"</formula>
    </cfRule>
    <cfRule type="expression" dxfId="36887" priority="91">
      <formula>$F18="Pausada"</formula>
    </cfRule>
  </conditionalFormatting>
  <conditionalFormatting sqref="E23">
    <cfRule type="expression" dxfId="36886" priority="74">
      <formula>$F18="Cancelada"</formula>
    </cfRule>
    <cfRule type="expression" dxfId="36885" priority="75">
      <formula>$F18="Pausada"</formula>
    </cfRule>
    <cfRule type="expression" dxfId="36884" priority="76">
      <formula>$F18="Para hoy"</formula>
    </cfRule>
    <cfRule type="expression" dxfId="36883" priority="77">
      <formula>$F18="En curso"</formula>
    </cfRule>
    <cfRule type="expression" dxfId="36882" priority="78">
      <formula>$F18="Completada"</formula>
    </cfRule>
    <cfRule type="expression" dxfId="36881" priority="79">
      <formula>(#REF!=0)*(#REF!&lt;&gt;"")*(LEN(#REF!)=0)*(($F18="")+($F18="En curso"))</formula>
    </cfRule>
    <cfRule type="expression" dxfId="36880" priority="80">
      <formula>(#REF!&lt;0)*(LEN(#REF!)=0)*(($F18="")+($F18="En curso"))</formula>
    </cfRule>
    <cfRule type="expression" dxfId="36879" priority="73">
      <formula>$F18="Vencida"</formula>
    </cfRule>
  </conditionalFormatting>
  <conditionalFormatting sqref="E28">
    <cfRule type="expression" dxfId="36878" priority="6810">
      <formula>$F16="Cancelada"</formula>
    </cfRule>
    <cfRule type="expression" dxfId="36877" priority="6687">
      <formula>(#REF!=0)*(#REF!&lt;&gt;"")*(LEN(#REF!)=0)*(($F14="")+($F14="En curso"))</formula>
    </cfRule>
    <cfRule type="expression" dxfId="36876" priority="6686">
      <formula>$F14="Completada"</formula>
    </cfRule>
    <cfRule type="expression" dxfId="36875" priority="6685">
      <formula>$F14="En curso"</formula>
    </cfRule>
    <cfRule type="expression" dxfId="36874" priority="6681">
      <formula>$F14="Vencida"</formula>
    </cfRule>
    <cfRule type="expression" dxfId="36873" priority="6682">
      <formula>$F14="Cancelada"</formula>
    </cfRule>
    <cfRule type="expression" dxfId="36872" priority="6815">
      <formula>(#REF!=0)*(#REF!&lt;&gt;"")*(LEN(#REF!)=0)*(($F16="")+($F16="En curso"))</formula>
    </cfRule>
    <cfRule type="expression" dxfId="36871" priority="6814">
      <formula>$F16="Completada"</formula>
    </cfRule>
    <cfRule type="expression" dxfId="36870" priority="6684">
      <formula>$F14="Para hoy"</formula>
    </cfRule>
    <cfRule type="expression" dxfId="36869" priority="6813">
      <formula>$F16="En curso"</formula>
    </cfRule>
    <cfRule type="expression" dxfId="36868" priority="6812">
      <formula>$F16="Para hoy"</formula>
    </cfRule>
    <cfRule type="expression" dxfId="36867" priority="6811">
      <formula>$F16="Pausada"</formula>
    </cfRule>
    <cfRule type="expression" dxfId="36866" priority="6683">
      <formula>$F14="Pausada"</formula>
    </cfRule>
    <cfRule type="expression" dxfId="36865" priority="6809">
      <formula>$F16="Vencida"</formula>
    </cfRule>
    <cfRule type="expression" dxfId="36864" priority="6688">
      <formula>(#REF!&lt;0)*(LEN(#REF!)=0)*(($F14="")+($F14="En curso"))</formula>
    </cfRule>
    <cfRule type="expression" dxfId="36863" priority="6816">
      <formula>(#REF!&lt;0)*(LEN(#REF!)=0)*(($F16="")+($F16="En curso"))</formula>
    </cfRule>
  </conditionalFormatting>
  <conditionalFormatting sqref="E29">
    <cfRule type="expression" dxfId="36862" priority="1113">
      <formula>$F26="Vencida"</formula>
    </cfRule>
    <cfRule type="expression" dxfId="36861" priority="1114">
      <formula>$F26="Cancelada"</formula>
    </cfRule>
    <cfRule type="expression" dxfId="36860" priority="1115">
      <formula>$F26="Pausada"</formula>
    </cfRule>
    <cfRule type="expression" dxfId="36859" priority="1116">
      <formula>$F26="Para hoy"</formula>
    </cfRule>
    <cfRule type="expression" dxfId="36858" priority="1117">
      <formula>$F26="En curso"</formula>
    </cfRule>
    <cfRule type="expression" dxfId="36857" priority="1118">
      <formula>$F26="Completada"</formula>
    </cfRule>
    <cfRule type="expression" dxfId="36856" priority="1119">
      <formula>(#REF!=0)*(#REF!&lt;&gt;"")*(LEN(#REF!)=0)*(($F26="")+($F26="En curso"))</formula>
    </cfRule>
    <cfRule type="expression" dxfId="36855" priority="1120">
      <formula>(#REF!&lt;0)*(LEN(#REF!)=0)*(($F26="")+($F26="En curso"))</formula>
    </cfRule>
  </conditionalFormatting>
  <conditionalFormatting sqref="E30 C29:C30">
    <cfRule type="expression" dxfId="36854" priority="1305">
      <formula>$F26="Vencida"</formula>
    </cfRule>
  </conditionalFormatting>
  <conditionalFormatting sqref="E30">
    <cfRule type="expression" dxfId="36853" priority="1291">
      <formula>$F30="Pausada"</formula>
    </cfRule>
    <cfRule type="expression" dxfId="36852" priority="1292">
      <formula>$F30="Para hoy"</formula>
    </cfRule>
    <cfRule type="expression" dxfId="36851" priority="1296">
      <formula>(#REF!&lt;0)*(LEN(#REF!)=0)*(($F30="")+($F30="En curso"))</formula>
    </cfRule>
    <cfRule type="expression" dxfId="36850" priority="1289">
      <formula>$F30="Vencida"</formula>
    </cfRule>
    <cfRule type="expression" dxfId="36849" priority="1290">
      <formula>$F30="Cancelada"</formula>
    </cfRule>
    <cfRule type="expression" dxfId="36848" priority="1295">
      <formula>(#REF!=0)*(#REF!&lt;&gt;"")*(LEN(#REF!)=0)*(($F30="")+($F30="En curso"))</formula>
    </cfRule>
    <cfRule type="expression" dxfId="36847" priority="1293">
      <formula>$F30="En curso"</formula>
    </cfRule>
    <cfRule type="expression" dxfId="36846" priority="1294">
      <formula>$F30="Completada"</formula>
    </cfRule>
  </conditionalFormatting>
  <conditionalFormatting sqref="E31:E32">
    <cfRule type="expression" dxfId="36845" priority="1158">
      <formula>$F28="Completada"</formula>
    </cfRule>
    <cfRule type="expression" dxfId="36844" priority="1157">
      <formula>$F28="En curso"</formula>
    </cfRule>
    <cfRule type="expression" dxfId="36843" priority="1156">
      <formula>$F28="Para hoy"</formula>
    </cfRule>
    <cfRule type="expression" dxfId="36842" priority="1155">
      <formula>$F28="Pausada"</formula>
    </cfRule>
    <cfRule type="expression" dxfId="36841" priority="1154">
      <formula>$F28="Cancelada"</formula>
    </cfRule>
    <cfRule type="expression" dxfId="36840" priority="1159">
      <formula>(#REF!=0)*(#REF!&lt;&gt;"")*(LEN(#REF!)=0)*(($F28="")+($F28="En curso"))</formula>
    </cfRule>
    <cfRule type="expression" dxfId="36839" priority="1153">
      <formula>$F28="Vencida"</formula>
    </cfRule>
    <cfRule type="expression" dxfId="36838" priority="1160">
      <formula>(#REF!&lt;0)*(LEN(#REF!)=0)*(($F28="")+($F28="En curso"))</formula>
    </cfRule>
  </conditionalFormatting>
  <conditionalFormatting sqref="E33:E35">
    <cfRule type="expression" dxfId="36837" priority="1966">
      <formula>$F33="Completada"</formula>
    </cfRule>
    <cfRule type="expression" dxfId="36836" priority="1965">
      <formula>$F33="En curso"</formula>
    </cfRule>
    <cfRule type="expression" dxfId="36835" priority="1964">
      <formula>$F33="Para hoy"</formula>
    </cfRule>
    <cfRule type="expression" dxfId="36834" priority="1963">
      <formula>$F33="Pausada"</formula>
    </cfRule>
    <cfRule type="expression" dxfId="36833" priority="1962">
      <formula>$F33="Cancelada"</formula>
    </cfRule>
    <cfRule type="expression" dxfId="36832" priority="1961">
      <formula>$F33="Vencida"</formula>
    </cfRule>
    <cfRule type="expression" dxfId="36831" priority="1967">
      <formula>(#REF!=0)*(#REF!&lt;&gt;"")*(LEN(#REF!)=0)*(($F33="")+($F33="En curso"))</formula>
    </cfRule>
    <cfRule type="expression" dxfId="36830" priority="1968">
      <formula>(#REF!&lt;0)*(LEN(#REF!)=0)*(($F33="")+($F33="En curso"))</formula>
    </cfRule>
  </conditionalFormatting>
  <conditionalFormatting sqref="E39">
    <cfRule type="expression" dxfId="36829" priority="613">
      <formula>$F35="En curso"</formula>
    </cfRule>
    <cfRule type="expression" dxfId="36828" priority="615">
      <formula>(#REF!=0)*(#REF!&lt;&gt;"")*(LEN(#REF!)=0)*(($F35="")+($F35="En curso"))</formula>
    </cfRule>
    <cfRule type="expression" dxfId="36827" priority="616">
      <formula>(#REF!&lt;0)*(LEN(#REF!)=0)*(($F35="")+($F35="En curso"))</formula>
    </cfRule>
    <cfRule type="expression" dxfId="36826" priority="614">
      <formula>$F35="Completada"</formula>
    </cfRule>
    <cfRule type="expression" dxfId="36825" priority="609">
      <formula>$F35="Vencida"</formula>
    </cfRule>
    <cfRule type="expression" dxfId="36824" priority="610">
      <formula>$F35="Cancelada"</formula>
    </cfRule>
    <cfRule type="expression" dxfId="36823" priority="611">
      <formula>$F35="Pausada"</formula>
    </cfRule>
    <cfRule type="expression" dxfId="36822" priority="612">
      <formula>$F35="Para hoy"</formula>
    </cfRule>
  </conditionalFormatting>
  <conditionalFormatting sqref="E40">
    <cfRule type="expression" dxfId="36821" priority="586">
      <formula>$F37="Cancelada"</formula>
    </cfRule>
    <cfRule type="expression" dxfId="36820" priority="587">
      <formula>$F37="Pausada"</formula>
    </cfRule>
    <cfRule type="expression" dxfId="36819" priority="588">
      <formula>$F37="Para hoy"</formula>
    </cfRule>
    <cfRule type="expression" dxfId="36818" priority="589">
      <formula>$F37="En curso"</formula>
    </cfRule>
    <cfRule type="expression" dxfId="36817" priority="590">
      <formula>$F37="Completada"</formula>
    </cfRule>
    <cfRule type="expression" dxfId="36816" priority="591">
      <formula>(#REF!=0)*(#REF!&lt;&gt;"")*(LEN(#REF!)=0)*(($F37="")+($F37="En curso"))</formula>
    </cfRule>
    <cfRule type="expression" dxfId="36815" priority="592">
      <formula>(#REF!&lt;0)*(LEN(#REF!)=0)*(($F37="")+($F37="En curso"))</formula>
    </cfRule>
    <cfRule type="expression" dxfId="36814" priority="585">
      <formula>$F37="Vencida"</formula>
    </cfRule>
  </conditionalFormatting>
  <conditionalFormatting sqref="E41">
    <cfRule type="expression" dxfId="36813" priority="1331">
      <formula>$F37="Pausada"</formula>
    </cfRule>
    <cfRule type="expression" dxfId="36812" priority="1332">
      <formula>$F37="Para hoy"</formula>
    </cfRule>
    <cfRule type="expression" dxfId="36811" priority="1333">
      <formula>$F37="En curso"</formula>
    </cfRule>
    <cfRule type="expression" dxfId="36810" priority="1334">
      <formula>$F37="Completada"</formula>
    </cfRule>
    <cfRule type="expression" dxfId="36809" priority="1335">
      <formula>(#REF!=0)*(#REF!&lt;&gt;"")*(LEN(#REF!)=0)*(($F37="")+($F37="En curso"))</formula>
    </cfRule>
    <cfRule type="expression" dxfId="36808" priority="1336">
      <formula>(#REF!&lt;0)*(LEN(#REF!)=0)*(($F37="")+($F37="En curso"))</formula>
    </cfRule>
    <cfRule type="expression" dxfId="36807" priority="1356">
      <formula>$F38="Para hoy"</formula>
    </cfRule>
    <cfRule type="expression" dxfId="36806" priority="1357">
      <formula>$F38="En curso"</formula>
    </cfRule>
    <cfRule type="expression" dxfId="36805" priority="1353">
      <formula>$F38="Vencida"</formula>
    </cfRule>
    <cfRule type="expression" dxfId="36804" priority="1358">
      <formula>$F38="Completada"</formula>
    </cfRule>
    <cfRule type="expression" dxfId="36803" priority="1354">
      <formula>$F38="Cancelada"</formula>
    </cfRule>
    <cfRule type="expression" dxfId="36802" priority="1360">
      <formula>(#REF!&lt;0)*(LEN(#REF!)=0)*(($F38="")+($F38="En curso"))</formula>
    </cfRule>
    <cfRule type="expression" dxfId="36801" priority="1329">
      <formula>$F37="Vencida"</formula>
    </cfRule>
    <cfRule type="expression" dxfId="36800" priority="1330">
      <formula>$F37="Cancelada"</formula>
    </cfRule>
    <cfRule type="expression" dxfId="36799" priority="1359">
      <formula>(#REF!=0)*(#REF!&lt;&gt;"")*(LEN(#REF!)=0)*(($F38="")+($F38="En curso"))</formula>
    </cfRule>
    <cfRule type="expression" dxfId="36798" priority="1355">
      <formula>$F38="Pausada"</formula>
    </cfRule>
  </conditionalFormatting>
  <conditionalFormatting sqref="E42">
    <cfRule type="expression" dxfId="36797" priority="1216">
      <formula>(#REF!&lt;0)*(LEN(#REF!)=0)*(($F39="")+($F39="En curso"))</formula>
    </cfRule>
    <cfRule type="expression" dxfId="36796" priority="1215">
      <formula>(#REF!=0)*(#REF!&lt;&gt;"")*(LEN(#REF!)=0)*(($F39="")+($F39="En curso"))</formula>
    </cfRule>
    <cfRule type="expression" dxfId="36795" priority="1209">
      <formula>$F39="Vencida"</formula>
    </cfRule>
    <cfRule type="expression" dxfId="36794" priority="1212">
      <formula>$F39="Para hoy"</formula>
    </cfRule>
    <cfRule type="expression" dxfId="36793" priority="1213">
      <formula>$F39="En curso"</formula>
    </cfRule>
    <cfRule type="expression" dxfId="36792" priority="1227">
      <formula>$F39="Pausada"</formula>
    </cfRule>
    <cfRule type="expression" dxfId="36791" priority="1225">
      <formula>$F39="Vencida"</formula>
    </cfRule>
    <cfRule type="expression" dxfId="36790" priority="1226">
      <formula>$F39="Cancelada"</formula>
    </cfRule>
    <cfRule type="expression" dxfId="36789" priority="1214">
      <formula>$F39="Completada"</formula>
    </cfRule>
    <cfRule type="expression" dxfId="36788" priority="1229">
      <formula>$F39="En curso"</formula>
    </cfRule>
    <cfRule type="expression" dxfId="36787" priority="1230">
      <formula>$F39="Completada"</formula>
    </cfRule>
    <cfRule type="expression" dxfId="36786" priority="1232">
      <formula>(#REF!&lt;0)*(LEN(#REF!)=0)*(($F39="")+($F39="En curso"))</formula>
    </cfRule>
    <cfRule type="expression" dxfId="36785" priority="1228">
      <formula>$F39="Para hoy"</formula>
    </cfRule>
    <cfRule type="expression" dxfId="36784" priority="1231">
      <formula>(#REF!=0)*(#REF!&lt;&gt;"")*(LEN(#REF!)=0)*(($F39="")+($F39="En curso"))</formula>
    </cfRule>
    <cfRule type="expression" dxfId="36783" priority="1211">
      <formula>$F39="Pausada"</formula>
    </cfRule>
    <cfRule type="expression" dxfId="36782" priority="1210">
      <formula>$F39="Cancelada"</formula>
    </cfRule>
  </conditionalFormatting>
  <conditionalFormatting sqref="E43">
    <cfRule type="expression" dxfId="36781" priority="1809">
      <formula>$F40="Vencida"</formula>
    </cfRule>
    <cfRule type="expression" dxfId="36780" priority="1812">
      <formula>$F40="Para hoy"</formula>
    </cfRule>
    <cfRule type="expression" dxfId="36779" priority="1816">
      <formula>(#REF!&lt;0)*(LEN(#REF!)=0)*(($F40="")+($F40="En curso"))</formula>
    </cfRule>
    <cfRule type="expression" dxfId="36778" priority="1810">
      <formula>$F40="Cancelada"</formula>
    </cfRule>
    <cfRule type="expression" dxfId="36777" priority="1811">
      <formula>$F40="Pausada"</formula>
    </cfRule>
    <cfRule type="expression" dxfId="36776" priority="1813">
      <formula>$F40="En curso"</formula>
    </cfRule>
    <cfRule type="expression" dxfId="36775" priority="1814">
      <formula>$F40="Completada"</formula>
    </cfRule>
    <cfRule type="expression" dxfId="36774" priority="1815">
      <formula>(#REF!=0)*(#REF!&lt;&gt;"")*(LEN(#REF!)=0)*(($F40="")+($F40="En curso"))</formula>
    </cfRule>
  </conditionalFormatting>
  <conditionalFormatting sqref="E43:E44">
    <cfRule type="expression" dxfId="36773" priority="1800">
      <formula>(#REF!&lt;0)*(LEN(#REF!)=0)*(($F43="")+($F43="En curso"))</formula>
    </cfRule>
    <cfRule type="expression" dxfId="36772" priority="1799">
      <formula>(#REF!=0)*(#REF!&lt;&gt;"")*(LEN(#REF!)=0)*(($F43="")+($F43="En curso"))</formula>
    </cfRule>
    <cfRule type="expression" dxfId="36771" priority="1798">
      <formula>$F43="Completada"</formula>
    </cfRule>
    <cfRule type="expression" dxfId="36770" priority="1797">
      <formula>$F43="En curso"</formula>
    </cfRule>
    <cfRule type="expression" dxfId="36769" priority="1795">
      <formula>$F43="Pausada"</formula>
    </cfRule>
    <cfRule type="expression" dxfId="36768" priority="1796">
      <formula>$F43="Para hoy"</formula>
    </cfRule>
    <cfRule type="expression" dxfId="36767" priority="1793">
      <formula>$F43="Vencida"</formula>
    </cfRule>
    <cfRule type="expression" dxfId="36766" priority="1794">
      <formula>$F43="Cancelada"</formula>
    </cfRule>
  </conditionalFormatting>
  <conditionalFormatting sqref="E45:E46">
    <cfRule type="expression" dxfId="36765" priority="2056">
      <formula>(#REF!&lt;0)*(LEN(#REF!)=0)*(($F42="")+($F42="En curso"))</formula>
    </cfRule>
    <cfRule type="expression" dxfId="36764" priority="2055">
      <formula>(#REF!=0)*(#REF!&lt;&gt;"")*(LEN(#REF!)=0)*(($F42="")+($F42="En curso"))</formula>
    </cfRule>
    <cfRule type="expression" dxfId="36763" priority="2054">
      <formula>$F42="Completada"</formula>
    </cfRule>
    <cfRule type="expression" dxfId="36762" priority="2053">
      <formula>$F42="En curso"</formula>
    </cfRule>
    <cfRule type="expression" dxfId="36761" priority="2052">
      <formula>$F42="Para hoy"</formula>
    </cfRule>
    <cfRule type="expression" dxfId="36760" priority="2051">
      <formula>$F42="Pausada"</formula>
    </cfRule>
    <cfRule type="expression" dxfId="36759" priority="2049">
      <formula>$F42="Vencida"</formula>
    </cfRule>
    <cfRule type="expression" dxfId="36758" priority="2050">
      <formula>$F42="Cancelada"</formula>
    </cfRule>
    <cfRule type="expression" dxfId="36757" priority="1868">
      <formula>$F42="Para hoy"</formula>
    </cfRule>
    <cfRule type="expression" dxfId="36756" priority="1865">
      <formula>$F42="Vencida"</formula>
    </cfRule>
    <cfRule type="expression" dxfId="36755" priority="1866">
      <formula>$F42="Cancelada"</formula>
    </cfRule>
    <cfRule type="expression" dxfId="36754" priority="1867">
      <formula>$F42="Pausada"</formula>
    </cfRule>
    <cfRule type="expression" dxfId="36753" priority="1869">
      <formula>$F42="En curso"</formula>
    </cfRule>
    <cfRule type="expression" dxfId="36752" priority="1870">
      <formula>$F42="Completada"</formula>
    </cfRule>
    <cfRule type="expression" dxfId="36751" priority="1871">
      <formula>(#REF!=0)*(#REF!&lt;&gt;"")*(LEN(#REF!)=0)*(($F42="")+($F42="En curso"))</formula>
    </cfRule>
    <cfRule type="expression" dxfId="36750" priority="1872">
      <formula>(#REF!&lt;0)*(LEN(#REF!)=0)*(($F42="")+($F42="En curso"))</formula>
    </cfRule>
  </conditionalFormatting>
  <conditionalFormatting sqref="E47">
    <cfRule type="expression" dxfId="36749" priority="2161">
      <formula>$F43="Vencida"</formula>
    </cfRule>
    <cfRule type="expression" dxfId="36748" priority="2162">
      <formula>$F43="Cancelada"</formula>
    </cfRule>
    <cfRule type="expression" dxfId="36747" priority="2163">
      <formula>$F43="Pausada"</formula>
    </cfRule>
    <cfRule type="expression" dxfId="36746" priority="2171">
      <formula>$F43="Pausada"</formula>
    </cfRule>
    <cfRule type="expression" dxfId="36745" priority="2172">
      <formula>$F43="Para hoy"</formula>
    </cfRule>
    <cfRule type="expression" dxfId="36744" priority="2173">
      <formula>$F43="En curso"</formula>
    </cfRule>
    <cfRule type="expression" dxfId="36743" priority="2174">
      <formula>$F43="Completada"</formula>
    </cfRule>
    <cfRule type="expression" dxfId="36742" priority="2175">
      <formula>(#REF!=0)*(#REF!&lt;&gt;"")*(LEN(#REF!)=0)*(($F43="")+($F43="En curso"))</formula>
    </cfRule>
    <cfRule type="expression" dxfId="36741" priority="2165">
      <formula>$F43="En curso"</formula>
    </cfRule>
    <cfRule type="expression" dxfId="36740" priority="2164">
      <formula>$F43="Para hoy"</formula>
    </cfRule>
    <cfRule type="expression" dxfId="36739" priority="2176">
      <formula>(#REF!&lt;0)*(LEN(#REF!)=0)*(($F43="")+($F43="En curso"))</formula>
    </cfRule>
    <cfRule type="expression" dxfId="36738" priority="2166">
      <formula>$F43="Completada"</formula>
    </cfRule>
    <cfRule type="expression" dxfId="36737" priority="2167">
      <formula>(#REF!=0)*(#REF!&lt;&gt;"")*(LEN(#REF!)=0)*(($F43="")+($F43="En curso"))</formula>
    </cfRule>
    <cfRule type="expression" dxfId="36736" priority="2168">
      <formula>(#REF!&lt;0)*(LEN(#REF!)=0)*(($F43="")+($F43="En curso"))</formula>
    </cfRule>
    <cfRule type="expression" dxfId="36735" priority="2169">
      <formula>$F43="Vencida"</formula>
    </cfRule>
    <cfRule type="expression" dxfId="36734" priority="2170">
      <formula>$F43="Cancelada"</formula>
    </cfRule>
  </conditionalFormatting>
  <conditionalFormatting sqref="E48">
    <cfRule type="expression" dxfId="36733" priority="2143">
      <formula>(#REF!=0)*(#REF!&lt;&gt;"")*(LEN(#REF!)=0)*(($F43="")+($F43="En curso"))</formula>
    </cfRule>
    <cfRule type="expression" dxfId="36732" priority="2152">
      <formula>(#REF!&lt;0)*(LEN(#REF!)=0)*(($F43="")+($F43="En curso"))</formula>
    </cfRule>
    <cfRule type="expression" dxfId="36731" priority="2141">
      <formula>$F43="En curso"</formula>
    </cfRule>
    <cfRule type="expression" dxfId="36730" priority="2140">
      <formula>$F43="Para hoy"</formula>
    </cfRule>
    <cfRule type="expression" dxfId="36729" priority="2139">
      <formula>$F43="Pausada"</formula>
    </cfRule>
    <cfRule type="expression" dxfId="36728" priority="2138">
      <formula>$F43="Cancelada"</formula>
    </cfRule>
    <cfRule type="expression" dxfId="36727" priority="2137">
      <formula>$F43="Vencida"</formula>
    </cfRule>
    <cfRule type="expression" dxfId="36726" priority="2150">
      <formula>$F43="Completada"</formula>
    </cfRule>
    <cfRule type="expression" dxfId="36725" priority="2149">
      <formula>$F43="En curso"</formula>
    </cfRule>
    <cfRule type="expression" dxfId="36724" priority="2148">
      <formula>$F43="Para hoy"</formula>
    </cfRule>
    <cfRule type="expression" dxfId="36723" priority="2147">
      <formula>$F43="Pausada"</formula>
    </cfRule>
    <cfRule type="expression" dxfId="36722" priority="2146">
      <formula>$F43="Cancelada"</formula>
    </cfRule>
    <cfRule type="expression" dxfId="36721" priority="2145">
      <formula>$F43="Vencida"</formula>
    </cfRule>
    <cfRule type="expression" dxfId="36720" priority="2144">
      <formula>(#REF!&lt;0)*(LEN(#REF!)=0)*(($F43="")+($F43="En curso"))</formula>
    </cfRule>
    <cfRule type="expression" dxfId="36719" priority="2142">
      <formula>$F43="Completada"</formula>
    </cfRule>
    <cfRule type="expression" dxfId="36718" priority="2151">
      <formula>(#REF!=0)*(#REF!&lt;&gt;"")*(LEN(#REF!)=0)*(($F43="")+($F43="En curso"))</formula>
    </cfRule>
  </conditionalFormatting>
  <conditionalFormatting sqref="E49">
    <cfRule type="expression" dxfId="36717" priority="2127">
      <formula>(#REF!=0)*(#REF!&lt;&gt;"")*(LEN(#REF!)=0)*(($F43="")+($F43="En curso"))</formula>
    </cfRule>
    <cfRule type="expression" dxfId="36716" priority="2126">
      <formula>$F43="Completada"</formula>
    </cfRule>
    <cfRule type="expression" dxfId="36715" priority="2117">
      <formula>$F43="En curso"</formula>
    </cfRule>
    <cfRule type="expression" dxfId="36714" priority="2125">
      <formula>$F43="En curso"</formula>
    </cfRule>
    <cfRule type="expression" dxfId="36713" priority="2124">
      <formula>$F43="Para hoy"</formula>
    </cfRule>
    <cfRule type="expression" dxfId="36712" priority="2123">
      <formula>$F43="Pausada"</formula>
    </cfRule>
    <cfRule type="expression" dxfId="36711" priority="2122">
      <formula>$F43="Cancelada"</formula>
    </cfRule>
    <cfRule type="expression" dxfId="36710" priority="2121">
      <formula>$F43="Vencida"</formula>
    </cfRule>
    <cfRule type="expression" dxfId="36709" priority="2120">
      <formula>(#REF!&lt;0)*(LEN(#REF!)=0)*(($F43="")+($F43="En curso"))</formula>
    </cfRule>
    <cfRule type="expression" dxfId="36708" priority="2119">
      <formula>(#REF!=0)*(#REF!&lt;&gt;"")*(LEN(#REF!)=0)*(($F43="")+($F43="En curso"))</formula>
    </cfRule>
    <cfRule type="expression" dxfId="36707" priority="2118">
      <formula>$F43="Completada"</formula>
    </cfRule>
    <cfRule type="expression" dxfId="36706" priority="2116">
      <formula>$F43="Para hoy"</formula>
    </cfRule>
    <cfRule type="expression" dxfId="36705" priority="2115">
      <formula>$F43="Pausada"</formula>
    </cfRule>
    <cfRule type="expression" dxfId="36704" priority="2114">
      <formula>$F43="Cancelada"</formula>
    </cfRule>
    <cfRule type="expression" dxfId="36703" priority="2113">
      <formula>$F43="Vencida"</formula>
    </cfRule>
    <cfRule type="expression" dxfId="36702" priority="2128">
      <formula>(#REF!&lt;0)*(LEN(#REF!)=0)*(($F43="")+($F43="En curso"))</formula>
    </cfRule>
  </conditionalFormatting>
  <conditionalFormatting sqref="E50">
    <cfRule type="expression" dxfId="36701" priority="2099">
      <formula>$F43="Pausada"</formula>
    </cfRule>
    <cfRule type="expression" dxfId="36700" priority="2098">
      <formula>$F43="Cancelada"</formula>
    </cfRule>
    <cfRule type="expression" dxfId="36699" priority="2097">
      <formula>$F43="Vencida"</formula>
    </cfRule>
    <cfRule type="expression" dxfId="36698" priority="2112">
      <formula>(#REF!&lt;0)*(LEN(#REF!)=0)*(($F43="")+($F43="En curso"))</formula>
    </cfRule>
    <cfRule type="expression" dxfId="36697" priority="2111">
      <formula>(#REF!=0)*(#REF!&lt;&gt;"")*(LEN(#REF!)=0)*(($F43="")+($F43="En curso"))</formula>
    </cfRule>
    <cfRule type="expression" dxfId="36696" priority="2110">
      <formula>$F43="Completada"</formula>
    </cfRule>
    <cfRule type="expression" dxfId="36695" priority="2109">
      <formula>$F43="En curso"</formula>
    </cfRule>
    <cfRule type="expression" dxfId="36694" priority="2108">
      <formula>$F43="Para hoy"</formula>
    </cfRule>
    <cfRule type="expression" dxfId="36693" priority="2107">
      <formula>$F43="Pausada"</formula>
    </cfRule>
    <cfRule type="expression" dxfId="36692" priority="2106">
      <formula>$F43="Cancelada"</formula>
    </cfRule>
    <cfRule type="expression" dxfId="36691" priority="2105">
      <formula>$F43="Vencida"</formula>
    </cfRule>
    <cfRule type="expression" dxfId="36690" priority="2104">
      <formula>(#REF!&lt;0)*(LEN(#REF!)=0)*(($F43="")+($F43="En curso"))</formula>
    </cfRule>
    <cfRule type="expression" dxfId="36689" priority="2103">
      <formula>(#REF!=0)*(#REF!&lt;&gt;"")*(LEN(#REF!)=0)*(($F43="")+($F43="En curso"))</formula>
    </cfRule>
    <cfRule type="expression" dxfId="36688" priority="2102">
      <formula>$F43="Completada"</formula>
    </cfRule>
    <cfRule type="expression" dxfId="36687" priority="2101">
      <formula>$F43="En curso"</formula>
    </cfRule>
    <cfRule type="expression" dxfId="36686" priority="2100">
      <formula>$F43="Para hoy"</formula>
    </cfRule>
  </conditionalFormatting>
  <conditionalFormatting sqref="E51">
    <cfRule type="expression" dxfId="36685" priority="1090">
      <formula>$F43="Cancelada"</formula>
    </cfRule>
    <cfRule type="expression" dxfId="36684" priority="1089">
      <formula>$F43="Vencida"</formula>
    </cfRule>
    <cfRule type="expression" dxfId="36683" priority="1080">
      <formula>(#REF!&lt;0)*(LEN(#REF!)=0)*(($F51="")+($F51="En curso"))</formula>
    </cfRule>
    <cfRule type="expression" dxfId="36682" priority="1079">
      <formula>(#REF!=0)*(#REF!&lt;&gt;"")*(LEN(#REF!)=0)*(($F51="")+($F51="En curso"))</formula>
    </cfRule>
    <cfRule type="expression" dxfId="36681" priority="1078">
      <formula>$F51="Completada"</formula>
    </cfRule>
    <cfRule type="expression" dxfId="36680" priority="1077">
      <formula>$F51="En curso"</formula>
    </cfRule>
    <cfRule type="expression" dxfId="36679" priority="1076">
      <formula>$F51="Para hoy"</formula>
    </cfRule>
    <cfRule type="expression" dxfId="36678" priority="1075">
      <formula>$F51="Pausada"</formula>
    </cfRule>
    <cfRule type="expression" dxfId="36677" priority="1073">
      <formula>$F51="Vencida"</formula>
    </cfRule>
    <cfRule type="expression" dxfId="36676" priority="1092">
      <formula>$F43="Para hoy"</formula>
    </cfRule>
    <cfRule type="expression" dxfId="36675" priority="1074">
      <formula>$F51="Cancelada"</formula>
    </cfRule>
    <cfRule type="expression" dxfId="36674" priority="1093">
      <formula>$F43="En curso"</formula>
    </cfRule>
    <cfRule type="expression" dxfId="36673" priority="1095">
      <formula>(#REF!=0)*(#REF!&lt;&gt;"")*(LEN(#REF!)=0)*(($F43="")+($F43="En curso"))</formula>
    </cfRule>
    <cfRule type="expression" dxfId="36672" priority="1096">
      <formula>(#REF!&lt;0)*(LEN(#REF!)=0)*(($F43="")+($F43="En curso"))</formula>
    </cfRule>
    <cfRule type="expression" dxfId="36671" priority="1091">
      <formula>$F43="Pausada"</formula>
    </cfRule>
    <cfRule type="expression" dxfId="36670" priority="1094">
      <formula>$F43="Completada"</formula>
    </cfRule>
  </conditionalFormatting>
  <conditionalFormatting sqref="E55">
    <cfRule type="expression" dxfId="36669" priority="1918">
      <formula>$F55="Completada"</formula>
    </cfRule>
    <cfRule type="expression" dxfId="36668" priority="1919">
      <formula>(#REF!=0)*(#REF!&lt;&gt;"")*(LEN(#REF!)=0)*(($F55="")+($F55="En curso"))</formula>
    </cfRule>
    <cfRule type="expression" dxfId="36667" priority="1920">
      <formula>(#REF!&lt;0)*(LEN(#REF!)=0)*(($F55="")+($F55="En curso"))</formula>
    </cfRule>
    <cfRule type="expression" dxfId="36666" priority="1913">
      <formula>$F55="Vencida"</formula>
    </cfRule>
    <cfRule type="expression" dxfId="36665" priority="1914">
      <formula>$F55="Cancelada"</formula>
    </cfRule>
    <cfRule type="expression" dxfId="36664" priority="1915">
      <formula>$F55="Pausada"</formula>
    </cfRule>
    <cfRule type="expression" dxfId="36663" priority="1916">
      <formula>$F55="Para hoy"</formula>
    </cfRule>
    <cfRule type="expression" dxfId="36662" priority="1917">
      <formula>$F55="En curso"</formula>
    </cfRule>
  </conditionalFormatting>
  <conditionalFormatting sqref="E59">
    <cfRule type="expression" dxfId="36661" priority="1022">
      <formula>$F52="Completada"</formula>
    </cfRule>
    <cfRule type="expression" dxfId="36660" priority="1027">
      <formula>$F52="Pausada"</formula>
    </cfRule>
    <cfRule type="expression" dxfId="36659" priority="1028">
      <formula>$F52="Para hoy"</formula>
    </cfRule>
    <cfRule type="expression" dxfId="36658" priority="1021">
      <formula>$F52="En curso"</formula>
    </cfRule>
    <cfRule type="expression" dxfId="36657" priority="1023">
      <formula>(#REF!=0)*(#REF!&lt;&gt;"")*(LEN(#REF!)=0)*(($F52="")+($F52="En curso"))</formula>
    </cfRule>
    <cfRule type="expression" dxfId="36656" priority="1020">
      <formula>$F52="Para hoy"</formula>
    </cfRule>
    <cfRule type="expression" dxfId="36655" priority="1019">
      <formula>$F52="Pausada"</formula>
    </cfRule>
    <cfRule type="expression" dxfId="36654" priority="1017">
      <formula>$F52="Vencida"</formula>
    </cfRule>
    <cfRule type="expression" dxfId="36653" priority="1024">
      <formula>(#REF!&lt;0)*(LEN(#REF!)=0)*(($F52="")+($F52="En curso"))</formula>
    </cfRule>
    <cfRule type="expression" dxfId="36652" priority="1032">
      <formula>(#REF!&lt;0)*(LEN(#REF!)=0)*(($F52="")+($F52="En curso"))</formula>
    </cfRule>
    <cfRule type="expression" dxfId="36651" priority="1031">
      <formula>(#REF!=0)*(#REF!&lt;&gt;"")*(LEN(#REF!)=0)*(($F52="")+($F52="En curso"))</formula>
    </cfRule>
    <cfRule type="expression" dxfId="36650" priority="1030">
      <formula>$F52="Completada"</formula>
    </cfRule>
    <cfRule type="expression" dxfId="36649" priority="1029">
      <formula>$F52="En curso"</formula>
    </cfRule>
    <cfRule type="expression" dxfId="36648" priority="1026">
      <formula>$F52="Cancelada"</formula>
    </cfRule>
    <cfRule type="expression" dxfId="36647" priority="1018">
      <formula>$F52="Cancelada"</formula>
    </cfRule>
    <cfRule type="expression" dxfId="36646" priority="1025">
      <formula>$F52="Vencida"</formula>
    </cfRule>
  </conditionalFormatting>
  <conditionalFormatting sqref="E60">
    <cfRule type="expression" dxfId="36645" priority="1055">
      <formula>(#REF!=0)*(#REF!&lt;&gt;"")*(LEN(#REF!)=0)*(($F52="")+($F52="En curso"))</formula>
    </cfRule>
    <cfRule type="expression" dxfId="36644" priority="1054">
      <formula>$F52="Completada"</formula>
    </cfRule>
    <cfRule type="expression" dxfId="36643" priority="1053">
      <formula>$F52="En curso"</formula>
    </cfRule>
    <cfRule type="expression" dxfId="36642" priority="1052">
      <formula>$F52="Para hoy"</formula>
    </cfRule>
    <cfRule type="expression" dxfId="36641" priority="1049">
      <formula>$F52="Vencida"</formula>
    </cfRule>
    <cfRule type="expression" dxfId="36640" priority="1035">
      <formula>$F60="Pausada"</formula>
    </cfRule>
    <cfRule type="expression" dxfId="36639" priority="1034">
      <formula>$F60="Cancelada"</formula>
    </cfRule>
    <cfRule type="expression" dxfId="36638" priority="1033">
      <formula>$F60="Vencida"</formula>
    </cfRule>
    <cfRule type="expression" dxfId="36637" priority="1039">
      <formula>(#REF!=0)*(#REF!&lt;&gt;"")*(LEN(#REF!)=0)*(($F60="")+($F60="En curso"))</formula>
    </cfRule>
    <cfRule type="expression" dxfId="36636" priority="1040">
      <formula>(#REF!&lt;0)*(LEN(#REF!)=0)*(($F60="")+($F60="En curso"))</formula>
    </cfRule>
    <cfRule type="expression" dxfId="36635" priority="1038">
      <formula>$F60="Completada"</formula>
    </cfRule>
    <cfRule type="expression" dxfId="36634" priority="1051">
      <formula>$F52="Pausada"</formula>
    </cfRule>
    <cfRule type="expression" dxfId="36633" priority="1050">
      <formula>$F52="Cancelada"</formula>
    </cfRule>
    <cfRule type="expression" dxfId="36632" priority="1056">
      <formula>(#REF!&lt;0)*(LEN(#REF!)=0)*(($F52="")+($F52="En curso"))</formula>
    </cfRule>
    <cfRule type="expression" dxfId="36631" priority="1037">
      <formula>$F60="En curso"</formula>
    </cfRule>
    <cfRule type="expression" dxfId="36630" priority="1036">
      <formula>$F60="Para hoy"</formula>
    </cfRule>
  </conditionalFormatting>
  <conditionalFormatting sqref="E62">
    <cfRule type="expression" dxfId="36629" priority="2079">
      <formula>(#REF!=0)*(#REF!&lt;&gt;"")*(LEN(#REF!)=0)*(($F40="")+($F40="En curso"))</formula>
    </cfRule>
    <cfRule type="expression" dxfId="36628" priority="2078">
      <formula>$F40="Completada"</formula>
    </cfRule>
    <cfRule type="expression" dxfId="36627" priority="2075">
      <formula>$F40="Pausada"</formula>
    </cfRule>
    <cfRule type="expression" dxfId="36626" priority="2080">
      <formula>(#REF!&lt;0)*(LEN(#REF!)=0)*(($F40="")+($F40="En curso"))</formula>
    </cfRule>
    <cfRule type="expression" dxfId="36625" priority="2077">
      <formula>$F40="En curso"</formula>
    </cfRule>
    <cfRule type="expression" dxfId="36624" priority="2076">
      <formula>$F40="Para hoy"</formula>
    </cfRule>
    <cfRule type="expression" dxfId="36623" priority="2074">
      <formula>$F40="Cancelada"</formula>
    </cfRule>
    <cfRule type="expression" dxfId="36622" priority="2073">
      <formula>$F40="Vencida"</formula>
    </cfRule>
    <cfRule type="expression" dxfId="36621" priority="1912">
      <formula>(#REF!&lt;0)*(LEN(#REF!)=0)*(($F62="")+($F62="En curso"))</formula>
    </cfRule>
    <cfRule type="expression" dxfId="36620" priority="1911">
      <formula>(#REF!=0)*(#REF!&lt;&gt;"")*(LEN(#REF!)=0)*(($F62="")+($F62="En curso"))</formula>
    </cfRule>
    <cfRule type="expression" dxfId="36619" priority="1910">
      <formula>$F62="Completada"</formula>
    </cfRule>
    <cfRule type="expression" dxfId="36618" priority="1909">
      <formula>$F62="En curso"</formula>
    </cfRule>
    <cfRule type="expression" dxfId="36617" priority="1908">
      <formula>$F62="Para hoy"</formula>
    </cfRule>
    <cfRule type="expression" dxfId="36616" priority="1907">
      <formula>$F62="Pausada"</formula>
    </cfRule>
    <cfRule type="expression" dxfId="36615" priority="1906">
      <formula>$F62="Cancelada"</formula>
    </cfRule>
    <cfRule type="expression" dxfId="36614" priority="1905">
      <formula>$F62="Vencida"</formula>
    </cfRule>
  </conditionalFormatting>
  <conditionalFormatting sqref="E63">
    <cfRule type="expression" dxfId="36613" priority="965">
      <formula>$F60="En curso"</formula>
    </cfRule>
    <cfRule type="expression" dxfId="36612" priority="967">
      <formula>(#REF!=0)*(#REF!&lt;&gt;"")*(LEN(#REF!)=0)*(($F60="")+($F60="En curso"))</formula>
    </cfRule>
    <cfRule type="expression" dxfId="36611" priority="968">
      <formula>(#REF!&lt;0)*(LEN(#REF!)=0)*(($F60="")+($F60="En curso"))</formula>
    </cfRule>
    <cfRule type="expression" dxfId="36610" priority="966">
      <formula>$F60="Completada"</formula>
    </cfRule>
    <cfRule type="expression" dxfId="36609" priority="962">
      <formula>$F60="Cancelada"</formula>
    </cfRule>
    <cfRule type="expression" dxfId="36608" priority="963">
      <formula>$F60="Pausada"</formula>
    </cfRule>
    <cfRule type="expression" dxfId="36607" priority="964">
      <formula>$F60="Para hoy"</formula>
    </cfRule>
    <cfRule type="expression" dxfId="36606" priority="937">
      <formula>$F59="Vencida"</formula>
    </cfRule>
    <cfRule type="expression" dxfId="36605" priority="961">
      <formula>$F60="Vencida"</formula>
    </cfRule>
    <cfRule type="expression" dxfId="36604" priority="944">
      <formula>(#REF!&lt;0)*(LEN(#REF!)=0)*(($F59="")+($F59="En curso"))</formula>
    </cfRule>
    <cfRule type="expression" dxfId="36603" priority="943">
      <formula>(#REF!=0)*(#REF!&lt;&gt;"")*(LEN(#REF!)=0)*(($F59="")+($F59="En curso"))</formula>
    </cfRule>
    <cfRule type="expression" dxfId="36602" priority="942">
      <formula>$F59="Completada"</formula>
    </cfRule>
    <cfRule type="expression" dxfId="36601" priority="941">
      <formula>$F59="En curso"</formula>
    </cfRule>
    <cfRule type="expression" dxfId="36600" priority="940">
      <formula>$F59="Para hoy"</formula>
    </cfRule>
    <cfRule type="expression" dxfId="36599" priority="939">
      <formula>$F59="Pausada"</formula>
    </cfRule>
    <cfRule type="expression" dxfId="36598" priority="938">
      <formula>$F59="Cancelada"</formula>
    </cfRule>
  </conditionalFormatting>
  <conditionalFormatting sqref="E64:E67">
    <cfRule type="expression" dxfId="36597" priority="2081">
      <formula>#REF!="Vencida"</formula>
    </cfRule>
    <cfRule type="expression" dxfId="36596" priority="2082">
      <formula>#REF!="Cancelada"</formula>
    </cfRule>
    <cfRule type="expression" dxfId="36595" priority="2083">
      <formula>#REF!="Pausada"</formula>
    </cfRule>
    <cfRule type="expression" dxfId="36594" priority="2084">
      <formula>#REF!="Para hoy"</formula>
    </cfRule>
    <cfRule type="expression" dxfId="36593" priority="2085">
      <formula>#REF!="En curso"</formula>
    </cfRule>
    <cfRule type="expression" dxfId="36592" priority="2086">
      <formula>#REF!="Completada"</formula>
    </cfRule>
    <cfRule type="expression" dxfId="36591" priority="2087">
      <formula>(#REF!=0)*(#REF!&lt;&gt;"")*(LEN(#REF!)=0)*((#REF!="")+(#REF!="En curso"))</formula>
    </cfRule>
    <cfRule type="expression" dxfId="36590" priority="2088">
      <formula>(#REF!&lt;0)*(LEN(#REF!)=0)*((#REF!="")+(#REF!="En curso"))</formula>
    </cfRule>
  </conditionalFormatting>
  <conditionalFormatting sqref="E72">
    <cfRule type="expression" dxfId="36589" priority="1897">
      <formula>$F72="Vencida"</formula>
    </cfRule>
    <cfRule type="expression" dxfId="36588" priority="1898">
      <formula>$F72="Cancelada"</formula>
    </cfRule>
    <cfRule type="expression" dxfId="36587" priority="1904">
      <formula>(#REF!&lt;0)*(LEN(#REF!)=0)*(($F72="")+($F72="En curso"))</formula>
    </cfRule>
    <cfRule type="expression" dxfId="36586" priority="1903">
      <formula>(#REF!=0)*(#REF!&lt;&gt;"")*(LEN(#REF!)=0)*(($F72="")+($F72="En curso"))</formula>
    </cfRule>
    <cfRule type="expression" dxfId="36585" priority="1900">
      <formula>$F72="Para hoy"</formula>
    </cfRule>
    <cfRule type="expression" dxfId="36584" priority="1899">
      <formula>$F72="Pausada"</formula>
    </cfRule>
    <cfRule type="expression" dxfId="36583" priority="1901">
      <formula>$F72="En curso"</formula>
    </cfRule>
    <cfRule type="expression" dxfId="36582" priority="1902">
      <formula>$F72="Completada"</formula>
    </cfRule>
  </conditionalFormatting>
  <conditionalFormatting sqref="E14:F14 F15:F16 E17">
    <cfRule type="expression" dxfId="36581" priority="2003">
      <formula>$F14="Pausada"</formula>
    </cfRule>
    <cfRule type="expression" dxfId="36580" priority="2004">
      <formula>$F14="Para hoy"</formula>
    </cfRule>
    <cfRule type="expression" dxfId="36579" priority="2002">
      <formula>$F14="Cancelada"</formula>
    </cfRule>
    <cfRule type="expression" dxfId="36578" priority="2001">
      <formula>$F14="Vencida"</formula>
    </cfRule>
    <cfRule type="expression" dxfId="36577" priority="2008">
      <formula>(#REF!&lt;0)*(LEN(#REF!)=0)*(($F14="")+($F14="En curso"))</formula>
    </cfRule>
    <cfRule type="expression" dxfId="36576" priority="2007">
      <formula>(#REF!=0)*(#REF!&lt;&gt;"")*(LEN(#REF!)=0)*(($F14="")+($F14="En curso"))</formula>
    </cfRule>
    <cfRule type="expression" dxfId="36575" priority="2006">
      <formula>$F14="Completada"</formula>
    </cfRule>
    <cfRule type="expression" dxfId="36574" priority="2005">
      <formula>$F14="En curso"</formula>
    </cfRule>
  </conditionalFormatting>
  <conditionalFormatting sqref="F4:F13">
    <cfRule type="expression" dxfId="36573" priority="270">
      <formula>$F4="Completada"</formula>
    </cfRule>
    <cfRule type="expression" dxfId="36572" priority="269">
      <formula>$F4="En curso"</formula>
    </cfRule>
    <cfRule type="expression" dxfId="36571" priority="265">
      <formula>$F4="Vencida"</formula>
    </cfRule>
    <cfRule type="expression" dxfId="36570" priority="271">
      <formula>(#REF!=0)*(#REF!&lt;&gt;"")*(LEN(#REF!)=0)*(($F4="")+($F4="En curso"))</formula>
    </cfRule>
    <cfRule type="expression" dxfId="36569" priority="272">
      <formula>(#REF!&lt;0)*(LEN(#REF!)=0)*(($F4="")+($F4="En curso"))</formula>
    </cfRule>
    <cfRule type="expression" dxfId="36568" priority="268">
      <formula>$F4="Para hoy"</formula>
    </cfRule>
    <cfRule type="expression" dxfId="36567" priority="267">
      <formula>$F4="Pausada"</formula>
    </cfRule>
    <cfRule type="expression" dxfId="36566" priority="266">
      <formula>$F4="Cancelada"</formula>
    </cfRule>
  </conditionalFormatting>
  <conditionalFormatting sqref="F21:F24">
    <cfRule type="expression" dxfId="36565" priority="118">
      <formula>$F21="Completada"</formula>
    </cfRule>
    <cfRule type="expression" dxfId="36564" priority="113">
      <formula>$F21="Vencida"</formula>
    </cfRule>
    <cfRule type="expression" dxfId="36563" priority="114">
      <formula>$F21="Cancelada"</formula>
    </cfRule>
    <cfRule type="expression" dxfId="36562" priority="120">
      <formula>(#REF!&lt;0)*(LEN(#REF!)=0)*(($F21="")+($F21="En curso"))</formula>
    </cfRule>
    <cfRule type="expression" dxfId="36561" priority="119">
      <formula>(#REF!=0)*(#REF!&lt;&gt;"")*(LEN(#REF!)=0)*(($F21="")+($F21="En curso"))</formula>
    </cfRule>
    <cfRule type="expression" dxfId="36560" priority="117">
      <formula>$F21="En curso"</formula>
    </cfRule>
    <cfRule type="expression" dxfId="36559" priority="116">
      <formula>$F21="Para hoy"</formula>
    </cfRule>
    <cfRule type="expression" dxfId="36558" priority="115">
      <formula>$F21="Pausada"</formula>
    </cfRule>
  </conditionalFormatting>
  <conditionalFormatting sqref="F26:F34">
    <cfRule type="expression" dxfId="36557" priority="1166">
      <formula>$F26="Completada"</formula>
    </cfRule>
    <cfRule type="expression" dxfId="36556" priority="1165">
      <formula>$F26="En curso"</formula>
    </cfRule>
    <cfRule type="expression" dxfId="36555" priority="1164">
      <formula>$F26="Para hoy"</formula>
    </cfRule>
    <cfRule type="expression" dxfId="36554" priority="1163">
      <formula>$F26="Pausada"</formula>
    </cfRule>
    <cfRule type="expression" dxfId="36553" priority="1162">
      <formula>$F26="Cancelada"</formula>
    </cfRule>
    <cfRule type="expression" dxfId="36552" priority="1168">
      <formula>(#REF!&lt;0)*(LEN(#REF!)=0)*(($F26="")+($F26="En curso"))</formula>
    </cfRule>
    <cfRule type="expression" dxfId="36551" priority="1167">
      <formula>(#REF!=0)*(#REF!&lt;&gt;"")*(LEN(#REF!)=0)*(($F26="")+($F26="En curso"))</formula>
    </cfRule>
    <cfRule type="expression" dxfId="36550" priority="1161">
      <formula>$F26="Vencida"</formula>
    </cfRule>
  </conditionalFormatting>
  <conditionalFormatting sqref="F39:F52">
    <cfRule type="expression" dxfId="36549" priority="566">
      <formula>$F39="Completada"</formula>
    </cfRule>
    <cfRule type="expression" dxfId="36548" priority="568">
      <formula>(#REF!&lt;0)*(LEN(#REF!)=0)*(($F39="")+($F39="En curso"))</formula>
    </cfRule>
    <cfRule type="expression" dxfId="36547" priority="565">
      <formula>$F39="En curso"</formula>
    </cfRule>
    <cfRule type="expression" dxfId="36546" priority="564">
      <formula>$F39="Para hoy"</formula>
    </cfRule>
    <cfRule type="expression" dxfId="36545" priority="562">
      <formula>$F39="Cancelada"</formula>
    </cfRule>
    <cfRule type="expression" dxfId="36544" priority="561">
      <formula>$F39="Vencida"</formula>
    </cfRule>
    <cfRule type="expression" dxfId="36543" priority="563">
      <formula>$F39="Pausada"</formula>
    </cfRule>
    <cfRule type="expression" dxfId="36542" priority="567">
      <formula>(#REF!=0)*(#REF!&lt;&gt;"")*(LEN(#REF!)=0)*(($F39="")+($F39="En curso"))</formula>
    </cfRule>
  </conditionalFormatting>
  <conditionalFormatting sqref="F59:F66">
    <cfRule type="expression" dxfId="36541" priority="976">
      <formula>(#REF!&lt;0)*(LEN(#REF!)=0)*(($F59="")+($F59="En curso"))</formula>
    </cfRule>
    <cfRule type="expression" dxfId="36540" priority="975">
      <formula>(#REF!=0)*(#REF!&lt;&gt;"")*(LEN(#REF!)=0)*(($F59="")+($F59="En curso"))</formula>
    </cfRule>
    <cfRule type="expression" dxfId="36539" priority="974">
      <formula>$F59="Completada"</formula>
    </cfRule>
    <cfRule type="expression" dxfId="36538" priority="973">
      <formula>$F59="En curso"</formula>
    </cfRule>
    <cfRule type="expression" dxfId="36537" priority="972">
      <formula>$F59="Para hoy"</formula>
    </cfRule>
    <cfRule type="expression" dxfId="36536" priority="971">
      <formula>$F59="Pausada"</formula>
    </cfRule>
    <cfRule type="expression" dxfId="36535" priority="970">
      <formula>$F59="Cancelada"</formula>
    </cfRule>
    <cfRule type="expression" dxfId="36534" priority="969">
      <formula>$F59="Vencida"</formula>
    </cfRule>
  </conditionalFormatting>
  <conditionalFormatting sqref="G4:G5">
    <cfRule type="expression" dxfId="36533" priority="1952">
      <formula>(#REF!&lt;0)*(LEN(#REF!)=0)*((#REF!="")+(#REF!="En curso"))</formula>
    </cfRule>
    <cfRule type="expression" dxfId="36532" priority="1951">
      <formula>(#REF!=0)*(#REF!&lt;&gt;"")*(LEN(#REF!)=0)*((#REF!="")+(#REF!="En curso"))</formula>
    </cfRule>
    <cfRule type="expression" dxfId="36531" priority="1950">
      <formula>#REF!="Completada"</formula>
    </cfRule>
    <cfRule type="expression" dxfId="36530" priority="1949">
      <formula>#REF!="En curso"</formula>
    </cfRule>
    <cfRule type="expression" dxfId="36529" priority="1947">
      <formula>#REF!="Pausada"</formula>
    </cfRule>
    <cfRule type="expression" dxfId="36528" priority="1946">
      <formula>#REF!="Cancelada"</formula>
    </cfRule>
    <cfRule type="expression" dxfId="36527" priority="1945">
      <formula>#REF!="Vencida"</formula>
    </cfRule>
    <cfRule type="expression" dxfId="36526" priority="1948">
      <formula>#REF!="Para hoy"</formula>
    </cfRule>
  </conditionalFormatting>
  <conditionalFormatting sqref="G4:G7">
    <cfRule type="expression" dxfId="36525" priority="1953">
      <formula>#REF!="Vencida"</formula>
    </cfRule>
    <cfRule type="expression" dxfId="36524" priority="1960">
      <formula>(#REF!&lt;0)*(LEN(#REF!)=0)*((#REF!="")+(#REF!="En curso"))</formula>
    </cfRule>
    <cfRule type="expression" dxfId="36523" priority="1959">
      <formula>(#REF!=0)*(#REF!&lt;&gt;"")*(LEN(#REF!)=0)*((#REF!="")+(#REF!="En curso"))</formula>
    </cfRule>
    <cfRule type="expression" dxfId="36522" priority="1958">
      <formula>#REF!="Completada"</formula>
    </cfRule>
    <cfRule type="expression" dxfId="36521" priority="1957">
      <formula>#REF!="En curso"</formula>
    </cfRule>
    <cfRule type="expression" dxfId="36520" priority="1956">
      <formula>#REF!="Para hoy"</formula>
    </cfRule>
    <cfRule type="expression" dxfId="36519" priority="1955">
      <formula>#REF!="Pausada"</formula>
    </cfRule>
    <cfRule type="expression" dxfId="36518" priority="1954">
      <formula>#REF!="Cancelada"</formula>
    </cfRule>
  </conditionalFormatting>
  <conditionalFormatting sqref="G6 G16 G26:G34">
    <cfRule type="expression" dxfId="36517" priority="1996">
      <formula>#REF!="Para hoy"</formula>
    </cfRule>
    <cfRule type="expression" dxfId="36516" priority="1997">
      <formula>#REF!="En curso"</formula>
    </cfRule>
    <cfRule type="expression" dxfId="36515" priority="1998">
      <formula>#REF!="Completada"</formula>
    </cfRule>
    <cfRule type="expression" dxfId="36514" priority="2000">
      <formula>(#REF!&lt;0)*(LEN(#REF!)=0)*((#REF!="")+(#REF!="En curso"))</formula>
    </cfRule>
    <cfRule type="expression" dxfId="36513" priority="1994">
      <formula>#REF!="Cancelada"</formula>
    </cfRule>
    <cfRule type="expression" dxfId="36512" priority="1995">
      <formula>#REF!="Pausada"</formula>
    </cfRule>
    <cfRule type="expression" dxfId="36511" priority="1999">
      <formula>(#REF!=0)*(#REF!&lt;&gt;"")*(LEN(#REF!)=0)*((#REF!="")+(#REF!="En curso"))</formula>
    </cfRule>
  </conditionalFormatting>
  <conditionalFormatting sqref="G6 G26:G34 G16">
    <cfRule type="expression" dxfId="36510" priority="1993">
      <formula>#REF!="Vencida"</formula>
    </cfRule>
  </conditionalFormatting>
  <conditionalFormatting sqref="G8">
    <cfRule type="expression" dxfId="36509" priority="1424">
      <formula>(#REF!&lt;0)*(LEN(#REF!)=0)*((#REF!="")+(#REF!="En curso"))</formula>
    </cfRule>
    <cfRule type="expression" dxfId="36508" priority="1419">
      <formula>#REF!="Pausada"</formula>
    </cfRule>
    <cfRule type="expression" dxfId="36507" priority="1420">
      <formula>#REF!="Para hoy"</formula>
    </cfRule>
    <cfRule type="expression" dxfId="36506" priority="1421">
      <formula>#REF!="En curso"</formula>
    </cfRule>
    <cfRule type="expression" dxfId="36505" priority="1422">
      <formula>#REF!="Completada"</formula>
    </cfRule>
    <cfRule type="expression" dxfId="36504" priority="1423">
      <formula>(#REF!=0)*(#REF!&lt;&gt;"")*(LEN(#REF!)=0)*((#REF!="")+(#REF!="En curso"))</formula>
    </cfRule>
    <cfRule type="expression" dxfId="36503" priority="1417">
      <formula>#REF!="Vencida"</formula>
    </cfRule>
    <cfRule type="expression" dxfId="36502" priority="1418">
      <formula>#REF!="Cancelada"</formula>
    </cfRule>
  </conditionalFormatting>
  <conditionalFormatting sqref="G8:G14">
    <cfRule type="expression" dxfId="36501" priority="1426">
      <formula>#REF!="Cancelada"</formula>
    </cfRule>
    <cfRule type="expression" dxfId="36500" priority="1427">
      <formula>#REF!="Pausada"</formula>
    </cfRule>
    <cfRule type="expression" dxfId="36499" priority="1428">
      <formula>#REF!="Para hoy"</formula>
    </cfRule>
    <cfRule type="expression" dxfId="36498" priority="1429">
      <formula>#REF!="En curso"</formula>
    </cfRule>
    <cfRule type="expression" dxfId="36497" priority="1425">
      <formula>#REF!="Vencida"</formula>
    </cfRule>
    <cfRule type="expression" dxfId="36496" priority="1430">
      <formula>#REF!="Completada"</formula>
    </cfRule>
    <cfRule type="expression" dxfId="36495" priority="1431">
      <formula>(#REF!=0)*(#REF!&lt;&gt;"")*(LEN(#REF!)=0)*((#REF!="")+(#REF!="En curso"))</formula>
    </cfRule>
    <cfRule type="expression" dxfId="36494" priority="1432">
      <formula>(#REF!&lt;0)*(LEN(#REF!)=0)*((#REF!="")+(#REF!="En curso"))</formula>
    </cfRule>
  </conditionalFormatting>
  <conditionalFormatting sqref="G21:G22">
    <cfRule type="expression" dxfId="36493" priority="173">
      <formula>#REF!="En curso"</formula>
    </cfRule>
    <cfRule type="expression" dxfId="36492" priority="169">
      <formula>#REF!="Vencida"</formula>
    </cfRule>
    <cfRule type="expression" dxfId="36491" priority="170">
      <formula>#REF!="Cancelada"</formula>
    </cfRule>
    <cfRule type="expression" dxfId="36490" priority="171">
      <formula>#REF!="Pausada"</formula>
    </cfRule>
    <cfRule type="expression" dxfId="36489" priority="172">
      <formula>#REF!="Para hoy"</formula>
    </cfRule>
    <cfRule type="expression" dxfId="36488" priority="175">
      <formula>(#REF!=0)*(#REF!&lt;&gt;"")*(LEN(#REF!)=0)*((#REF!="")+(#REF!="En curso"))</formula>
    </cfRule>
    <cfRule type="expression" dxfId="36487" priority="174">
      <formula>#REF!="Completada"</formula>
    </cfRule>
    <cfRule type="expression" dxfId="36486" priority="176">
      <formula>(#REF!&lt;0)*(LEN(#REF!)=0)*((#REF!="")+(#REF!="En curso"))</formula>
    </cfRule>
  </conditionalFormatting>
  <conditionalFormatting sqref="G21:G24">
    <cfRule type="expression" dxfId="36485" priority="181">
      <formula>#REF!="En curso"</formula>
    </cfRule>
    <cfRule type="expression" dxfId="36484" priority="180">
      <formula>#REF!="Para hoy"</formula>
    </cfRule>
    <cfRule type="expression" dxfId="36483" priority="183">
      <formula>(#REF!=0)*(#REF!&lt;&gt;"")*(LEN(#REF!)=0)*((#REF!="")+(#REF!="En curso"))</formula>
    </cfRule>
    <cfRule type="expression" dxfId="36482" priority="184">
      <formula>(#REF!&lt;0)*(LEN(#REF!)=0)*((#REF!="")+(#REF!="En curso"))</formula>
    </cfRule>
    <cfRule type="expression" dxfId="36481" priority="177">
      <formula>#REF!="Vencida"</formula>
    </cfRule>
    <cfRule type="expression" dxfId="36480" priority="178">
      <formula>#REF!="Cancelada"</formula>
    </cfRule>
    <cfRule type="expression" dxfId="36479" priority="179">
      <formula>#REF!="Pausada"</formula>
    </cfRule>
    <cfRule type="expression" dxfId="36478" priority="182">
      <formula>#REF!="Completada"</formula>
    </cfRule>
  </conditionalFormatting>
  <conditionalFormatting sqref="G23">
    <cfRule type="expression" dxfId="36477" priority="1980">
      <formula>#REF!="Para hoy"</formula>
    </cfRule>
    <cfRule type="expression" dxfId="36476" priority="1981">
      <formula>#REF!="En curso"</formula>
    </cfRule>
    <cfRule type="expression" dxfId="36475" priority="1982">
      <formula>#REF!="Completada"</formula>
    </cfRule>
    <cfRule type="expression" dxfId="36474" priority="1983">
      <formula>(#REF!=0)*(#REF!&lt;&gt;"")*(LEN(#REF!)=0)*((#REF!="")+(#REF!="En curso"))</formula>
    </cfRule>
    <cfRule type="expression" dxfId="36473" priority="1984">
      <formula>(#REF!&lt;0)*(LEN(#REF!)=0)*((#REF!="")+(#REF!="En curso"))</formula>
    </cfRule>
    <cfRule type="expression" dxfId="36472" priority="1979">
      <formula>#REF!="Pausada"</formula>
    </cfRule>
    <cfRule type="expression" dxfId="36471" priority="1977">
      <formula>#REF!="Vencida"</formula>
    </cfRule>
    <cfRule type="expression" dxfId="36470" priority="1978">
      <formula>#REF!="Cancelada"</formula>
    </cfRule>
    <cfRule type="expression" dxfId="36469" priority="200">
      <formula>(#REF!&lt;0)*(LEN(#REF!)=0)*((#REF!="")+(#REF!="En curso"))</formula>
    </cfRule>
    <cfRule type="expression" dxfId="36468" priority="199">
      <formula>(#REF!=0)*(#REF!&lt;&gt;"")*(LEN(#REF!)=0)*((#REF!="")+(#REF!="En curso"))</formula>
    </cfRule>
    <cfRule type="expression" dxfId="36467" priority="198">
      <formula>#REF!="Completada"</formula>
    </cfRule>
    <cfRule type="expression" dxfId="36466" priority="197">
      <formula>#REF!="En curso"</formula>
    </cfRule>
    <cfRule type="expression" dxfId="36465" priority="196">
      <formula>#REF!="Para hoy"</formula>
    </cfRule>
    <cfRule type="expression" dxfId="36464" priority="195">
      <formula>#REF!="Pausada"</formula>
    </cfRule>
    <cfRule type="expression" dxfId="36463" priority="194">
      <formula>#REF!="Cancelada"</formula>
    </cfRule>
    <cfRule type="expression" dxfId="36462" priority="193">
      <formula>#REF!="Vencida"</formula>
    </cfRule>
  </conditionalFormatting>
  <conditionalFormatting sqref="G28">
    <cfRule type="expression" dxfId="36461" priority="1524">
      <formula>#REF!="Para hoy"</formula>
    </cfRule>
    <cfRule type="expression" dxfId="36460" priority="1525">
      <formula>#REF!="En curso"</formula>
    </cfRule>
    <cfRule type="expression" dxfId="36459" priority="1526">
      <formula>#REF!="Completada"</formula>
    </cfRule>
    <cfRule type="expression" dxfId="36458" priority="1528">
      <formula>(#REF!&lt;0)*(LEN(#REF!)=0)*((#REF!="")+(#REF!="En curso"))</formula>
    </cfRule>
    <cfRule type="expression" dxfId="36457" priority="1523">
      <formula>#REF!="Pausada"</formula>
    </cfRule>
    <cfRule type="expression" dxfId="36456" priority="1521">
      <formula>#REF!="Vencida"</formula>
    </cfRule>
    <cfRule type="expression" dxfId="36455" priority="1527">
      <formula>(#REF!=0)*(#REF!&lt;&gt;"")*(LEN(#REF!)=0)*((#REF!="")+(#REF!="En curso"))</formula>
    </cfRule>
    <cfRule type="expression" dxfId="36454" priority="1522">
      <formula>#REF!="Cancelada"</formula>
    </cfRule>
  </conditionalFormatting>
  <conditionalFormatting sqref="G39">
    <cfRule type="expression" dxfId="36453" priority="668">
      <formula>#REF!="Para hoy"</formula>
    </cfRule>
    <cfRule type="expression" dxfId="36452" priority="667">
      <formula>#REF!="Pausada"</formula>
    </cfRule>
    <cfRule type="expression" dxfId="36451" priority="666">
      <formula>#REF!="Cancelada"</formula>
    </cfRule>
    <cfRule type="expression" dxfId="36450" priority="665">
      <formula>#REF!="Vencida"</formula>
    </cfRule>
    <cfRule type="expression" dxfId="36449" priority="670">
      <formula>#REF!="Completada"</formula>
    </cfRule>
    <cfRule type="expression" dxfId="36448" priority="672">
      <formula>(#REF!&lt;0)*(LEN(#REF!)=0)*((#REF!="")+(#REF!="En curso"))</formula>
    </cfRule>
    <cfRule type="expression" dxfId="36447" priority="671">
      <formula>(#REF!=0)*(#REF!&lt;&gt;"")*(LEN(#REF!)=0)*((#REF!="")+(#REF!="En curso"))</formula>
    </cfRule>
    <cfRule type="expression" dxfId="36446" priority="669">
      <formula>#REF!="En curso"</formula>
    </cfRule>
  </conditionalFormatting>
  <conditionalFormatting sqref="G39:G41">
    <cfRule type="expression" dxfId="36445" priority="605">
      <formula>#REF!="En curso"</formula>
    </cfRule>
    <cfRule type="expression" dxfId="36444" priority="604">
      <formula>#REF!="Para hoy"</formula>
    </cfRule>
    <cfRule type="expression" dxfId="36443" priority="603">
      <formula>#REF!="Pausada"</formula>
    </cfRule>
    <cfRule type="expression" dxfId="36442" priority="601">
      <formula>#REF!="Vencida"</formula>
    </cfRule>
    <cfRule type="expression" dxfId="36441" priority="602">
      <formula>#REF!="Cancelada"</formula>
    </cfRule>
    <cfRule type="expression" dxfId="36440" priority="608">
      <formula>(#REF!&lt;0)*(LEN(#REF!)=0)*((#REF!="")+(#REF!="En curso"))</formula>
    </cfRule>
    <cfRule type="expression" dxfId="36439" priority="607">
      <formula>(#REF!=0)*(#REF!&lt;&gt;"")*(LEN(#REF!)=0)*((#REF!="")+(#REF!="En curso"))</formula>
    </cfRule>
    <cfRule type="expression" dxfId="36438" priority="606">
      <formula>#REF!="Completada"</formula>
    </cfRule>
  </conditionalFormatting>
  <conditionalFormatting sqref="G40">
    <cfRule type="expression" dxfId="36437" priority="596">
      <formula>#REF!="Para hoy"</formula>
    </cfRule>
    <cfRule type="expression" dxfId="36436" priority="598">
      <formula>#REF!="Completada"</formula>
    </cfRule>
    <cfRule type="expression" dxfId="36435" priority="599">
      <formula>(#REF!=0)*(#REF!&lt;&gt;"")*(LEN(#REF!)=0)*((#REF!="")+(#REF!="En curso"))</formula>
    </cfRule>
    <cfRule type="expression" dxfId="36434" priority="600">
      <formula>(#REF!&lt;0)*(LEN(#REF!)=0)*((#REF!="")+(#REF!="En curso"))</formula>
    </cfRule>
    <cfRule type="expression" dxfId="36433" priority="595">
      <formula>#REF!="Pausada"</formula>
    </cfRule>
    <cfRule type="expression" dxfId="36432" priority="594">
      <formula>#REF!="Cancelada"</formula>
    </cfRule>
    <cfRule type="expression" dxfId="36431" priority="597">
      <formula>#REF!="En curso"</formula>
    </cfRule>
    <cfRule type="expression" dxfId="36430" priority="593">
      <formula>#REF!="Vencida"</formula>
    </cfRule>
  </conditionalFormatting>
  <conditionalFormatting sqref="G41:G51">
    <cfRule type="expression" dxfId="36429" priority="1382">
      <formula>#REF!="Completada"</formula>
    </cfRule>
    <cfRule type="expression" dxfId="36428" priority="1377">
      <formula>#REF!="Vencida"</formula>
    </cfRule>
    <cfRule type="expression" dxfId="36427" priority="1384">
      <formula>(#REF!&lt;0)*(LEN(#REF!)=0)*((#REF!="")+(#REF!="En curso"))</formula>
    </cfRule>
    <cfRule type="expression" dxfId="36426" priority="1381">
      <formula>#REF!="En curso"</formula>
    </cfRule>
    <cfRule type="expression" dxfId="36425" priority="1383">
      <formula>(#REF!=0)*(#REF!&lt;&gt;"")*(LEN(#REF!)=0)*((#REF!="")+(#REF!="En curso"))</formula>
    </cfRule>
    <cfRule type="expression" dxfId="36424" priority="1380">
      <formula>#REF!="Para hoy"</formula>
    </cfRule>
    <cfRule type="expression" dxfId="36423" priority="1379">
      <formula>#REF!="Pausada"</formula>
    </cfRule>
    <cfRule type="expression" dxfId="36422" priority="1378">
      <formula>#REF!="Cancelada"</formula>
    </cfRule>
  </conditionalFormatting>
  <conditionalFormatting sqref="G59:G66">
    <cfRule type="expression" dxfId="36421" priority="986">
      <formula>#REF!="Cancelada"</formula>
    </cfRule>
    <cfRule type="expression" dxfId="36420" priority="989">
      <formula>#REF!="En curso"</formula>
    </cfRule>
    <cfRule type="expression" dxfId="36419" priority="985">
      <formula>#REF!="Vencida"</formula>
    </cfRule>
    <cfRule type="expression" dxfId="36418" priority="991">
      <formula>(#REF!=0)*(#REF!&lt;&gt;"")*(LEN(#REF!)=0)*((#REF!="")+(#REF!="En curso"))</formula>
    </cfRule>
    <cfRule type="expression" dxfId="36417" priority="987">
      <formula>#REF!="Pausada"</formula>
    </cfRule>
    <cfRule type="expression" dxfId="36416" priority="992">
      <formula>(#REF!&lt;0)*(LEN(#REF!)=0)*((#REF!="")+(#REF!="En curso"))</formula>
    </cfRule>
    <cfRule type="expression" dxfId="36415" priority="990">
      <formula>#REF!="Completada"</formula>
    </cfRule>
    <cfRule type="expression" dxfId="36414" priority="988">
      <formula>#REF!="Para hoy"</formula>
    </cfRule>
  </conditionalFormatting>
  <conditionalFormatting sqref="G63">
    <cfRule type="expression" dxfId="36413" priority="981">
      <formula>#REF!="En curso"</formula>
    </cfRule>
    <cfRule type="expression" dxfId="36412" priority="984">
      <formula>(#REF!&lt;0)*(LEN(#REF!)=0)*((#REF!="")+(#REF!="En curso"))</formula>
    </cfRule>
    <cfRule type="expression" dxfId="36411" priority="982">
      <formula>#REF!="Completada"</formula>
    </cfRule>
    <cfRule type="expression" dxfId="36410" priority="979">
      <formula>#REF!="Pausada"</formula>
    </cfRule>
    <cfRule type="expression" dxfId="36409" priority="977">
      <formula>#REF!="Vencida"</formula>
    </cfRule>
    <cfRule type="expression" dxfId="36408" priority="978">
      <formula>#REF!="Cancelada"</formula>
    </cfRule>
    <cfRule type="expression" dxfId="36407" priority="980">
      <formula>#REF!="Para hoy"</formula>
    </cfRule>
    <cfRule type="expression" dxfId="36406" priority="983">
      <formula>(#REF!=0)*(#REF!&lt;&gt;"")*(LEN(#REF!)=0)*((#REF!="")+(#REF!="En curso"))</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1:B32 B59 B5 B29 B52:B53 B42:B50 B61:B62 B40 B21:B22 B26:B27 B7:B14 B24" xr:uid="{2591C517-A215-41F4-AE77-F2F1B939907C}">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43 F45:F52 F39:F41 F63 F21:F24 F4:F16 F26:F33" xr:uid="{7983359B-E000-4660-BBE7-FFF7DA01EA5A}">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30:E34 E63:E67 E39:E51 E59:E60 E4:E14 E21:E24 E16:E17 E26:E28" xr:uid="{ECC05CFD-805A-452D-88F2-1B473680AD2F}"/>
    <dataValidation type="list" errorStyle="warning" allowBlank="1" showInputMessage="1" showErrorMessage="1" error="Seleccione un estado de la lista. Seleccione CANCELAR, presione ALT+FLECHA ABAJO para mostrar las opciones y, después, FLECHA ABAJO y ENTRAR para realizar la selección." sqref="F12 F44 F34 F42 F59:F62 F64:F66" xr:uid="{1E13217E-78A7-4DCA-A791-ED766EAFD0D2}">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3:C66 C39:C51 C59:C60 C21:C24 C4:C16 C26:C34" xr:uid="{CF65F77E-B77E-4B5C-ABD5-3218268845E0}">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1 B30 B4 B63:B67 B33:B34 B41 B28 B6 B60 B39 B23 B16" xr:uid="{AB9A2E2E-B4EB-4D6F-9C9A-89E9FC52E6B3}">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9:E19 B37:E37 B57:E57" xr:uid="{57990E6E-1DD8-4EF4-AF05-860019262761}"/>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9 A37 A57" xr:uid="{C17CDD82-67E1-44D6-BD74-EEE28B0E3C8D}"/>
    <dataValidation allowBlank="1" showInputMessage="1" showErrorMessage="1" prompt="Seleccione el estado en esta columna, debajo de este encabezado. Presione ALT+FLECHA ABAJO para mostrar las opciones y, después, FLECHA ABAJO y ENTRAR para realizar la selección." sqref="F3 F44 F20 F34 F42 F58:F62 F64:F66 F38" xr:uid="{5DF13186-6372-4E74-AF80-2EF747507667}"/>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0:E20 B38:E38 B58:E58 C64:D66 D64:D67 C33:D34 C44" xr:uid="{DEC36CC3-A706-4C9A-8124-54B555CCDEC8}"/>
    <dataValidation allowBlank="1" showInputMessage="1" showErrorMessage="1" prompt="Escriba las notas en esta columna, debajo de este encabezado." sqref="G3 G7 G42:G51 G64:G66 G20 G27 G29:G34 G38 G58:G62" xr:uid="{FD4EC23C-6D8F-4B3E-8DB5-853BE518070F}"/>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9A5D-E452-4DF5-8359-A8096AC7DED6}">
  <sheetPr>
    <tabColor theme="4"/>
    <pageSetUpPr autoPageBreaks="0" fitToPage="1"/>
  </sheetPr>
  <dimension ref="A1:Q86"/>
  <sheetViews>
    <sheetView showGridLines="0" topLeftCell="A2" zoomScale="80" zoomScaleNormal="80" workbookViewId="0">
      <selection activeCell="D9" sqref="D9"/>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127</v>
      </c>
      <c r="C1" s="430"/>
      <c r="D1" s="430"/>
      <c r="E1" s="430"/>
      <c r="F1" s="425"/>
      <c r="G1" s="425"/>
      <c r="H1" s="425"/>
      <c r="I1" s="425"/>
      <c r="J1" s="425"/>
      <c r="K1" s="425"/>
      <c r="L1" s="425"/>
      <c r="M1" s="425"/>
      <c r="N1" s="425"/>
      <c r="O1" s="425"/>
      <c r="P1" s="425"/>
      <c r="Q1" s="425"/>
    </row>
    <row r="2" spans="1:17" s="14" customFormat="1" ht="34.5">
      <c r="A2" s="12"/>
      <c r="B2" s="431" t="s">
        <v>128</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ht="16.899999999999999" customHeight="1">
      <c r="A4" s="25"/>
      <c r="B4" s="16"/>
      <c r="C4" s="10">
        <v>2</v>
      </c>
      <c r="D4" t="s">
        <v>78</v>
      </c>
      <c r="E4" s="10"/>
      <c r="F4"/>
      <c r="G4" s="17"/>
      <c r="H4" s="25"/>
      <c r="I4"/>
      <c r="J4" s="25"/>
      <c r="K4" s="25"/>
      <c r="L4" s="25"/>
      <c r="M4" s="25"/>
      <c r="N4" s="25"/>
      <c r="O4" s="25"/>
      <c r="P4" s="25"/>
      <c r="Q4" s="25"/>
    </row>
    <row r="5" spans="1:17" s="109" customFormat="1">
      <c r="A5" s="104"/>
      <c r="B5" s="105"/>
      <c r="C5" s="106">
        <v>2</v>
      </c>
      <c r="D5" s="107" t="s">
        <v>120</v>
      </c>
      <c r="E5" s="106" t="s">
        <v>121</v>
      </c>
      <c r="F5" s="107"/>
      <c r="G5" s="108"/>
      <c r="H5" s="104"/>
      <c r="I5" s="107"/>
      <c r="J5" s="104"/>
      <c r="K5" s="104"/>
      <c r="L5" s="104"/>
      <c r="M5" s="104"/>
      <c r="N5" s="104"/>
      <c r="O5" s="104"/>
      <c r="P5" s="104"/>
      <c r="Q5" s="104"/>
    </row>
    <row r="6" spans="1:17" ht="21.4" customHeight="1">
      <c r="A6" s="25"/>
      <c r="B6" s="16"/>
      <c r="C6" s="10">
        <v>2</v>
      </c>
      <c r="D6" t="s">
        <v>122</v>
      </c>
      <c r="E6" s="10">
        <v>4</v>
      </c>
      <c r="F6"/>
      <c r="G6" s="111"/>
      <c r="H6" s="25"/>
      <c r="I6"/>
      <c r="J6" s="25"/>
      <c r="K6" s="25"/>
      <c r="L6" s="25"/>
      <c r="M6" s="25"/>
      <c r="N6" s="25"/>
      <c r="O6" s="25"/>
      <c r="P6" s="25"/>
      <c r="Q6" s="25"/>
    </row>
    <row r="7" spans="1:17" s="100" customFormat="1" ht="20.65" customHeight="1">
      <c r="A7" s="96"/>
      <c r="B7" s="127"/>
      <c r="C7" s="97">
        <v>2</v>
      </c>
      <c r="D7" s="99" t="s">
        <v>123</v>
      </c>
      <c r="E7" s="97">
        <v>3</v>
      </c>
      <c r="F7" s="99"/>
      <c r="G7" s="134"/>
      <c r="H7" s="96"/>
      <c r="I7" s="99"/>
      <c r="J7" s="96"/>
      <c r="K7" s="96"/>
      <c r="L7" s="96"/>
      <c r="M7" s="96"/>
      <c r="N7" s="96"/>
      <c r="O7" s="96"/>
      <c r="P7" s="96"/>
      <c r="Q7" s="96"/>
    </row>
    <row r="8" spans="1:17">
      <c r="A8" s="25"/>
      <c r="B8" s="16"/>
      <c r="C8" s="10">
        <v>2</v>
      </c>
      <c r="D8" t="s">
        <v>124</v>
      </c>
      <c r="E8" s="10" t="s">
        <v>101</v>
      </c>
      <c r="F8" s="6"/>
      <c r="G8" s="11"/>
      <c r="H8" s="25"/>
      <c r="I8" s="25"/>
      <c r="J8" s="25"/>
      <c r="K8" s="25"/>
      <c r="L8" s="25"/>
      <c r="M8" s="25"/>
      <c r="N8" s="25"/>
      <c r="O8" s="25"/>
      <c r="P8" s="25"/>
      <c r="Q8" s="25"/>
    </row>
    <row r="9" spans="1:17" s="95" customFormat="1">
      <c r="A9" s="72"/>
      <c r="B9" s="58"/>
      <c r="C9" s="54"/>
      <c r="D9" s="94" t="s">
        <v>129</v>
      </c>
      <c r="E9" s="54"/>
      <c r="F9" s="55"/>
      <c r="G9" s="57"/>
      <c r="H9" s="72"/>
      <c r="I9" s="55"/>
      <c r="J9" s="72"/>
      <c r="K9" s="72"/>
      <c r="L9" s="72"/>
      <c r="M9" s="72"/>
      <c r="N9" s="72"/>
      <c r="O9" s="72"/>
      <c r="P9" s="72"/>
      <c r="Q9" s="72"/>
    </row>
    <row r="10" spans="1:17" s="90" customFormat="1" ht="13.9" customHeight="1">
      <c r="A10" s="85"/>
      <c r="B10" s="86"/>
      <c r="C10" s="87"/>
      <c r="D10" s="102" t="s">
        <v>130</v>
      </c>
      <c r="E10" s="103"/>
      <c r="F10" s="88"/>
      <c r="G10" s="112"/>
      <c r="H10" s="85"/>
      <c r="I10" s="88"/>
      <c r="J10" s="85"/>
      <c r="K10" s="85"/>
      <c r="L10" s="85"/>
      <c r="M10" s="85"/>
      <c r="N10" s="85"/>
      <c r="O10" s="85"/>
      <c r="P10" s="85"/>
      <c r="Q10" s="85"/>
    </row>
    <row r="11" spans="1:17" s="100" customFormat="1">
      <c r="A11" s="96"/>
      <c r="B11" s="110"/>
      <c r="C11" s="97"/>
      <c r="D11" s="98" t="s">
        <v>131</v>
      </c>
      <c r="E11" s="96"/>
      <c r="F11" s="99"/>
      <c r="G11" s="113"/>
      <c r="H11" s="96"/>
      <c r="I11" s="96"/>
      <c r="J11" s="96"/>
      <c r="K11" s="96"/>
      <c r="L11" s="96"/>
      <c r="M11" s="96"/>
      <c r="N11" s="96"/>
      <c r="O11" s="96"/>
      <c r="P11" s="96"/>
      <c r="Q11" s="96"/>
    </row>
    <row r="12" spans="1:17" s="95" customFormat="1">
      <c r="A12" s="72"/>
      <c r="B12" s="58"/>
      <c r="C12" s="54"/>
      <c r="D12" s="94" t="s">
        <v>132</v>
      </c>
      <c r="E12" s="54">
        <v>3.33</v>
      </c>
      <c r="F12" s="55"/>
      <c r="G12" s="57"/>
      <c r="H12" s="72"/>
      <c r="I12" s="72"/>
      <c r="J12" s="72"/>
      <c r="K12" s="72"/>
      <c r="L12" s="72"/>
      <c r="M12" s="72"/>
      <c r="N12" s="72"/>
      <c r="O12" s="72"/>
      <c r="P12" s="72"/>
      <c r="Q12" s="72"/>
    </row>
    <row r="13" spans="1:17" s="90" customFormat="1">
      <c r="A13" s="85"/>
      <c r="B13" s="86"/>
      <c r="C13" s="87"/>
      <c r="D13" s="102" t="s">
        <v>133</v>
      </c>
      <c r="E13" s="87">
        <v>0.5</v>
      </c>
      <c r="F13" s="88"/>
      <c r="G13" s="92"/>
      <c r="H13" s="85"/>
      <c r="I13" s="85"/>
      <c r="J13" s="85"/>
      <c r="K13" s="85"/>
      <c r="L13" s="85"/>
      <c r="M13" s="85"/>
      <c r="N13" s="85"/>
      <c r="O13" s="85"/>
      <c r="P13" s="85"/>
      <c r="Q13" s="85"/>
    </row>
    <row r="14" spans="1:17" s="90" customFormat="1">
      <c r="A14" s="85"/>
      <c r="B14" s="86"/>
      <c r="C14" s="87"/>
      <c r="D14" s="101" t="s">
        <v>134</v>
      </c>
      <c r="E14" s="87">
        <v>4</v>
      </c>
      <c r="F14" s="88"/>
      <c r="G14" s="92"/>
      <c r="H14" s="85"/>
      <c r="I14" s="85"/>
      <c r="J14" s="85"/>
      <c r="K14" s="85"/>
      <c r="L14" s="85"/>
      <c r="M14" s="85"/>
      <c r="N14" s="85"/>
      <c r="O14" s="85"/>
      <c r="P14" s="85"/>
      <c r="Q14" s="85"/>
    </row>
    <row r="15" spans="1:17" s="90" customFormat="1">
      <c r="A15" s="85"/>
      <c r="B15" s="86"/>
      <c r="C15" s="87"/>
      <c r="D15" s="101" t="s">
        <v>135</v>
      </c>
      <c r="E15" s="87">
        <v>2</v>
      </c>
      <c r="F15" s="88"/>
      <c r="G15" s="92"/>
      <c r="H15" s="85"/>
      <c r="I15" s="85"/>
      <c r="J15" s="85"/>
      <c r="K15" s="85"/>
      <c r="L15" s="85"/>
      <c r="M15" s="85"/>
      <c r="N15" s="85"/>
      <c r="O15" s="85"/>
      <c r="P15" s="85"/>
      <c r="Q15" s="85"/>
    </row>
    <row r="16" spans="1:17" s="90" customFormat="1">
      <c r="A16" s="85"/>
      <c r="B16" s="86"/>
      <c r="C16" s="87"/>
      <c r="D16" s="101" t="s">
        <v>136</v>
      </c>
      <c r="E16" s="87">
        <v>5</v>
      </c>
      <c r="F16" s="88"/>
      <c r="G16" s="92"/>
      <c r="H16" s="85"/>
      <c r="I16" s="85"/>
      <c r="J16" s="85"/>
      <c r="K16" s="85"/>
      <c r="L16" s="85"/>
      <c r="M16" s="85"/>
      <c r="N16" s="85"/>
      <c r="O16" s="85"/>
      <c r="P16" s="85"/>
      <c r="Q16" s="85"/>
    </row>
    <row r="17" spans="1:17" s="90" customFormat="1">
      <c r="A17" s="85"/>
      <c r="B17" s="86"/>
      <c r="C17" s="87"/>
      <c r="D17" s="102" t="s">
        <v>137</v>
      </c>
      <c r="E17" s="87">
        <v>2</v>
      </c>
      <c r="F17" s="88"/>
      <c r="G17" s="92"/>
      <c r="H17" s="85"/>
      <c r="I17" s="85"/>
      <c r="J17" s="85"/>
      <c r="K17" s="85"/>
      <c r="L17" s="85"/>
      <c r="M17" s="85"/>
      <c r="N17" s="85"/>
      <c r="O17" s="85"/>
      <c r="P17" s="85"/>
      <c r="Q17" s="85"/>
    </row>
    <row r="18" spans="1:17" s="90" customFormat="1">
      <c r="A18" s="85"/>
      <c r="B18" s="86"/>
      <c r="C18" s="87"/>
      <c r="D18" s="102" t="s">
        <v>138</v>
      </c>
      <c r="E18" s="87">
        <v>4</v>
      </c>
      <c r="F18" s="88"/>
      <c r="G18" s="92"/>
      <c r="H18" s="85"/>
      <c r="I18" s="85"/>
      <c r="J18" s="85"/>
      <c r="K18" s="85"/>
      <c r="L18" s="85"/>
      <c r="M18" s="85"/>
      <c r="N18" s="85"/>
      <c r="O18" s="85"/>
      <c r="P18" s="85"/>
      <c r="Q18" s="85"/>
    </row>
    <row r="19" spans="1:17" s="82" customFormat="1">
      <c r="A19" s="79"/>
      <c r="B19" s="79"/>
      <c r="C19" s="80">
        <v>2</v>
      </c>
      <c r="D19" s="79" t="s">
        <v>116</v>
      </c>
      <c r="E19" s="79"/>
      <c r="F19" s="81" t="s">
        <v>72</v>
      </c>
      <c r="G19" s="79"/>
      <c r="H19" s="79"/>
      <c r="I19" s="79"/>
      <c r="J19" s="79"/>
      <c r="K19" s="79"/>
      <c r="L19" s="79"/>
      <c r="M19" s="79"/>
      <c r="N19" s="79"/>
      <c r="O19" s="79"/>
      <c r="P19" s="79"/>
      <c r="Q19" s="79"/>
    </row>
    <row r="20" spans="1:17">
      <c r="A20" s="25"/>
      <c r="B20" s="25"/>
      <c r="C20" s="25"/>
      <c r="D20"/>
      <c r="E20" s="15">
        <f>SUM(E4:E19)</f>
        <v>27.83</v>
      </c>
      <c r="F20"/>
      <c r="G20" s="25"/>
      <c r="H20" s="25"/>
      <c r="I20" s="25"/>
      <c r="J20" s="25"/>
      <c r="K20" s="25"/>
      <c r="L20" s="25"/>
      <c r="M20" s="25"/>
      <c r="N20" s="25"/>
      <c r="O20" s="25"/>
      <c r="P20" s="25"/>
      <c r="Q20" s="25"/>
    </row>
    <row r="21" spans="1:17">
      <c r="A21" s="25"/>
      <c r="B21" s="25"/>
      <c r="C21" s="25"/>
      <c r="D21" s="25"/>
      <c r="E21" s="25"/>
      <c r="F21" s="25"/>
      <c r="G21" s="25"/>
      <c r="H21" s="25"/>
      <c r="I21" s="25"/>
      <c r="J21" s="25"/>
      <c r="K21" s="25"/>
      <c r="L21" s="25"/>
      <c r="M21" s="25"/>
      <c r="N21" s="25"/>
      <c r="O21" s="25"/>
      <c r="P21" s="25"/>
      <c r="Q21" s="25"/>
    </row>
    <row r="22" spans="1:17" s="14" customFormat="1" ht="34.5">
      <c r="A22" s="12"/>
      <c r="B22" s="431" t="s">
        <v>139</v>
      </c>
      <c r="C22" s="431"/>
      <c r="D22" s="431"/>
      <c r="E22" s="431"/>
      <c r="F22" s="13"/>
      <c r="G22" s="13"/>
      <c r="H22" s="13"/>
      <c r="I22" s="13"/>
      <c r="J22" s="13"/>
      <c r="K22" s="13"/>
    </row>
    <row r="23" spans="1:17" s="1" customFormat="1">
      <c r="A23" s="23"/>
      <c r="B23" s="7" t="s">
        <v>4</v>
      </c>
      <c r="C23" s="8" t="s">
        <v>5</v>
      </c>
      <c r="D23" s="8" t="s">
        <v>6</v>
      </c>
      <c r="E23" s="8" t="s">
        <v>7</v>
      </c>
      <c r="F23" s="24" t="s">
        <v>8</v>
      </c>
      <c r="G23" s="9" t="s">
        <v>9</v>
      </c>
      <c r="H23" s="23"/>
      <c r="I23" s="23"/>
      <c r="J23" s="23"/>
      <c r="K23" s="23"/>
      <c r="L23" s="23"/>
      <c r="M23" s="23"/>
      <c r="N23" s="23"/>
      <c r="O23" s="23"/>
      <c r="P23" s="23"/>
      <c r="Q23" s="23"/>
    </row>
    <row r="24" spans="1:17" ht="19.7" customHeight="1">
      <c r="A24" s="25"/>
      <c r="B24" s="16"/>
      <c r="C24" s="10"/>
      <c r="D24"/>
      <c r="E24" s="30"/>
      <c r="F24"/>
      <c r="G24" s="38"/>
      <c r="H24" s="25"/>
      <c r="I24" s="25"/>
      <c r="J24" s="25"/>
      <c r="K24" s="25"/>
      <c r="L24" s="25"/>
      <c r="M24" s="25"/>
      <c r="N24" s="25"/>
      <c r="O24" s="25"/>
      <c r="P24" s="25"/>
      <c r="Q24" s="25"/>
    </row>
    <row r="25" spans="1:17" ht="19.7" customHeight="1">
      <c r="A25" s="25"/>
      <c r="B25" s="16"/>
      <c r="C25" s="10"/>
      <c r="D25" s="78"/>
      <c r="E25" s="10"/>
      <c r="F25"/>
      <c r="G25" s="17"/>
      <c r="H25" s="25"/>
      <c r="I25" s="25"/>
      <c r="J25" s="25"/>
      <c r="K25" s="25"/>
      <c r="L25" s="25"/>
      <c r="M25" s="25"/>
      <c r="N25" s="25"/>
      <c r="O25" s="25"/>
      <c r="P25" s="25"/>
      <c r="Q25" s="25"/>
    </row>
    <row r="26" spans="1:17" customFormat="1">
      <c r="B26" s="16"/>
      <c r="C26" s="10"/>
      <c r="E26" s="10"/>
      <c r="G26" s="17"/>
    </row>
    <row r="27" spans="1:17" ht="13.9" customHeight="1">
      <c r="A27" s="25"/>
      <c r="B27" s="16"/>
      <c r="C27" s="10"/>
      <c r="D27"/>
      <c r="E27" s="10"/>
      <c r="F27"/>
      <c r="G27" s="19"/>
      <c r="H27" s="25"/>
      <c r="I27" s="25"/>
      <c r="J27" s="25"/>
      <c r="K27" s="25"/>
      <c r="L27" s="25"/>
      <c r="M27" s="25"/>
      <c r="N27" s="25"/>
      <c r="O27" s="25"/>
      <c r="P27" s="25"/>
      <c r="Q27" s="25"/>
    </row>
    <row r="28" spans="1:17">
      <c r="A28" s="25"/>
      <c r="B28" s="16"/>
      <c r="C28"/>
      <c r="D28"/>
      <c r="E28" s="10"/>
      <c r="F28"/>
      <c r="G28" s="17"/>
      <c r="H28" s="25"/>
      <c r="I28"/>
      <c r="J28" s="25"/>
      <c r="K28" s="25"/>
      <c r="L28" s="25"/>
      <c r="M28" s="25"/>
      <c r="N28" s="25"/>
      <c r="O28" s="25"/>
      <c r="P28" s="25"/>
      <c r="Q28" s="25"/>
    </row>
    <row r="29" spans="1:17">
      <c r="A29" s="25"/>
      <c r="B29" s="16"/>
      <c r="C29" s="10"/>
      <c r="D29"/>
      <c r="E29" s="10"/>
      <c r="F29"/>
      <c r="G29" s="17"/>
      <c r="H29" s="25"/>
      <c r="I29"/>
      <c r="J29" s="25"/>
      <c r="K29" s="25"/>
      <c r="L29" s="25"/>
      <c r="M29" s="25"/>
      <c r="N29" s="25"/>
      <c r="O29" s="25"/>
      <c r="P29" s="25"/>
      <c r="Q29" s="25"/>
    </row>
    <row r="30" spans="1:17">
      <c r="A30" s="25"/>
      <c r="B30" s="40"/>
      <c r="C30" s="41"/>
      <c r="D30" s="42"/>
      <c r="E30" s="41"/>
      <c r="F30" s="42"/>
      <c r="G30" s="17"/>
      <c r="H30" s="25"/>
      <c r="I30" s="25"/>
      <c r="J30" s="25"/>
      <c r="K30" s="25"/>
      <c r="L30" s="25"/>
      <c r="M30" s="25"/>
      <c r="N30" s="25"/>
      <c r="O30" s="25"/>
      <c r="P30" s="25"/>
      <c r="Q30" s="25"/>
    </row>
    <row r="31" spans="1:17">
      <c r="A31" s="25"/>
      <c r="B31" s="4"/>
      <c r="C31" s="5"/>
      <c r="D31"/>
      <c r="E31" s="10"/>
      <c r="F31"/>
      <c r="G31" s="19"/>
      <c r="H31" s="25"/>
      <c r="I31" s="25"/>
      <c r="J31" s="25"/>
      <c r="K31" s="25"/>
      <c r="L31" s="25"/>
      <c r="M31" s="25"/>
      <c r="N31" s="25"/>
      <c r="O31" s="25"/>
      <c r="P31" s="25"/>
      <c r="Q31" s="25"/>
    </row>
    <row r="32" spans="1:17">
      <c r="A32" s="25"/>
      <c r="B32" s="16"/>
      <c r="C32" s="10"/>
      <c r="D32"/>
      <c r="E32" s="10"/>
      <c r="F32"/>
      <c r="G32" s="17"/>
      <c r="H32" s="25"/>
      <c r="I32" s="25"/>
      <c r="J32" s="25"/>
      <c r="K32" s="25"/>
      <c r="L32" s="25"/>
      <c r="M32" s="25"/>
      <c r="N32" s="25"/>
      <c r="O32" s="25"/>
      <c r="P32" s="25"/>
      <c r="Q32" s="25"/>
    </row>
    <row r="33" spans="1:17">
      <c r="A33" s="25"/>
      <c r="B33" s="16"/>
      <c r="C33" s="10"/>
      <c r="D33" s="28"/>
      <c r="E33" s="29"/>
      <c r="F33"/>
      <c r="G33" s="17"/>
      <c r="H33" s="25"/>
      <c r="I33" s="25"/>
      <c r="J33" s="25"/>
      <c r="K33" s="25"/>
      <c r="L33" s="25"/>
      <c r="M33" s="25"/>
      <c r="N33" s="25"/>
      <c r="O33" s="25"/>
      <c r="P33" s="25"/>
      <c r="Q33" s="25"/>
    </row>
    <row r="34" spans="1:17">
      <c r="A34" s="25"/>
      <c r="B34" s="16"/>
      <c r="C34" s="10"/>
      <c r="D34"/>
      <c r="E34" s="10"/>
      <c r="F34"/>
      <c r="G34" s="17"/>
      <c r="H34" s="25"/>
      <c r="I34" s="25"/>
      <c r="J34" s="25"/>
      <c r="K34" s="25"/>
      <c r="L34" s="25"/>
      <c r="M34" s="25"/>
      <c r="N34" s="25"/>
      <c r="O34" s="25"/>
      <c r="P34" s="25"/>
      <c r="Q34" s="25"/>
    </row>
    <row r="35" spans="1:17">
      <c r="A35" s="25"/>
      <c r="B35" s="16"/>
      <c r="C35" s="10"/>
      <c r="D35"/>
      <c r="E35" s="10"/>
      <c r="F35"/>
      <c r="G35" s="17"/>
      <c r="H35" s="25"/>
      <c r="I35" s="25"/>
      <c r="J35" s="25"/>
      <c r="K35" s="25"/>
      <c r="L35" s="25"/>
      <c r="M35" s="25"/>
      <c r="N35" s="25"/>
      <c r="O35" s="25"/>
      <c r="P35" s="25"/>
      <c r="Q35" s="25"/>
    </row>
    <row r="36" spans="1:17">
      <c r="A36" s="25"/>
      <c r="B36" s="16"/>
      <c r="C36" s="10"/>
      <c r="D36"/>
      <c r="E36" s="10"/>
      <c r="F36"/>
      <c r="G36" s="17"/>
      <c r="H36" s="25"/>
      <c r="I36" s="25"/>
      <c r="J36" s="25"/>
      <c r="K36" s="25"/>
      <c r="L36" s="25"/>
      <c r="M36" s="25"/>
      <c r="N36" s="25"/>
      <c r="O36" s="25"/>
      <c r="P36" s="25"/>
      <c r="Q36" s="25"/>
    </row>
    <row r="37" spans="1:17">
      <c r="A37" s="25"/>
      <c r="B37" s="16"/>
      <c r="C37" s="10"/>
      <c r="D37"/>
      <c r="E37" s="10"/>
      <c r="F37"/>
      <c r="G37" s="17"/>
      <c r="H37" s="25"/>
      <c r="I37" s="25"/>
      <c r="J37" s="25"/>
      <c r="K37" s="25"/>
      <c r="L37" s="25"/>
      <c r="M37" s="25"/>
      <c r="N37" s="25"/>
      <c r="O37" s="25"/>
      <c r="P37" s="25"/>
      <c r="Q37" s="25"/>
    </row>
    <row r="38" spans="1:17">
      <c r="A38" s="25"/>
      <c r="B38"/>
      <c r="C38"/>
      <c r="D38"/>
      <c r="E38" s="18">
        <f>SUBTOTAL(109,Lista31115[Estimación])</f>
        <v>0</v>
      </c>
      <c r="F38">
        <f>SUBTOTAL(109,Lista31115[ESTADO])</f>
        <v>0</v>
      </c>
      <c r="G38"/>
      <c r="H38" s="25"/>
      <c r="I38" s="25"/>
      <c r="J38" s="25"/>
      <c r="K38" s="25"/>
      <c r="L38" s="25"/>
      <c r="M38" s="25"/>
      <c r="N38" s="25"/>
      <c r="O38" s="25"/>
      <c r="P38" s="25"/>
      <c r="Q38" s="25"/>
    </row>
    <row r="40" spans="1:17" s="14" customFormat="1" ht="34.5">
      <c r="A40" s="12"/>
      <c r="B40" s="431" t="s">
        <v>140</v>
      </c>
      <c r="C40" s="431"/>
      <c r="D40" s="431"/>
      <c r="E40" s="431"/>
      <c r="F40" s="13"/>
      <c r="G40" s="13"/>
      <c r="H40" s="13"/>
      <c r="I40" s="13"/>
      <c r="J40" s="13"/>
      <c r="K40" s="13"/>
    </row>
    <row r="41" spans="1:17" s="1" customFormat="1">
      <c r="A41" s="23"/>
      <c r="B41" s="7" t="s">
        <v>4</v>
      </c>
      <c r="C41" s="8" t="s">
        <v>5</v>
      </c>
      <c r="D41" s="8" t="s">
        <v>6</v>
      </c>
      <c r="E41" s="8" t="s">
        <v>7</v>
      </c>
      <c r="F41" s="24" t="s">
        <v>8</v>
      </c>
      <c r="G41" s="9" t="s">
        <v>9</v>
      </c>
      <c r="H41" s="23"/>
      <c r="I41" s="23"/>
      <c r="J41" s="23"/>
      <c r="K41" s="23"/>
      <c r="L41" s="23"/>
      <c r="M41" s="23"/>
      <c r="N41" s="23"/>
      <c r="O41" s="23"/>
      <c r="P41" s="23"/>
      <c r="Q41" s="23"/>
    </row>
    <row r="42" spans="1:17">
      <c r="A42" s="25"/>
      <c r="B42" s="16"/>
      <c r="C42" s="10"/>
      <c r="D42"/>
      <c r="E42" s="10"/>
      <c r="F42"/>
      <c r="G42" s="17"/>
      <c r="H42" s="25"/>
      <c r="I42" s="25"/>
      <c r="J42" s="25"/>
      <c r="K42" s="25"/>
      <c r="L42" s="25"/>
      <c r="M42" s="25"/>
      <c r="N42" s="25"/>
      <c r="O42" s="25"/>
      <c r="P42" s="25"/>
      <c r="Q42" s="25"/>
    </row>
    <row r="43" spans="1:17">
      <c r="A43" s="25"/>
      <c r="B43" s="16"/>
      <c r="C43" s="10"/>
      <c r="D43"/>
      <c r="E43" s="10"/>
      <c r="F43"/>
      <c r="G43" s="39"/>
      <c r="H43" s="25"/>
      <c r="I43" s="25"/>
      <c r="J43" s="25"/>
      <c r="K43" s="25"/>
      <c r="L43" s="25"/>
      <c r="M43" s="25"/>
      <c r="N43" s="25"/>
      <c r="O43" s="25"/>
      <c r="P43" s="25"/>
      <c r="Q43" s="25"/>
    </row>
    <row r="44" spans="1:17">
      <c r="A44" s="25"/>
      <c r="B44" s="4"/>
      <c r="C44" s="5"/>
      <c r="D44"/>
      <c r="E44" s="30"/>
      <c r="F44"/>
      <c r="G44" s="19"/>
      <c r="H44" s="25"/>
      <c r="I44" s="25"/>
      <c r="J44" s="25"/>
      <c r="K44" s="25"/>
      <c r="L44" s="25"/>
      <c r="M44" s="25"/>
      <c r="N44" s="25"/>
      <c r="O44" s="25"/>
      <c r="P44" s="25"/>
      <c r="Q44" s="25"/>
    </row>
    <row r="45" spans="1:17">
      <c r="A45" s="25"/>
      <c r="B45" s="16"/>
      <c r="C45" s="10"/>
      <c r="D45"/>
      <c r="E45" s="30"/>
      <c r="F45"/>
      <c r="G45" s="17"/>
      <c r="H45" s="25"/>
      <c r="I45" s="25"/>
      <c r="J45" s="25"/>
      <c r="K45" s="25"/>
      <c r="L45" s="25"/>
      <c r="M45" s="25"/>
      <c r="N45" s="25"/>
      <c r="O45" s="25"/>
      <c r="P45" s="25"/>
      <c r="Q45" s="25"/>
    </row>
    <row r="46" spans="1:17">
      <c r="A46" s="25"/>
      <c r="B46" s="16"/>
      <c r="C46" s="10"/>
      <c r="D46"/>
      <c r="E46" s="30"/>
      <c r="F46"/>
      <c r="G46" s="17"/>
      <c r="H46" s="25"/>
      <c r="I46" s="25"/>
      <c r="J46" s="25"/>
      <c r="K46" s="25"/>
      <c r="L46" s="25"/>
      <c r="M46" s="25"/>
      <c r="N46" s="25"/>
      <c r="O46" s="25"/>
      <c r="P46" s="25"/>
      <c r="Q46" s="25"/>
    </row>
    <row r="47" spans="1:17">
      <c r="A47" s="25"/>
      <c r="B47" s="16"/>
      <c r="C47" s="10"/>
      <c r="D47"/>
      <c r="E47" s="30"/>
      <c r="F47"/>
      <c r="G47" s="17"/>
      <c r="H47" s="25"/>
      <c r="I47" s="25"/>
      <c r="J47" s="25"/>
      <c r="K47" s="25"/>
      <c r="L47" s="25"/>
      <c r="M47" s="25"/>
      <c r="N47" s="25"/>
      <c r="O47" s="25"/>
      <c r="P47" s="25"/>
      <c r="Q47" s="25"/>
    </row>
    <row r="48" spans="1:17">
      <c r="A48" s="25"/>
      <c r="B48" s="16"/>
      <c r="C48" s="10"/>
      <c r="D48"/>
      <c r="E48" s="30"/>
      <c r="F48"/>
      <c r="G48" s="17"/>
      <c r="H48" s="25"/>
      <c r="I48" s="25"/>
      <c r="J48" s="25"/>
      <c r="K48" s="25"/>
      <c r="L48" s="25"/>
      <c r="M48" s="25"/>
      <c r="N48" s="25"/>
      <c r="O48" s="25"/>
      <c r="P48" s="25"/>
      <c r="Q48" s="25"/>
    </row>
    <row r="49" spans="1:17">
      <c r="A49" s="25"/>
      <c r="B49" s="16"/>
      <c r="C49" s="10"/>
      <c r="D49"/>
      <c r="E49" s="30"/>
      <c r="F49"/>
      <c r="G49" s="17"/>
      <c r="H49" s="25"/>
      <c r="I49" s="25"/>
      <c r="J49" s="25"/>
      <c r="K49" s="25"/>
      <c r="L49" s="25"/>
      <c r="M49" s="25"/>
      <c r="N49" s="25"/>
      <c r="O49" s="25"/>
      <c r="P49" s="25"/>
      <c r="Q49" s="25"/>
    </row>
    <row r="50" spans="1:17">
      <c r="A50" s="25"/>
      <c r="B50" s="16"/>
      <c r="C50" s="10"/>
      <c r="D50"/>
      <c r="E50" s="30"/>
      <c r="F50"/>
      <c r="G50" s="17"/>
      <c r="H50" s="25"/>
      <c r="I50" s="25"/>
      <c r="J50" s="25"/>
      <c r="K50" s="25"/>
      <c r="L50" s="25"/>
      <c r="M50" s="25"/>
      <c r="N50" s="25"/>
      <c r="O50" s="25"/>
      <c r="P50" s="25"/>
      <c r="Q50" s="25"/>
    </row>
    <row r="51" spans="1:17">
      <c r="A51" s="25"/>
      <c r="B51" s="16"/>
      <c r="C51" s="10"/>
      <c r="D51"/>
      <c r="E51" s="30"/>
      <c r="F51"/>
      <c r="G51" s="17"/>
      <c r="H51" s="25"/>
      <c r="I51" s="25"/>
      <c r="J51" s="25"/>
      <c r="K51" s="25"/>
      <c r="L51" s="25"/>
      <c r="M51" s="25"/>
      <c r="N51" s="25"/>
      <c r="O51" s="25"/>
      <c r="P51" s="25"/>
      <c r="Q51" s="25"/>
    </row>
    <row r="52" spans="1:17">
      <c r="A52" s="25"/>
      <c r="B52" s="16"/>
      <c r="C52" s="10"/>
      <c r="D52"/>
      <c r="E52" s="30"/>
      <c r="F52"/>
      <c r="G52" s="17"/>
      <c r="H52" s="25"/>
      <c r="I52" s="25"/>
      <c r="J52" s="25"/>
      <c r="K52" s="25"/>
      <c r="L52" s="25"/>
      <c r="M52" s="25"/>
      <c r="N52" s="25"/>
      <c r="O52" s="25"/>
      <c r="P52" s="25"/>
      <c r="Q52" s="25"/>
    </row>
    <row r="53" spans="1:17">
      <c r="A53" s="25"/>
      <c r="B53" s="16"/>
      <c r="C53" s="10"/>
      <c r="D53"/>
      <c r="E53" s="30"/>
      <c r="F53"/>
      <c r="G53" s="17"/>
      <c r="H53" s="25"/>
      <c r="I53" s="25"/>
      <c r="J53" s="25"/>
      <c r="K53" s="25"/>
      <c r="L53" s="25"/>
      <c r="M53" s="25"/>
      <c r="N53" s="25"/>
      <c r="O53" s="25"/>
      <c r="P53" s="25"/>
      <c r="Q53" s="25"/>
    </row>
    <row r="54" spans="1:17">
      <c r="A54" s="25"/>
      <c r="B54" s="16"/>
      <c r="C54" s="10"/>
      <c r="D54"/>
      <c r="E54" s="30"/>
      <c r="F54"/>
      <c r="G54" s="17"/>
      <c r="H54" s="25"/>
      <c r="I54" s="25"/>
      <c r="J54" s="25"/>
      <c r="K54" s="25"/>
      <c r="L54" s="25"/>
      <c r="M54" s="25"/>
      <c r="N54" s="25"/>
      <c r="O54" s="25"/>
      <c r="P54" s="25"/>
      <c r="Q54" s="25"/>
    </row>
    <row r="55" spans="1:17">
      <c r="A55" s="25"/>
      <c r="B55" s="16"/>
      <c r="C55" s="25"/>
      <c r="D55" s="25"/>
      <c r="E55" s="30"/>
      <c r="F55"/>
      <c r="G55" s="17"/>
      <c r="H55" s="25"/>
      <c r="I55" s="25"/>
      <c r="J55" s="25"/>
      <c r="K55" s="25"/>
      <c r="L55" s="25"/>
      <c r="M55" s="25"/>
      <c r="N55" s="25"/>
      <c r="O55" s="25"/>
      <c r="P55" s="25"/>
      <c r="Q55" s="25"/>
    </row>
    <row r="56" spans="1:17">
      <c r="A56" s="25"/>
      <c r="B56" s="16"/>
      <c r="C56" s="25"/>
      <c r="D56" s="25"/>
      <c r="E56" s="30"/>
      <c r="F56"/>
      <c r="G56" s="17"/>
      <c r="H56" s="25"/>
      <c r="I56" s="25"/>
      <c r="J56" s="25"/>
      <c r="K56" s="25"/>
      <c r="L56" s="25"/>
      <c r="M56" s="25"/>
      <c r="N56" s="25"/>
      <c r="O56" s="25"/>
      <c r="P56" s="25"/>
      <c r="Q56" s="25"/>
    </row>
    <row r="57" spans="1:17">
      <c r="A57" s="25"/>
      <c r="B57" s="4"/>
      <c r="C57" s="26"/>
      <c r="D57" s="26"/>
      <c r="E57" s="31"/>
      <c r="F57" s="6"/>
      <c r="G57" s="11"/>
      <c r="H57" s="25"/>
      <c r="I57" s="25"/>
      <c r="J57" s="25"/>
      <c r="K57" s="25"/>
      <c r="L57" s="25"/>
      <c r="M57" s="25"/>
      <c r="N57" s="25"/>
      <c r="O57" s="25"/>
      <c r="P57" s="25"/>
      <c r="Q57" s="25"/>
    </row>
    <row r="58" spans="1:17">
      <c r="A58" s="25"/>
      <c r="B58"/>
      <c r="C58"/>
      <c r="D58"/>
      <c r="E58" s="18">
        <f>SUBTOTAL(109,Lista341216[Estimación])</f>
        <v>0</v>
      </c>
      <c r="F58"/>
      <c r="G58"/>
      <c r="H58" s="25"/>
      <c r="I58" s="25"/>
      <c r="J58" s="25"/>
      <c r="K58" s="25"/>
      <c r="L58" s="25"/>
      <c r="M58" s="25"/>
      <c r="N58" s="25"/>
      <c r="O58" s="25"/>
      <c r="P58" s="25"/>
      <c r="Q58" s="25"/>
    </row>
    <row r="60" spans="1:17" s="14" customFormat="1" ht="34.5">
      <c r="A60" s="12"/>
      <c r="B60" s="431" t="s">
        <v>141</v>
      </c>
      <c r="C60" s="431"/>
      <c r="D60" s="431"/>
      <c r="E60" s="431"/>
      <c r="F60" s="13"/>
      <c r="G60" s="13"/>
      <c r="H60" s="13"/>
      <c r="I60" s="13"/>
      <c r="J60" s="13"/>
      <c r="K60" s="13"/>
    </row>
    <row r="61" spans="1:17" s="1" customFormat="1">
      <c r="A61" s="23"/>
      <c r="B61" s="7" t="s">
        <v>4</v>
      </c>
      <c r="C61" s="8" t="s">
        <v>5</v>
      </c>
      <c r="D61" s="8" t="s">
        <v>6</v>
      </c>
      <c r="E61" s="8" t="s">
        <v>7</v>
      </c>
      <c r="F61" s="24" t="s">
        <v>8</v>
      </c>
      <c r="G61" s="9" t="s">
        <v>9</v>
      </c>
      <c r="H61" s="23"/>
      <c r="I61" s="23"/>
      <c r="J61" s="23"/>
      <c r="K61" s="23"/>
      <c r="L61" s="23"/>
      <c r="M61" s="23"/>
      <c r="N61" s="23"/>
      <c r="O61" s="23"/>
      <c r="P61" s="23"/>
      <c r="Q61" s="23"/>
    </row>
    <row r="62" spans="1:17" ht="17.649999999999999" customHeight="1">
      <c r="A62" s="25"/>
      <c r="B62" s="16"/>
      <c r="C62" s="10"/>
      <c r="D62"/>
      <c r="E62" s="30"/>
      <c r="F62"/>
      <c r="G62" s="17"/>
      <c r="H62" s="25"/>
      <c r="I62" s="25"/>
      <c r="J62" s="25"/>
      <c r="K62" s="25"/>
      <c r="L62" s="25"/>
      <c r="M62" s="25"/>
      <c r="N62" s="25"/>
      <c r="O62" s="25"/>
      <c r="P62" s="25"/>
      <c r="Q62" s="25"/>
    </row>
    <row r="63" spans="1:17" ht="17.649999999999999" customHeight="1">
      <c r="A63" s="25"/>
      <c r="B63" s="16"/>
      <c r="C63" s="10"/>
      <c r="D63"/>
      <c r="E63" s="30"/>
      <c r="F63"/>
      <c r="G63" s="17"/>
      <c r="H63" s="25"/>
      <c r="I63" s="25"/>
      <c r="J63" s="25"/>
      <c r="K63" s="25"/>
      <c r="L63" s="25"/>
      <c r="M63" s="25"/>
      <c r="N63" s="25"/>
      <c r="O63" s="25"/>
      <c r="P63" s="25"/>
      <c r="Q63" s="25"/>
    </row>
    <row r="64" spans="1:17" s="28" customFormat="1" ht="17.649999999999999" customHeight="1">
      <c r="B64" s="33"/>
      <c r="E64" s="34"/>
      <c r="G64" s="35"/>
    </row>
    <row r="65" spans="1:17" ht="17.649999999999999" customHeight="1">
      <c r="A65" s="25"/>
      <c r="B65" s="16"/>
      <c r="C65" s="25"/>
      <c r="D65" s="25"/>
      <c r="E65" s="30"/>
      <c r="F65"/>
      <c r="G65" s="17"/>
      <c r="H65" s="25"/>
      <c r="I65" s="25"/>
      <c r="J65" s="25"/>
      <c r="K65" s="25"/>
      <c r="L65" s="25"/>
      <c r="M65" s="25"/>
      <c r="N65" s="25"/>
      <c r="O65" s="25"/>
      <c r="P65" s="25"/>
      <c r="Q65" s="25"/>
    </row>
    <row r="66" spans="1:17" s="28" customFormat="1" ht="17.649999999999999" customHeight="1">
      <c r="B66" s="36"/>
      <c r="C66" s="37"/>
      <c r="E66" s="34"/>
      <c r="G66" s="32"/>
    </row>
    <row r="67" spans="1:17" ht="17.649999999999999" customHeight="1">
      <c r="A67" s="25"/>
      <c r="B67" s="16"/>
      <c r="C67" s="10"/>
      <c r="D67"/>
      <c r="E67" s="10"/>
      <c r="F67"/>
      <c r="G67" s="17"/>
      <c r="H67" s="25"/>
      <c r="I67" s="25"/>
      <c r="J67" s="25"/>
      <c r="K67" s="25"/>
      <c r="L67" s="25"/>
      <c r="M67" s="25"/>
      <c r="N67" s="25"/>
      <c r="O67" s="25"/>
      <c r="P67" s="25"/>
      <c r="Q67" s="25"/>
    </row>
    <row r="68" spans="1:17" ht="17.649999999999999" customHeight="1">
      <c r="A68" s="25"/>
      <c r="B68" s="16"/>
      <c r="C68" s="10"/>
      <c r="D68"/>
      <c r="E68" s="10"/>
      <c r="F68"/>
      <c r="G68" s="17"/>
      <c r="H68" s="25"/>
      <c r="I68" s="25"/>
      <c r="J68" s="25"/>
      <c r="K68" s="25"/>
      <c r="L68" s="25"/>
      <c r="M68" s="25"/>
      <c r="N68" s="25"/>
      <c r="O68" s="25"/>
      <c r="P68" s="25"/>
      <c r="Q68" s="25"/>
    </row>
    <row r="69" spans="1:17" ht="17.649999999999999" customHeight="1">
      <c r="A69" s="25"/>
      <c r="B69" s="16"/>
      <c r="C69" s="10"/>
      <c r="D69"/>
      <c r="E69" s="10"/>
      <c r="F69"/>
      <c r="G69" s="17"/>
      <c r="H69" s="25"/>
      <c r="I69" s="25"/>
      <c r="J69" s="25"/>
      <c r="K69" s="25"/>
      <c r="L69" s="25"/>
      <c r="M69" s="25"/>
      <c r="N69" s="25"/>
      <c r="O69" s="25"/>
      <c r="P69" s="25"/>
      <c r="Q69" s="25"/>
    </row>
    <row r="70" spans="1:17" ht="17.649999999999999" customHeight="1">
      <c r="A70" s="25"/>
      <c r="B70" s="16"/>
      <c r="C70" s="25"/>
      <c r="D70"/>
      <c r="E70" s="10"/>
      <c r="F70"/>
      <c r="G70" s="17"/>
      <c r="H70" s="25"/>
      <c r="I70" s="25"/>
      <c r="J70" s="25"/>
      <c r="K70" s="25"/>
      <c r="L70" s="25"/>
      <c r="M70" s="25"/>
      <c r="N70" s="25"/>
      <c r="O70" s="25"/>
      <c r="P70" s="25"/>
      <c r="Q70" s="25"/>
    </row>
    <row r="71" spans="1:17">
      <c r="A71" s="25"/>
      <c r="B71" s="16"/>
      <c r="C71"/>
      <c r="D71"/>
      <c r="E71" s="10"/>
      <c r="F71"/>
      <c r="G71" s="17"/>
      <c r="H71" s="25"/>
      <c r="I71" s="25"/>
      <c r="J71" s="25"/>
      <c r="K71" s="25"/>
      <c r="L71" s="25"/>
      <c r="M71" s="25"/>
      <c r="N71" s="25"/>
      <c r="O71" s="25"/>
      <c r="P71" s="25"/>
      <c r="Q71" s="25"/>
    </row>
    <row r="72" spans="1:17">
      <c r="A72" s="25"/>
      <c r="B72" s="16"/>
      <c r="C72" s="25"/>
      <c r="D72" s="25"/>
      <c r="E72" s="10"/>
      <c r="F72"/>
      <c r="G72" s="17"/>
      <c r="H72" s="25"/>
      <c r="I72" s="25"/>
      <c r="J72" s="25"/>
      <c r="K72" s="25"/>
      <c r="L72" s="25"/>
      <c r="M72" s="25"/>
      <c r="N72" s="25"/>
      <c r="O72" s="25"/>
      <c r="P72" s="25"/>
      <c r="Q72" s="25"/>
    </row>
    <row r="73" spans="1:17">
      <c r="A73" s="25"/>
      <c r="B73" s="16"/>
      <c r="C73" s="25"/>
      <c r="D73" s="25"/>
      <c r="E73" s="10"/>
      <c r="F73"/>
      <c r="G73" s="17"/>
      <c r="H73" s="25"/>
      <c r="I73" s="25"/>
      <c r="J73" s="25"/>
      <c r="K73" s="25"/>
      <c r="L73" s="25"/>
      <c r="M73" s="25"/>
      <c r="N73" s="25"/>
      <c r="O73" s="25"/>
      <c r="P73" s="25"/>
      <c r="Q73" s="25"/>
    </row>
    <row r="74" spans="1:17">
      <c r="A74" s="25"/>
      <c r="B74" s="4"/>
      <c r="C74" s="26"/>
      <c r="D74" s="26"/>
      <c r="E74" s="5"/>
      <c r="F74" s="6"/>
      <c r="G74" s="11"/>
      <c r="H74" s="25"/>
      <c r="I74" s="25"/>
      <c r="J74" s="25"/>
      <c r="K74" s="25"/>
      <c r="L74" s="25"/>
      <c r="M74" s="25"/>
      <c r="N74" s="25"/>
      <c r="O74" s="25"/>
      <c r="P74" s="25"/>
      <c r="Q74" s="25"/>
    </row>
    <row r="75" spans="1:17">
      <c r="A75" s="25"/>
      <c r="B75"/>
      <c r="C75"/>
      <c r="D75"/>
      <c r="E75" s="18">
        <f>SUBTOTAL(109,Lista3451317[Estimación])</f>
        <v>0</v>
      </c>
      <c r="F75"/>
      <c r="G7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row r="77" spans="1:17">
      <c r="A77" s="25"/>
      <c r="B77" s="25"/>
      <c r="C77" s="25"/>
      <c r="D77" s="25"/>
      <c r="E77" s="25"/>
      <c r="F77" s="25"/>
      <c r="G77" s="25"/>
      <c r="H77" s="25"/>
      <c r="I77" s="25"/>
      <c r="J77" s="25"/>
      <c r="K77" s="25"/>
      <c r="L77" s="25"/>
      <c r="M77" s="25"/>
      <c r="N77" s="25"/>
      <c r="O77" s="25"/>
      <c r="P77" s="25"/>
      <c r="Q77" s="25"/>
    </row>
    <row r="78" spans="1:17">
      <c r="A78" s="25"/>
      <c r="B78" s="25"/>
      <c r="C78" s="25"/>
      <c r="D78" s="25"/>
      <c r="E78" s="25"/>
      <c r="F78" s="25"/>
      <c r="G78" s="25"/>
      <c r="H78" s="25"/>
      <c r="I78" s="25"/>
      <c r="J78" s="25"/>
      <c r="K78" s="25"/>
      <c r="L78" s="25"/>
      <c r="M78" s="25"/>
      <c r="N78" s="25"/>
      <c r="O78" s="25"/>
      <c r="P78" s="25"/>
      <c r="Q78" s="25"/>
    </row>
    <row r="79" spans="1:17">
      <c r="A79" s="25"/>
      <c r="B79" s="25"/>
      <c r="C79" s="25"/>
      <c r="D79" s="25"/>
      <c r="E79" s="25"/>
      <c r="F79" s="25"/>
      <c r="G79" s="25"/>
      <c r="H79" s="25"/>
      <c r="I79" s="25"/>
      <c r="J79" s="25"/>
      <c r="K79" s="25"/>
      <c r="L79" s="25"/>
      <c r="M79" s="25"/>
      <c r="N79" s="25"/>
      <c r="O79" s="25"/>
      <c r="P79" s="25"/>
      <c r="Q79" s="25"/>
    </row>
    <row r="80" spans="1:17">
      <c r="A80" s="25"/>
      <c r="B80" s="25"/>
      <c r="C80" s="25"/>
      <c r="D80" s="25"/>
      <c r="E80" s="25"/>
      <c r="F80" s="25"/>
      <c r="G80" s="25"/>
      <c r="H80" s="25"/>
      <c r="I80" s="25"/>
      <c r="J80" s="25"/>
      <c r="K80" s="25"/>
      <c r="L80" s="25"/>
      <c r="M80" s="25"/>
      <c r="N80" s="25"/>
      <c r="O80" s="25"/>
      <c r="P80" s="25"/>
      <c r="Q80" s="25"/>
    </row>
    <row r="81" spans="1:17">
      <c r="A81" s="25"/>
      <c r="B81" s="25"/>
      <c r="C81" s="25"/>
      <c r="D81" s="25"/>
      <c r="E81" s="25"/>
      <c r="F81" s="25"/>
      <c r="G81" s="25"/>
      <c r="H81" s="25"/>
      <c r="I81" s="25"/>
      <c r="J81" s="25"/>
      <c r="K81" s="25"/>
      <c r="L81" s="25"/>
      <c r="M81" s="25"/>
      <c r="N81" s="25"/>
      <c r="O81" s="25"/>
      <c r="P81" s="25"/>
      <c r="Q81" s="25"/>
    </row>
    <row r="82" spans="1:17">
      <c r="A82" s="25"/>
      <c r="B82" s="25"/>
      <c r="C82" s="25"/>
      <c r="D82" s="25"/>
      <c r="E82" s="25"/>
      <c r="F82" s="25"/>
      <c r="G82" s="25"/>
      <c r="H82" s="25"/>
      <c r="I82" s="25"/>
      <c r="J82" s="25"/>
      <c r="K82" s="25"/>
      <c r="L82" s="25"/>
      <c r="M82" s="25"/>
      <c r="N82" s="25"/>
      <c r="O82" s="25"/>
      <c r="P82" s="25"/>
      <c r="Q82" s="25"/>
    </row>
    <row r="83" spans="1:17">
      <c r="A83" s="25"/>
      <c r="B83" s="25"/>
      <c r="C83" s="25"/>
      <c r="D83" s="25"/>
      <c r="E83" s="25"/>
      <c r="F83" s="25"/>
      <c r="G83" s="25"/>
      <c r="H83" s="25"/>
      <c r="I83" s="25"/>
      <c r="J83" s="25"/>
      <c r="K83" s="25"/>
      <c r="L83" s="25"/>
      <c r="M83" s="25"/>
      <c r="N83" s="25"/>
      <c r="O83" s="25"/>
      <c r="P83" s="25"/>
      <c r="Q83" s="25"/>
    </row>
    <row r="84" spans="1:17">
      <c r="A84" s="25"/>
      <c r="B84" s="25"/>
      <c r="C84" s="25"/>
      <c r="D84" s="25"/>
      <c r="E84" s="25"/>
      <c r="F84" s="25"/>
      <c r="G84" s="25"/>
      <c r="H84" s="25"/>
      <c r="I84" s="25"/>
      <c r="J84" s="25"/>
      <c r="K84" s="25"/>
      <c r="L84" s="25"/>
      <c r="M84" s="25"/>
      <c r="N84" s="25"/>
      <c r="O84" s="25"/>
      <c r="P84" s="25"/>
      <c r="Q84" s="25"/>
    </row>
    <row r="85" spans="1:17">
      <c r="A85" s="25"/>
      <c r="B85" s="25"/>
      <c r="C85" s="25"/>
      <c r="D85" s="25"/>
      <c r="E85" s="25"/>
      <c r="F85" s="25"/>
      <c r="G85" s="25"/>
      <c r="H85" s="25"/>
      <c r="I85" s="25"/>
      <c r="J85" s="25"/>
      <c r="K85" s="25"/>
      <c r="L85" s="25"/>
      <c r="M85" s="25"/>
      <c r="N85" s="25"/>
      <c r="O85" s="25"/>
      <c r="P85" s="25"/>
      <c r="Q85" s="25"/>
    </row>
    <row r="86" spans="1:17">
      <c r="A86" s="25"/>
      <c r="B86" s="25"/>
      <c r="C86" s="25"/>
      <c r="D86" s="25"/>
      <c r="E86" s="25"/>
      <c r="F86" s="25"/>
      <c r="G86" s="25"/>
      <c r="H86" s="25"/>
      <c r="I86" s="25"/>
      <c r="J86" s="25"/>
      <c r="K86" s="25"/>
      <c r="L86" s="25"/>
      <c r="M86" s="25"/>
      <c r="N86" s="25"/>
      <c r="O86" s="25"/>
      <c r="P86" s="25"/>
      <c r="Q86" s="25"/>
    </row>
  </sheetData>
  <dataConsolidate/>
  <mergeCells count="9">
    <mergeCell ref="O1:Q1"/>
    <mergeCell ref="B2:E2"/>
    <mergeCell ref="B22:E22"/>
    <mergeCell ref="B40:E40"/>
    <mergeCell ref="B60:E60"/>
    <mergeCell ref="B1:E1"/>
    <mergeCell ref="F1:H1"/>
    <mergeCell ref="I1:K1"/>
    <mergeCell ref="L1:N1"/>
  </mergeCells>
  <conditionalFormatting sqref="C4">
    <cfRule type="expression" dxfId="36365" priority="942">
      <formula>$F4="Completada"</formula>
    </cfRule>
    <cfRule type="expression" dxfId="36364" priority="944">
      <formula>(#REF!&lt;0)*(LEN(#REF!)=0)*(($F4="")+($F4="En curso"))</formula>
    </cfRule>
    <cfRule type="expression" dxfId="36363" priority="943">
      <formula>(#REF!=0)*(#REF!&lt;&gt;"")*(LEN(#REF!)=0)*(($F4="")+($F4="En curso"))</formula>
    </cfRule>
    <cfRule type="expression" dxfId="36362" priority="938">
      <formula>$F4="Cancelada"</formula>
    </cfRule>
    <cfRule type="expression" dxfId="36361" priority="937">
      <formula>$F4="Vencida"</formula>
    </cfRule>
    <cfRule type="expression" dxfId="36360" priority="941">
      <formula>$F4="En curso"</formula>
    </cfRule>
    <cfRule type="expression" dxfId="36359" priority="940">
      <formula>$F4="Para hoy"</formula>
    </cfRule>
    <cfRule type="expression" dxfId="36358" priority="939">
      <formula>$F4="Pausada"</formula>
    </cfRule>
  </conditionalFormatting>
  <conditionalFormatting sqref="C5:C6 E6">
    <cfRule type="expression" dxfId="36357" priority="7013">
      <formula>#REF!="En curso"</formula>
    </cfRule>
    <cfRule type="expression" dxfId="36356" priority="7010">
      <formula>#REF!="Cancelada"</formula>
    </cfRule>
    <cfRule type="expression" dxfId="36355" priority="7015">
      <formula>(#REF!=0)*(#REF!&lt;&gt;"")*(LEN(#REF!)=0)*((#REF!="")+(#REF!="En curso"))</formula>
    </cfRule>
    <cfRule type="expression" dxfId="36354" priority="7011">
      <formula>#REF!="Pausada"</formula>
    </cfRule>
    <cfRule type="expression" dxfId="36353" priority="7012">
      <formula>#REF!="Para hoy"</formula>
    </cfRule>
    <cfRule type="expression" dxfId="36352" priority="7016">
      <formula>(#REF!&lt;0)*(LEN(#REF!)=0)*((#REF!="")+(#REF!="En curso"))</formula>
    </cfRule>
    <cfRule type="expression" dxfId="36351" priority="7014">
      <formula>#REF!="Completada"</formula>
    </cfRule>
  </conditionalFormatting>
  <conditionalFormatting sqref="C7 E7 C10 C29 E29">
    <cfRule type="expression" dxfId="36350" priority="1038">
      <formula>$F5="Completada"</formula>
    </cfRule>
    <cfRule type="expression" dxfId="36349" priority="1035">
      <formula>$F5="Pausada"</formula>
    </cfRule>
    <cfRule type="expression" dxfId="36348" priority="1036">
      <formula>$F5="Para hoy"</formula>
    </cfRule>
    <cfRule type="expression" dxfId="36347" priority="1037">
      <formula>$F5="En curso"</formula>
    </cfRule>
    <cfRule type="expression" dxfId="36346" priority="1040">
      <formula>(#REF!&lt;0)*(LEN(#REF!)=0)*(($F5="")+($F5="En curso"))</formula>
    </cfRule>
    <cfRule type="expression" dxfId="36345" priority="1039">
      <formula>(#REF!=0)*(#REF!&lt;&gt;"")*(LEN(#REF!)=0)*(($F5="")+($F5="En curso"))</formula>
    </cfRule>
    <cfRule type="expression" dxfId="36344" priority="1033">
      <formula>$F5="Vencida"</formula>
    </cfRule>
    <cfRule type="expression" dxfId="36343" priority="1034">
      <formula>$F5="Cancelada"</formula>
    </cfRule>
  </conditionalFormatting>
  <conditionalFormatting sqref="C8:C9 E8:E10">
    <cfRule type="expression" dxfId="36342" priority="1206">
      <formula>#REF!="Completada"</formula>
    </cfRule>
    <cfRule type="expression" dxfId="36341" priority="1204">
      <formula>#REF!="Para hoy"</formula>
    </cfRule>
    <cfRule type="expression" dxfId="36340" priority="1205">
      <formula>#REF!="En curso"</formula>
    </cfRule>
    <cfRule type="expression" dxfId="36339" priority="1207">
      <formula>(#REF!=0)*(#REF!&lt;&gt;"")*(LEN(#REF!)=0)*((#REF!="")+(#REF!="En curso"))</formula>
    </cfRule>
    <cfRule type="expression" dxfId="36338" priority="1202">
      <formula>#REF!="Cancelada"</formula>
    </cfRule>
    <cfRule type="expression" dxfId="36337" priority="1203">
      <formula>#REF!="Pausada"</formula>
    </cfRule>
    <cfRule type="expression" dxfId="36336" priority="1208">
      <formula>(#REF!&lt;0)*(LEN(#REF!)=0)*((#REF!="")+(#REF!="En curso"))</formula>
    </cfRule>
    <cfRule type="expression" dxfId="36335" priority="1201">
      <formula>#REF!="Vencida"</formula>
    </cfRule>
  </conditionalFormatting>
  <conditionalFormatting sqref="C10 E10">
    <cfRule type="expression" dxfId="36334" priority="1562">
      <formula>$F25="Cancelada"</formula>
    </cfRule>
    <cfRule type="expression" dxfId="36333" priority="1563">
      <formula>$F25="Pausada"</formula>
    </cfRule>
    <cfRule type="expression" dxfId="36332" priority="1568">
      <formula>(#REF!&lt;0)*(LEN(#REF!)=0)*(($F25="")+($F25="En curso"))</formula>
    </cfRule>
    <cfRule type="expression" dxfId="36331" priority="1567">
      <formula>(#REF!=0)*(#REF!&lt;&gt;"")*(LEN(#REF!)=0)*(($F25="")+($F25="En curso"))</formula>
    </cfRule>
    <cfRule type="expression" dxfId="36330" priority="1565">
      <formula>$F25="En curso"</formula>
    </cfRule>
    <cfRule type="expression" dxfId="36329" priority="1566">
      <formula>$F25="Completada"</formula>
    </cfRule>
    <cfRule type="expression" dxfId="36328" priority="1564">
      <formula>$F25="Para hoy"</formula>
    </cfRule>
  </conditionalFormatting>
  <conditionalFormatting sqref="C11:C13">
    <cfRule type="expression" dxfId="36327" priority="1227">
      <formula>$F8="Pausada"</formula>
    </cfRule>
    <cfRule type="expression" dxfId="36326" priority="1228">
      <formula>$F8="Para hoy"</formula>
    </cfRule>
    <cfRule type="expression" dxfId="36325" priority="1232">
      <formula>(#REF!&lt;0)*(LEN(#REF!)=0)*(($F8="")+($F8="En curso"))</formula>
    </cfRule>
    <cfRule type="expression" dxfId="36324" priority="1229">
      <formula>$F8="En curso"</formula>
    </cfRule>
    <cfRule type="expression" dxfId="36323" priority="1230">
      <formula>$F8="Completada"</formula>
    </cfRule>
    <cfRule type="expression" dxfId="36322" priority="1231">
      <formula>(#REF!=0)*(#REF!&lt;&gt;"")*(LEN(#REF!)=0)*(($F8="")+($F8="En curso"))</formula>
    </cfRule>
    <cfRule type="expression" dxfId="36321" priority="1225">
      <formula>$F8="Vencida"</formula>
    </cfRule>
    <cfRule type="expression" dxfId="36320" priority="1226">
      <formula>$F8="Cancelada"</formula>
    </cfRule>
  </conditionalFormatting>
  <conditionalFormatting sqref="C14">
    <cfRule type="expression" dxfId="36319" priority="6961">
      <formula>$F10="Vencida"</formula>
    </cfRule>
    <cfRule type="expression" dxfId="36318" priority="6962">
      <formula>$F10="Cancelada"</formula>
    </cfRule>
    <cfRule type="expression" dxfId="36317" priority="6963">
      <formula>$F10="Pausada"</formula>
    </cfRule>
    <cfRule type="expression" dxfId="36316" priority="6964">
      <formula>$F10="Para hoy"</formula>
    </cfRule>
    <cfRule type="expression" dxfId="36315" priority="6965">
      <formula>$F10="En curso"</formula>
    </cfRule>
    <cfRule type="expression" dxfId="36314" priority="6966">
      <formula>$F10="Completada"</formula>
    </cfRule>
    <cfRule type="expression" dxfId="36313" priority="6967">
      <formula>(#REF!=0)*(#REF!&lt;&gt;"")*(LEN(#REF!)=0)*(($F10="")+($F10="En curso"))</formula>
    </cfRule>
    <cfRule type="expression" dxfId="36312" priority="6968">
      <formula>(#REF!&lt;0)*(LEN(#REF!)=0)*(($F10="")+($F10="En curso"))</formula>
    </cfRule>
  </conditionalFormatting>
  <conditionalFormatting sqref="C15">
    <cfRule type="expression" dxfId="36311" priority="6951">
      <formula>(#REF!=0)*(#REF!&lt;&gt;"")*(LEN(#REF!)=0)*(($F10="")+($F10="En curso"))</formula>
    </cfRule>
    <cfRule type="expression" dxfId="36310" priority="6945">
      <formula>$F10="Vencida"</formula>
    </cfRule>
    <cfRule type="expression" dxfId="36309" priority="6946">
      <formula>$F10="Cancelada"</formula>
    </cfRule>
    <cfRule type="expression" dxfId="36308" priority="6947">
      <formula>$F10="Pausada"</formula>
    </cfRule>
    <cfRule type="expression" dxfId="36307" priority="6948">
      <formula>$F10="Para hoy"</formula>
    </cfRule>
    <cfRule type="expression" dxfId="36306" priority="6949">
      <formula>$F10="En curso"</formula>
    </cfRule>
    <cfRule type="expression" dxfId="36305" priority="6952">
      <formula>(#REF!&lt;0)*(LEN(#REF!)=0)*(($F10="")+($F10="En curso"))</formula>
    </cfRule>
    <cfRule type="expression" dxfId="36304" priority="6950">
      <formula>$F10="Completada"</formula>
    </cfRule>
  </conditionalFormatting>
  <conditionalFormatting sqref="C16:C17">
    <cfRule type="expression" dxfId="36303" priority="6929">
      <formula>$F10="Vencida"</formula>
    </cfRule>
    <cfRule type="expression" dxfId="36302" priority="6930">
      <formula>$F10="Cancelada"</formula>
    </cfRule>
    <cfRule type="expression" dxfId="36301" priority="6931">
      <formula>$F10="Pausada"</formula>
    </cfRule>
    <cfRule type="expression" dxfId="36300" priority="6932">
      <formula>$F10="Para hoy"</formula>
    </cfRule>
    <cfRule type="expression" dxfId="36299" priority="6933">
      <formula>$F10="En curso"</formula>
    </cfRule>
    <cfRule type="expression" dxfId="36298" priority="6934">
      <formula>$F10="Completada"</formula>
    </cfRule>
    <cfRule type="expression" dxfId="36297" priority="6935">
      <formula>(#REF!=0)*(#REF!&lt;&gt;"")*(LEN(#REF!)=0)*(($F10="")+($F10="En curso"))</formula>
    </cfRule>
    <cfRule type="expression" dxfId="36296" priority="6936">
      <formula>(#REF!&lt;0)*(LEN(#REF!)=0)*(($F10="")+($F10="En curso"))</formula>
    </cfRule>
  </conditionalFormatting>
  <conditionalFormatting sqref="C18">
    <cfRule type="expression" dxfId="36295" priority="6993">
      <formula>$F11="Vencida"</formula>
    </cfRule>
    <cfRule type="expression" dxfId="36294" priority="6994">
      <formula>$F11="Cancelada"</formula>
    </cfRule>
    <cfRule type="expression" dxfId="36293" priority="6995">
      <formula>$F11="Pausada"</formula>
    </cfRule>
    <cfRule type="expression" dxfId="36292" priority="6996">
      <formula>$F11="Para hoy"</formula>
    </cfRule>
    <cfRule type="expression" dxfId="36291" priority="6997">
      <formula>$F11="En curso"</formula>
    </cfRule>
    <cfRule type="expression" dxfId="36290" priority="6998">
      <formula>$F11="Completada"</formula>
    </cfRule>
    <cfRule type="expression" dxfId="36289" priority="6999">
      <formula>(#REF!=0)*(#REF!&lt;&gt;"")*(LEN(#REF!)=0)*(($F11="")+($F11="En curso"))</formula>
    </cfRule>
    <cfRule type="expression" dxfId="36288" priority="7000">
      <formula>(#REF!&lt;0)*(LEN(#REF!)=0)*(($F11="")+($F11="En curso"))</formula>
    </cfRule>
  </conditionalFormatting>
  <conditionalFormatting sqref="C19">
    <cfRule type="expression" dxfId="36287" priority="2">
      <formula>$F16="Cancelada"</formula>
    </cfRule>
    <cfRule type="expression" dxfId="36286" priority="3">
      <formula>$F16="Pausada"</formula>
    </cfRule>
    <cfRule type="expression" dxfId="36285" priority="4">
      <formula>$F16="Para hoy"</formula>
    </cfRule>
    <cfRule type="expression" dxfId="36284" priority="5">
      <formula>$F16="En curso"</formula>
    </cfRule>
    <cfRule type="expression" dxfId="36283" priority="6">
      <formula>$F16="Completada"</formula>
    </cfRule>
    <cfRule type="expression" dxfId="36282" priority="7">
      <formula>(#REF!=0)*(#REF!&lt;&gt;"")*(LEN(#REF!)=0)*(($F16="")+($F16="En curso"))</formula>
    </cfRule>
    <cfRule type="expression" dxfId="36281" priority="8">
      <formula>(#REF!&lt;0)*(LEN(#REF!)=0)*(($F16="")+($F16="En curso"))</formula>
    </cfRule>
    <cfRule type="expression" dxfId="36280" priority="1">
      <formula>$F16="Vencida"</formula>
    </cfRule>
  </conditionalFormatting>
  <conditionalFormatting sqref="C24:C25">
    <cfRule type="expression" dxfId="36279" priority="139">
      <formula>$F21="Pausada"</formula>
    </cfRule>
    <cfRule type="expression" dxfId="36278" priority="143">
      <formula>(#REF!=0)*(#REF!&lt;&gt;"")*(LEN(#REF!)=0)*(($F21="")+($F21="En curso"))</formula>
    </cfRule>
    <cfRule type="expression" dxfId="36277" priority="144">
      <formula>(#REF!&lt;0)*(LEN(#REF!)=0)*(($F21="")+($F21="En curso"))</formula>
    </cfRule>
    <cfRule type="expression" dxfId="36276" priority="145">
      <formula>$F24="Vencida"</formula>
    </cfRule>
    <cfRule type="expression" dxfId="36275" priority="146">
      <formula>$F24="Cancelada"</formula>
    </cfRule>
    <cfRule type="expression" dxfId="36274" priority="147">
      <formula>$F24="Pausada"</formula>
    </cfRule>
    <cfRule type="expression" dxfId="36273" priority="148">
      <formula>$F24="Para hoy"</formula>
    </cfRule>
    <cfRule type="expression" dxfId="36272" priority="149">
      <formula>$F24="En curso"</formula>
    </cfRule>
    <cfRule type="expression" dxfId="36271" priority="150">
      <formula>$F24="Completada"</formula>
    </cfRule>
    <cfRule type="expression" dxfId="36270" priority="151">
      <formula>(#REF!=0)*(#REF!&lt;&gt;"")*(LEN(#REF!)=0)*(($F24="")+($F24="En curso"))</formula>
    </cfRule>
    <cfRule type="expression" dxfId="36269" priority="152">
      <formula>(#REF!&lt;0)*(LEN(#REF!)=0)*(($F24="")+($F24="En curso"))</formula>
    </cfRule>
    <cfRule type="expression" dxfId="36268" priority="137">
      <formula>$F21="Vencida"</formula>
    </cfRule>
    <cfRule type="expression" dxfId="36267" priority="138">
      <formula>$F21="Cancelada"</formula>
    </cfRule>
    <cfRule type="expression" dxfId="36266" priority="140">
      <formula>$F21="Para hoy"</formula>
    </cfRule>
    <cfRule type="expression" dxfId="36265" priority="141">
      <formula>$F21="En curso"</formula>
    </cfRule>
    <cfRule type="expression" dxfId="36264" priority="142">
      <formula>$F21="Completada"</formula>
    </cfRule>
  </conditionalFormatting>
  <conditionalFormatting sqref="C26">
    <cfRule type="expression" dxfId="36263" priority="153">
      <formula>$F21="Vencida"</formula>
    </cfRule>
    <cfRule type="expression" dxfId="36262" priority="154">
      <formula>$F21="Cancelada"</formula>
    </cfRule>
    <cfRule type="expression" dxfId="36261" priority="155">
      <formula>$F21="Pausada"</formula>
    </cfRule>
    <cfRule type="expression" dxfId="36260" priority="156">
      <formula>$F21="Para hoy"</formula>
    </cfRule>
    <cfRule type="expression" dxfId="36259" priority="157">
      <formula>$F21="En curso"</formula>
    </cfRule>
    <cfRule type="expression" dxfId="36258" priority="158">
      <formula>$F21="Completada"</formula>
    </cfRule>
    <cfRule type="expression" dxfId="36257" priority="159">
      <formula>(#REF!=0)*(#REF!&lt;&gt;"")*(LEN(#REF!)=0)*(($F21="")+($F21="En curso"))</formula>
    </cfRule>
    <cfRule type="expression" dxfId="36256" priority="200">
      <formula>(#REF!&lt;0)*(LEN(#REF!)=0)*(($F26="")+($F26="En curso"))</formula>
    </cfRule>
    <cfRule type="expression" dxfId="36255" priority="199">
      <formula>(#REF!=0)*(#REF!&lt;&gt;"")*(LEN(#REF!)=0)*(($F26="")+($F26="En curso"))</formula>
    </cfRule>
    <cfRule type="expression" dxfId="36254" priority="197">
      <formula>$F26="En curso"</formula>
    </cfRule>
    <cfRule type="expression" dxfId="36253" priority="196">
      <formula>$F26="Para hoy"</formula>
    </cfRule>
    <cfRule type="expression" dxfId="36252" priority="195">
      <formula>$F26="Pausada"</formula>
    </cfRule>
    <cfRule type="expression" dxfId="36251" priority="194">
      <formula>$F26="Cancelada"</formula>
    </cfRule>
    <cfRule type="expression" dxfId="36250" priority="193">
      <formula>$F26="Vencida"</formula>
    </cfRule>
    <cfRule type="expression" dxfId="36249" priority="160">
      <formula>(#REF!&lt;0)*(LEN(#REF!)=0)*(($F21="")+($F21="En curso"))</formula>
    </cfRule>
    <cfRule type="expression" dxfId="36248" priority="198">
      <formula>$F26="Completada"</formula>
    </cfRule>
  </conditionalFormatting>
  <conditionalFormatting sqref="C27 E27">
    <cfRule type="expression" dxfId="36247" priority="201">
      <formula>$F26="Vencida"</formula>
    </cfRule>
    <cfRule type="expression" dxfId="36246" priority="203">
      <formula>$F26="Pausada"</formula>
    </cfRule>
    <cfRule type="expression" dxfId="36245" priority="204">
      <formula>$F26="Para hoy"</formula>
    </cfRule>
    <cfRule type="expression" dxfId="36244" priority="202">
      <formula>$F26="Cancelada"</formula>
    </cfRule>
    <cfRule type="expression" dxfId="36243" priority="208">
      <formula>(#REF!&lt;0)*(LEN(#REF!)=0)*(($F26="")+($F26="En curso"))</formula>
    </cfRule>
    <cfRule type="expression" dxfId="36242" priority="207">
      <formula>(#REF!=0)*(#REF!&lt;&gt;"")*(LEN(#REF!)=0)*(($F26="")+($F26="En curso"))</formula>
    </cfRule>
    <cfRule type="expression" dxfId="36241" priority="206">
      <formula>$F26="Completada"</formula>
    </cfRule>
    <cfRule type="expression" dxfId="36240" priority="205">
      <formula>$F26="En curso"</formula>
    </cfRule>
  </conditionalFormatting>
  <conditionalFormatting sqref="C30 E30">
    <cfRule type="expression" dxfId="36239" priority="1551">
      <formula>(#REF!=0)*(#REF!&lt;&gt;"")*(LEN(#REF!)=0)*(($F10="")+($F10="En curso"))</formula>
    </cfRule>
    <cfRule type="expression" dxfId="36238" priority="1550">
      <formula>$F10="Completada"</formula>
    </cfRule>
    <cfRule type="expression" dxfId="36237" priority="1549">
      <formula>$F10="En curso"</formula>
    </cfRule>
    <cfRule type="expression" dxfId="36236" priority="1548">
      <formula>$F10="Para hoy"</formula>
    </cfRule>
    <cfRule type="expression" dxfId="36235" priority="1547">
      <formula>$F10="Pausada"</formula>
    </cfRule>
    <cfRule type="expression" dxfId="36234" priority="1546">
      <formula>$F10="Cancelada"</formula>
    </cfRule>
    <cfRule type="expression" dxfId="36233" priority="1545">
      <formula>$F10="Vencida"</formula>
    </cfRule>
    <cfRule type="expression" dxfId="36232" priority="1552">
      <formula>(#REF!&lt;0)*(LEN(#REF!)=0)*(($F10="")+($F10="En curso"))</formula>
    </cfRule>
  </conditionalFormatting>
  <conditionalFormatting sqref="C31">
    <cfRule type="expression" dxfId="36231" priority="974">
      <formula>$F31="Completada"</formula>
    </cfRule>
    <cfRule type="expression" dxfId="36230" priority="958">
      <formula>$F31="Completada"</formula>
    </cfRule>
    <cfRule type="expression" dxfId="36229" priority="973">
      <formula>$F31="En curso"</formula>
    </cfRule>
    <cfRule type="expression" dxfId="36228" priority="972">
      <formula>$F31="Para hoy"</formula>
    </cfRule>
    <cfRule type="expression" dxfId="36227" priority="970">
      <formula>$F31="Cancelada"</formula>
    </cfRule>
    <cfRule type="expression" dxfId="36226" priority="971">
      <formula>$F31="Pausada"</formula>
    </cfRule>
    <cfRule type="expression" dxfId="36225" priority="969">
      <formula>$F31="Vencida"</formula>
    </cfRule>
    <cfRule type="expression" dxfId="36224" priority="960">
      <formula>(#REF!&lt;0)*(LEN(#REF!)=0)*(($F31="")+($F31="En curso"))</formula>
    </cfRule>
    <cfRule type="expression" dxfId="36223" priority="955">
      <formula>$F31="Pausada"</formula>
    </cfRule>
    <cfRule type="expression" dxfId="36222" priority="954">
      <formula>$F31="Cancelada"</formula>
    </cfRule>
    <cfRule type="expression" dxfId="36221" priority="953">
      <formula>$F31="Vencida"</formula>
    </cfRule>
    <cfRule type="expression" dxfId="36220" priority="957">
      <formula>$F31="En curso"</formula>
    </cfRule>
    <cfRule type="expression" dxfId="36219" priority="959">
      <formula>(#REF!=0)*(#REF!&lt;&gt;"")*(LEN(#REF!)=0)*(($F31="")+($F31="En curso"))</formula>
    </cfRule>
    <cfRule type="expression" dxfId="36218" priority="956">
      <formula>$F31="Para hoy"</formula>
    </cfRule>
    <cfRule type="expression" dxfId="36217" priority="975">
      <formula>(#REF!=0)*(#REF!&lt;&gt;"")*(LEN(#REF!)=0)*(($F31="")+($F31="En curso"))</formula>
    </cfRule>
    <cfRule type="expression" dxfId="36216" priority="976">
      <formula>(#REF!&lt;0)*(LEN(#REF!)=0)*(($F31="")+($F31="En curso"))</formula>
    </cfRule>
  </conditionalFormatting>
  <conditionalFormatting sqref="C32:C33 E33">
    <cfRule type="expression" dxfId="36215" priority="800">
      <formula>(#REF!&lt;0)*(LEN(#REF!)=0)*(($F29="")+($F29="En curso"))</formula>
    </cfRule>
    <cfRule type="expression" dxfId="36214" priority="794">
      <formula>$F29="Cancelada"</formula>
    </cfRule>
    <cfRule type="expression" dxfId="36213" priority="795">
      <formula>$F29="Pausada"</formula>
    </cfRule>
    <cfRule type="expression" dxfId="36212" priority="796">
      <formula>$F29="Para hoy"</formula>
    </cfRule>
    <cfRule type="expression" dxfId="36211" priority="797">
      <formula>$F29="En curso"</formula>
    </cfRule>
    <cfRule type="expression" dxfId="36210" priority="798">
      <formula>$F29="Completada"</formula>
    </cfRule>
    <cfRule type="expression" dxfId="36209" priority="799">
      <formula>(#REF!=0)*(#REF!&lt;&gt;"")*(LEN(#REF!)=0)*(($F29="")+($F29="En curso"))</formula>
    </cfRule>
  </conditionalFormatting>
  <conditionalFormatting sqref="C33">
    <cfRule type="expression" dxfId="36208" priority="767">
      <formula>(#REF!=0)*(#REF!&lt;&gt;"")*(LEN(#REF!)=0)*(($F30="")+($F30="En curso"))</formula>
    </cfRule>
    <cfRule type="expression" dxfId="36207" priority="761">
      <formula>$F30="Vencida"</formula>
    </cfRule>
    <cfRule type="expression" dxfId="36206" priority="762">
      <formula>$F30="Cancelada"</formula>
    </cfRule>
    <cfRule type="expression" dxfId="36205" priority="763">
      <formula>$F30="Pausada"</formula>
    </cfRule>
    <cfRule type="expression" dxfId="36204" priority="765">
      <formula>$F30="En curso"</formula>
    </cfRule>
    <cfRule type="expression" dxfId="36203" priority="766">
      <formula>$F30="Completada"</formula>
    </cfRule>
    <cfRule type="expression" dxfId="36202" priority="768">
      <formula>(#REF!&lt;0)*(LEN(#REF!)=0)*(($F30="")+($F30="En curso"))</formula>
    </cfRule>
    <cfRule type="expression" dxfId="36201" priority="764">
      <formula>$F30="Para hoy"</formula>
    </cfRule>
  </conditionalFormatting>
  <conditionalFormatting sqref="C34">
    <cfRule type="expression" dxfId="36200" priority="758">
      <formula>$F34="Completada"</formula>
    </cfRule>
    <cfRule type="expression" dxfId="36199" priority="759">
      <formula>(#REF!=0)*(#REF!&lt;&gt;"")*(LEN(#REF!)=0)*(($F34="")+($F34="En curso"))</formula>
    </cfRule>
    <cfRule type="expression" dxfId="36198" priority="754">
      <formula>$F34="Cancelada"</formula>
    </cfRule>
    <cfRule type="expression" dxfId="36197" priority="753">
      <formula>$F34="Vencida"</formula>
    </cfRule>
    <cfRule type="expression" dxfId="36196" priority="760">
      <formula>(#REF!&lt;0)*(LEN(#REF!)=0)*(($F34="")+($F34="En curso"))</formula>
    </cfRule>
    <cfRule type="expression" dxfId="36195" priority="755">
      <formula>$F34="Pausada"</formula>
    </cfRule>
    <cfRule type="expression" dxfId="36194" priority="756">
      <formula>$F34="Para hoy"</formula>
    </cfRule>
    <cfRule type="expression" dxfId="36193" priority="757">
      <formula>$F34="En curso"</formula>
    </cfRule>
  </conditionalFormatting>
  <conditionalFormatting sqref="C35 E35">
    <cfRule type="expression" dxfId="36192" priority="634">
      <formula>$F32="Cancelada"</formula>
    </cfRule>
    <cfRule type="expression" dxfId="36191" priority="633">
      <formula>$F32="Vencida"</formula>
    </cfRule>
    <cfRule type="expression" dxfId="36190" priority="640">
      <formula>(#REF!&lt;0)*(LEN(#REF!)=0)*(($F32="")+($F32="En curso"))</formula>
    </cfRule>
    <cfRule type="expression" dxfId="36189" priority="635">
      <formula>$F32="Pausada"</formula>
    </cfRule>
    <cfRule type="expression" dxfId="36188" priority="636">
      <formula>$F32="Para hoy"</formula>
    </cfRule>
    <cfRule type="expression" dxfId="36187" priority="637">
      <formula>$F32="En curso"</formula>
    </cfRule>
    <cfRule type="expression" dxfId="36186" priority="638">
      <formula>$F32="Completada"</formula>
    </cfRule>
    <cfRule type="expression" dxfId="36185" priority="639">
      <formula>(#REF!=0)*(#REF!&lt;&gt;"")*(LEN(#REF!)=0)*(($F32="")+($F32="En curso"))</formula>
    </cfRule>
  </conditionalFormatting>
  <conditionalFormatting sqref="C35">
    <cfRule type="expression" dxfId="36184" priority="613">
      <formula>$F32="En curso"</formula>
    </cfRule>
    <cfRule type="expression" dxfId="36183" priority="610">
      <formula>$F32="Cancelada"</formula>
    </cfRule>
    <cfRule type="expression" dxfId="36182" priority="611">
      <formula>$F32="Pausada"</formula>
    </cfRule>
    <cfRule type="expression" dxfId="36181" priority="612">
      <formula>$F32="Para hoy"</formula>
    </cfRule>
    <cfRule type="expression" dxfId="36180" priority="609">
      <formula>$F32="Vencida"</formula>
    </cfRule>
    <cfRule type="expression" dxfId="36179" priority="615">
      <formula>(#REF!=0)*(#REF!&lt;&gt;"")*(LEN(#REF!)=0)*(($F32="")+($F32="En curso"))</formula>
    </cfRule>
    <cfRule type="expression" dxfId="36178" priority="616">
      <formula>(#REF!&lt;0)*(LEN(#REF!)=0)*(($F32="")+($F32="En curso"))</formula>
    </cfRule>
    <cfRule type="expression" dxfId="36177" priority="614">
      <formula>$F32="Completada"</formula>
    </cfRule>
  </conditionalFormatting>
  <conditionalFormatting sqref="C36:C37">
    <cfRule type="expression" dxfId="36176" priority="1321">
      <formula>$F36="Vencida"</formula>
    </cfRule>
    <cfRule type="expression" dxfId="36175" priority="1324">
      <formula>$F36="Para hoy"</formula>
    </cfRule>
    <cfRule type="expression" dxfId="36174" priority="1322">
      <formula>$F36="Cancelada"</formula>
    </cfRule>
    <cfRule type="expression" dxfId="36173" priority="1323">
      <formula>$F36="Pausada"</formula>
    </cfRule>
    <cfRule type="expression" dxfId="36172" priority="1325">
      <formula>$F36="En curso"</formula>
    </cfRule>
    <cfRule type="expression" dxfId="36171" priority="1326">
      <formula>$F36="Completada"</formula>
    </cfRule>
    <cfRule type="expression" dxfId="36170" priority="1327">
      <formula>(#REF!=0)*(#REF!&lt;&gt;"")*(LEN(#REF!)=0)*(($F36="")+($F36="En curso"))</formula>
    </cfRule>
    <cfRule type="expression" dxfId="36169" priority="1328">
      <formula>(#REF!&lt;0)*(LEN(#REF!)=0)*(($F36="")+($F36="En curso"))</formula>
    </cfRule>
  </conditionalFormatting>
  <conditionalFormatting sqref="C42 E42">
    <cfRule type="expression" dxfId="36168" priority="356">
      <formula>$F39="Para hoy"</formula>
    </cfRule>
    <cfRule type="expression" dxfId="36167" priority="355">
      <formula>$F39="Pausada"</formula>
    </cfRule>
    <cfRule type="expression" dxfId="36166" priority="354">
      <formula>$F39="Cancelada"</formula>
    </cfRule>
    <cfRule type="expression" dxfId="36165" priority="358">
      <formula>$F39="Completada"</formula>
    </cfRule>
    <cfRule type="expression" dxfId="36164" priority="360">
      <formula>(#REF!&lt;0)*(LEN(#REF!)=0)*(($F39="")+($F39="En curso"))</formula>
    </cfRule>
    <cfRule type="expression" dxfId="36163" priority="353">
      <formula>$F39="Vencida"</formula>
    </cfRule>
    <cfRule type="expression" dxfId="36162" priority="357">
      <formula>$F39="En curso"</formula>
    </cfRule>
    <cfRule type="expression" dxfId="36161" priority="359">
      <formula>(#REF!=0)*(#REF!&lt;&gt;"")*(LEN(#REF!)=0)*(($F39="")+($F39="En curso"))</formula>
    </cfRule>
  </conditionalFormatting>
  <conditionalFormatting sqref="C42">
    <cfRule type="expression" dxfId="36160" priority="341">
      <formula>$F42="En curso"</formula>
    </cfRule>
    <cfRule type="expression" dxfId="36159" priority="340">
      <formula>$F42="Para hoy"</formula>
    </cfRule>
    <cfRule type="expression" dxfId="36158" priority="339">
      <formula>$F42="Pausada"</formula>
    </cfRule>
    <cfRule type="expression" dxfId="36157" priority="343">
      <formula>(#REF!=0)*(#REF!&lt;&gt;"")*(LEN(#REF!)=0)*(($F42="")+($F42="En curso"))</formula>
    </cfRule>
    <cfRule type="expression" dxfId="36156" priority="338">
      <formula>$F42="Cancelada"</formula>
    </cfRule>
    <cfRule type="expression" dxfId="36155" priority="337">
      <formula>$F42="Vencida"</formula>
    </cfRule>
    <cfRule type="expression" dxfId="36154" priority="344">
      <formula>(#REF!&lt;0)*(LEN(#REF!)=0)*(($F42="")+($F42="En curso"))</formula>
    </cfRule>
    <cfRule type="expression" dxfId="36153" priority="342">
      <formula>$F42="Completada"</formula>
    </cfRule>
  </conditionalFormatting>
  <conditionalFormatting sqref="C43">
    <cfRule type="expression" dxfId="36152" priority="268">
      <formula>$F40="Para hoy"</formula>
    </cfRule>
    <cfRule type="expression" dxfId="36151" priority="269">
      <formula>$F40="En curso"</formula>
    </cfRule>
    <cfRule type="expression" dxfId="36150" priority="270">
      <formula>$F40="Completada"</formula>
    </cfRule>
    <cfRule type="expression" dxfId="36149" priority="271">
      <formula>(#REF!=0)*(#REF!&lt;&gt;"")*(LEN(#REF!)=0)*(($F40="")+($F40="En curso"))</formula>
    </cfRule>
    <cfRule type="expression" dxfId="36148" priority="272">
      <formula>(#REF!&lt;0)*(LEN(#REF!)=0)*(($F40="")+($F40="En curso"))</formula>
    </cfRule>
    <cfRule type="expression" dxfId="36147" priority="265">
      <formula>$F40="Vencida"</formula>
    </cfRule>
    <cfRule type="expression" dxfId="36146" priority="267">
      <formula>$F40="Pausada"</formula>
    </cfRule>
    <cfRule type="expression" dxfId="36145" priority="266">
      <formula>$F40="Cancelada"</formula>
    </cfRule>
  </conditionalFormatting>
  <conditionalFormatting sqref="C44 F4:F9">
    <cfRule type="expression" dxfId="36144" priority="833">
      <formula>$F4="Vencida"</formula>
    </cfRule>
  </conditionalFormatting>
  <conditionalFormatting sqref="C44">
    <cfRule type="expression" dxfId="36143" priority="810">
      <formula>$F44="Cancelada"</formula>
    </cfRule>
    <cfRule type="expression" dxfId="36142" priority="811">
      <formula>$F44="Pausada"</formula>
    </cfRule>
    <cfRule type="expression" dxfId="36141" priority="812">
      <formula>$F44="Para hoy"</formula>
    </cfRule>
    <cfRule type="expression" dxfId="36140" priority="815">
      <formula>(#REF!=0)*(#REF!&lt;&gt;"")*(LEN(#REF!)=0)*(($F44="")+($F44="En curso"))</formula>
    </cfRule>
    <cfRule type="expression" dxfId="36139" priority="816">
      <formula>(#REF!&lt;0)*(LEN(#REF!)=0)*(($F44="")+($F44="En curso"))</formula>
    </cfRule>
    <cfRule type="expression" dxfId="36138" priority="814">
      <formula>$F44="Completada"</formula>
    </cfRule>
    <cfRule type="expression" dxfId="36137" priority="809">
      <formula>$F44="Vencida"</formula>
    </cfRule>
    <cfRule type="expression" dxfId="36136" priority="813">
      <formula>$F44="En curso"</formula>
    </cfRule>
  </conditionalFormatting>
  <conditionalFormatting sqref="C45">
    <cfRule type="expression" dxfId="36135" priority="728">
      <formula>(#REF!&lt;0)*(LEN(#REF!)=0)*(($F42="")+($F42="En curso"))</formula>
    </cfRule>
    <cfRule type="expression" dxfId="36134" priority="725">
      <formula>$F42="En curso"</formula>
    </cfRule>
    <cfRule type="expression" dxfId="36133" priority="721">
      <formula>$F42="Vencida"</formula>
    </cfRule>
    <cfRule type="expression" dxfId="36132" priority="722">
      <formula>$F42="Cancelada"</formula>
    </cfRule>
    <cfRule type="expression" dxfId="36131" priority="723">
      <formula>$F42="Pausada"</formula>
    </cfRule>
    <cfRule type="expression" dxfId="36130" priority="724">
      <formula>$F42="Para hoy"</formula>
    </cfRule>
    <cfRule type="expression" dxfId="36129" priority="726">
      <formula>$F42="Completada"</formula>
    </cfRule>
    <cfRule type="expression" dxfId="36128" priority="727">
      <formula>(#REF!=0)*(#REF!&lt;&gt;"")*(LEN(#REF!)=0)*(($F42="")+($F42="En curso"))</formula>
    </cfRule>
  </conditionalFormatting>
  <conditionalFormatting sqref="C46">
    <cfRule type="expression" dxfId="36127" priority="1184">
      <formula>(#REF!&lt;0)*(LEN(#REF!)=0)*(($F42="")+($F42="En curso"))</formula>
    </cfRule>
    <cfRule type="expression" dxfId="36126" priority="1181">
      <formula>$F42="En curso"</formula>
    </cfRule>
    <cfRule type="expression" dxfId="36125" priority="1180">
      <formula>$F42="Para hoy"</formula>
    </cfRule>
    <cfRule type="expression" dxfId="36124" priority="1179">
      <formula>$F42="Pausada"</formula>
    </cfRule>
    <cfRule type="expression" dxfId="36123" priority="1178">
      <formula>$F42="Cancelada"</formula>
    </cfRule>
    <cfRule type="expression" dxfId="36122" priority="1177">
      <formula>$F42="Vencida"</formula>
    </cfRule>
    <cfRule type="expression" dxfId="36121" priority="1183">
      <formula>(#REF!=0)*(#REF!&lt;&gt;"")*(LEN(#REF!)=0)*(($F42="")+($F42="En curso"))</formula>
    </cfRule>
    <cfRule type="expression" dxfId="36120" priority="1182">
      <formula>$F42="Completada"</formula>
    </cfRule>
  </conditionalFormatting>
  <conditionalFormatting sqref="C47">
    <cfRule type="expression" dxfId="36119" priority="676">
      <formula>$F47="Para hoy"</formula>
    </cfRule>
    <cfRule type="expression" dxfId="36118" priority="675">
      <formula>$F47="Pausada"</formula>
    </cfRule>
    <cfRule type="expression" dxfId="36117" priority="679">
      <formula>(#REF!=0)*(#REF!&lt;&gt;"")*(LEN(#REF!)=0)*(($F47="")+($F47="En curso"))</formula>
    </cfRule>
    <cfRule type="expression" dxfId="36116" priority="678">
      <formula>$F47="Completada"</formula>
    </cfRule>
    <cfRule type="expression" dxfId="36115" priority="677">
      <formula>$F47="En curso"</formula>
    </cfRule>
    <cfRule type="expression" dxfId="36114" priority="673">
      <formula>$F47="Vencida"</formula>
    </cfRule>
    <cfRule type="expression" dxfId="36113" priority="680">
      <formula>(#REF!&lt;0)*(LEN(#REF!)=0)*(($F47="")+($F47="En curso"))</formula>
    </cfRule>
    <cfRule type="expression" dxfId="36112" priority="674">
      <formula>$F47="Cancelada"</formula>
    </cfRule>
  </conditionalFormatting>
  <conditionalFormatting sqref="C48:C49">
    <cfRule type="expression" dxfId="36111" priority="998">
      <formula>$F45="Completada"</formula>
    </cfRule>
    <cfRule type="expression" dxfId="36110" priority="996">
      <formula>$F45="Para hoy"</formula>
    </cfRule>
    <cfRule type="expression" dxfId="36109" priority="995">
      <formula>$F45="Pausada"</formula>
    </cfRule>
    <cfRule type="expression" dxfId="36108" priority="994">
      <formula>$F45="Cancelada"</formula>
    </cfRule>
    <cfRule type="expression" dxfId="36107" priority="993">
      <formula>$F45="Vencida"</formula>
    </cfRule>
    <cfRule type="expression" dxfId="36106" priority="997">
      <formula>$F45="En curso"</formula>
    </cfRule>
    <cfRule type="expression" dxfId="36105" priority="1000">
      <formula>(#REF!&lt;0)*(LEN(#REF!)=0)*(($F45="")+($F45="En curso"))</formula>
    </cfRule>
    <cfRule type="expression" dxfId="36104" priority="999">
      <formula>(#REF!=0)*(#REF!&lt;&gt;"")*(LEN(#REF!)=0)*(($F45="")+($F45="En curso"))</formula>
    </cfRule>
  </conditionalFormatting>
  <conditionalFormatting sqref="C50">
    <cfRule type="expression" dxfId="36103" priority="1518">
      <formula>$F46="Completada"</formula>
    </cfRule>
    <cfRule type="expression" dxfId="36102" priority="1513">
      <formula>$F46="Vencida"</formula>
    </cfRule>
    <cfRule type="expression" dxfId="36101" priority="1517">
      <formula>$F46="En curso"</formula>
    </cfRule>
    <cfRule type="expression" dxfId="36100" priority="1516">
      <formula>$F46="Para hoy"</formula>
    </cfRule>
    <cfRule type="expression" dxfId="36099" priority="1515">
      <formula>$F46="Pausada"</formula>
    </cfRule>
    <cfRule type="expression" dxfId="36098" priority="1519">
      <formula>(#REF!=0)*(#REF!&lt;&gt;"")*(LEN(#REF!)=0)*(($F46="")+($F46="En curso"))</formula>
    </cfRule>
    <cfRule type="expression" dxfId="36097" priority="1520">
      <formula>(#REF!&lt;0)*(LEN(#REF!)=0)*(($F46="")+($F46="En curso"))</formula>
    </cfRule>
    <cfRule type="expression" dxfId="36096" priority="1514">
      <formula>$F46="Cancelada"</formula>
    </cfRule>
  </conditionalFormatting>
  <conditionalFormatting sqref="C51">
    <cfRule type="expression" dxfId="36095" priority="1494">
      <formula>$F46="Completada"</formula>
    </cfRule>
    <cfRule type="expression" dxfId="36094" priority="1493">
      <formula>$F46="En curso"</formula>
    </cfRule>
    <cfRule type="expression" dxfId="36093" priority="1492">
      <formula>$F46="Para hoy"</formula>
    </cfRule>
    <cfRule type="expression" dxfId="36092" priority="1491">
      <formula>$F46="Pausada"</formula>
    </cfRule>
    <cfRule type="expression" dxfId="36091" priority="1490">
      <formula>$F46="Cancelada"</formula>
    </cfRule>
    <cfRule type="expression" dxfId="36090" priority="1489">
      <formula>$F46="Vencida"</formula>
    </cfRule>
    <cfRule type="expression" dxfId="36089" priority="1495">
      <formula>(#REF!=0)*(#REF!&lt;&gt;"")*(LEN(#REF!)=0)*(($F46="")+($F46="En curso"))</formula>
    </cfRule>
    <cfRule type="expression" dxfId="36088" priority="1496">
      <formula>(#REF!&lt;0)*(LEN(#REF!)=0)*(($F46="")+($F46="En curso"))</formula>
    </cfRule>
  </conditionalFormatting>
  <conditionalFormatting sqref="C52">
    <cfRule type="expression" dxfId="36087" priority="1472">
      <formula>(#REF!&lt;0)*(LEN(#REF!)=0)*(($F46="")+($F46="En curso"))</formula>
    </cfRule>
    <cfRule type="expression" dxfId="36086" priority="1471">
      <formula>(#REF!=0)*(#REF!&lt;&gt;"")*(LEN(#REF!)=0)*(($F46="")+($F46="En curso"))</formula>
    </cfRule>
    <cfRule type="expression" dxfId="36085" priority="1469">
      <formula>$F46="En curso"</formula>
    </cfRule>
    <cfRule type="expression" dxfId="36084" priority="1468">
      <formula>$F46="Para hoy"</formula>
    </cfRule>
    <cfRule type="expression" dxfId="36083" priority="1467">
      <formula>$F46="Pausada"</formula>
    </cfRule>
    <cfRule type="expression" dxfId="36082" priority="1466">
      <formula>$F46="Cancelada"</formula>
    </cfRule>
    <cfRule type="expression" dxfId="36081" priority="1465">
      <formula>$F46="Vencida"</formula>
    </cfRule>
    <cfRule type="expression" dxfId="36080" priority="1470">
      <formula>$F46="Completada"</formula>
    </cfRule>
  </conditionalFormatting>
  <conditionalFormatting sqref="C53">
    <cfRule type="expression" dxfId="36079" priority="1427">
      <formula>$F46="Pausada"</formula>
    </cfRule>
    <cfRule type="expression" dxfId="36078" priority="1431">
      <formula>(#REF!=0)*(#REF!&lt;&gt;"")*(LEN(#REF!)=0)*(($F46="")+($F46="En curso"))</formula>
    </cfRule>
    <cfRule type="expression" dxfId="36077" priority="1430">
      <formula>$F46="Completada"</formula>
    </cfRule>
    <cfRule type="expression" dxfId="36076" priority="1429">
      <formula>$F46="En curso"</formula>
    </cfRule>
    <cfRule type="expression" dxfId="36075" priority="1428">
      <formula>$F46="Para hoy"</formula>
    </cfRule>
    <cfRule type="expression" dxfId="36074" priority="1426">
      <formula>$F46="Cancelada"</formula>
    </cfRule>
    <cfRule type="expression" dxfId="36073" priority="1425">
      <formula>$F46="Vencida"</formula>
    </cfRule>
    <cfRule type="expression" dxfId="36072" priority="1432">
      <formula>(#REF!&lt;0)*(LEN(#REF!)=0)*(($F46="")+($F46="En curso"))</formula>
    </cfRule>
  </conditionalFormatting>
  <conditionalFormatting sqref="C54">
    <cfRule type="expression" dxfId="36071" priority="594">
      <formula>$F54="Cancelada"</formula>
    </cfRule>
    <cfRule type="expression" dxfId="36070" priority="598">
      <formula>$F54="Completada"</formula>
    </cfRule>
    <cfRule type="expression" dxfId="36069" priority="597">
      <formula>$F54="En curso"</formula>
    </cfRule>
    <cfRule type="expression" dxfId="36068" priority="599">
      <formula>(#REF!=0)*(#REF!&lt;&gt;"")*(LEN(#REF!)=0)*(($F54="")+($F54="En curso"))</formula>
    </cfRule>
    <cfRule type="expression" dxfId="36067" priority="595">
      <formula>$F54="Pausada"</formula>
    </cfRule>
    <cfRule type="expression" dxfId="36066" priority="593">
      <formula>$F54="Vencida"</formula>
    </cfRule>
    <cfRule type="expression" dxfId="36065" priority="596">
      <formula>$F54="Para hoy"</formula>
    </cfRule>
    <cfRule type="expression" dxfId="36064" priority="600">
      <formula>(#REF!&lt;0)*(LEN(#REF!)=0)*(($F54="")+($F54="En curso"))</formula>
    </cfRule>
  </conditionalFormatting>
  <conditionalFormatting sqref="C62">
    <cfRule type="expression" dxfId="36063" priority="502">
      <formula>$F55="Completada"</formula>
    </cfRule>
    <cfRule type="expression" dxfId="36062" priority="501">
      <formula>$F55="En curso"</formula>
    </cfRule>
    <cfRule type="expression" dxfId="36061" priority="500">
      <formula>$F55="Para hoy"</formula>
    </cfRule>
    <cfRule type="expression" dxfId="36060" priority="499">
      <formula>$F55="Pausada"</formula>
    </cfRule>
    <cfRule type="expression" dxfId="36059" priority="503">
      <formula>(#REF!=0)*(#REF!&lt;&gt;"")*(LEN(#REF!)=0)*(($F55="")+($F55="En curso"))</formula>
    </cfRule>
    <cfRule type="expression" dxfId="36058" priority="498">
      <formula>$F55="Cancelada"</formula>
    </cfRule>
    <cfRule type="expression" dxfId="36057" priority="497">
      <formula>$F55="Vencida"</formula>
    </cfRule>
    <cfRule type="expression" dxfId="36056" priority="504">
      <formula>(#REF!&lt;0)*(LEN(#REF!)=0)*(($F55="")+($F55="En curso"))</formula>
    </cfRule>
  </conditionalFormatting>
  <conditionalFormatting sqref="C63">
    <cfRule type="expression" dxfId="36055" priority="558">
      <formula>$F63="Completada"</formula>
    </cfRule>
    <cfRule type="expression" dxfId="36054" priority="557">
      <formula>$F63="En curso"</formula>
    </cfRule>
    <cfRule type="expression" dxfId="36053" priority="555">
      <formula>$F63="Pausada"</formula>
    </cfRule>
    <cfRule type="expression" dxfId="36052" priority="554">
      <formula>$F63="Cancelada"</formula>
    </cfRule>
    <cfRule type="expression" dxfId="36051" priority="553">
      <formula>$F63="Vencida"</formula>
    </cfRule>
    <cfRule type="expression" dxfId="36050" priority="560">
      <formula>(#REF!&lt;0)*(LEN(#REF!)=0)*(($F63="")+($F63="En curso"))</formula>
    </cfRule>
    <cfRule type="expression" dxfId="36049" priority="559">
      <formula>(#REF!=0)*(#REF!&lt;&gt;"")*(LEN(#REF!)=0)*(($F63="")+($F63="En curso"))</formula>
    </cfRule>
    <cfRule type="expression" dxfId="36048" priority="556">
      <formula>$F63="Para hoy"</formula>
    </cfRule>
  </conditionalFormatting>
  <conditionalFormatting sqref="C65:C69">
    <cfRule type="expression" dxfId="36047" priority="445">
      <formula>$F65="En curso"</formula>
    </cfRule>
    <cfRule type="expression" dxfId="36046" priority="446">
      <formula>$F65="Completada"</formula>
    </cfRule>
    <cfRule type="expression" dxfId="36045" priority="447">
      <formula>(#REF!=0)*(#REF!&lt;&gt;"")*(LEN(#REF!)=0)*(($F65="")+($F65="En curso"))</formula>
    </cfRule>
    <cfRule type="expression" dxfId="36044" priority="448">
      <formula>(#REF!&lt;0)*(LEN(#REF!)=0)*(($F65="")+($F65="En curso"))</formula>
    </cfRule>
    <cfRule type="expression" dxfId="36043" priority="441">
      <formula>$F65="Vencida"</formula>
    </cfRule>
    <cfRule type="expression" dxfId="36042" priority="444">
      <formula>$F65="Para hoy"</formula>
    </cfRule>
    <cfRule type="expression" dxfId="36041" priority="443">
      <formula>$F65="Pausada"</formula>
    </cfRule>
    <cfRule type="expression" dxfId="36040" priority="442">
      <formula>$F65="Cancelada"</formula>
    </cfRule>
  </conditionalFormatting>
  <conditionalFormatting sqref="C66">
    <cfRule type="expression" dxfId="36039" priority="424">
      <formula>(#REF!&lt;0)*(LEN(#REF!)=0)*(($F66="")+($F66="En curso"))</formula>
    </cfRule>
    <cfRule type="expression" dxfId="36038" priority="420">
      <formula>$F66="Para hoy"</formula>
    </cfRule>
    <cfRule type="expression" dxfId="36037" priority="421">
      <formula>$F66="En curso"</formula>
    </cfRule>
    <cfRule type="expression" dxfId="36036" priority="423">
      <formula>(#REF!=0)*(#REF!&lt;&gt;"")*(LEN(#REF!)=0)*(($F66="")+($F66="En curso"))</formula>
    </cfRule>
    <cfRule type="expression" dxfId="36035" priority="422">
      <formula>$F66="Completada"</formula>
    </cfRule>
    <cfRule type="expression" dxfId="36034" priority="419">
      <formula>$F66="Pausada"</formula>
    </cfRule>
    <cfRule type="expression" dxfId="36033" priority="418">
      <formula>$F66="Cancelada"</formula>
    </cfRule>
    <cfRule type="expression" dxfId="36032" priority="417">
      <formula>$F66="Vencida"</formula>
    </cfRule>
  </conditionalFormatting>
  <conditionalFormatting sqref="D4">
    <cfRule type="expression" dxfId="36031" priority="212">
      <formula>$F36="Para hoy"</formula>
    </cfRule>
    <cfRule type="expression" dxfId="36030" priority="213">
      <formula>$F36="En curso"</formula>
    </cfRule>
    <cfRule type="expression" dxfId="36029" priority="215">
      <formula>(#REF!=0)*(#REF!&lt;&gt;"")*(LEN(#REF!)=0)*(($F36="")+($F36="En curso"))</formula>
    </cfRule>
    <cfRule type="expression" dxfId="36028" priority="216">
      <formula>(#REF!&lt;0)*(LEN(#REF!)=0)*(($F36="")+($F36="En curso"))</formula>
    </cfRule>
    <cfRule type="expression" dxfId="36027" priority="214">
      <formula>$F36="Completada"</formula>
    </cfRule>
    <cfRule type="expression" dxfId="36026" priority="209">
      <formula>$F36="Vencida"</formula>
    </cfRule>
    <cfRule type="expression" dxfId="36025" priority="210">
      <formula>$F36="Cancelada"</formula>
    </cfRule>
    <cfRule type="expression" dxfId="36024" priority="211">
      <formula>$F36="Pausada"</formula>
    </cfRule>
  </conditionalFormatting>
  <conditionalFormatting sqref="D4:D5">
    <cfRule type="expression" dxfId="36023" priority="225">
      <formula>$F32="Vencida"</formula>
    </cfRule>
    <cfRule type="expression" dxfId="36022" priority="226">
      <formula>$F32="Cancelada"</formula>
    </cfRule>
    <cfRule type="expression" dxfId="36021" priority="228">
      <formula>$F32="Para hoy"</formula>
    </cfRule>
    <cfRule type="expression" dxfId="36020" priority="229">
      <formula>$F32="En curso"</formula>
    </cfRule>
    <cfRule type="expression" dxfId="36019" priority="230">
      <formula>$F32="Completada"</formula>
    </cfRule>
    <cfRule type="expression" dxfId="36018" priority="231">
      <formula>(#REF!=0)*(#REF!&lt;&gt;"")*(LEN(#REF!)=0)*(($F32="")+($F32="En curso"))</formula>
    </cfRule>
    <cfRule type="expression" dxfId="36017" priority="232">
      <formula>(#REF!&lt;0)*(LEN(#REF!)=0)*(($F32="")+($F32="En curso"))</formula>
    </cfRule>
    <cfRule type="expression" dxfId="36016" priority="227">
      <formula>$F32="Pausada"</formula>
    </cfRule>
  </conditionalFormatting>
  <conditionalFormatting sqref="D5">
    <cfRule type="expression" dxfId="36015" priority="924">
      <formula>$F33="Para hoy"</formula>
    </cfRule>
    <cfRule type="expression" dxfId="36014" priority="925">
      <formula>$F33="En curso"</formula>
    </cfRule>
    <cfRule type="expression" dxfId="36013" priority="926">
      <formula>$F33="Completada"</formula>
    </cfRule>
    <cfRule type="expression" dxfId="36012" priority="922">
      <formula>$F33="Cancelada"</formula>
    </cfRule>
    <cfRule type="expression" dxfId="36011" priority="927">
      <formula>(#REF!=0)*(#REF!&lt;&gt;"")*(LEN(#REF!)=0)*(($F33="")+($F33="En curso"))</formula>
    </cfRule>
    <cfRule type="expression" dxfId="36010" priority="923">
      <formula>$F33="Pausada"</formula>
    </cfRule>
    <cfRule type="expression" dxfId="36009" priority="928">
      <formula>(#REF!&lt;0)*(LEN(#REF!)=0)*(($F33="")+($F33="En curso"))</formula>
    </cfRule>
    <cfRule type="expression" dxfId="36008" priority="921">
      <formula>$F33="Vencida"</formula>
    </cfRule>
  </conditionalFormatting>
  <conditionalFormatting sqref="D6">
    <cfRule type="expression" dxfId="36007" priority="1139">
      <formula>#REF!="Pausada"</formula>
    </cfRule>
    <cfRule type="expression" dxfId="36006" priority="1138">
      <formula>#REF!="Cancelada"</formula>
    </cfRule>
    <cfRule type="expression" dxfId="36005" priority="1142">
      <formula>#REF!="Completada"</formula>
    </cfRule>
    <cfRule type="expression" dxfId="36004" priority="1046">
      <formula>#REF!="Completada"</formula>
    </cfRule>
    <cfRule type="expression" dxfId="36003" priority="1045">
      <formula>#REF!="En curso"</formula>
    </cfRule>
    <cfRule type="expression" dxfId="36002" priority="1044">
      <formula>#REF!="Para hoy"</formula>
    </cfRule>
    <cfRule type="expression" dxfId="36001" priority="1043">
      <formula>#REF!="Pausada"</formula>
    </cfRule>
    <cfRule type="expression" dxfId="36000" priority="1140">
      <formula>#REF!="Para hoy"</formula>
    </cfRule>
    <cfRule type="expression" dxfId="35999" priority="1141">
      <formula>#REF!="En curso"</formula>
    </cfRule>
    <cfRule type="expression" dxfId="35998" priority="1143">
      <formula>(#REF!=0)*(#REF!&lt;&gt;"")*(LEN(#REF!)=0)*((#REF!="")+(#REF!="En curso"))</formula>
    </cfRule>
    <cfRule type="expression" dxfId="35997" priority="1144">
      <formula>(#REF!&lt;0)*(LEN(#REF!)=0)*((#REF!="")+(#REF!="En curso"))</formula>
    </cfRule>
    <cfRule type="expression" dxfId="35996" priority="1041">
      <formula>#REF!="Vencida"</formula>
    </cfRule>
    <cfRule type="expression" dxfId="35995" priority="1042">
      <formula>#REF!="Cancelada"</formula>
    </cfRule>
    <cfRule type="expression" dxfId="35994" priority="1047">
      <formula>(#REF!=0)*(#REF!&lt;&gt;"")*(LEN(#REF!)=0)*((#REF!="")+(#REF!="En curso"))</formula>
    </cfRule>
    <cfRule type="expression" dxfId="35993" priority="1048">
      <formula>(#REF!&lt;0)*(LEN(#REF!)=0)*((#REF!="")+(#REF!="En curso"))</formula>
    </cfRule>
    <cfRule type="expression" dxfId="35992" priority="1137">
      <formula>#REF!="Vencida"</formula>
    </cfRule>
  </conditionalFormatting>
  <conditionalFormatting sqref="D7">
    <cfRule type="expression" dxfId="35991" priority="1029">
      <formula>$F40="En curso"</formula>
    </cfRule>
    <cfRule type="expression" dxfId="35990" priority="1028">
      <formula>$F40="Para hoy"</formula>
    </cfRule>
    <cfRule type="expression" dxfId="35989" priority="1541">
      <formula>$F36="En curso"</formula>
    </cfRule>
    <cfRule type="expression" dxfId="35988" priority="1031">
      <formula>(#REF!=0)*(#REF!&lt;&gt;"")*(LEN(#REF!)=0)*(($F40="")+($F40="En curso"))</formula>
    </cfRule>
    <cfRule type="expression" dxfId="35987" priority="1025">
      <formula>$F40="Vencida"</formula>
    </cfRule>
    <cfRule type="expression" dxfId="35986" priority="1030">
      <formula>$F40="Completada"</formula>
    </cfRule>
    <cfRule type="expression" dxfId="35985" priority="1537">
      <formula>$F36="Vencida"</formula>
    </cfRule>
    <cfRule type="expression" dxfId="35984" priority="1544">
      <formula>(#REF!&lt;0)*(LEN(#REF!)=0)*(($F36="")+($F36="En curso"))</formula>
    </cfRule>
    <cfRule type="expression" dxfId="35983" priority="1539">
      <formula>$F36="Pausada"</formula>
    </cfRule>
    <cfRule type="expression" dxfId="35982" priority="1543">
      <formula>(#REF!=0)*(#REF!&lt;&gt;"")*(LEN(#REF!)=0)*(($F36="")+($F36="En curso"))</formula>
    </cfRule>
    <cfRule type="expression" dxfId="35981" priority="1542">
      <formula>$F36="Completada"</formula>
    </cfRule>
    <cfRule type="expression" dxfId="35980" priority="1032">
      <formula>(#REF!&lt;0)*(LEN(#REF!)=0)*(($F40="")+($F40="En curso"))</formula>
    </cfRule>
    <cfRule type="expression" dxfId="35979" priority="1540">
      <formula>$F36="Para hoy"</formula>
    </cfRule>
    <cfRule type="expression" dxfId="35978" priority="1538">
      <formula>$F36="Cancelada"</formula>
    </cfRule>
    <cfRule type="expression" dxfId="35977" priority="1026">
      <formula>$F40="Cancelada"</formula>
    </cfRule>
    <cfRule type="expression" dxfId="35976" priority="1027">
      <formula>$F40="Pausada"</formula>
    </cfRule>
  </conditionalFormatting>
  <conditionalFormatting sqref="D8">
    <cfRule type="expression" dxfId="35975" priority="1114">
      <formula>$F44="Cancelada"</formula>
    </cfRule>
    <cfRule type="expression" dxfId="35974" priority="1117">
      <formula>$F44="En curso"</formula>
    </cfRule>
    <cfRule type="expression" dxfId="35973" priority="1118">
      <formula>$F44="Completada"</formula>
    </cfRule>
    <cfRule type="expression" dxfId="35972" priority="1119">
      <formula>(#REF!=0)*(#REF!&lt;&gt;"")*(LEN(#REF!)=0)*(($F44="")+($F44="En curso"))</formula>
    </cfRule>
    <cfRule type="expression" dxfId="35971" priority="1120">
      <formula>(#REF!&lt;0)*(LEN(#REF!)=0)*(($F44="")+($F44="En curso"))</formula>
    </cfRule>
    <cfRule type="expression" dxfId="35970" priority="1116">
      <formula>$F44="Para hoy"</formula>
    </cfRule>
    <cfRule type="expression" dxfId="35969" priority="6898">
      <formula>$F40="Cancelada"</formula>
    </cfRule>
    <cfRule type="expression" dxfId="35968" priority="6899">
      <formula>$F40="Pausada"</formula>
    </cfRule>
    <cfRule type="expression" dxfId="35967" priority="6900">
      <formula>$F40="Para hoy"</formula>
    </cfRule>
    <cfRule type="expression" dxfId="35966" priority="6901">
      <formula>$F40="En curso"</formula>
    </cfRule>
    <cfRule type="expression" dxfId="35965" priority="6902">
      <formula>$F40="Completada"</formula>
    </cfRule>
    <cfRule type="expression" dxfId="35964" priority="6903">
      <formula>(#REF!=0)*(#REF!&lt;&gt;"")*(LEN(#REF!)=0)*(($F40="")+($F40="En curso"))</formula>
    </cfRule>
    <cfRule type="expression" dxfId="35963" priority="6904">
      <formula>(#REF!&lt;0)*(LEN(#REF!)=0)*(($F40="")+($F40="En curso"))</formula>
    </cfRule>
    <cfRule type="expression" dxfId="35962" priority="1115">
      <formula>$F44="Pausada"</formula>
    </cfRule>
    <cfRule type="expression" dxfId="35961" priority="6897">
      <formula>$F40="Vencida"</formula>
    </cfRule>
    <cfRule type="expression" dxfId="35960" priority="1113">
      <formula>$F44="Vencida"</formula>
    </cfRule>
  </conditionalFormatting>
  <conditionalFormatting sqref="D20">
    <cfRule type="expression" dxfId="35959" priority="28">
      <formula>#REF!="Para hoy"</formula>
    </cfRule>
    <cfRule type="expression" dxfId="35958" priority="30">
      <formula>#REF!="Completada"</formula>
    </cfRule>
    <cfRule type="expression" dxfId="35957" priority="26">
      <formula>#REF!="Cancelada"</formula>
    </cfRule>
    <cfRule type="expression" dxfId="35956" priority="25">
      <formula>#REF!="Vencida"</formula>
    </cfRule>
    <cfRule type="expression" dxfId="35955" priority="29">
      <formula>#REF!="En curso"</formula>
    </cfRule>
    <cfRule type="expression" dxfId="35954" priority="31">
      <formula>(#REF!=0)*(#REF!&lt;&gt;"")*(LEN(#REF!)=0)*((#REF!="")+(#REF!="En curso"))</formula>
    </cfRule>
    <cfRule type="expression" dxfId="35953" priority="27">
      <formula>#REF!="Pausada"</formula>
    </cfRule>
    <cfRule type="expression" dxfId="35952" priority="32">
      <formula>(#REF!&lt;0)*(LEN(#REF!)=0)*((#REF!="")+(#REF!="En curso"))</formula>
    </cfRule>
  </conditionalFormatting>
  <conditionalFormatting sqref="D24:D25">
    <cfRule type="expression" dxfId="35951" priority="75">
      <formula>#REF!="Pausada"</formula>
    </cfRule>
    <cfRule type="expression" dxfId="35950" priority="73">
      <formula>#REF!="Vencida"</formula>
    </cfRule>
    <cfRule type="expression" dxfId="35949" priority="90">
      <formula>$F56="Cancelada"</formula>
    </cfRule>
    <cfRule type="expression" dxfId="35948" priority="74">
      <formula>#REF!="Cancelada"</formula>
    </cfRule>
    <cfRule type="expression" dxfId="35947" priority="89">
      <formula>$F56="Vencida"</formula>
    </cfRule>
    <cfRule type="expression" dxfId="35946" priority="91">
      <formula>$F56="Pausada"</formula>
    </cfRule>
    <cfRule type="expression" dxfId="35945" priority="80">
      <formula>(#REF!&lt;0)*(LEN(#REF!)=0)*((#REF!="")+(#REF!="En curso"))</formula>
    </cfRule>
    <cfRule type="expression" dxfId="35944" priority="79">
      <formula>(#REF!=0)*(#REF!&lt;&gt;"")*(LEN(#REF!)=0)*((#REF!="")+(#REF!="En curso"))</formula>
    </cfRule>
    <cfRule type="expression" dxfId="35943" priority="93">
      <formula>$F56="En curso"</formula>
    </cfRule>
    <cfRule type="expression" dxfId="35942" priority="94">
      <formula>$F56="Completada"</formula>
    </cfRule>
    <cfRule type="expression" dxfId="35941" priority="95">
      <formula>(#REF!=0)*(#REF!&lt;&gt;"")*(LEN(#REF!)=0)*(($F56="")+($F56="En curso"))</formula>
    </cfRule>
    <cfRule type="expression" dxfId="35940" priority="96">
      <formula>(#REF!&lt;0)*(LEN(#REF!)=0)*(($F56="")+($F56="En curso"))</formula>
    </cfRule>
    <cfRule type="expression" dxfId="35939" priority="78">
      <formula>#REF!="Completada"</formula>
    </cfRule>
    <cfRule type="expression" dxfId="35938" priority="77">
      <formula>#REF!="En curso"</formula>
    </cfRule>
    <cfRule type="expression" dxfId="35937" priority="76">
      <formula>#REF!="Para hoy"</formula>
    </cfRule>
    <cfRule type="expression" dxfId="35936" priority="92">
      <formula>$F56="Para hoy"</formula>
    </cfRule>
  </conditionalFormatting>
  <conditionalFormatting sqref="D25">
    <cfRule type="expression" dxfId="35935" priority="129">
      <formula>#REF!="Vencida"</formula>
    </cfRule>
    <cfRule type="expression" dxfId="35934" priority="136">
      <formula>(#REF!&lt;0)*(LEN(#REF!)=0)*((#REF!="")+(#REF!="En curso"))</formula>
    </cfRule>
    <cfRule type="expression" dxfId="35933" priority="135">
      <formula>(#REF!=0)*(#REF!&lt;&gt;"")*(LEN(#REF!)=0)*((#REF!="")+(#REF!="En curso"))</formula>
    </cfRule>
    <cfRule type="expression" dxfId="35932" priority="131">
      <formula>#REF!="Pausada"</formula>
    </cfRule>
    <cfRule type="expression" dxfId="35931" priority="133">
      <formula>#REF!="En curso"</formula>
    </cfRule>
    <cfRule type="expression" dxfId="35930" priority="132">
      <formula>#REF!="Para hoy"</formula>
    </cfRule>
    <cfRule type="expression" dxfId="35929" priority="130">
      <formula>#REF!="Cancelada"</formula>
    </cfRule>
    <cfRule type="expression" dxfId="35928" priority="134">
      <formula>#REF!="Completada"</formula>
    </cfRule>
  </conditionalFormatting>
  <conditionalFormatting sqref="D26">
    <cfRule type="expression" dxfId="35927" priority="52">
      <formula>$F47="Para hoy"</formula>
    </cfRule>
    <cfRule type="expression" dxfId="35926" priority="53">
      <formula>$F47="En curso"</formula>
    </cfRule>
    <cfRule type="expression" dxfId="35925" priority="54">
      <formula>$F47="Completada"</formula>
    </cfRule>
    <cfRule type="expression" dxfId="35924" priority="55">
      <formula>(#REF!=0)*(#REF!&lt;&gt;"")*(LEN(#REF!)=0)*(($F47="")+($F47="En curso"))</formula>
    </cfRule>
    <cfRule type="expression" dxfId="35923" priority="56">
      <formula>(#REF!&lt;0)*(LEN(#REF!)=0)*(($F47="")+($F47="En curso"))</formula>
    </cfRule>
    <cfRule type="expression" dxfId="35922" priority="57">
      <formula>$F47="Vencida"</formula>
    </cfRule>
    <cfRule type="expression" dxfId="35921" priority="58">
      <formula>$F47="Cancelada"</formula>
    </cfRule>
    <cfRule type="expression" dxfId="35920" priority="59">
      <formula>$F47="Pausada"</formula>
    </cfRule>
    <cfRule type="expression" dxfId="35919" priority="60">
      <formula>$F47="Para hoy"</formula>
    </cfRule>
    <cfRule type="expression" dxfId="35918" priority="61">
      <formula>$F47="En curso"</formula>
    </cfRule>
    <cfRule type="expression" dxfId="35917" priority="63">
      <formula>(#REF!=0)*(#REF!&lt;&gt;"")*(LEN(#REF!)=0)*(($F47="")+($F47="En curso"))</formula>
    </cfRule>
    <cfRule type="expression" dxfId="35916" priority="64">
      <formula>(#REF!&lt;0)*(LEN(#REF!)=0)*(($F47="")+($F47="En curso"))</formula>
    </cfRule>
    <cfRule type="expression" dxfId="35915" priority="62">
      <formula>$F47="Completada"</formula>
    </cfRule>
    <cfRule type="expression" dxfId="35914" priority="49">
      <formula>$F47="Vencida"</formula>
    </cfRule>
    <cfRule type="expression" dxfId="35913" priority="50">
      <formula>$F47="Cancelada"</formula>
    </cfRule>
    <cfRule type="expression" dxfId="35912" priority="51">
      <formula>$F47="Pausada"</formula>
    </cfRule>
  </conditionalFormatting>
  <conditionalFormatting sqref="D27">
    <cfRule type="expression" dxfId="35911" priority="124">
      <formula>$F50="Para hoy"</formula>
    </cfRule>
    <cfRule type="expression" dxfId="35910" priority="122">
      <formula>$F50="Cancelada"</formula>
    </cfRule>
    <cfRule type="expression" dxfId="35909" priority="121">
      <formula>$F50="Vencida"</formula>
    </cfRule>
    <cfRule type="expression" dxfId="35908" priority="128">
      <formula>(#REF!&lt;0)*(LEN(#REF!)=0)*(($F50="")+($F50="En curso"))</formula>
    </cfRule>
    <cfRule type="expression" dxfId="35907" priority="115">
      <formula>$F54="Pausada"</formula>
    </cfRule>
    <cfRule type="expression" dxfId="35906" priority="116">
      <formula>$F54="Para hoy"</formula>
    </cfRule>
    <cfRule type="expression" dxfId="35905" priority="117">
      <formula>$F54="En curso"</formula>
    </cfRule>
    <cfRule type="expression" dxfId="35904" priority="127">
      <formula>(#REF!=0)*(#REF!&lt;&gt;"")*(LEN(#REF!)=0)*(($F50="")+($F50="En curso"))</formula>
    </cfRule>
    <cfRule type="expression" dxfId="35903" priority="126">
      <formula>$F50="Completada"</formula>
    </cfRule>
    <cfRule type="expression" dxfId="35902" priority="125">
      <formula>$F50="En curso"</formula>
    </cfRule>
    <cfRule type="expression" dxfId="35901" priority="118">
      <formula>$F54="Completada"</formula>
    </cfRule>
    <cfRule type="expression" dxfId="35900" priority="119">
      <formula>(#REF!=0)*(#REF!&lt;&gt;"")*(LEN(#REF!)=0)*(($F54="")+($F54="En curso"))</formula>
    </cfRule>
    <cfRule type="expression" dxfId="35899" priority="120">
      <formula>(#REF!&lt;0)*(LEN(#REF!)=0)*(($F54="")+($F54="En curso"))</formula>
    </cfRule>
    <cfRule type="expression" dxfId="35898" priority="113">
      <formula>$F54="Vencida"</formula>
    </cfRule>
    <cfRule type="expression" dxfId="35897" priority="114">
      <formula>$F54="Cancelada"</formula>
    </cfRule>
    <cfRule type="expression" dxfId="35896" priority="123">
      <formula>$F50="Pausada"</formula>
    </cfRule>
  </conditionalFormatting>
  <conditionalFormatting sqref="D29">
    <cfRule type="expression" dxfId="35895" priority="23">
      <formula>(#REF!=0)*(#REF!&lt;&gt;"")*(LEN(#REF!)=0)*(($F53="")+($F53="En curso"))</formula>
    </cfRule>
    <cfRule type="expression" dxfId="35894" priority="22">
      <formula>$F53="Completada"</formula>
    </cfRule>
    <cfRule type="expression" dxfId="35893" priority="21">
      <formula>$F53="En curso"</formula>
    </cfRule>
    <cfRule type="expression" dxfId="35892" priority="20">
      <formula>$F53="Para hoy"</formula>
    </cfRule>
    <cfRule type="expression" dxfId="35891" priority="19">
      <formula>$F53="Pausada"</formula>
    </cfRule>
    <cfRule type="expression" dxfId="35890" priority="18">
      <formula>$F53="Cancelada"</formula>
    </cfRule>
    <cfRule type="expression" dxfId="35889" priority="17">
      <formula>$F53="Vencida"</formula>
    </cfRule>
    <cfRule type="expression" dxfId="35888" priority="24">
      <formula>(#REF!&lt;0)*(LEN(#REF!)=0)*(($F53="")+($F53="En curso"))</formula>
    </cfRule>
  </conditionalFormatting>
  <conditionalFormatting sqref="D30 D48:D53">
    <cfRule type="expression" dxfId="35887" priority="1001">
      <formula>$F56="Vencida"</formula>
    </cfRule>
    <cfRule type="expression" dxfId="35886" priority="1002">
      <formula>$F56="Cancelada"</formula>
    </cfRule>
    <cfRule type="expression" dxfId="35885" priority="1004">
      <formula>$F56="Para hoy"</formula>
    </cfRule>
    <cfRule type="expression" dxfId="35884" priority="1005">
      <formula>$F56="En curso"</formula>
    </cfRule>
    <cfRule type="expression" dxfId="35883" priority="1008">
      <formula>(#REF!&lt;0)*(LEN(#REF!)=0)*(($F56="")+($F56="En curso"))</formula>
    </cfRule>
    <cfRule type="expression" dxfId="35882" priority="1006">
      <formula>$F56="Completada"</formula>
    </cfRule>
    <cfRule type="expression" dxfId="35881" priority="1003">
      <formula>$F56="Pausada"</formula>
    </cfRule>
    <cfRule type="expression" dxfId="35880" priority="1007">
      <formula>(#REF!=0)*(#REF!&lt;&gt;"")*(LEN(#REF!)=0)*(($F56="")+($F56="En curso"))</formula>
    </cfRule>
  </conditionalFormatting>
  <conditionalFormatting sqref="D30">
    <cfRule type="expression" dxfId="35879" priority="1009">
      <formula>$F61="Vencida"</formula>
    </cfRule>
    <cfRule type="expression" dxfId="35878" priority="1011">
      <formula>$F61="Pausada"</formula>
    </cfRule>
    <cfRule type="expression" dxfId="35877" priority="1014">
      <formula>$F61="Completada"</formula>
    </cfRule>
    <cfRule type="expression" dxfId="35876" priority="1016">
      <formula>(#REF!&lt;0)*(LEN(#REF!)=0)*(($F61="")+($F61="En curso"))</formula>
    </cfRule>
    <cfRule type="expression" dxfId="35875" priority="1010">
      <formula>$F61="Cancelada"</formula>
    </cfRule>
    <cfRule type="expression" dxfId="35874" priority="1015">
      <formula>(#REF!=0)*(#REF!&lt;&gt;"")*(LEN(#REF!)=0)*(($F61="")+($F61="En curso"))</formula>
    </cfRule>
    <cfRule type="expression" dxfId="35873" priority="1013">
      <formula>$F61="En curso"</formula>
    </cfRule>
    <cfRule type="expression" dxfId="35872" priority="1012">
      <formula>$F61="Para hoy"</formula>
    </cfRule>
  </conditionalFormatting>
  <conditionalFormatting sqref="D31">
    <cfRule type="expression" dxfId="35871" priority="966">
      <formula>$F61="Completada"</formula>
    </cfRule>
    <cfRule type="expression" dxfId="35870" priority="965">
      <formula>$F61="En curso"</formula>
    </cfRule>
    <cfRule type="expression" dxfId="35869" priority="964">
      <formula>$F61="Para hoy"</formula>
    </cfRule>
    <cfRule type="expression" dxfId="35868" priority="963">
      <formula>$F61="Pausada"</formula>
    </cfRule>
    <cfRule type="expression" dxfId="35867" priority="962">
      <formula>$F61="Cancelada"</formula>
    </cfRule>
    <cfRule type="expression" dxfId="35866" priority="968">
      <formula>(#REF!&lt;0)*(LEN(#REF!)=0)*(($F61="")+($F61="En curso"))</formula>
    </cfRule>
    <cfRule type="expression" dxfId="35865" priority="967">
      <formula>(#REF!=0)*(#REF!&lt;&gt;"")*(LEN(#REF!)=0)*(($F61="")+($F61="En curso"))</formula>
    </cfRule>
    <cfRule type="expression" dxfId="35864" priority="948">
      <formula>#REF!="Para hoy"</formula>
    </cfRule>
    <cfRule type="expression" dxfId="35863" priority="947">
      <formula>#REF!="Pausada"</formula>
    </cfRule>
    <cfRule type="expression" dxfId="35862" priority="946">
      <formula>#REF!="Cancelada"</formula>
    </cfRule>
    <cfRule type="expression" dxfId="35861" priority="945">
      <formula>#REF!="Vencida"</formula>
    </cfRule>
    <cfRule type="expression" dxfId="35860" priority="952">
      <formula>(#REF!&lt;0)*(LEN(#REF!)=0)*((#REF!="")+(#REF!="En curso"))</formula>
    </cfRule>
    <cfRule type="expression" dxfId="35859" priority="951">
      <formula>(#REF!=0)*(#REF!&lt;&gt;"")*(LEN(#REF!)=0)*((#REF!="")+(#REF!="En curso"))</formula>
    </cfRule>
    <cfRule type="expression" dxfId="35858" priority="961">
      <formula>$F61="Vencida"</formula>
    </cfRule>
    <cfRule type="expression" dxfId="35857" priority="950">
      <formula>#REF!="Completada"</formula>
    </cfRule>
    <cfRule type="expression" dxfId="35856" priority="949">
      <formula>#REF!="En curso"</formula>
    </cfRule>
  </conditionalFormatting>
  <conditionalFormatting sqref="D32:D33">
    <cfRule type="expression" dxfId="35855" priority="786">
      <formula>$F63="Cancelada"</formula>
    </cfRule>
    <cfRule type="expression" dxfId="35854" priority="787">
      <formula>$F63="Pausada"</formula>
    </cfRule>
    <cfRule type="expression" dxfId="35853" priority="788">
      <formula>$F63="Para hoy"</formula>
    </cfRule>
    <cfRule type="expression" dxfId="35852" priority="789">
      <formula>$F63="En curso"</formula>
    </cfRule>
    <cfRule type="expression" dxfId="35851" priority="790">
      <formula>$F63="Completada"</formula>
    </cfRule>
    <cfRule type="expression" dxfId="35850" priority="791">
      <formula>(#REF!=0)*(#REF!&lt;&gt;"")*(LEN(#REF!)=0)*(($F63="")+($F63="En curso"))</formula>
    </cfRule>
    <cfRule type="expression" dxfId="35849" priority="792">
      <formula>(#REF!&lt;0)*(LEN(#REF!)=0)*(($F63="")+($F63="En curso"))</formula>
    </cfRule>
    <cfRule type="expression" dxfId="35848" priority="785">
      <formula>$F63="Vencida"</formula>
    </cfRule>
  </conditionalFormatting>
  <conditionalFormatting sqref="D33:D34">
    <cfRule type="expression" dxfId="35847" priority="744">
      <formula>(#REF!&lt;0)*(LEN(#REF!)=0)*(($F59="")+($F59="En curso"))</formula>
    </cfRule>
    <cfRule type="expression" dxfId="35846" priority="743">
      <formula>(#REF!=0)*(#REF!&lt;&gt;"")*(LEN(#REF!)=0)*(($F59="")+($F59="En curso"))</formula>
    </cfRule>
    <cfRule type="expression" dxfId="35845" priority="739">
      <formula>$F59="Pausada"</formula>
    </cfRule>
    <cfRule type="expression" dxfId="35844" priority="742">
      <formula>$F59="Completada"</formula>
    </cfRule>
    <cfRule type="expression" dxfId="35843" priority="741">
      <formula>$F59="En curso"</formula>
    </cfRule>
    <cfRule type="expression" dxfId="35842" priority="740">
      <formula>$F59="Para hoy"</formula>
    </cfRule>
    <cfRule type="expression" dxfId="35841" priority="738">
      <formula>$F59="Cancelada"</formula>
    </cfRule>
    <cfRule type="expression" dxfId="35840" priority="737">
      <formula>$F59="Vencida"</formula>
    </cfRule>
  </conditionalFormatting>
  <conditionalFormatting sqref="D34:D35">
    <cfRule type="expression" dxfId="35839" priority="620">
      <formula>$F60="Para hoy"</formula>
    </cfRule>
    <cfRule type="expression" dxfId="35838" priority="623">
      <formula>(#REF!=0)*(#REF!&lt;&gt;"")*(LEN(#REF!)=0)*(($F60="")+($F60="En curso"))</formula>
    </cfRule>
    <cfRule type="expression" dxfId="35837" priority="624">
      <formula>(#REF!&lt;0)*(LEN(#REF!)=0)*(($F60="")+($F60="En curso"))</formula>
    </cfRule>
    <cfRule type="expression" dxfId="35836" priority="618">
      <formula>$F60="Cancelada"</formula>
    </cfRule>
    <cfRule type="expression" dxfId="35835" priority="617">
      <formula>$F60="Vencida"</formula>
    </cfRule>
    <cfRule type="expression" dxfId="35834" priority="622">
      <formula>$F60="Completada"</formula>
    </cfRule>
    <cfRule type="expression" dxfId="35833" priority="621">
      <formula>$F60="En curso"</formula>
    </cfRule>
    <cfRule type="expression" dxfId="35832" priority="619">
      <formula>$F60="Pausada"</formula>
    </cfRule>
  </conditionalFormatting>
  <conditionalFormatting sqref="D35">
    <cfRule type="expression" dxfId="35831" priority="630">
      <formula>$F66="Completada"</formula>
    </cfRule>
    <cfRule type="expression" dxfId="35830" priority="631">
      <formula>(#REF!=0)*(#REF!&lt;&gt;"")*(LEN(#REF!)=0)*(($F66="")+($F66="En curso"))</formula>
    </cfRule>
    <cfRule type="expression" dxfId="35829" priority="632">
      <formula>(#REF!&lt;0)*(LEN(#REF!)=0)*(($F66="")+($F66="En curso"))</formula>
    </cfRule>
    <cfRule type="expression" dxfId="35828" priority="627">
      <formula>$F66="Pausada"</formula>
    </cfRule>
    <cfRule type="expression" dxfId="35827" priority="628">
      <formula>$F66="Para hoy"</formula>
    </cfRule>
    <cfRule type="expression" dxfId="35826" priority="625">
      <formula>$F66="Vencida"</formula>
    </cfRule>
    <cfRule type="expression" dxfId="35825" priority="626">
      <formula>$F66="Cancelada"</formula>
    </cfRule>
    <cfRule type="expression" dxfId="35824" priority="629">
      <formula>$F66="En curso"</formula>
    </cfRule>
  </conditionalFormatting>
  <conditionalFormatting sqref="D36">
    <cfRule type="expression" dxfId="35823" priority="1378">
      <formula>$F61="Cancelada"</formula>
    </cfRule>
    <cfRule type="expression" dxfId="35822" priority="1377">
      <formula>$F61="Vencida"</formula>
    </cfRule>
    <cfRule type="expression" dxfId="35821" priority="1384">
      <formula>(#REF!&lt;0)*(LEN(#REF!)=0)*(($F61="")+($F61="En curso"))</formula>
    </cfRule>
    <cfRule type="expression" dxfId="35820" priority="1383">
      <formula>(#REF!=0)*(#REF!&lt;&gt;"")*(LEN(#REF!)=0)*(($F61="")+($F61="En curso"))</formula>
    </cfRule>
    <cfRule type="expression" dxfId="35819" priority="1381">
      <formula>$F61="En curso"</formula>
    </cfRule>
    <cfRule type="expression" dxfId="35818" priority="1380">
      <formula>$F61="Para hoy"</formula>
    </cfRule>
    <cfRule type="expression" dxfId="35817" priority="1379">
      <formula>$F61="Pausada"</formula>
    </cfRule>
    <cfRule type="expression" dxfId="35816" priority="1382">
      <formula>$F61="Completada"</formula>
    </cfRule>
  </conditionalFormatting>
  <conditionalFormatting sqref="D37">
    <cfRule type="expression" dxfId="35815" priority="1369">
      <formula>$F61="Vencida"</formula>
    </cfRule>
    <cfRule type="expression" dxfId="35814" priority="1375">
      <formula>(#REF!=0)*(#REF!&lt;&gt;"")*(LEN(#REF!)=0)*(($F61="")+($F61="En curso"))</formula>
    </cfRule>
    <cfRule type="expression" dxfId="35813" priority="1370">
      <formula>$F61="Cancelada"</formula>
    </cfRule>
    <cfRule type="expression" dxfId="35812" priority="1376">
      <formula>(#REF!&lt;0)*(LEN(#REF!)=0)*(($F61="")+($F61="En curso"))</formula>
    </cfRule>
    <cfRule type="expression" dxfId="35811" priority="1371">
      <formula>$F61="Pausada"</formula>
    </cfRule>
    <cfRule type="expression" dxfId="35810" priority="1372">
      <formula>$F61="Para hoy"</formula>
    </cfRule>
    <cfRule type="expression" dxfId="35809" priority="1373">
      <formula>$F61="En curso"</formula>
    </cfRule>
    <cfRule type="expression" dxfId="35808" priority="1374">
      <formula>$F61="Completada"</formula>
    </cfRule>
  </conditionalFormatting>
  <conditionalFormatting sqref="D42">
    <cfRule type="expression" dxfId="35807" priority="329">
      <formula>$F68="Vencida"</formula>
    </cfRule>
    <cfRule type="expression" dxfId="35806" priority="352">
      <formula>(#REF!&lt;0)*(LEN(#REF!)=0)*(($F68="")+($F68="En curso"))</formula>
    </cfRule>
    <cfRule type="expression" dxfId="35805" priority="349">
      <formula>$F68="En curso"</formula>
    </cfRule>
    <cfRule type="expression" dxfId="35804" priority="348">
      <formula>$F68="Para hoy"</formula>
    </cfRule>
    <cfRule type="expression" dxfId="35803" priority="347">
      <formula>$F68="Pausada"</formula>
    </cfRule>
    <cfRule type="expression" dxfId="35802" priority="346">
      <formula>$F68="Cancelada"</formula>
    </cfRule>
    <cfRule type="expression" dxfId="35801" priority="345">
      <formula>$F68="Vencida"</formula>
    </cfRule>
    <cfRule type="expression" dxfId="35800" priority="336">
      <formula>(#REF!&lt;0)*(LEN(#REF!)=0)*(($F68="")+($F68="En curso"))</formula>
    </cfRule>
    <cfRule type="expression" dxfId="35799" priority="335">
      <formula>(#REF!=0)*(#REF!&lt;&gt;"")*(LEN(#REF!)=0)*(($F68="")+($F68="En curso"))</formula>
    </cfRule>
    <cfRule type="expression" dxfId="35798" priority="334">
      <formula>$F68="Completada"</formula>
    </cfRule>
    <cfRule type="expression" dxfId="35797" priority="351">
      <formula>(#REF!=0)*(#REF!&lt;&gt;"")*(LEN(#REF!)=0)*(($F68="")+($F68="En curso"))</formula>
    </cfRule>
    <cfRule type="expression" dxfId="35796" priority="350">
      <formula>$F68="Completada"</formula>
    </cfRule>
    <cfRule type="expression" dxfId="35795" priority="333">
      <formula>$F68="En curso"</formula>
    </cfRule>
    <cfRule type="expression" dxfId="35794" priority="332">
      <formula>$F68="Para hoy"</formula>
    </cfRule>
    <cfRule type="expression" dxfId="35793" priority="331">
      <formula>$F68="Pausada"</formula>
    </cfRule>
    <cfRule type="expression" dxfId="35792" priority="330">
      <formula>$F68="Cancelada"</formula>
    </cfRule>
  </conditionalFormatting>
  <conditionalFormatting sqref="D43">
    <cfRule type="expression" dxfId="35791" priority="291">
      <formula>$F65="Pausada"</formula>
    </cfRule>
    <cfRule type="expression" dxfId="35790" priority="292">
      <formula>$F65="Para hoy"</formula>
    </cfRule>
    <cfRule type="expression" dxfId="35789" priority="281">
      <formula>$F65="Vencida"</formula>
    </cfRule>
    <cfRule type="expression" dxfId="35788" priority="294">
      <formula>$F65="Completada"</formula>
    </cfRule>
    <cfRule type="expression" dxfId="35787" priority="293">
      <formula>$F65="En curso"</formula>
    </cfRule>
    <cfRule type="expression" dxfId="35786" priority="295">
      <formula>(#REF!=0)*(#REF!&lt;&gt;"")*(LEN(#REF!)=0)*(($F65="")+($F65="En curso"))</formula>
    </cfRule>
    <cfRule type="expression" dxfId="35785" priority="296">
      <formula>(#REF!&lt;0)*(LEN(#REF!)=0)*(($F65="")+($F65="En curso"))</formula>
    </cfRule>
    <cfRule type="expression" dxfId="35784" priority="290">
      <formula>$F65="Cancelada"</formula>
    </cfRule>
    <cfRule type="expression" dxfId="35783" priority="289">
      <formula>$F65="Vencida"</formula>
    </cfRule>
    <cfRule type="expression" dxfId="35782" priority="288">
      <formula>(#REF!&lt;0)*(LEN(#REF!)=0)*(($F65="")+($F65="En curso"))</formula>
    </cfRule>
    <cfRule type="expression" dxfId="35781" priority="287">
      <formula>(#REF!=0)*(#REF!&lt;&gt;"")*(LEN(#REF!)=0)*(($F65="")+($F65="En curso"))</formula>
    </cfRule>
    <cfRule type="expression" dxfId="35780" priority="286">
      <formula>$F65="Completada"</formula>
    </cfRule>
    <cfRule type="expression" dxfId="35779" priority="285">
      <formula>$F65="En curso"</formula>
    </cfRule>
    <cfRule type="expression" dxfId="35778" priority="284">
      <formula>$F65="Para hoy"</formula>
    </cfRule>
    <cfRule type="expression" dxfId="35777" priority="283">
      <formula>$F65="Pausada"</formula>
    </cfRule>
    <cfRule type="expression" dxfId="35776" priority="282">
      <formula>$F65="Cancelada"</formula>
    </cfRule>
  </conditionalFormatting>
  <conditionalFormatting sqref="D44">
    <cfRule type="expression" dxfId="35775" priority="831">
      <formula>(#REF!=0)*(#REF!&lt;&gt;"")*(LEN(#REF!)=0)*(($F74="")+($F74="En curso"))</formula>
    </cfRule>
    <cfRule type="expression" dxfId="35774" priority="802">
      <formula>#REF!="Cancelada"</formula>
    </cfRule>
    <cfRule type="expression" dxfId="35773" priority="801">
      <formula>#REF!="Vencida"</formula>
    </cfRule>
    <cfRule type="expression" dxfId="35772" priority="804">
      <formula>#REF!="Para hoy"</formula>
    </cfRule>
    <cfRule type="expression" dxfId="35771" priority="805">
      <formula>#REF!="En curso"</formula>
    </cfRule>
    <cfRule type="expression" dxfId="35770" priority="806">
      <formula>#REF!="Completada"</formula>
    </cfRule>
    <cfRule type="expression" dxfId="35769" priority="828">
      <formula>$F74="Para hoy"</formula>
    </cfRule>
    <cfRule type="expression" dxfId="35768" priority="807">
      <formula>(#REF!=0)*(#REF!&lt;&gt;"")*(LEN(#REF!)=0)*((#REF!="")+(#REF!="En curso"))</formula>
    </cfRule>
    <cfRule type="expression" dxfId="35767" priority="808">
      <formula>(#REF!&lt;0)*(LEN(#REF!)=0)*((#REF!="")+(#REF!="En curso"))</formula>
    </cfRule>
    <cfRule type="expression" dxfId="35766" priority="832">
      <formula>(#REF!&lt;0)*(LEN(#REF!)=0)*(($F74="")+($F74="En curso"))</formula>
    </cfRule>
    <cfRule type="expression" dxfId="35765" priority="830">
      <formula>$F74="Completada"</formula>
    </cfRule>
    <cfRule type="expression" dxfId="35764" priority="825">
      <formula>$F74="Vencida"</formula>
    </cfRule>
    <cfRule type="expression" dxfId="35763" priority="826">
      <formula>$F74="Cancelada"</formula>
    </cfRule>
    <cfRule type="expression" dxfId="35762" priority="803">
      <formula>#REF!="Pausada"</formula>
    </cfRule>
    <cfRule type="expression" dxfId="35761" priority="827">
      <formula>$F74="Pausada"</formula>
    </cfRule>
    <cfRule type="expression" dxfId="35760" priority="829">
      <formula>$F74="En curso"</formula>
    </cfRule>
  </conditionalFormatting>
  <conditionalFormatting sqref="D45">
    <cfRule type="expression" dxfId="35759" priority="709">
      <formula>$F71="En curso"</formula>
    </cfRule>
    <cfRule type="expression" dxfId="35758" priority="689">
      <formula>$F75="Vencida"</formula>
    </cfRule>
    <cfRule type="expression" dxfId="35757" priority="694">
      <formula>$F75="Completada"</formula>
    </cfRule>
    <cfRule type="expression" dxfId="35756" priority="696">
      <formula>(#REF!&lt;0)*(LEN(#REF!)=0)*(($F75="")+($F75="En curso"))</formula>
    </cfRule>
    <cfRule type="expression" dxfId="35755" priority="705">
      <formula>$F71="Vencida"</formula>
    </cfRule>
    <cfRule type="expression" dxfId="35754" priority="690">
      <formula>$F75="Cancelada"</formula>
    </cfRule>
    <cfRule type="expression" dxfId="35753" priority="706">
      <formula>$F71="Cancelada"</formula>
    </cfRule>
    <cfRule type="expression" dxfId="35752" priority="707">
      <formula>$F71="Pausada"</formula>
    </cfRule>
    <cfRule type="expression" dxfId="35751" priority="708">
      <formula>$F71="Para hoy"</formula>
    </cfRule>
    <cfRule type="expression" dxfId="35750" priority="710">
      <formula>$F71="Completada"</formula>
    </cfRule>
    <cfRule type="expression" dxfId="35749" priority="711">
      <formula>(#REF!=0)*(#REF!&lt;&gt;"")*(LEN(#REF!)=0)*(($F71="")+($F71="En curso"))</formula>
    </cfRule>
    <cfRule type="expression" dxfId="35748" priority="712">
      <formula>(#REF!&lt;0)*(LEN(#REF!)=0)*(($F71="")+($F71="En curso"))</formula>
    </cfRule>
    <cfRule type="expression" dxfId="35747" priority="695">
      <formula>(#REF!=0)*(#REF!&lt;&gt;"")*(LEN(#REF!)=0)*(($F75="")+($F75="En curso"))</formula>
    </cfRule>
    <cfRule type="expression" dxfId="35746" priority="693">
      <formula>$F75="En curso"</formula>
    </cfRule>
    <cfRule type="expression" dxfId="35745" priority="692">
      <formula>$F75="Para hoy"</formula>
    </cfRule>
    <cfRule type="expression" dxfId="35744" priority="691">
      <formula>$F75="Pausada"</formula>
    </cfRule>
  </conditionalFormatting>
  <conditionalFormatting sqref="D46">
    <cfRule type="expression" dxfId="35743" priority="1168">
      <formula>(#REF!&lt;0)*(LEN(#REF!)=0)*(($F77="")+($F77="En curso"))</formula>
    </cfRule>
    <cfRule type="expression" dxfId="35742" priority="1161">
      <formula>$F77="Vencida"</formula>
    </cfRule>
    <cfRule type="expression" dxfId="35741" priority="1162">
      <formula>$F77="Cancelada"</formula>
    </cfRule>
    <cfRule type="expression" dxfId="35740" priority="1164">
      <formula>$F77="Para hoy"</formula>
    </cfRule>
    <cfRule type="expression" dxfId="35739" priority="1163">
      <formula>$F77="Pausada"</formula>
    </cfRule>
    <cfRule type="expression" dxfId="35738" priority="1185">
      <formula>#REF!="Vencida"</formula>
    </cfRule>
    <cfRule type="expression" dxfId="35737" priority="1186">
      <formula>#REF!="Cancelada"</formula>
    </cfRule>
    <cfRule type="expression" dxfId="35736" priority="1166">
      <formula>$F77="Completada"</formula>
    </cfRule>
    <cfRule type="expression" dxfId="35735" priority="1188">
      <formula>#REF!="Para hoy"</formula>
    </cfRule>
    <cfRule type="expression" dxfId="35734" priority="1189">
      <formula>#REF!="En curso"</formula>
    </cfRule>
    <cfRule type="expression" dxfId="35733" priority="1190">
      <formula>#REF!="Completada"</formula>
    </cfRule>
    <cfRule type="expression" dxfId="35732" priority="1191">
      <formula>(#REF!=0)*(#REF!&lt;&gt;"")*(LEN(#REF!)=0)*((#REF!="")+(#REF!="En curso"))</formula>
    </cfRule>
    <cfRule type="expression" dxfId="35731" priority="1192">
      <formula>(#REF!&lt;0)*(LEN(#REF!)=0)*((#REF!="")+(#REF!="En curso"))</formula>
    </cfRule>
    <cfRule type="expression" dxfId="35730" priority="1167">
      <formula>(#REF!=0)*(#REF!&lt;&gt;"")*(LEN(#REF!)=0)*(($F77="")+($F77="En curso"))</formula>
    </cfRule>
    <cfRule type="expression" dxfId="35729" priority="1165">
      <formula>$F77="En curso"</formula>
    </cfRule>
    <cfRule type="expression" dxfId="35728" priority="1187">
      <formula>#REF!="Pausada"</formula>
    </cfRule>
  </conditionalFormatting>
  <conditionalFormatting sqref="D47">
    <cfRule type="expression" dxfId="35727" priority="657">
      <formula>#REF!="Vencida"</formula>
    </cfRule>
    <cfRule type="expression" dxfId="35726" priority="658">
      <formula>#REF!="Cancelada"</formula>
    </cfRule>
    <cfRule type="expression" dxfId="35725" priority="659">
      <formula>#REF!="Pausada"</formula>
    </cfRule>
    <cfRule type="expression" dxfId="35724" priority="660">
      <formula>#REF!="Para hoy"</formula>
    </cfRule>
    <cfRule type="expression" dxfId="35723" priority="663">
      <formula>(#REF!=0)*(#REF!&lt;&gt;"")*(LEN(#REF!)=0)*((#REF!="")+(#REF!="En curso"))</formula>
    </cfRule>
    <cfRule type="expression" dxfId="35722" priority="661">
      <formula>#REF!="En curso"</formula>
    </cfRule>
    <cfRule type="expression" dxfId="35721" priority="662">
      <formula>#REF!="Completada"</formula>
    </cfRule>
    <cfRule type="expression" dxfId="35720" priority="664">
      <formula>(#REF!&lt;0)*(LEN(#REF!)=0)*((#REF!="")+(#REF!="En curso"))</formula>
    </cfRule>
    <cfRule type="expression" dxfId="35719" priority="665">
      <formula>#REF!="Vencida"</formula>
    </cfRule>
    <cfRule type="expression" dxfId="35718" priority="666">
      <formula>#REF!="Cancelada"</formula>
    </cfRule>
    <cfRule type="expression" dxfId="35717" priority="667">
      <formula>#REF!="Pausada"</formula>
    </cfRule>
    <cfRule type="expression" dxfId="35716" priority="668">
      <formula>#REF!="Para hoy"</formula>
    </cfRule>
    <cfRule type="expression" dxfId="35715" priority="670">
      <formula>#REF!="Completada"</formula>
    </cfRule>
    <cfRule type="expression" dxfId="35714" priority="671">
      <formula>(#REF!=0)*(#REF!&lt;&gt;"")*(LEN(#REF!)=0)*((#REF!="")+(#REF!="En curso"))</formula>
    </cfRule>
    <cfRule type="expression" dxfId="35713" priority="672">
      <formula>(#REF!&lt;0)*(LEN(#REF!)=0)*((#REF!="")+(#REF!="En curso"))</formula>
    </cfRule>
    <cfRule type="expression" dxfId="35712" priority="669">
      <formula>#REF!="En curso"</formula>
    </cfRule>
  </conditionalFormatting>
  <conditionalFormatting sqref="D48:D52">
    <cfRule type="expression" dxfId="35711" priority="1020">
      <formula>$F78="Para hoy"</formula>
    </cfRule>
    <cfRule type="expression" dxfId="35710" priority="1019">
      <formula>$F78="Pausada"</formula>
    </cfRule>
    <cfRule type="expression" dxfId="35709" priority="1018">
      <formula>$F78="Cancelada"</formula>
    </cfRule>
    <cfRule type="expression" dxfId="35708" priority="1024">
      <formula>(#REF!&lt;0)*(LEN(#REF!)=0)*(($F78="")+($F78="En curso"))</formula>
    </cfRule>
    <cfRule type="expression" dxfId="35707" priority="1023">
      <formula>(#REF!=0)*(#REF!&lt;&gt;"")*(LEN(#REF!)=0)*(($F78="")+($F78="En curso"))</formula>
    </cfRule>
    <cfRule type="expression" dxfId="35706" priority="1022">
      <formula>$F78="Completada"</formula>
    </cfRule>
    <cfRule type="expression" dxfId="35705" priority="1021">
      <formula>$F78="En curso"</formula>
    </cfRule>
    <cfRule type="expression" dxfId="35704" priority="1017">
      <formula>$F78="Vencida"</formula>
    </cfRule>
  </conditionalFormatting>
  <conditionalFormatting sqref="D53">
    <cfRule type="expression" dxfId="35703" priority="1397">
      <formula>$F75="En curso"</formula>
    </cfRule>
    <cfRule type="expression" dxfId="35702" priority="1394">
      <formula>$F75="Cancelada"</formula>
    </cfRule>
    <cfRule type="expression" dxfId="35701" priority="1395">
      <formula>$F75="Pausada"</formula>
    </cfRule>
    <cfRule type="expression" dxfId="35700" priority="1393">
      <formula>$F75="Vencida"</formula>
    </cfRule>
    <cfRule type="expression" dxfId="35699" priority="1400">
      <formula>(#REF!&lt;0)*(LEN(#REF!)=0)*(($F75="")+($F75="En curso"))</formula>
    </cfRule>
    <cfRule type="expression" dxfId="35698" priority="1399">
      <formula>(#REF!=0)*(#REF!&lt;&gt;"")*(LEN(#REF!)=0)*(($F75="")+($F75="En curso"))</formula>
    </cfRule>
    <cfRule type="expression" dxfId="35697" priority="1398">
      <formula>$F75="Completada"</formula>
    </cfRule>
    <cfRule type="expression" dxfId="35696" priority="1396">
      <formula>$F75="Para hoy"</formula>
    </cfRule>
  </conditionalFormatting>
  <conditionalFormatting sqref="D54">
    <cfRule type="expression" dxfId="35695" priority="574">
      <formula>#REF!="Completada"</formula>
    </cfRule>
    <cfRule type="expression" dxfId="35694" priority="575">
      <formula>(#REF!=0)*(#REF!&lt;&gt;"")*(LEN(#REF!)=0)*((#REF!="")+(#REF!="En curso"))</formula>
    </cfRule>
    <cfRule type="expression" dxfId="35693" priority="576">
      <formula>(#REF!&lt;0)*(LEN(#REF!)=0)*((#REF!="")+(#REF!="En curso"))</formula>
    </cfRule>
    <cfRule type="expression" dxfId="35692" priority="585">
      <formula>#REF!="Vencida"</formula>
    </cfRule>
    <cfRule type="expression" dxfId="35691" priority="586">
      <formula>#REF!="Cancelada"</formula>
    </cfRule>
    <cfRule type="expression" dxfId="35690" priority="587">
      <formula>#REF!="Pausada"</formula>
    </cfRule>
    <cfRule type="expression" dxfId="35689" priority="588">
      <formula>#REF!="Para hoy"</formula>
    </cfRule>
    <cfRule type="expression" dxfId="35688" priority="589">
      <formula>#REF!="En curso"</formula>
    </cfRule>
    <cfRule type="expression" dxfId="35687" priority="590">
      <formula>#REF!="Completada"</formula>
    </cfRule>
    <cfRule type="expression" dxfId="35686" priority="591">
      <formula>(#REF!=0)*(#REF!&lt;&gt;"")*(LEN(#REF!)=0)*((#REF!="")+(#REF!="En curso"))</formula>
    </cfRule>
    <cfRule type="expression" dxfId="35685" priority="592">
      <formula>(#REF!&lt;0)*(LEN(#REF!)=0)*((#REF!="")+(#REF!="En curso"))</formula>
    </cfRule>
    <cfRule type="expression" dxfId="35684" priority="572">
      <formula>#REF!="Para hoy"</formula>
    </cfRule>
    <cfRule type="expression" dxfId="35683" priority="573">
      <formula>#REF!="En curso"</formula>
    </cfRule>
    <cfRule type="expression" dxfId="35682" priority="569">
      <formula>#REF!="Vencida"</formula>
    </cfRule>
    <cfRule type="expression" dxfId="35681" priority="570">
      <formula>#REF!="Cancelada"</formula>
    </cfRule>
    <cfRule type="expression" dxfId="35680" priority="571">
      <formula>#REF!="Pausada"</formula>
    </cfRule>
  </conditionalFormatting>
  <conditionalFormatting sqref="D62">
    <cfRule type="expression" dxfId="35679" priority="489">
      <formula>$F84="Vencida"</formula>
    </cfRule>
    <cfRule type="expression" dxfId="35678" priority="490">
      <formula>$F84="Cancelada"</formula>
    </cfRule>
    <cfRule type="expression" dxfId="35677" priority="491">
      <formula>$F84="Pausada"</formula>
    </cfRule>
    <cfRule type="expression" dxfId="35676" priority="492">
      <formula>$F84="Para hoy"</formula>
    </cfRule>
    <cfRule type="expression" dxfId="35675" priority="493">
      <formula>$F84="En curso"</formula>
    </cfRule>
    <cfRule type="expression" dxfId="35674" priority="481">
      <formula>$F88="Vencida"</formula>
    </cfRule>
    <cfRule type="expression" dxfId="35673" priority="482">
      <formula>$F88="Cancelada"</formula>
    </cfRule>
    <cfRule type="expression" dxfId="35672" priority="483">
      <formula>$F88="Pausada"</formula>
    </cfRule>
    <cfRule type="expression" dxfId="35671" priority="484">
      <formula>$F88="Para hoy"</formula>
    </cfRule>
    <cfRule type="expression" dxfId="35670" priority="488">
      <formula>(#REF!&lt;0)*(LEN(#REF!)=0)*(($F88="")+($F88="En curso"))</formula>
    </cfRule>
    <cfRule type="expression" dxfId="35669" priority="485">
      <formula>$F88="En curso"</formula>
    </cfRule>
    <cfRule type="expression" dxfId="35668" priority="496">
      <formula>(#REF!&lt;0)*(LEN(#REF!)=0)*(($F84="")+($F84="En curso"))</formula>
    </cfRule>
    <cfRule type="expression" dxfId="35667" priority="495">
      <formula>(#REF!=0)*(#REF!&lt;&gt;"")*(LEN(#REF!)=0)*(($F84="")+($F84="En curso"))</formula>
    </cfRule>
    <cfRule type="expression" dxfId="35666" priority="494">
      <formula>$F84="Completada"</formula>
    </cfRule>
    <cfRule type="expression" dxfId="35665" priority="486">
      <formula>$F88="Completada"</formula>
    </cfRule>
    <cfRule type="expression" dxfId="35664" priority="487">
      <formula>(#REF!=0)*(#REF!&lt;&gt;"")*(LEN(#REF!)=0)*(($F88="")+($F88="En curso"))</formula>
    </cfRule>
  </conditionalFormatting>
  <conditionalFormatting sqref="D63">
    <cfRule type="expression" dxfId="35663" priority="552">
      <formula>(#REF!&lt;0)*(LEN(#REF!)=0)*((#REF!="")+(#REF!="En curso"))</formula>
    </cfRule>
    <cfRule type="expression" dxfId="35662" priority="551">
      <formula>(#REF!=0)*(#REF!&lt;&gt;"")*(LEN(#REF!)=0)*((#REF!="")+(#REF!="En curso"))</formula>
    </cfRule>
    <cfRule type="expression" dxfId="35661" priority="550">
      <formula>#REF!="Completada"</formula>
    </cfRule>
    <cfRule type="expression" dxfId="35660" priority="531">
      <formula>#REF!="Pausada"</formula>
    </cfRule>
    <cfRule type="expression" dxfId="35659" priority="549">
      <formula>#REF!="En curso"</formula>
    </cfRule>
    <cfRule type="expression" dxfId="35658" priority="529">
      <formula>#REF!="Vencida"</formula>
    </cfRule>
    <cfRule type="expression" dxfId="35657" priority="548">
      <formula>#REF!="Para hoy"</formula>
    </cfRule>
    <cfRule type="expression" dxfId="35656" priority="547">
      <formula>#REF!="Pausada"</formula>
    </cfRule>
    <cfRule type="expression" dxfId="35655" priority="546">
      <formula>#REF!="Cancelada"</formula>
    </cfRule>
    <cfRule type="expression" dxfId="35654" priority="545">
      <formula>#REF!="Vencida"</formula>
    </cfRule>
    <cfRule type="expression" dxfId="35653" priority="536">
      <formula>(#REF!&lt;0)*(LEN(#REF!)=0)*((#REF!="")+(#REF!="En curso"))</formula>
    </cfRule>
    <cfRule type="expression" dxfId="35652" priority="535">
      <formula>(#REF!=0)*(#REF!&lt;&gt;"")*(LEN(#REF!)=0)*((#REF!="")+(#REF!="En curso"))</formula>
    </cfRule>
    <cfRule type="expression" dxfId="35651" priority="534">
      <formula>#REF!="Completada"</formula>
    </cfRule>
    <cfRule type="expression" dxfId="35650" priority="533">
      <formula>#REF!="En curso"</formula>
    </cfRule>
    <cfRule type="expression" dxfId="35649" priority="532">
      <formula>#REF!="Para hoy"</formula>
    </cfRule>
    <cfRule type="expression" dxfId="35648" priority="530">
      <formula>#REF!="Cancelada"</formula>
    </cfRule>
  </conditionalFormatting>
  <conditionalFormatting sqref="D65">
    <cfRule type="expression" dxfId="35647" priority="1407">
      <formula>(#REF!=0)*(#REF!&lt;&gt;"")*(LEN(#REF!)=0)*(($F80="")+($F80="En curso"))</formula>
    </cfRule>
    <cfRule type="expression" dxfId="35646" priority="1408">
      <formula>(#REF!&lt;0)*(LEN(#REF!)=0)*(($F80="")+($F80="En curso"))</formula>
    </cfRule>
    <cfRule type="expression" dxfId="35645" priority="1240">
      <formula>(#REF!&lt;0)*(LEN(#REF!)=0)*(($F91="")+($F91="En curso"))</formula>
    </cfRule>
    <cfRule type="expression" dxfId="35644" priority="1233">
      <formula>$F91="Vencida"</formula>
    </cfRule>
    <cfRule type="expression" dxfId="35643" priority="1234">
      <formula>$F91="Cancelada"</formula>
    </cfRule>
    <cfRule type="expression" dxfId="35642" priority="1235">
      <formula>$F91="Pausada"</formula>
    </cfRule>
    <cfRule type="expression" dxfId="35641" priority="1236">
      <formula>$F91="Para hoy"</formula>
    </cfRule>
    <cfRule type="expression" dxfId="35640" priority="1237">
      <formula>$F91="En curso"</formula>
    </cfRule>
    <cfRule type="expression" dxfId="35639" priority="1238">
      <formula>$F91="Completada"</formula>
    </cfRule>
    <cfRule type="expression" dxfId="35638" priority="1239">
      <formula>(#REF!=0)*(#REF!&lt;&gt;"")*(LEN(#REF!)=0)*(($F91="")+($F91="En curso"))</formula>
    </cfRule>
    <cfRule type="expression" dxfId="35637" priority="1401">
      <formula>$F80="Vencida"</formula>
    </cfRule>
    <cfRule type="expression" dxfId="35636" priority="1402">
      <formula>$F80="Cancelada"</formula>
    </cfRule>
    <cfRule type="expression" dxfId="35635" priority="1403">
      <formula>$F80="Pausada"</formula>
    </cfRule>
    <cfRule type="expression" dxfId="35634" priority="1404">
      <formula>$F80="Para hoy"</formula>
    </cfRule>
    <cfRule type="expression" dxfId="35633" priority="1405">
      <formula>$F80="En curso"</formula>
    </cfRule>
    <cfRule type="expression" dxfId="35632" priority="1406">
      <formula>$F80="Completada"</formula>
    </cfRule>
  </conditionalFormatting>
  <conditionalFormatting sqref="D66">
    <cfRule type="expression" dxfId="35631" priority="416">
      <formula>(#REF!&lt;0)*(LEN(#REF!)=0)*((#REF!="")+(#REF!="En curso"))</formula>
    </cfRule>
    <cfRule type="expression" dxfId="35630" priority="436">
      <formula>$F96="Para hoy"</formula>
    </cfRule>
    <cfRule type="expression" dxfId="35629" priority="433">
      <formula>$F96="Vencida"</formula>
    </cfRule>
    <cfRule type="expression" dxfId="35628" priority="437">
      <formula>$F96="En curso"</formula>
    </cfRule>
    <cfRule type="expression" dxfId="35627" priority="438">
      <formula>$F96="Completada"</formula>
    </cfRule>
    <cfRule type="expression" dxfId="35626" priority="439">
      <formula>(#REF!=0)*(#REF!&lt;&gt;"")*(LEN(#REF!)=0)*(($F96="")+($F96="En curso"))</formula>
    </cfRule>
    <cfRule type="expression" dxfId="35625" priority="440">
      <formula>(#REF!&lt;0)*(LEN(#REF!)=0)*(($F96="")+($F96="En curso"))</formula>
    </cfRule>
    <cfRule type="expression" dxfId="35624" priority="434">
      <formula>$F96="Cancelada"</formula>
    </cfRule>
    <cfRule type="expression" dxfId="35623" priority="409">
      <formula>#REF!="Vencida"</formula>
    </cfRule>
    <cfRule type="expression" dxfId="35622" priority="415">
      <formula>(#REF!=0)*(#REF!&lt;&gt;"")*(LEN(#REF!)=0)*((#REF!="")+(#REF!="En curso"))</formula>
    </cfRule>
    <cfRule type="expression" dxfId="35621" priority="414">
      <formula>#REF!="Completada"</formula>
    </cfRule>
    <cfRule type="expression" dxfId="35620" priority="413">
      <formula>#REF!="En curso"</formula>
    </cfRule>
    <cfRule type="expression" dxfId="35619" priority="412">
      <formula>#REF!="Para hoy"</formula>
    </cfRule>
    <cfRule type="expression" dxfId="35618" priority="411">
      <formula>#REF!="Pausada"</formula>
    </cfRule>
    <cfRule type="expression" dxfId="35617" priority="410">
      <formula>#REF!="Cancelada"</formula>
    </cfRule>
    <cfRule type="expression" dxfId="35616" priority="435">
      <formula>$F96="Pausada"</formula>
    </cfRule>
  </conditionalFormatting>
  <conditionalFormatting sqref="D67">
    <cfRule type="expression" dxfId="35615" priority="1365">
      <formula>$F73="En curso"</formula>
    </cfRule>
    <cfRule type="expression" dxfId="35614" priority="1364">
      <formula>$F73="Para hoy"</formula>
    </cfRule>
    <cfRule type="expression" dxfId="35613" priority="1363">
      <formula>$F73="Pausada"</formula>
    </cfRule>
    <cfRule type="expression" dxfId="35612" priority="1362">
      <formula>$F73="Cancelada"</formula>
    </cfRule>
    <cfRule type="expression" dxfId="35611" priority="1361">
      <formula>$F73="Vencida"</formula>
    </cfRule>
    <cfRule type="expression" dxfId="35610" priority="1366">
      <formula>$F73="Completada"</formula>
    </cfRule>
    <cfRule type="expression" dxfId="35609" priority="1367">
      <formula>(#REF!=0)*(#REF!&lt;&gt;"")*(LEN(#REF!)=0)*(($F73="")+($F73="En curso"))</formula>
    </cfRule>
    <cfRule type="expression" dxfId="35608" priority="1368">
      <formula>(#REF!&lt;0)*(LEN(#REF!)=0)*(($F73="")+($F73="En curso"))</formula>
    </cfRule>
  </conditionalFormatting>
  <conditionalFormatting sqref="D68:D70">
    <cfRule type="expression" dxfId="35607" priority="1360">
      <formula>(#REF!&lt;0)*(LEN(#REF!)=0)*(($F60="")+($F60="En curso"))</formula>
    </cfRule>
    <cfRule type="expression" dxfId="35606" priority="1359">
      <formula>(#REF!=0)*(#REF!&lt;&gt;"")*(LEN(#REF!)=0)*(($F60="")+($F60="En curso"))</formula>
    </cfRule>
    <cfRule type="expression" dxfId="35605" priority="1358">
      <formula>$F60="Completada"</formula>
    </cfRule>
    <cfRule type="expression" dxfId="35604" priority="1357">
      <formula>$F60="En curso"</formula>
    </cfRule>
    <cfRule type="expression" dxfId="35603" priority="1356">
      <formula>$F60="Para hoy"</formula>
    </cfRule>
    <cfRule type="expression" dxfId="35602" priority="1355">
      <formula>$F60="Pausada"</formula>
    </cfRule>
    <cfRule type="expression" dxfId="35601" priority="1353">
      <formula>$F60="Vencida"</formula>
    </cfRule>
    <cfRule type="expression" dxfId="35600" priority="1354">
      <formula>$F60="Cancelada"</formula>
    </cfRule>
  </conditionalFormatting>
  <conditionalFormatting sqref="E4">
    <cfRule type="expression" dxfId="35599" priority="224">
      <formula>(#REF!&lt;0)*(LEN(#REF!)=0)*((#REF!="")+(#REF!="En curso"))</formula>
    </cfRule>
    <cfRule type="expression" dxfId="35598" priority="222">
      <formula>#REF!="Completada"</formula>
    </cfRule>
    <cfRule type="expression" dxfId="35597" priority="217">
      <formula>#REF!="Vencida"</formula>
    </cfRule>
    <cfRule type="expression" dxfId="35596" priority="218">
      <formula>#REF!="Cancelada"</formula>
    </cfRule>
    <cfRule type="expression" dxfId="35595" priority="219">
      <formula>#REF!="Pausada"</formula>
    </cfRule>
    <cfRule type="expression" dxfId="35594" priority="220">
      <formula>#REF!="Para hoy"</formula>
    </cfRule>
    <cfRule type="expression" dxfId="35593" priority="221">
      <formula>#REF!="En curso"</formula>
    </cfRule>
    <cfRule type="expression" dxfId="35592" priority="223">
      <formula>(#REF!=0)*(#REF!&lt;&gt;"")*(LEN(#REF!)=0)*((#REF!="")+(#REF!="En curso"))</formula>
    </cfRule>
  </conditionalFormatting>
  <conditionalFormatting sqref="E4:E5">
    <cfRule type="expression" dxfId="35591" priority="236">
      <formula>#REF!="Para hoy"</formula>
    </cfRule>
    <cfRule type="expression" dxfId="35590" priority="237">
      <formula>#REF!="En curso"</formula>
    </cfRule>
    <cfRule type="expression" dxfId="35589" priority="238">
      <formula>#REF!="Completada"</formula>
    </cfRule>
    <cfRule type="expression" dxfId="35588" priority="239">
      <formula>(#REF!=0)*(#REF!&lt;&gt;"")*(LEN(#REF!)=0)*((#REF!="")+(#REF!="En curso"))</formula>
    </cfRule>
    <cfRule type="expression" dxfId="35587" priority="240">
      <formula>(#REF!&lt;0)*(LEN(#REF!)=0)*((#REF!="")+(#REF!="En curso"))</formula>
    </cfRule>
    <cfRule type="expression" dxfId="35586" priority="233">
      <formula>#REF!="Vencida"</formula>
    </cfRule>
    <cfRule type="expression" dxfId="35585" priority="234">
      <formula>#REF!="Cancelada"</formula>
    </cfRule>
    <cfRule type="expression" dxfId="35584" priority="235">
      <formula>#REF!="Pausada"</formula>
    </cfRule>
  </conditionalFormatting>
  <conditionalFormatting sqref="E6 C5:C6">
    <cfRule type="expression" dxfId="35583" priority="7009">
      <formula>#REF!="Vencida"</formula>
    </cfRule>
  </conditionalFormatting>
  <conditionalFormatting sqref="E6">
    <cfRule type="expression" dxfId="35582" priority="1130">
      <formula>$F6="Cancelada"</formula>
    </cfRule>
    <cfRule type="expression" dxfId="35581" priority="1136">
      <formula>(#REF!&lt;0)*(LEN(#REF!)=0)*(($F6="")+($F6="En curso"))</formula>
    </cfRule>
    <cfRule type="expression" dxfId="35580" priority="1135">
      <formula>(#REF!=0)*(#REF!&lt;&gt;"")*(LEN(#REF!)=0)*(($F6="")+($F6="En curso"))</formula>
    </cfRule>
    <cfRule type="expression" dxfId="35579" priority="1129">
      <formula>$F6="Vencida"</formula>
    </cfRule>
    <cfRule type="expression" dxfId="35578" priority="1134">
      <formula>$F6="Completada"</formula>
    </cfRule>
    <cfRule type="expression" dxfId="35577" priority="1133">
      <formula>$F6="En curso"</formula>
    </cfRule>
    <cfRule type="expression" dxfId="35576" priority="1132">
      <formula>$F6="Para hoy"</formula>
    </cfRule>
    <cfRule type="expression" dxfId="35575" priority="1131">
      <formula>$F6="Pausada"</formula>
    </cfRule>
  </conditionalFormatting>
  <conditionalFormatting sqref="E10 C10">
    <cfRule type="expression" dxfId="35574" priority="1561">
      <formula>$F25="Vencida"</formula>
    </cfRule>
  </conditionalFormatting>
  <conditionalFormatting sqref="E24:E25">
    <cfRule type="expression" dxfId="35573" priority="85">
      <formula>$F21="En curso"</formula>
    </cfRule>
    <cfRule type="expression" dxfId="35572" priority="83">
      <formula>$F21="Pausada"</formula>
    </cfRule>
    <cfRule type="expression" dxfId="35571" priority="82">
      <formula>$F21="Cancelada"</formula>
    </cfRule>
    <cfRule type="expression" dxfId="35570" priority="81">
      <formula>$F21="Vencida"</formula>
    </cfRule>
    <cfRule type="expression" dxfId="35569" priority="87">
      <formula>(#REF!=0)*(#REF!&lt;&gt;"")*(LEN(#REF!)=0)*(($F21="")+($F21="En curso"))</formula>
    </cfRule>
    <cfRule type="expression" dxfId="35568" priority="99">
      <formula>$F22="Pausada"</formula>
    </cfRule>
    <cfRule type="expression" dxfId="35567" priority="104">
      <formula>(#REF!&lt;0)*(LEN(#REF!)=0)*(($F22="")+($F22="En curso"))</formula>
    </cfRule>
    <cfRule type="expression" dxfId="35566" priority="103">
      <formula>(#REF!=0)*(#REF!&lt;&gt;"")*(LEN(#REF!)=0)*(($F22="")+($F22="En curso"))</formula>
    </cfRule>
    <cfRule type="expression" dxfId="35565" priority="102">
      <formula>$F22="Completada"</formula>
    </cfRule>
    <cfRule type="expression" dxfId="35564" priority="101">
      <formula>$F22="En curso"</formula>
    </cfRule>
    <cfRule type="expression" dxfId="35563" priority="100">
      <formula>$F22="Para hoy"</formula>
    </cfRule>
    <cfRule type="expression" dxfId="35562" priority="84">
      <formula>$F21="Para hoy"</formula>
    </cfRule>
    <cfRule type="expression" dxfId="35561" priority="98">
      <formula>$F22="Cancelada"</formula>
    </cfRule>
    <cfRule type="expression" dxfId="35560" priority="97">
      <formula>$F22="Vencida"</formula>
    </cfRule>
    <cfRule type="expression" dxfId="35559" priority="88">
      <formula>(#REF!&lt;0)*(LEN(#REF!)=0)*(($F21="")+($F21="En curso"))</formula>
    </cfRule>
    <cfRule type="expression" dxfId="35558" priority="86">
      <formula>$F21="Completada"</formula>
    </cfRule>
  </conditionalFormatting>
  <conditionalFormatting sqref="E26">
    <cfRule type="expression" dxfId="35557" priority="72">
      <formula>(#REF!&lt;0)*(LEN(#REF!)=0)*(($F21="")+($F21="En curso"))</formula>
    </cfRule>
    <cfRule type="expression" dxfId="35556" priority="65">
      <formula>$F21="Vencida"</formula>
    </cfRule>
    <cfRule type="expression" dxfId="35555" priority="68">
      <formula>$F21="Para hoy"</formula>
    </cfRule>
    <cfRule type="expression" dxfId="35554" priority="69">
      <formula>$F21="En curso"</formula>
    </cfRule>
    <cfRule type="expression" dxfId="35553" priority="66">
      <formula>$F21="Cancelada"</formula>
    </cfRule>
    <cfRule type="expression" dxfId="35552" priority="70">
      <formula>$F21="Completada"</formula>
    </cfRule>
    <cfRule type="expression" dxfId="35551" priority="71">
      <formula>(#REF!=0)*(#REF!&lt;&gt;"")*(LEN(#REF!)=0)*(($F21="")+($F21="En curso"))</formula>
    </cfRule>
    <cfRule type="expression" dxfId="35550" priority="67">
      <formula>$F21="Pausada"</formula>
    </cfRule>
  </conditionalFormatting>
  <conditionalFormatting sqref="E31">
    <cfRule type="expression" dxfId="35549" priority="1584">
      <formula>(#REF!&lt;0)*(LEN(#REF!)=0)*((#REF!="")+(#REF!="En curso"))</formula>
    </cfRule>
    <cfRule type="expression" dxfId="35548" priority="1583">
      <formula>(#REF!=0)*(#REF!&lt;&gt;"")*(LEN(#REF!)=0)*((#REF!="")+(#REF!="En curso"))</formula>
    </cfRule>
    <cfRule type="expression" dxfId="35547" priority="1582">
      <formula>#REF!="Completada"</formula>
    </cfRule>
    <cfRule type="expression" dxfId="35546" priority="1581">
      <formula>#REF!="En curso"</formula>
    </cfRule>
    <cfRule type="expression" dxfId="35545" priority="1556">
      <formula>$F10="Para hoy"</formula>
    </cfRule>
    <cfRule type="expression" dxfId="35544" priority="1559">
      <formula>(#REF!=0)*(#REF!&lt;&gt;"")*(LEN(#REF!)=0)*(($F10="")+($F10="En curso"))</formula>
    </cfRule>
    <cfRule type="expression" dxfId="35543" priority="1558">
      <formula>$F10="Completada"</formula>
    </cfRule>
    <cfRule type="expression" dxfId="35542" priority="1557">
      <formula>$F10="En curso"</formula>
    </cfRule>
    <cfRule type="expression" dxfId="35541" priority="1560">
      <formula>(#REF!&lt;0)*(LEN(#REF!)=0)*(($F10="")+($F10="En curso"))</formula>
    </cfRule>
    <cfRule type="expression" dxfId="35540" priority="1554">
      <formula>$F10="Cancelada"</formula>
    </cfRule>
    <cfRule type="expression" dxfId="35539" priority="1580">
      <formula>#REF!="Para hoy"</formula>
    </cfRule>
    <cfRule type="expression" dxfId="35538" priority="1553">
      <formula>$F10="Vencida"</formula>
    </cfRule>
    <cfRule type="expression" dxfId="35537" priority="1578">
      <formula>#REF!="Cancelada"</formula>
    </cfRule>
    <cfRule type="expression" dxfId="35536" priority="1579">
      <formula>#REF!="Pausada"</formula>
    </cfRule>
    <cfRule type="expression" dxfId="35535" priority="1577">
      <formula>#REF!="Vencida"</formula>
    </cfRule>
    <cfRule type="expression" dxfId="35534" priority="1555">
      <formula>$F10="Pausada"</formula>
    </cfRule>
  </conditionalFormatting>
  <conditionalFormatting sqref="E32">
    <cfRule type="expression" dxfId="35533" priority="601">
      <formula>$F29="Vencida"</formula>
    </cfRule>
    <cfRule type="expression" dxfId="35532" priority="603">
      <formula>$F29="Pausada"</formula>
    </cfRule>
    <cfRule type="expression" dxfId="35531" priority="604">
      <formula>$F29="Para hoy"</formula>
    </cfRule>
    <cfRule type="expression" dxfId="35530" priority="605">
      <formula>$F29="En curso"</formula>
    </cfRule>
    <cfRule type="expression" dxfId="35529" priority="606">
      <formula>$F29="Completada"</formula>
    </cfRule>
    <cfRule type="expression" dxfId="35528" priority="607">
      <formula>(#REF!=0)*(#REF!&lt;&gt;"")*(LEN(#REF!)=0)*(($F29="")+($F29="En curso"))</formula>
    </cfRule>
    <cfRule type="expression" dxfId="35527" priority="608">
      <formula>(#REF!&lt;0)*(LEN(#REF!)=0)*(($F29="")+($F29="En curso"))</formula>
    </cfRule>
    <cfRule type="expression" dxfId="35526" priority="602">
      <formula>$F29="Cancelada"</formula>
    </cfRule>
  </conditionalFormatting>
  <conditionalFormatting sqref="E33 C32:C33">
    <cfRule type="expression" dxfId="35525" priority="793">
      <formula>$F29="Vencida"</formula>
    </cfRule>
  </conditionalFormatting>
  <conditionalFormatting sqref="E33">
    <cfRule type="expression" dxfId="35524" priority="777">
      <formula>$F33="Vencida"</formula>
    </cfRule>
    <cfRule type="expression" dxfId="35523" priority="784">
      <formula>(#REF!&lt;0)*(LEN(#REF!)=0)*(($F33="")+($F33="En curso"))</formula>
    </cfRule>
    <cfRule type="expression" dxfId="35522" priority="778">
      <formula>$F33="Cancelada"</formula>
    </cfRule>
    <cfRule type="expression" dxfId="35521" priority="779">
      <formula>$F33="Pausada"</formula>
    </cfRule>
    <cfRule type="expression" dxfId="35520" priority="780">
      <formula>$F33="Para hoy"</formula>
    </cfRule>
    <cfRule type="expression" dxfId="35519" priority="781">
      <formula>$F33="En curso"</formula>
    </cfRule>
    <cfRule type="expression" dxfId="35518" priority="782">
      <formula>$F33="Completada"</formula>
    </cfRule>
    <cfRule type="expression" dxfId="35517" priority="783">
      <formula>(#REF!=0)*(#REF!&lt;&gt;"")*(LEN(#REF!)=0)*(($F33="")+($F33="En curso"))</formula>
    </cfRule>
  </conditionalFormatting>
  <conditionalFormatting sqref="E34:E35">
    <cfRule type="expression" dxfId="35516" priority="644">
      <formula>$F31="Para hoy"</formula>
    </cfRule>
    <cfRule type="expression" dxfId="35515" priority="641">
      <formula>$F31="Vencida"</formula>
    </cfRule>
    <cfRule type="expression" dxfId="35514" priority="642">
      <formula>$F31="Cancelada"</formula>
    </cfRule>
    <cfRule type="expression" dxfId="35513" priority="643">
      <formula>$F31="Pausada"</formula>
    </cfRule>
    <cfRule type="expression" dxfId="35512" priority="645">
      <formula>$F31="En curso"</formula>
    </cfRule>
    <cfRule type="expression" dxfId="35511" priority="646">
      <formula>$F31="Completada"</formula>
    </cfRule>
    <cfRule type="expression" dxfId="35510" priority="647">
      <formula>(#REF!=0)*(#REF!&lt;&gt;"")*(LEN(#REF!)=0)*(($F31="")+($F31="En curso"))</formula>
    </cfRule>
    <cfRule type="expression" dxfId="35509" priority="648">
      <formula>(#REF!&lt;0)*(LEN(#REF!)=0)*(($F31="")+($F31="En curso"))</formula>
    </cfRule>
  </conditionalFormatting>
  <conditionalFormatting sqref="E36:E38">
    <cfRule type="expression" dxfId="35508" priority="1299">
      <formula>$F36="Pausada"</formula>
    </cfRule>
    <cfRule type="expression" dxfId="35507" priority="1300">
      <formula>$F36="Para hoy"</formula>
    </cfRule>
    <cfRule type="expression" dxfId="35506" priority="1301">
      <formula>$F36="En curso"</formula>
    </cfRule>
    <cfRule type="expression" dxfId="35505" priority="1302">
      <formula>$F36="Completada"</formula>
    </cfRule>
    <cfRule type="expression" dxfId="35504" priority="1303">
      <formula>(#REF!=0)*(#REF!&lt;&gt;"")*(LEN(#REF!)=0)*(($F36="")+($F36="En curso"))</formula>
    </cfRule>
    <cfRule type="expression" dxfId="35503" priority="1304">
      <formula>(#REF!&lt;0)*(LEN(#REF!)=0)*(($F36="")+($F36="En curso"))</formula>
    </cfRule>
    <cfRule type="expression" dxfId="35502" priority="1297">
      <formula>$F36="Vencida"</formula>
    </cfRule>
    <cfRule type="expression" dxfId="35501" priority="1298">
      <formula>$F36="Cancelada"</formula>
    </cfRule>
  </conditionalFormatting>
  <conditionalFormatting sqref="E42">
    <cfRule type="expression" dxfId="35500" priority="323">
      <formula>$F38="Pausada"</formula>
    </cfRule>
    <cfRule type="expression" dxfId="35499" priority="324">
      <formula>$F38="Para hoy"</formula>
    </cfRule>
    <cfRule type="expression" dxfId="35498" priority="325">
      <formula>$F38="En curso"</formula>
    </cfRule>
    <cfRule type="expression" dxfId="35497" priority="326">
      <formula>$F38="Completada"</formula>
    </cfRule>
    <cfRule type="expression" dxfId="35496" priority="327">
      <formula>(#REF!=0)*(#REF!&lt;&gt;"")*(LEN(#REF!)=0)*(($F38="")+($F38="En curso"))</formula>
    </cfRule>
    <cfRule type="expression" dxfId="35495" priority="328">
      <formula>(#REF!&lt;0)*(LEN(#REF!)=0)*(($F38="")+($F38="En curso"))</formula>
    </cfRule>
    <cfRule type="expression" dxfId="35494" priority="322">
      <formula>$F38="Cancelada"</formula>
    </cfRule>
    <cfRule type="expression" dxfId="35493" priority="321">
      <formula>$F38="Vencida"</formula>
    </cfRule>
  </conditionalFormatting>
  <conditionalFormatting sqref="E43">
    <cfRule type="expression" dxfId="35492" priority="302">
      <formula>$F40="Completada"</formula>
    </cfRule>
    <cfRule type="expression" dxfId="35491" priority="301">
      <formula>$F40="En curso"</formula>
    </cfRule>
    <cfRule type="expression" dxfId="35490" priority="300">
      <formula>$F40="Para hoy"</formula>
    </cfRule>
    <cfRule type="expression" dxfId="35489" priority="299">
      <formula>$F40="Pausada"</formula>
    </cfRule>
    <cfRule type="expression" dxfId="35488" priority="298">
      <formula>$F40="Cancelada"</formula>
    </cfRule>
    <cfRule type="expression" dxfId="35487" priority="297">
      <formula>$F40="Vencida"</formula>
    </cfRule>
    <cfRule type="expression" dxfId="35486" priority="304">
      <formula>(#REF!&lt;0)*(LEN(#REF!)=0)*(($F40="")+($F40="En curso"))</formula>
    </cfRule>
    <cfRule type="expression" dxfId="35485" priority="303">
      <formula>(#REF!=0)*(#REF!&lt;&gt;"")*(LEN(#REF!)=0)*(($F40="")+($F40="En curso"))</formula>
    </cfRule>
  </conditionalFormatting>
  <conditionalFormatting sqref="E44">
    <cfRule type="expression" dxfId="35484" priority="848">
      <formula>(#REF!&lt;0)*(LEN(#REF!)=0)*(($F41="")+($F41="En curso"))</formula>
    </cfRule>
    <cfRule type="expression" dxfId="35483" priority="817">
      <formula>$F40="Vencida"</formula>
    </cfRule>
    <cfRule type="expression" dxfId="35482" priority="818">
      <formula>$F40="Cancelada"</formula>
    </cfRule>
    <cfRule type="expression" dxfId="35481" priority="819">
      <formula>$F40="Pausada"</formula>
    </cfRule>
    <cfRule type="expression" dxfId="35480" priority="820">
      <formula>$F40="Para hoy"</formula>
    </cfRule>
    <cfRule type="expression" dxfId="35479" priority="821">
      <formula>$F40="En curso"</formula>
    </cfRule>
    <cfRule type="expression" dxfId="35478" priority="822">
      <formula>$F40="Completada"</formula>
    </cfRule>
    <cfRule type="expression" dxfId="35477" priority="823">
      <formula>(#REF!=0)*(#REF!&lt;&gt;"")*(LEN(#REF!)=0)*(($F40="")+($F40="En curso"))</formula>
    </cfRule>
    <cfRule type="expression" dxfId="35476" priority="824">
      <formula>(#REF!&lt;0)*(LEN(#REF!)=0)*(($F40="")+($F40="En curso"))</formula>
    </cfRule>
    <cfRule type="expression" dxfId="35475" priority="841">
      <formula>$F41="Vencida"</formula>
    </cfRule>
    <cfRule type="expression" dxfId="35474" priority="842">
      <formula>$F41="Cancelada"</formula>
    </cfRule>
    <cfRule type="expression" dxfId="35473" priority="843">
      <formula>$F41="Pausada"</formula>
    </cfRule>
    <cfRule type="expression" dxfId="35472" priority="844">
      <formula>$F41="Para hoy"</formula>
    </cfRule>
    <cfRule type="expression" dxfId="35471" priority="845">
      <formula>$F41="En curso"</formula>
    </cfRule>
    <cfRule type="expression" dxfId="35470" priority="846">
      <formula>$F41="Completada"</formula>
    </cfRule>
    <cfRule type="expression" dxfId="35469" priority="847">
      <formula>(#REF!=0)*(#REF!&lt;&gt;"")*(LEN(#REF!)=0)*(($F41="")+($F41="En curso"))</formula>
    </cfRule>
  </conditionalFormatting>
  <conditionalFormatting sqref="E45">
    <cfRule type="expression" dxfId="35468" priority="713">
      <formula>$F42="Vencida"</formula>
    </cfRule>
    <cfRule type="expression" dxfId="35467" priority="697">
      <formula>$F42="Vencida"</formula>
    </cfRule>
    <cfRule type="expression" dxfId="35466" priority="699">
      <formula>$F42="Pausada"</formula>
    </cfRule>
    <cfRule type="expression" dxfId="35465" priority="718">
      <formula>$F42="Completada"</formula>
    </cfRule>
    <cfRule type="expression" dxfId="35464" priority="702">
      <formula>$F42="Completada"</formula>
    </cfRule>
    <cfRule type="expression" dxfId="35463" priority="720">
      <formula>(#REF!&lt;0)*(LEN(#REF!)=0)*(($F42="")+($F42="En curso"))</formula>
    </cfRule>
    <cfRule type="expression" dxfId="35462" priority="719">
      <formula>(#REF!=0)*(#REF!&lt;&gt;"")*(LEN(#REF!)=0)*(($F42="")+($F42="En curso"))</formula>
    </cfRule>
    <cfRule type="expression" dxfId="35461" priority="717">
      <formula>$F42="En curso"</formula>
    </cfRule>
    <cfRule type="expression" dxfId="35460" priority="716">
      <formula>$F42="Para hoy"</formula>
    </cfRule>
    <cfRule type="expression" dxfId="35459" priority="715">
      <formula>$F42="Pausada"</formula>
    </cfRule>
    <cfRule type="expression" dxfId="35458" priority="714">
      <formula>$F42="Cancelada"</formula>
    </cfRule>
    <cfRule type="expression" dxfId="35457" priority="698">
      <formula>$F42="Cancelada"</formula>
    </cfRule>
    <cfRule type="expression" dxfId="35456" priority="700">
      <formula>$F42="Para hoy"</formula>
    </cfRule>
    <cfRule type="expression" dxfId="35455" priority="701">
      <formula>$F42="En curso"</formula>
    </cfRule>
    <cfRule type="expression" dxfId="35454" priority="703">
      <formula>(#REF!=0)*(#REF!&lt;&gt;"")*(LEN(#REF!)=0)*(($F42="")+($F42="En curso"))</formula>
    </cfRule>
    <cfRule type="expression" dxfId="35453" priority="704">
      <formula>(#REF!&lt;0)*(LEN(#REF!)=0)*(($F42="")+($F42="En curso"))</formula>
    </cfRule>
  </conditionalFormatting>
  <conditionalFormatting sqref="E46">
    <cfRule type="expression" dxfId="35452" priority="1171">
      <formula>$F43="Pausada"</formula>
    </cfRule>
    <cfRule type="expression" dxfId="35451" priority="1174">
      <formula>$F43="Completada"</formula>
    </cfRule>
    <cfRule type="expression" dxfId="35450" priority="1170">
      <formula>$F43="Cancelada"</formula>
    </cfRule>
    <cfRule type="expression" dxfId="35449" priority="1175">
      <formula>(#REF!=0)*(#REF!&lt;&gt;"")*(LEN(#REF!)=0)*(($F43="")+($F43="En curso"))</formula>
    </cfRule>
    <cfRule type="expression" dxfId="35448" priority="1169">
      <formula>$F43="Vencida"</formula>
    </cfRule>
    <cfRule type="expression" dxfId="35447" priority="1172">
      <formula>$F43="Para hoy"</formula>
    </cfRule>
    <cfRule type="expression" dxfId="35446" priority="1176">
      <formula>(#REF!&lt;0)*(LEN(#REF!)=0)*(($F43="")+($F43="En curso"))</formula>
    </cfRule>
    <cfRule type="expression" dxfId="35445" priority="1173">
      <formula>$F43="En curso"</formula>
    </cfRule>
  </conditionalFormatting>
  <conditionalFormatting sqref="E46:E47">
    <cfRule type="expression" dxfId="35444" priority="1153">
      <formula>$F46="Vencida"</formula>
    </cfRule>
    <cfRule type="expression" dxfId="35443" priority="1154">
      <formula>$F46="Cancelada"</formula>
    </cfRule>
    <cfRule type="expression" dxfId="35442" priority="1155">
      <formula>$F46="Pausada"</formula>
    </cfRule>
    <cfRule type="expression" dxfId="35441" priority="1156">
      <formula>$F46="Para hoy"</formula>
    </cfRule>
    <cfRule type="expression" dxfId="35440" priority="1157">
      <formula>$F46="En curso"</formula>
    </cfRule>
    <cfRule type="expression" dxfId="35439" priority="1160">
      <formula>(#REF!&lt;0)*(LEN(#REF!)=0)*(($F46="")+($F46="En curso"))</formula>
    </cfRule>
    <cfRule type="expression" dxfId="35438" priority="1158">
      <formula>$F46="Completada"</formula>
    </cfRule>
    <cfRule type="expression" dxfId="35437" priority="1159">
      <formula>(#REF!=0)*(#REF!&lt;&gt;"")*(LEN(#REF!)=0)*(($F46="")+($F46="En curso"))</formula>
    </cfRule>
  </conditionalFormatting>
  <conditionalFormatting sqref="E48:E49">
    <cfRule type="expression" dxfId="35436" priority="1389">
      <formula>$F45="En curso"</formula>
    </cfRule>
    <cfRule type="expression" dxfId="35435" priority="1387">
      <formula>$F45="Pausada"</formula>
    </cfRule>
    <cfRule type="expression" dxfId="35434" priority="1386">
      <formula>$F45="Cancelada"</formula>
    </cfRule>
    <cfRule type="expression" dxfId="35433" priority="1385">
      <formula>$F45="Vencida"</formula>
    </cfRule>
    <cfRule type="expression" dxfId="35432" priority="1218">
      <formula>$F45="Cancelada"</formula>
    </cfRule>
    <cfRule type="expression" dxfId="35431" priority="1392">
      <formula>(#REF!&lt;0)*(LEN(#REF!)=0)*(($F45="")+($F45="En curso"))</formula>
    </cfRule>
    <cfRule type="expression" dxfId="35430" priority="1220">
      <formula>$F45="Para hoy"</formula>
    </cfRule>
    <cfRule type="expression" dxfId="35429" priority="1217">
      <formula>$F45="Vencida"</formula>
    </cfRule>
    <cfRule type="expression" dxfId="35428" priority="1388">
      <formula>$F45="Para hoy"</formula>
    </cfRule>
    <cfRule type="expression" dxfId="35427" priority="1219">
      <formula>$F45="Pausada"</formula>
    </cfRule>
    <cfRule type="expression" dxfId="35426" priority="1221">
      <formula>$F45="En curso"</formula>
    </cfRule>
    <cfRule type="expression" dxfId="35425" priority="1222">
      <formula>$F45="Completada"</formula>
    </cfRule>
    <cfRule type="expression" dxfId="35424" priority="1223">
      <formula>(#REF!=0)*(#REF!&lt;&gt;"")*(LEN(#REF!)=0)*(($F45="")+($F45="En curso"))</formula>
    </cfRule>
    <cfRule type="expression" dxfId="35423" priority="1224">
      <formula>(#REF!&lt;0)*(LEN(#REF!)=0)*(($F45="")+($F45="En curso"))</formula>
    </cfRule>
    <cfRule type="expression" dxfId="35422" priority="1391">
      <formula>(#REF!=0)*(#REF!&lt;&gt;"")*(LEN(#REF!)=0)*(($F45="")+($F45="En curso"))</formula>
    </cfRule>
    <cfRule type="expression" dxfId="35421" priority="1390">
      <formula>$F45="Completada"</formula>
    </cfRule>
  </conditionalFormatting>
  <conditionalFormatting sqref="E50">
    <cfRule type="expression" dxfId="35420" priority="1506">
      <formula>$F46="Cancelada"</formula>
    </cfRule>
    <cfRule type="expression" dxfId="35419" priority="1507">
      <formula>$F46="Pausada"</formula>
    </cfRule>
    <cfRule type="expression" dxfId="35418" priority="1508">
      <formula>$F46="Para hoy"</formula>
    </cfRule>
    <cfRule type="expression" dxfId="35417" priority="1509">
      <formula>$F46="En curso"</formula>
    </cfRule>
    <cfRule type="expression" dxfId="35416" priority="1505">
      <formula>$F46="Vencida"</formula>
    </cfRule>
    <cfRule type="expression" dxfId="35415" priority="1498">
      <formula>$F46="Cancelada"</formula>
    </cfRule>
    <cfRule type="expression" dxfId="35414" priority="1503">
      <formula>(#REF!=0)*(#REF!&lt;&gt;"")*(LEN(#REF!)=0)*(($F46="")+($F46="En curso"))</formula>
    </cfRule>
    <cfRule type="expression" dxfId="35413" priority="1501">
      <formula>$F46="En curso"</formula>
    </cfRule>
    <cfRule type="expression" dxfId="35412" priority="1511">
      <formula>(#REF!=0)*(#REF!&lt;&gt;"")*(LEN(#REF!)=0)*(($F46="")+($F46="En curso"))</formula>
    </cfRule>
    <cfRule type="expression" dxfId="35411" priority="1502">
      <formula>$F46="Completada"</formula>
    </cfRule>
    <cfRule type="expression" dxfId="35410" priority="1504">
      <formula>(#REF!&lt;0)*(LEN(#REF!)=0)*(($F46="")+($F46="En curso"))</formula>
    </cfRule>
    <cfRule type="expression" dxfId="35409" priority="1499">
      <formula>$F46="Pausada"</formula>
    </cfRule>
    <cfRule type="expression" dxfId="35408" priority="1497">
      <formula>$F46="Vencida"</formula>
    </cfRule>
    <cfRule type="expression" dxfId="35407" priority="1512">
      <formula>(#REF!&lt;0)*(LEN(#REF!)=0)*(($F46="")+($F46="En curso"))</formula>
    </cfRule>
    <cfRule type="expression" dxfId="35406" priority="1510">
      <formula>$F46="Completada"</formula>
    </cfRule>
    <cfRule type="expression" dxfId="35405" priority="1500">
      <formula>$F46="Para hoy"</formula>
    </cfRule>
  </conditionalFormatting>
  <conditionalFormatting sqref="E51">
    <cfRule type="expression" dxfId="35404" priority="1473">
      <formula>$F46="Vencida"</formula>
    </cfRule>
    <cfRule type="expression" dxfId="35403" priority="1474">
      <formula>$F46="Cancelada"</formula>
    </cfRule>
    <cfRule type="expression" dxfId="35402" priority="1475">
      <formula>$F46="Pausada"</formula>
    </cfRule>
    <cfRule type="expression" dxfId="35401" priority="1476">
      <formula>$F46="Para hoy"</formula>
    </cfRule>
    <cfRule type="expression" dxfId="35400" priority="1477">
      <formula>$F46="En curso"</formula>
    </cfRule>
    <cfRule type="expression" dxfId="35399" priority="1478">
      <formula>$F46="Completada"</formula>
    </cfRule>
    <cfRule type="expression" dxfId="35398" priority="1479">
      <formula>(#REF!=0)*(#REF!&lt;&gt;"")*(LEN(#REF!)=0)*(($F46="")+($F46="En curso"))</formula>
    </cfRule>
    <cfRule type="expression" dxfId="35397" priority="1480">
      <formula>(#REF!&lt;0)*(LEN(#REF!)=0)*(($F46="")+($F46="En curso"))</formula>
    </cfRule>
    <cfRule type="expression" dxfId="35396" priority="1481">
      <formula>$F46="Vencida"</formula>
    </cfRule>
    <cfRule type="expression" dxfId="35395" priority="1482">
      <formula>$F46="Cancelada"</formula>
    </cfRule>
    <cfRule type="expression" dxfId="35394" priority="1483">
      <formula>$F46="Pausada"</formula>
    </cfRule>
    <cfRule type="expression" dxfId="35393" priority="1484">
      <formula>$F46="Para hoy"</formula>
    </cfRule>
    <cfRule type="expression" dxfId="35392" priority="1485">
      <formula>$F46="En curso"</formula>
    </cfRule>
    <cfRule type="expression" dxfId="35391" priority="1486">
      <formula>$F46="Completada"</formula>
    </cfRule>
    <cfRule type="expression" dxfId="35390" priority="1487">
      <formula>(#REF!=0)*(#REF!&lt;&gt;"")*(LEN(#REF!)=0)*(($F46="")+($F46="En curso"))</formula>
    </cfRule>
    <cfRule type="expression" dxfId="35389" priority="1488">
      <formula>(#REF!&lt;0)*(LEN(#REF!)=0)*(($F46="")+($F46="En curso"))</formula>
    </cfRule>
  </conditionalFormatting>
  <conditionalFormatting sqref="E52">
    <cfRule type="expression" dxfId="35388" priority="1452">
      <formula>$F46="Para hoy"</formula>
    </cfRule>
    <cfRule type="expression" dxfId="35387" priority="1449">
      <formula>$F46="Vencida"</formula>
    </cfRule>
    <cfRule type="expression" dxfId="35386" priority="1450">
      <formula>$F46="Cancelada"</formula>
    </cfRule>
    <cfRule type="expression" dxfId="35385" priority="1451">
      <formula>$F46="Pausada"</formula>
    </cfRule>
    <cfRule type="expression" dxfId="35384" priority="1462">
      <formula>$F46="Completada"</formula>
    </cfRule>
    <cfRule type="expression" dxfId="35383" priority="1464">
      <formula>(#REF!&lt;0)*(LEN(#REF!)=0)*(($F46="")+($F46="En curso"))</formula>
    </cfRule>
    <cfRule type="expression" dxfId="35382" priority="1456">
      <formula>(#REF!&lt;0)*(LEN(#REF!)=0)*(($F46="")+($F46="En curso"))</formula>
    </cfRule>
    <cfRule type="expression" dxfId="35381" priority="1457">
      <formula>$F46="Vencida"</formula>
    </cfRule>
    <cfRule type="expression" dxfId="35380" priority="1455">
      <formula>(#REF!=0)*(#REF!&lt;&gt;"")*(LEN(#REF!)=0)*(($F46="")+($F46="En curso"))</formula>
    </cfRule>
    <cfRule type="expression" dxfId="35379" priority="1458">
      <formula>$F46="Cancelada"</formula>
    </cfRule>
    <cfRule type="expression" dxfId="35378" priority="1459">
      <formula>$F46="Pausada"</formula>
    </cfRule>
    <cfRule type="expression" dxfId="35377" priority="1460">
      <formula>$F46="Para hoy"</formula>
    </cfRule>
    <cfRule type="expression" dxfId="35376" priority="1461">
      <formula>$F46="En curso"</formula>
    </cfRule>
    <cfRule type="expression" dxfId="35375" priority="1463">
      <formula>(#REF!=0)*(#REF!&lt;&gt;"")*(LEN(#REF!)=0)*(($F46="")+($F46="En curso"))</formula>
    </cfRule>
    <cfRule type="expression" dxfId="35374" priority="1453">
      <formula>$F46="En curso"</formula>
    </cfRule>
    <cfRule type="expression" dxfId="35373" priority="1454">
      <formula>$F46="Completada"</formula>
    </cfRule>
  </conditionalFormatting>
  <conditionalFormatting sqref="E53">
    <cfRule type="expression" dxfId="35372" priority="1434">
      <formula>$F46="Cancelada"</formula>
    </cfRule>
    <cfRule type="expression" dxfId="35371" priority="1435">
      <formula>$F46="Pausada"</formula>
    </cfRule>
    <cfRule type="expression" dxfId="35370" priority="1436">
      <formula>$F46="Para hoy"</formula>
    </cfRule>
    <cfRule type="expression" dxfId="35369" priority="1437">
      <formula>$F46="En curso"</formula>
    </cfRule>
    <cfRule type="expression" dxfId="35368" priority="1438">
      <formula>$F46="Completada"</formula>
    </cfRule>
    <cfRule type="expression" dxfId="35367" priority="1439">
      <formula>(#REF!=0)*(#REF!&lt;&gt;"")*(LEN(#REF!)=0)*(($F46="")+($F46="En curso"))</formula>
    </cfRule>
    <cfRule type="expression" dxfId="35366" priority="1440">
      <formula>(#REF!&lt;0)*(LEN(#REF!)=0)*(($F46="")+($F46="En curso"))</formula>
    </cfRule>
    <cfRule type="expression" dxfId="35365" priority="1441">
      <formula>$F46="Vencida"</formula>
    </cfRule>
    <cfRule type="expression" dxfId="35364" priority="1442">
      <formula>$F46="Cancelada"</formula>
    </cfRule>
    <cfRule type="expression" dxfId="35363" priority="1443">
      <formula>$F46="Pausada"</formula>
    </cfRule>
    <cfRule type="expression" dxfId="35362" priority="1444">
      <formula>$F46="Para hoy"</formula>
    </cfRule>
    <cfRule type="expression" dxfId="35361" priority="1445">
      <formula>$F46="En curso"</formula>
    </cfRule>
    <cfRule type="expression" dxfId="35360" priority="1446">
      <formula>$F46="Completada"</formula>
    </cfRule>
    <cfRule type="expression" dxfId="35359" priority="1447">
      <formula>(#REF!=0)*(#REF!&lt;&gt;"")*(LEN(#REF!)=0)*(($F46="")+($F46="En curso"))</formula>
    </cfRule>
    <cfRule type="expression" dxfId="35358" priority="1448">
      <formula>(#REF!&lt;0)*(LEN(#REF!)=0)*(($F46="")+($F46="En curso"))</formula>
    </cfRule>
    <cfRule type="expression" dxfId="35357" priority="1433">
      <formula>$F46="Vencida"</formula>
    </cfRule>
  </conditionalFormatting>
  <conditionalFormatting sqref="E54">
    <cfRule type="expression" dxfId="35356" priority="566">
      <formula>$F54="Completada"</formula>
    </cfRule>
    <cfRule type="expression" dxfId="35355" priority="567">
      <formula>(#REF!=0)*(#REF!&lt;&gt;"")*(LEN(#REF!)=0)*(($F54="")+($F54="En curso"))</formula>
    </cfRule>
    <cfRule type="expression" dxfId="35354" priority="582">
      <formula>$F46="Completada"</formula>
    </cfRule>
    <cfRule type="expression" dxfId="35353" priority="581">
      <formula>$F46="En curso"</formula>
    </cfRule>
    <cfRule type="expression" dxfId="35352" priority="580">
      <formula>$F46="Para hoy"</formula>
    </cfRule>
    <cfRule type="expression" dxfId="35351" priority="579">
      <formula>$F46="Pausada"</formula>
    </cfRule>
    <cfRule type="expression" dxfId="35350" priority="565">
      <formula>$F54="En curso"</formula>
    </cfRule>
    <cfRule type="expression" dxfId="35349" priority="561">
      <formula>$F54="Vencida"</formula>
    </cfRule>
    <cfRule type="expression" dxfId="35348" priority="577">
      <formula>$F46="Vencida"</formula>
    </cfRule>
    <cfRule type="expression" dxfId="35347" priority="568">
      <formula>(#REF!&lt;0)*(LEN(#REF!)=0)*(($F54="")+($F54="En curso"))</formula>
    </cfRule>
    <cfRule type="expression" dxfId="35346" priority="562">
      <formula>$F54="Cancelada"</formula>
    </cfRule>
    <cfRule type="expression" dxfId="35345" priority="578">
      <formula>$F46="Cancelada"</formula>
    </cfRule>
    <cfRule type="expression" dxfId="35344" priority="563">
      <formula>$F54="Pausada"</formula>
    </cfRule>
    <cfRule type="expression" dxfId="35343" priority="564">
      <formula>$F54="Para hoy"</formula>
    </cfRule>
    <cfRule type="expression" dxfId="35342" priority="583">
      <formula>(#REF!=0)*(#REF!&lt;&gt;"")*(LEN(#REF!)=0)*(($F46="")+($F46="En curso"))</formula>
    </cfRule>
    <cfRule type="expression" dxfId="35341" priority="584">
      <formula>(#REF!&lt;0)*(LEN(#REF!)=0)*(($F46="")+($F46="En curso"))</formula>
    </cfRule>
  </conditionalFormatting>
  <conditionalFormatting sqref="E58">
    <cfRule type="expression" dxfId="35340" priority="1257">
      <formula>$F58="Vencida"</formula>
    </cfRule>
    <cfRule type="expression" dxfId="35339" priority="1258">
      <formula>$F58="Cancelada"</formula>
    </cfRule>
    <cfRule type="expression" dxfId="35338" priority="1259">
      <formula>$F58="Pausada"</formula>
    </cfRule>
    <cfRule type="expression" dxfId="35337" priority="1260">
      <formula>$F58="Para hoy"</formula>
    </cfRule>
    <cfRule type="expression" dxfId="35336" priority="1261">
      <formula>$F58="En curso"</formula>
    </cfRule>
    <cfRule type="expression" dxfId="35335" priority="1262">
      <formula>$F58="Completada"</formula>
    </cfRule>
    <cfRule type="expression" dxfId="35334" priority="1263">
      <formula>(#REF!=0)*(#REF!&lt;&gt;"")*(LEN(#REF!)=0)*(($F58="")+($F58="En curso"))</formula>
    </cfRule>
    <cfRule type="expression" dxfId="35333" priority="1264">
      <formula>(#REF!&lt;0)*(LEN(#REF!)=0)*(($F58="")+($F58="En curso"))</formula>
    </cfRule>
  </conditionalFormatting>
  <conditionalFormatting sqref="E62">
    <cfRule type="expression" dxfId="35332" priority="511">
      <formula>(#REF!=0)*(#REF!&lt;&gt;"")*(LEN(#REF!)=0)*(($F55="")+($F55="En curso"))</formula>
    </cfRule>
    <cfRule type="expression" dxfId="35331" priority="514">
      <formula>$F55="Cancelada"</formula>
    </cfRule>
    <cfRule type="expression" dxfId="35330" priority="513">
      <formula>$F55="Vencida"</formula>
    </cfRule>
    <cfRule type="expression" dxfId="35329" priority="512">
      <formula>(#REF!&lt;0)*(LEN(#REF!)=0)*(($F55="")+($F55="En curso"))</formula>
    </cfRule>
    <cfRule type="expression" dxfId="35328" priority="510">
      <formula>$F55="Completada"</formula>
    </cfRule>
    <cfRule type="expression" dxfId="35327" priority="509">
      <formula>$F55="En curso"</formula>
    </cfRule>
    <cfRule type="expression" dxfId="35326" priority="520">
      <formula>(#REF!&lt;0)*(LEN(#REF!)=0)*(($F55="")+($F55="En curso"))</formula>
    </cfRule>
    <cfRule type="expression" dxfId="35325" priority="507">
      <formula>$F55="Pausada"</formula>
    </cfRule>
    <cfRule type="expression" dxfId="35324" priority="506">
      <formula>$F55="Cancelada"</formula>
    </cfRule>
    <cfRule type="expression" dxfId="35323" priority="505">
      <formula>$F55="Vencida"</formula>
    </cfRule>
    <cfRule type="expression" dxfId="35322" priority="519">
      <formula>(#REF!=0)*(#REF!&lt;&gt;"")*(LEN(#REF!)=0)*(($F55="")+($F55="En curso"))</formula>
    </cfRule>
    <cfRule type="expression" dxfId="35321" priority="518">
      <formula>$F55="Completada"</formula>
    </cfRule>
    <cfRule type="expression" dxfId="35320" priority="517">
      <formula>$F55="En curso"</formula>
    </cfRule>
    <cfRule type="expression" dxfId="35319" priority="516">
      <formula>$F55="Para hoy"</formula>
    </cfRule>
    <cfRule type="expression" dxfId="35318" priority="508">
      <formula>$F55="Para hoy"</formula>
    </cfRule>
    <cfRule type="expression" dxfId="35317" priority="515">
      <formula>$F55="Pausada"</formula>
    </cfRule>
  </conditionalFormatting>
  <conditionalFormatting sqref="E63">
    <cfRule type="expression" dxfId="35316" priority="539">
      <formula>$F55="Pausada"</formula>
    </cfRule>
    <cfRule type="expression" dxfId="35315" priority="523">
      <formula>$F63="Pausada"</formula>
    </cfRule>
    <cfRule type="expression" dxfId="35314" priority="540">
      <formula>$F55="Para hoy"</formula>
    </cfRule>
    <cfRule type="expression" dxfId="35313" priority="538">
      <formula>$F55="Cancelada"</formula>
    </cfRule>
    <cfRule type="expression" dxfId="35312" priority="537">
      <formula>$F55="Vencida"</formula>
    </cfRule>
    <cfRule type="expression" dxfId="35311" priority="528">
      <formula>(#REF!&lt;0)*(LEN(#REF!)=0)*(($F63="")+($F63="En curso"))</formula>
    </cfRule>
    <cfRule type="expression" dxfId="35310" priority="542">
      <formula>$F55="Completada"</formula>
    </cfRule>
    <cfRule type="expression" dxfId="35309" priority="543">
      <formula>(#REF!=0)*(#REF!&lt;&gt;"")*(LEN(#REF!)=0)*(($F55="")+($F55="En curso"))</formula>
    </cfRule>
    <cfRule type="expression" dxfId="35308" priority="544">
      <formula>(#REF!&lt;0)*(LEN(#REF!)=0)*(($F55="")+($F55="En curso"))</formula>
    </cfRule>
    <cfRule type="expression" dxfId="35307" priority="522">
      <formula>$F63="Cancelada"</formula>
    </cfRule>
    <cfRule type="expression" dxfId="35306" priority="526">
      <formula>$F63="Completada"</formula>
    </cfRule>
    <cfRule type="expression" dxfId="35305" priority="527">
      <formula>(#REF!=0)*(#REF!&lt;&gt;"")*(LEN(#REF!)=0)*(($F63="")+($F63="En curso"))</formula>
    </cfRule>
    <cfRule type="expression" dxfId="35304" priority="525">
      <formula>$F63="En curso"</formula>
    </cfRule>
    <cfRule type="expression" dxfId="35303" priority="521">
      <formula>$F63="Vencida"</formula>
    </cfRule>
    <cfRule type="expression" dxfId="35302" priority="541">
      <formula>$F55="En curso"</formula>
    </cfRule>
    <cfRule type="expression" dxfId="35301" priority="524">
      <formula>$F63="Para hoy"</formula>
    </cfRule>
  </conditionalFormatting>
  <conditionalFormatting sqref="E65">
    <cfRule type="expression" dxfId="35300" priority="1416">
      <formula>(#REF!&lt;0)*(LEN(#REF!)=0)*(($F43="")+($F43="En curso"))</formula>
    </cfRule>
    <cfRule type="expression" dxfId="35299" priority="1415">
      <formula>(#REF!=0)*(#REF!&lt;&gt;"")*(LEN(#REF!)=0)*(($F43="")+($F43="En curso"))</formula>
    </cfRule>
    <cfRule type="expression" dxfId="35298" priority="1414">
      <formula>$F43="Completada"</formula>
    </cfRule>
    <cfRule type="expression" dxfId="35297" priority="1255">
      <formula>(#REF!=0)*(#REF!&lt;&gt;"")*(LEN(#REF!)=0)*(($F65="")+($F65="En curso"))</formula>
    </cfRule>
    <cfRule type="expression" dxfId="35296" priority="1254">
      <formula>$F65="Completada"</formula>
    </cfRule>
    <cfRule type="expression" dxfId="35295" priority="1253">
      <formula>$F65="En curso"</formula>
    </cfRule>
    <cfRule type="expression" dxfId="35294" priority="1252">
      <formula>$F65="Para hoy"</formula>
    </cfRule>
    <cfRule type="expression" dxfId="35293" priority="1251">
      <formula>$F65="Pausada"</formula>
    </cfRule>
    <cfRule type="expression" dxfId="35292" priority="1250">
      <formula>$F65="Cancelada"</formula>
    </cfRule>
    <cfRule type="expression" dxfId="35291" priority="1249">
      <formula>$F65="Vencida"</formula>
    </cfRule>
    <cfRule type="expression" dxfId="35290" priority="1256">
      <formula>(#REF!&lt;0)*(LEN(#REF!)=0)*(($F65="")+($F65="En curso"))</formula>
    </cfRule>
    <cfRule type="expression" dxfId="35289" priority="1413">
      <formula>$F43="En curso"</formula>
    </cfRule>
    <cfRule type="expression" dxfId="35288" priority="1412">
      <formula>$F43="Para hoy"</formula>
    </cfRule>
    <cfRule type="expression" dxfId="35287" priority="1411">
      <formula>$F43="Pausada"</formula>
    </cfRule>
    <cfRule type="expression" dxfId="35286" priority="1410">
      <formula>$F43="Cancelada"</formula>
    </cfRule>
    <cfRule type="expression" dxfId="35285" priority="1409">
      <formula>$F43="Vencida"</formula>
    </cfRule>
  </conditionalFormatting>
  <conditionalFormatting sqref="E66">
    <cfRule type="expression" dxfId="35284" priority="456">
      <formula>(#REF!&lt;0)*(LEN(#REF!)=0)*(($F63="")+($F63="En curso"))</formula>
    </cfRule>
    <cfRule type="expression" dxfId="35283" priority="455">
      <formula>(#REF!=0)*(#REF!&lt;&gt;"")*(LEN(#REF!)=0)*(($F63="")+($F63="En curso"))</formula>
    </cfRule>
    <cfRule type="expression" dxfId="35282" priority="454">
      <formula>$F63="Completada"</formula>
    </cfRule>
    <cfRule type="expression" dxfId="35281" priority="453">
      <formula>$F63="En curso"</formula>
    </cfRule>
    <cfRule type="expression" dxfId="35280" priority="452">
      <formula>$F63="Para hoy"</formula>
    </cfRule>
    <cfRule type="expression" dxfId="35279" priority="451">
      <formula>$F63="Pausada"</formula>
    </cfRule>
    <cfRule type="expression" dxfId="35278" priority="450">
      <formula>$F63="Cancelada"</formula>
    </cfRule>
    <cfRule type="expression" dxfId="35277" priority="449">
      <formula>$F63="Vencida"</formula>
    </cfRule>
    <cfRule type="expression" dxfId="35276" priority="432">
      <formula>(#REF!&lt;0)*(LEN(#REF!)=0)*(($F62="")+($F62="En curso"))</formula>
    </cfRule>
    <cfRule type="expression" dxfId="35275" priority="430">
      <formula>$F62="Completada"</formula>
    </cfRule>
    <cfRule type="expression" dxfId="35274" priority="429">
      <formula>$F62="En curso"</formula>
    </cfRule>
    <cfRule type="expression" dxfId="35273" priority="428">
      <formula>$F62="Para hoy"</formula>
    </cfRule>
    <cfRule type="expression" dxfId="35272" priority="427">
      <formula>$F62="Pausada"</formula>
    </cfRule>
    <cfRule type="expression" dxfId="35271" priority="426">
      <formula>$F62="Cancelada"</formula>
    </cfRule>
    <cfRule type="expression" dxfId="35270" priority="425">
      <formula>$F62="Vencida"</formula>
    </cfRule>
    <cfRule type="expression" dxfId="35269" priority="431">
      <formula>(#REF!=0)*(#REF!&lt;&gt;"")*(LEN(#REF!)=0)*(($F62="")+($F62="En curso"))</formula>
    </cfRule>
  </conditionalFormatting>
  <conditionalFormatting sqref="E67:E70">
    <cfRule type="expression" dxfId="35268" priority="1420">
      <formula>#REF!="Para hoy"</formula>
    </cfRule>
    <cfRule type="expression" dxfId="35267" priority="1424">
      <formula>(#REF!&lt;0)*(LEN(#REF!)=0)*((#REF!="")+(#REF!="En curso"))</formula>
    </cfRule>
    <cfRule type="expression" dxfId="35266" priority="1423">
      <formula>(#REF!=0)*(#REF!&lt;&gt;"")*(LEN(#REF!)=0)*((#REF!="")+(#REF!="En curso"))</formula>
    </cfRule>
    <cfRule type="expression" dxfId="35265" priority="1422">
      <formula>#REF!="Completada"</formula>
    </cfRule>
    <cfRule type="expression" dxfId="35264" priority="1417">
      <formula>#REF!="Vencida"</formula>
    </cfRule>
    <cfRule type="expression" dxfId="35263" priority="1418">
      <formula>#REF!="Cancelada"</formula>
    </cfRule>
    <cfRule type="expression" dxfId="35262" priority="1421">
      <formula>#REF!="En curso"</formula>
    </cfRule>
    <cfRule type="expression" dxfId="35261" priority="1419">
      <formula>#REF!="Pausada"</formula>
    </cfRule>
  </conditionalFormatting>
  <conditionalFormatting sqref="E75">
    <cfRule type="expression" dxfId="35260" priority="1244">
      <formula>$F75="Para hoy"</formula>
    </cfRule>
    <cfRule type="expression" dxfId="35259" priority="1248">
      <formula>(#REF!&lt;0)*(LEN(#REF!)=0)*(($F75="")+($F75="En curso"))</formula>
    </cfRule>
    <cfRule type="expression" dxfId="35258" priority="1245">
      <formula>$F75="En curso"</formula>
    </cfRule>
    <cfRule type="expression" dxfId="35257" priority="1243">
      <formula>$F75="Pausada"</formula>
    </cfRule>
    <cfRule type="expression" dxfId="35256" priority="1242">
      <formula>$F75="Cancelada"</formula>
    </cfRule>
    <cfRule type="expression" dxfId="35255" priority="1241">
      <formula>$F75="Vencida"</formula>
    </cfRule>
    <cfRule type="expression" dxfId="35254" priority="1247">
      <formula>(#REF!=0)*(#REF!&lt;&gt;"")*(LEN(#REF!)=0)*(($F75="")+($F75="En curso"))</formula>
    </cfRule>
    <cfRule type="expression" dxfId="35253" priority="1246">
      <formula>$F75="Completada"</formula>
    </cfRule>
  </conditionalFormatting>
  <conditionalFormatting sqref="E10:F10 E20">
    <cfRule type="expression" dxfId="35252" priority="1344">
      <formula>(#REF!&lt;0)*(LEN(#REF!)=0)*(($F10="")+($F10="En curso"))</formula>
    </cfRule>
    <cfRule type="expression" dxfId="35251" priority="1337">
      <formula>$F10="Vencida"</formula>
    </cfRule>
    <cfRule type="expression" dxfId="35250" priority="1338">
      <formula>$F10="Cancelada"</formula>
    </cfRule>
    <cfRule type="expression" dxfId="35249" priority="1339">
      <formula>$F10="Pausada"</formula>
    </cfRule>
    <cfRule type="expression" dxfId="35248" priority="1340">
      <formula>$F10="Para hoy"</formula>
    </cfRule>
    <cfRule type="expression" dxfId="35247" priority="1342">
      <formula>$F10="Completada"</formula>
    </cfRule>
    <cfRule type="expression" dxfId="35246" priority="1343">
      <formula>(#REF!=0)*(#REF!&lt;&gt;"")*(LEN(#REF!)=0)*(($F10="")+($F10="En curso"))</formula>
    </cfRule>
    <cfRule type="expression" dxfId="35245" priority="1341">
      <formula>$F10="En curso"</formula>
    </cfRule>
  </conditionalFormatting>
  <conditionalFormatting sqref="F4:F9 C44">
    <cfRule type="expression" dxfId="35244" priority="840">
      <formula>(#REF!&lt;0)*(LEN(#REF!)=0)*(($F4="")+($F4="En curso"))</formula>
    </cfRule>
    <cfRule type="expression" dxfId="35243" priority="838">
      <formula>$F4="Completada"</formula>
    </cfRule>
    <cfRule type="expression" dxfId="35242" priority="837">
      <formula>$F4="En curso"</formula>
    </cfRule>
    <cfRule type="expression" dxfId="35241" priority="836">
      <formula>$F4="Para hoy"</formula>
    </cfRule>
    <cfRule type="expression" dxfId="35240" priority="835">
      <formula>$F4="Pausada"</formula>
    </cfRule>
    <cfRule type="expression" dxfId="35239" priority="834">
      <formula>$F4="Cancelada"</formula>
    </cfRule>
    <cfRule type="expression" dxfId="35238" priority="839">
      <formula>(#REF!=0)*(#REF!&lt;&gt;"")*(LEN(#REF!)=0)*(($F4="")+($F4="En curso"))</formula>
    </cfRule>
  </conditionalFormatting>
  <conditionalFormatting sqref="F11:F19">
    <cfRule type="expression" dxfId="35237" priority="16">
      <formula>(#REF!&lt;0)*(LEN(#REF!)=0)*(($F11="")+($F11="En curso"))</formula>
    </cfRule>
    <cfRule type="expression" dxfId="35236" priority="11">
      <formula>$F11="Pausada"</formula>
    </cfRule>
    <cfRule type="expression" dxfId="35235" priority="9">
      <formula>$F11="Vencida"</formula>
    </cfRule>
    <cfRule type="expression" dxfId="35234" priority="10">
      <formula>$F11="Cancelada"</formula>
    </cfRule>
    <cfRule type="expression" dxfId="35233" priority="12">
      <formula>$F11="Para hoy"</formula>
    </cfRule>
    <cfRule type="expression" dxfId="35232" priority="13">
      <formula>$F11="En curso"</formula>
    </cfRule>
    <cfRule type="expression" dxfId="35231" priority="14">
      <formula>$F11="Completada"</formula>
    </cfRule>
    <cfRule type="expression" dxfId="35230" priority="15">
      <formula>(#REF!=0)*(#REF!&lt;&gt;"")*(LEN(#REF!)=0)*(($F11="")+($F11="En curso"))</formula>
    </cfRule>
  </conditionalFormatting>
  <conditionalFormatting sqref="F24:F27">
    <cfRule type="expression" dxfId="35229" priority="108">
      <formula>$F24="Para hoy"</formula>
    </cfRule>
    <cfRule type="expression" dxfId="35228" priority="109">
      <formula>$F24="En curso"</formula>
    </cfRule>
    <cfRule type="expression" dxfId="35227" priority="110">
      <formula>$F24="Completada"</formula>
    </cfRule>
    <cfRule type="expression" dxfId="35226" priority="111">
      <formula>(#REF!=0)*(#REF!&lt;&gt;"")*(LEN(#REF!)=0)*(($F24="")+($F24="En curso"))</formula>
    </cfRule>
    <cfRule type="expression" dxfId="35225" priority="112">
      <formula>(#REF!&lt;0)*(LEN(#REF!)=0)*(($F24="")+($F24="En curso"))</formula>
    </cfRule>
    <cfRule type="expression" dxfId="35224" priority="105">
      <formula>$F24="Vencida"</formula>
    </cfRule>
    <cfRule type="expression" dxfId="35223" priority="106">
      <formula>$F24="Cancelada"</formula>
    </cfRule>
    <cfRule type="expression" dxfId="35222" priority="107">
      <formula>$F24="Pausada"</formula>
    </cfRule>
  </conditionalFormatting>
  <conditionalFormatting sqref="F29:F37">
    <cfRule type="expression" dxfId="35221" priority="655">
      <formula>(#REF!=0)*(#REF!&lt;&gt;"")*(LEN(#REF!)=0)*(($F29="")+($F29="En curso"))</formula>
    </cfRule>
    <cfRule type="expression" dxfId="35220" priority="656">
      <formula>(#REF!&lt;0)*(LEN(#REF!)=0)*(($F29="")+($F29="En curso"))</formula>
    </cfRule>
    <cfRule type="expression" dxfId="35219" priority="650">
      <formula>$F29="Cancelada"</formula>
    </cfRule>
    <cfRule type="expression" dxfId="35218" priority="651">
      <formula>$F29="Pausada"</formula>
    </cfRule>
    <cfRule type="expression" dxfId="35217" priority="652">
      <formula>$F29="Para hoy"</formula>
    </cfRule>
    <cfRule type="expression" dxfId="35216" priority="654">
      <formula>$F29="Completada"</formula>
    </cfRule>
    <cfRule type="expression" dxfId="35215" priority="653">
      <formula>$F29="En curso"</formula>
    </cfRule>
    <cfRule type="expression" dxfId="35214" priority="649">
      <formula>$F29="Vencida"</formula>
    </cfRule>
  </conditionalFormatting>
  <conditionalFormatting sqref="F42:F55">
    <cfRule type="expression" dxfId="35213" priority="278">
      <formula>$F42="Completada"</formula>
    </cfRule>
    <cfRule type="expression" dxfId="35212" priority="277">
      <formula>$F42="En curso"</formula>
    </cfRule>
    <cfRule type="expression" dxfId="35211" priority="276">
      <formula>$F42="Para hoy"</formula>
    </cfRule>
    <cfRule type="expression" dxfId="35210" priority="275">
      <formula>$F42="Pausada"</formula>
    </cfRule>
    <cfRule type="expression" dxfId="35209" priority="274">
      <formula>$F42="Cancelada"</formula>
    </cfRule>
    <cfRule type="expression" dxfId="35208" priority="280">
      <formula>(#REF!&lt;0)*(LEN(#REF!)=0)*(($F42="")+($F42="En curso"))</formula>
    </cfRule>
    <cfRule type="expression" dxfId="35207" priority="279">
      <formula>(#REF!=0)*(#REF!&lt;&gt;"")*(LEN(#REF!)=0)*(($F42="")+($F42="En curso"))</formula>
    </cfRule>
    <cfRule type="expression" dxfId="35206" priority="273">
      <formula>$F42="Vencida"</formula>
    </cfRule>
  </conditionalFormatting>
  <conditionalFormatting sqref="F62:F69">
    <cfRule type="expression" dxfId="35205" priority="457">
      <formula>$F62="Vencida"</formula>
    </cfRule>
    <cfRule type="expression" dxfId="35204" priority="458">
      <formula>$F62="Cancelada"</formula>
    </cfRule>
    <cfRule type="expression" dxfId="35203" priority="459">
      <formula>$F62="Pausada"</formula>
    </cfRule>
    <cfRule type="expression" dxfId="35202" priority="461">
      <formula>$F62="En curso"</formula>
    </cfRule>
    <cfRule type="expression" dxfId="35201" priority="462">
      <formula>$F62="Completada"</formula>
    </cfRule>
    <cfRule type="expression" dxfId="35200" priority="463">
      <formula>(#REF!=0)*(#REF!&lt;&gt;"")*(LEN(#REF!)=0)*(($F62="")+($F62="En curso"))</formula>
    </cfRule>
    <cfRule type="expression" dxfId="35199" priority="464">
      <formula>(#REF!&lt;0)*(LEN(#REF!)=0)*(($F62="")+($F62="En curso"))</formula>
    </cfRule>
    <cfRule type="expression" dxfId="35198" priority="460">
      <formula>$F62="Para hoy"</formula>
    </cfRule>
  </conditionalFormatting>
  <conditionalFormatting sqref="G4:G10">
    <cfRule type="expression" dxfId="35197" priority="905">
      <formula>#REF!="Vencida"</formula>
    </cfRule>
    <cfRule type="expression" dxfId="35196" priority="908">
      <formula>#REF!="Para hoy"</formula>
    </cfRule>
    <cfRule type="expression" dxfId="35195" priority="907">
      <formula>#REF!="Pausada"</formula>
    </cfRule>
    <cfRule type="expression" dxfId="35194" priority="906">
      <formula>#REF!="Cancelada"</formula>
    </cfRule>
    <cfRule type="expression" dxfId="35193" priority="912">
      <formula>(#REF!&lt;0)*(LEN(#REF!)=0)*((#REF!="")+(#REF!="En curso"))</formula>
    </cfRule>
    <cfRule type="expression" dxfId="35192" priority="911">
      <formula>(#REF!=0)*(#REF!&lt;&gt;"")*(LEN(#REF!)=0)*((#REF!="")+(#REF!="En curso"))</formula>
    </cfRule>
    <cfRule type="expression" dxfId="35191" priority="910">
      <formula>#REF!="Completada"</formula>
    </cfRule>
    <cfRule type="expression" dxfId="35190" priority="909">
      <formula>#REF!="En curso"</formula>
    </cfRule>
  </conditionalFormatting>
  <conditionalFormatting sqref="G5">
    <cfRule type="expression" dxfId="35189" priority="897">
      <formula>#REF!="Vencida"</formula>
    </cfRule>
    <cfRule type="expression" dxfId="35188" priority="898">
      <formula>#REF!="Cancelada"</formula>
    </cfRule>
    <cfRule type="expression" dxfId="35187" priority="904">
      <formula>(#REF!&lt;0)*(LEN(#REF!)=0)*((#REF!="")+(#REF!="En curso"))</formula>
    </cfRule>
    <cfRule type="expression" dxfId="35186" priority="903">
      <formula>(#REF!=0)*(#REF!&lt;&gt;"")*(LEN(#REF!)=0)*((#REF!="")+(#REF!="En curso"))</formula>
    </cfRule>
    <cfRule type="expression" dxfId="35185" priority="900">
      <formula>#REF!="Para hoy"</formula>
    </cfRule>
    <cfRule type="expression" dxfId="35184" priority="902">
      <formula>#REF!="Completada"</formula>
    </cfRule>
    <cfRule type="expression" dxfId="35183" priority="899">
      <formula>#REF!="Pausada"</formula>
    </cfRule>
    <cfRule type="expression" dxfId="35182" priority="901">
      <formula>#REF!="En curso"</formula>
    </cfRule>
  </conditionalFormatting>
  <conditionalFormatting sqref="G24:G25">
    <cfRule type="expression" dxfId="35181" priority="168">
      <formula>(#REF!&lt;0)*(LEN(#REF!)=0)*((#REF!="")+(#REF!="En curso"))</formula>
    </cfRule>
    <cfRule type="expression" dxfId="35180" priority="165">
      <formula>#REF!="En curso"</formula>
    </cfRule>
    <cfRule type="expression" dxfId="35179" priority="167">
      <formula>(#REF!=0)*(#REF!&lt;&gt;"")*(LEN(#REF!)=0)*((#REF!="")+(#REF!="En curso"))</formula>
    </cfRule>
    <cfRule type="expression" dxfId="35178" priority="166">
      <formula>#REF!="Completada"</formula>
    </cfRule>
    <cfRule type="expression" dxfId="35177" priority="164">
      <formula>#REF!="Para hoy"</formula>
    </cfRule>
    <cfRule type="expression" dxfId="35176" priority="163">
      <formula>#REF!="Pausada"</formula>
    </cfRule>
    <cfRule type="expression" dxfId="35175" priority="162">
      <formula>#REF!="Cancelada"</formula>
    </cfRule>
    <cfRule type="expression" dxfId="35174" priority="161">
      <formula>#REF!="Vencida"</formula>
    </cfRule>
  </conditionalFormatting>
  <conditionalFormatting sqref="G24:G27">
    <cfRule type="expression" dxfId="35173" priority="176">
      <formula>(#REF!&lt;0)*(LEN(#REF!)=0)*((#REF!="")+(#REF!="En curso"))</formula>
    </cfRule>
    <cfRule type="expression" dxfId="35172" priority="175">
      <formula>(#REF!=0)*(#REF!&lt;&gt;"")*(LEN(#REF!)=0)*((#REF!="")+(#REF!="En curso"))</formula>
    </cfRule>
    <cfRule type="expression" dxfId="35171" priority="174">
      <formula>#REF!="Completada"</formula>
    </cfRule>
    <cfRule type="expression" dxfId="35170" priority="173">
      <formula>#REF!="En curso"</formula>
    </cfRule>
    <cfRule type="expression" dxfId="35169" priority="172">
      <formula>#REF!="Para hoy"</formula>
    </cfRule>
    <cfRule type="expression" dxfId="35168" priority="171">
      <formula>#REF!="Pausada"</formula>
    </cfRule>
    <cfRule type="expression" dxfId="35167" priority="170">
      <formula>#REF!="Cancelada"</formula>
    </cfRule>
    <cfRule type="expression" dxfId="35166" priority="169">
      <formula>#REF!="Vencida"</formula>
    </cfRule>
  </conditionalFormatting>
  <conditionalFormatting sqref="G26">
    <cfRule type="expression" dxfId="35165" priority="187">
      <formula>#REF!="Pausada"</formula>
    </cfRule>
    <cfRule type="expression" dxfId="35164" priority="186">
      <formula>#REF!="Cancelada"</formula>
    </cfRule>
    <cfRule type="expression" dxfId="35163" priority="190">
      <formula>#REF!="Completada"</formula>
    </cfRule>
    <cfRule type="expression" dxfId="35162" priority="1313">
      <formula>#REF!="Vencida"</formula>
    </cfRule>
    <cfRule type="expression" dxfId="35161" priority="1314">
      <formula>#REF!="Cancelada"</formula>
    </cfRule>
    <cfRule type="expression" dxfId="35160" priority="1315">
      <formula>#REF!="Pausada"</formula>
    </cfRule>
    <cfRule type="expression" dxfId="35159" priority="191">
      <formula>(#REF!=0)*(#REF!&lt;&gt;"")*(LEN(#REF!)=0)*((#REF!="")+(#REF!="En curso"))</formula>
    </cfRule>
    <cfRule type="expression" dxfId="35158" priority="1316">
      <formula>#REF!="Para hoy"</formula>
    </cfRule>
    <cfRule type="expression" dxfId="35157" priority="192">
      <formula>(#REF!&lt;0)*(LEN(#REF!)=0)*((#REF!="")+(#REF!="En curso"))</formula>
    </cfRule>
    <cfRule type="expression" dxfId="35156" priority="1318">
      <formula>#REF!="Completada"</formula>
    </cfRule>
    <cfRule type="expression" dxfId="35155" priority="185">
      <formula>#REF!="Vencida"</formula>
    </cfRule>
    <cfRule type="expression" dxfId="35154" priority="188">
      <formula>#REF!="Para hoy"</formula>
    </cfRule>
    <cfRule type="expression" dxfId="35153" priority="1317">
      <formula>#REF!="En curso"</formula>
    </cfRule>
    <cfRule type="expression" dxfId="35152" priority="189">
      <formula>#REF!="En curso"</formula>
    </cfRule>
    <cfRule type="expression" dxfId="35151" priority="1319">
      <formula>(#REF!=0)*(#REF!&lt;&gt;"")*(LEN(#REF!)=0)*((#REF!="")+(#REF!="En curso"))</formula>
    </cfRule>
    <cfRule type="expression" dxfId="35150" priority="1320">
      <formula>(#REF!&lt;0)*(LEN(#REF!)=0)*((#REF!="")+(#REF!="En curso"))</formula>
    </cfRule>
  </conditionalFormatting>
  <conditionalFormatting sqref="G29:G37">
    <cfRule type="expression" dxfId="35149" priority="1329">
      <formula>#REF!="Vencida"</formula>
    </cfRule>
    <cfRule type="expression" dxfId="35148" priority="1330">
      <formula>#REF!="Cancelada"</formula>
    </cfRule>
    <cfRule type="expression" dxfId="35147" priority="1331">
      <formula>#REF!="Pausada"</formula>
    </cfRule>
    <cfRule type="expression" dxfId="35146" priority="1332">
      <formula>#REF!="Para hoy"</formula>
    </cfRule>
    <cfRule type="expression" dxfId="35145" priority="1333">
      <formula>#REF!="En curso"</formula>
    </cfRule>
    <cfRule type="expression" dxfId="35144" priority="1334">
      <formula>#REF!="Completada"</formula>
    </cfRule>
    <cfRule type="expression" dxfId="35143" priority="1335">
      <formula>(#REF!=0)*(#REF!&lt;&gt;"")*(LEN(#REF!)=0)*((#REF!="")+(#REF!="En curso"))</formula>
    </cfRule>
    <cfRule type="expression" dxfId="35142" priority="1336">
      <formula>(#REF!&lt;0)*(LEN(#REF!)=0)*((#REF!="")+(#REF!="En curso"))</formula>
    </cfRule>
  </conditionalFormatting>
  <conditionalFormatting sqref="G31">
    <cfRule type="expression" dxfId="35141" priority="987">
      <formula>#REF!="Pausada"</formula>
    </cfRule>
    <cfRule type="expression" dxfId="35140" priority="990">
      <formula>#REF!="Completada"</formula>
    </cfRule>
    <cfRule type="expression" dxfId="35139" priority="989">
      <formula>#REF!="En curso"</formula>
    </cfRule>
    <cfRule type="expression" dxfId="35138" priority="986">
      <formula>#REF!="Cancelada"</formula>
    </cfRule>
    <cfRule type="expression" dxfId="35137" priority="985">
      <formula>#REF!="Vencida"</formula>
    </cfRule>
    <cfRule type="expression" dxfId="35136" priority="988">
      <formula>#REF!="Para hoy"</formula>
    </cfRule>
    <cfRule type="expression" dxfId="35135" priority="992">
      <formula>(#REF!&lt;0)*(LEN(#REF!)=0)*((#REF!="")+(#REF!="En curso"))</formula>
    </cfRule>
    <cfRule type="expression" dxfId="35134" priority="991">
      <formula>(#REF!=0)*(#REF!&lt;&gt;"")*(LEN(#REF!)=0)*((#REF!="")+(#REF!="En curso"))</formula>
    </cfRule>
  </conditionalFormatting>
  <conditionalFormatting sqref="G42">
    <cfRule type="expression" dxfId="35133" priority="380">
      <formula>#REF!="Para hoy"</formula>
    </cfRule>
    <cfRule type="expression" dxfId="35132" priority="379">
      <formula>#REF!="Pausada"</formula>
    </cfRule>
    <cfRule type="expression" dxfId="35131" priority="381">
      <formula>#REF!="En curso"</formula>
    </cfRule>
    <cfRule type="expression" dxfId="35130" priority="382">
      <formula>#REF!="Completada"</formula>
    </cfRule>
    <cfRule type="expression" dxfId="35129" priority="377">
      <formula>#REF!="Vencida"</formula>
    </cfRule>
    <cfRule type="expression" dxfId="35128" priority="378">
      <formula>#REF!="Cancelada"</formula>
    </cfRule>
    <cfRule type="expression" dxfId="35127" priority="384">
      <formula>(#REF!&lt;0)*(LEN(#REF!)=0)*((#REF!="")+(#REF!="En curso"))</formula>
    </cfRule>
    <cfRule type="expression" dxfId="35126" priority="383">
      <formula>(#REF!=0)*(#REF!&lt;&gt;"")*(LEN(#REF!)=0)*((#REF!="")+(#REF!="En curso"))</formula>
    </cfRule>
  </conditionalFormatting>
  <conditionalFormatting sqref="G42:G44">
    <cfRule type="expression" dxfId="35125" priority="317">
      <formula>#REF!="En curso"</formula>
    </cfRule>
    <cfRule type="expression" dxfId="35124" priority="313">
      <formula>#REF!="Vencida"</formula>
    </cfRule>
    <cfRule type="expression" dxfId="35123" priority="314">
      <formula>#REF!="Cancelada"</formula>
    </cfRule>
    <cfRule type="expression" dxfId="35122" priority="319">
      <formula>(#REF!=0)*(#REF!&lt;&gt;"")*(LEN(#REF!)=0)*((#REF!="")+(#REF!="En curso"))</formula>
    </cfRule>
    <cfRule type="expression" dxfId="35121" priority="316">
      <formula>#REF!="Para hoy"</formula>
    </cfRule>
    <cfRule type="expression" dxfId="35120" priority="315">
      <formula>#REF!="Pausada"</formula>
    </cfRule>
    <cfRule type="expression" dxfId="35119" priority="318">
      <formula>#REF!="Completada"</formula>
    </cfRule>
    <cfRule type="expression" dxfId="35118" priority="320">
      <formula>(#REF!&lt;0)*(LEN(#REF!)=0)*((#REF!="")+(#REF!="En curso"))</formula>
    </cfRule>
  </conditionalFormatting>
  <conditionalFormatting sqref="G43">
    <cfRule type="expression" dxfId="35117" priority="309">
      <formula>#REF!="En curso"</formula>
    </cfRule>
    <cfRule type="expression" dxfId="35116" priority="311">
      <formula>(#REF!=0)*(#REF!&lt;&gt;"")*(LEN(#REF!)=0)*((#REF!="")+(#REF!="En curso"))</formula>
    </cfRule>
    <cfRule type="expression" dxfId="35115" priority="312">
      <formula>(#REF!&lt;0)*(LEN(#REF!)=0)*((#REF!="")+(#REF!="En curso"))</formula>
    </cfRule>
    <cfRule type="expression" dxfId="35114" priority="310">
      <formula>#REF!="Completada"</formula>
    </cfRule>
    <cfRule type="expression" dxfId="35113" priority="308">
      <formula>#REF!="Para hoy"</formula>
    </cfRule>
    <cfRule type="expression" dxfId="35112" priority="307">
      <formula>#REF!="Pausada"</formula>
    </cfRule>
    <cfRule type="expression" dxfId="35111" priority="306">
      <formula>#REF!="Cancelada"</formula>
    </cfRule>
    <cfRule type="expression" dxfId="35110" priority="305">
      <formula>#REF!="Vencida"</formula>
    </cfRule>
  </conditionalFormatting>
  <conditionalFormatting sqref="G44:G54">
    <cfRule type="expression" dxfId="35109" priority="865">
      <formula>#REF!="Vencida"</formula>
    </cfRule>
    <cfRule type="expression" dxfId="35108" priority="872">
      <formula>(#REF!&lt;0)*(LEN(#REF!)=0)*((#REF!="")+(#REF!="En curso"))</formula>
    </cfRule>
    <cfRule type="expression" dxfId="35107" priority="871">
      <formula>(#REF!=0)*(#REF!&lt;&gt;"")*(LEN(#REF!)=0)*((#REF!="")+(#REF!="En curso"))</formula>
    </cfRule>
    <cfRule type="expression" dxfId="35106" priority="866">
      <formula>#REF!="Cancelada"</formula>
    </cfRule>
    <cfRule type="expression" dxfId="35105" priority="867">
      <formula>#REF!="Pausada"</formula>
    </cfRule>
    <cfRule type="expression" dxfId="35104" priority="868">
      <formula>#REF!="Para hoy"</formula>
    </cfRule>
    <cfRule type="expression" dxfId="35103" priority="869">
      <formula>#REF!="En curso"</formula>
    </cfRule>
    <cfRule type="expression" dxfId="35102" priority="870">
      <formula>#REF!="Completada"</formula>
    </cfRule>
  </conditionalFormatting>
  <conditionalFormatting sqref="G62:G69">
    <cfRule type="expression" dxfId="35101" priority="476">
      <formula>#REF!="Para hoy"</formula>
    </cfRule>
    <cfRule type="expression" dxfId="35100" priority="478">
      <formula>#REF!="Completada"</formula>
    </cfRule>
    <cfRule type="expression" dxfId="35099" priority="474">
      <formula>#REF!="Cancelada"</formula>
    </cfRule>
    <cfRule type="expression" dxfId="35098" priority="473">
      <formula>#REF!="Vencida"</formula>
    </cfRule>
    <cfRule type="expression" dxfId="35097" priority="475">
      <formula>#REF!="Pausada"</formula>
    </cfRule>
    <cfRule type="expression" dxfId="35096" priority="477">
      <formula>#REF!="En curso"</formula>
    </cfRule>
    <cfRule type="expression" dxfId="35095" priority="479">
      <formula>(#REF!=0)*(#REF!&lt;&gt;"")*(LEN(#REF!)=0)*((#REF!="")+(#REF!="En curso"))</formula>
    </cfRule>
    <cfRule type="expression" dxfId="35094" priority="480">
      <formula>(#REF!&lt;0)*(LEN(#REF!)=0)*((#REF!="")+(#REF!="En curso"))</formula>
    </cfRule>
  </conditionalFormatting>
  <conditionalFormatting sqref="G66">
    <cfRule type="expression" dxfId="35093" priority="472">
      <formula>(#REF!&lt;0)*(LEN(#REF!)=0)*((#REF!="")+(#REF!="En curso"))</formula>
    </cfRule>
    <cfRule type="expression" dxfId="35092" priority="470">
      <formula>#REF!="Completada"</formula>
    </cfRule>
    <cfRule type="expression" dxfId="35091" priority="469">
      <formula>#REF!="En curso"</formula>
    </cfRule>
    <cfRule type="expression" dxfId="35090" priority="466">
      <formula>#REF!="Cancelada"</formula>
    </cfRule>
    <cfRule type="expression" dxfId="35089" priority="467">
      <formula>#REF!="Pausada"</formula>
    </cfRule>
    <cfRule type="expression" dxfId="35088" priority="468">
      <formula>#REF!="Para hoy"</formula>
    </cfRule>
    <cfRule type="expression" dxfId="35087" priority="471">
      <formula>(#REF!=0)*(#REF!&lt;&gt;"")*(LEN(#REF!)=0)*((#REF!="")+(#REF!="En curso"))</formula>
    </cfRule>
    <cfRule type="expression" dxfId="35086" priority="465">
      <formula>#REF!="Vencida"</formula>
    </cfRule>
  </conditionalFormatting>
  <dataValidations count="11">
    <dataValidation allowBlank="1" showInputMessage="1" showErrorMessage="1" prompt="Escriba las notas en esta columna, debajo de este encabezado." sqref="G3 G4 G45:G54 G67:G69 G23 G30 G32:G37 G41 G61:G65" xr:uid="{D41530BF-6AFB-46AB-9172-1B3CF77B2F56}"/>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3:E23 B41:E41 B61:E61 C67:D69 D67:D70 C36:D37 C47" xr:uid="{B0D83A53-C95C-4AC9-957C-126327B38458}"/>
    <dataValidation allowBlank="1" showInputMessage="1" showErrorMessage="1" prompt="Seleccione el estado en esta columna, debajo de este encabezado. Presione ALT+FLECHA ABAJO para mostrar las opciones y, después, FLECHA ABAJO y ENTRAR para realizar la selección." sqref="F3 F47 F23 F37 F45 F61:F65 F67:F69 F41" xr:uid="{1C1A8FB4-B0FE-4F64-B530-5A57DCA5649A}"/>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2 A40 A60" xr:uid="{44DC03A8-F9B9-4766-8F57-F32ACEF43FAB}"/>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2:E22 B40:E40 B60:E60" xr:uid="{08BD7D67-CDD5-4824-A31D-AC1DBD2F4FD0}"/>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4 B33 B66:B70 B36:B37 B44 B31 B63 B42 B26" xr:uid="{FD6513C2-44AA-4857-9990-778C76141344}">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6:C69 C42:C54 C62:C63 C24:C27 C29:C37 C4:C19" xr:uid="{501C5CC2-1F3F-43C2-8FA6-81E61ADE11A3}">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8 F47 F37 F45 F62:F65 F67:F69" xr:uid="{305553D2-99FD-4B2D-9880-AE29EDD7A6C6}">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33:E37 E66:E70 E42:E54 E62:E63 E24:E27 E29:E31 E20 E4:E10" xr:uid="{90B96FAB-0AA7-47A8-B1AE-0382F5B7E312}"/>
    <dataValidation type="list" errorStyle="warning" allowBlank="1" showInputMessage="1" showErrorMessage="1" error="Seleccione un estado de la lista. Seleccione CANCELAR, presione ALT+FLECHA ABAJO para mostrar las opciones y, después, FLECHA ABAJO y ENTRAR para realizar la selección." sqref="F46 F48:F55 F42:F44 F66 F24:F27 F29:F36 F4:F19" xr:uid="{A34B1CC2-B98D-45AA-8A90-2F4BF3B3B6A9}">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4:B35 B62 B32 B55:B56 B45:B53 B64:B65 B43 B24:B25 B29:B30 B27 B4:B10" xr:uid="{3DD4FA55-F51F-4BAF-8A82-CF381E69B9B3}">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7213-C214-4562-BD69-B06FC3195D84}">
  <sheetPr>
    <tabColor theme="4"/>
    <pageSetUpPr autoPageBreaks="0" fitToPage="1"/>
  </sheetPr>
  <dimension ref="A1:Q86"/>
  <sheetViews>
    <sheetView showGridLines="0" zoomScale="90" zoomScaleNormal="90" workbookViewId="0">
      <selection activeCell="C5" sqref="C5:E5"/>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142</v>
      </c>
      <c r="C1" s="430"/>
      <c r="D1" s="430"/>
      <c r="E1" s="430"/>
      <c r="F1" s="425"/>
      <c r="G1" s="425"/>
      <c r="H1" s="425"/>
      <c r="I1" s="425"/>
      <c r="J1" s="425"/>
      <c r="K1" s="425"/>
      <c r="L1" s="425"/>
      <c r="M1" s="425"/>
      <c r="N1" s="425"/>
      <c r="O1" s="425"/>
      <c r="P1" s="425"/>
      <c r="Q1" s="425"/>
    </row>
    <row r="2" spans="1:17" s="14" customFormat="1" ht="34.5">
      <c r="A2" s="12"/>
      <c r="B2" s="431" t="s">
        <v>143</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ht="16.899999999999999" customHeight="1">
      <c r="A4" s="25"/>
      <c r="B4" s="16"/>
      <c r="C4" s="10">
        <v>2</v>
      </c>
      <c r="D4" t="s">
        <v>78</v>
      </c>
      <c r="E4" s="10"/>
      <c r="F4"/>
      <c r="G4" s="17"/>
      <c r="H4" s="25"/>
      <c r="I4"/>
      <c r="J4" s="25"/>
      <c r="K4" s="25"/>
      <c r="L4" s="25"/>
      <c r="M4" s="25"/>
      <c r="N4" s="25"/>
      <c r="O4" s="25"/>
      <c r="P4" s="25"/>
      <c r="Q4" s="25"/>
    </row>
    <row r="5" spans="1:17" s="109" customFormat="1">
      <c r="A5" s="104"/>
      <c r="B5" s="105"/>
      <c r="C5" s="106">
        <v>2</v>
      </c>
      <c r="D5" s="107" t="s">
        <v>120</v>
      </c>
      <c r="E5" s="106" t="s">
        <v>121</v>
      </c>
      <c r="F5" s="107"/>
      <c r="G5" s="108"/>
      <c r="H5" s="104"/>
      <c r="I5" s="107"/>
      <c r="J5" s="104"/>
      <c r="K5" s="104"/>
      <c r="L5" s="104"/>
      <c r="M5" s="104"/>
      <c r="N5" s="104"/>
      <c r="O5" s="104"/>
      <c r="P5" s="104"/>
      <c r="Q5" s="104"/>
    </row>
    <row r="6" spans="1:17" ht="21.4" customHeight="1">
      <c r="A6" s="25"/>
      <c r="B6" s="16"/>
      <c r="C6" s="10">
        <v>2</v>
      </c>
      <c r="D6" t="s">
        <v>122</v>
      </c>
      <c r="E6" s="10">
        <v>4</v>
      </c>
      <c r="F6"/>
      <c r="G6" s="111"/>
      <c r="H6" s="25"/>
      <c r="I6"/>
      <c r="J6" s="25"/>
      <c r="K6" s="25"/>
      <c r="L6" s="25"/>
      <c r="M6" s="25"/>
      <c r="N6" s="25"/>
      <c r="O6" s="25"/>
      <c r="P6" s="25"/>
      <c r="Q6" s="25"/>
    </row>
    <row r="7" spans="1:17" s="100" customFormat="1" ht="20.65" customHeight="1">
      <c r="A7" s="96"/>
      <c r="B7" s="127"/>
      <c r="C7" s="97">
        <v>2</v>
      </c>
      <c r="D7" s="99" t="s">
        <v>123</v>
      </c>
      <c r="E7" s="97">
        <v>3</v>
      </c>
      <c r="F7" s="99"/>
      <c r="G7" s="134"/>
      <c r="H7" s="96"/>
      <c r="I7" s="99"/>
      <c r="J7" s="96"/>
      <c r="K7" s="96"/>
      <c r="L7" s="96"/>
      <c r="M7" s="96"/>
      <c r="N7" s="96"/>
      <c r="O7" s="96"/>
      <c r="P7" s="96"/>
      <c r="Q7" s="96"/>
    </row>
    <row r="8" spans="1:17">
      <c r="A8" s="25"/>
      <c r="B8" s="16"/>
      <c r="C8" s="10">
        <v>2</v>
      </c>
      <c r="D8" t="s">
        <v>124</v>
      </c>
      <c r="E8" s="10">
        <v>4.7</v>
      </c>
      <c r="F8" s="6"/>
      <c r="G8" s="11"/>
      <c r="H8" s="25"/>
      <c r="I8" s="25"/>
      <c r="J8" s="25"/>
      <c r="K8" s="25"/>
      <c r="L8" s="25"/>
      <c r="M8" s="25"/>
      <c r="N8" s="25"/>
      <c r="O8" s="25"/>
      <c r="P8" s="25"/>
      <c r="Q8" s="25"/>
    </row>
    <row r="9" spans="1:17" s="95" customFormat="1">
      <c r="A9" s="72"/>
      <c r="B9" s="58"/>
      <c r="C9" s="54"/>
      <c r="D9" s="94" t="s">
        <v>129</v>
      </c>
      <c r="E9" s="54"/>
      <c r="F9" s="55"/>
      <c r="G9" s="57"/>
      <c r="H9" s="72"/>
      <c r="I9" s="55"/>
      <c r="J9" s="72"/>
      <c r="K9" s="72"/>
      <c r="L9" s="72"/>
      <c r="M9" s="72"/>
      <c r="N9" s="72"/>
      <c r="O9" s="72"/>
      <c r="P9" s="72"/>
      <c r="Q9" s="72"/>
    </row>
    <row r="10" spans="1:17" s="121" customFormat="1" ht="13.9" customHeight="1">
      <c r="A10" s="114"/>
      <c r="B10" s="115"/>
      <c r="C10" s="116"/>
      <c r="D10" s="117"/>
      <c r="E10" s="118"/>
      <c r="F10" s="119"/>
      <c r="G10" s="120"/>
      <c r="H10" s="114"/>
      <c r="I10" s="119"/>
      <c r="J10" s="114"/>
      <c r="K10" s="114"/>
      <c r="L10" s="114"/>
      <c r="M10" s="114"/>
      <c r="N10" s="114"/>
      <c r="O10" s="114"/>
      <c r="P10" s="114"/>
      <c r="Q10" s="114"/>
    </row>
    <row r="11" spans="1:17" s="121" customFormat="1">
      <c r="A11" s="114"/>
      <c r="B11" s="122"/>
      <c r="C11" s="116"/>
      <c r="D11" s="117"/>
      <c r="E11" s="114"/>
      <c r="F11" s="119"/>
      <c r="G11" s="123"/>
      <c r="H11" s="114"/>
      <c r="I11" s="114"/>
      <c r="J11" s="114"/>
      <c r="K11" s="114"/>
      <c r="L11" s="114"/>
      <c r="M11" s="114"/>
      <c r="N11" s="114"/>
      <c r="O11" s="114"/>
      <c r="P11" s="114"/>
      <c r="Q11" s="114"/>
    </row>
    <row r="12" spans="1:17" s="121" customFormat="1">
      <c r="A12" s="114"/>
      <c r="B12" s="115"/>
      <c r="C12" s="116"/>
      <c r="D12" s="117"/>
      <c r="E12" s="116"/>
      <c r="F12" s="119"/>
      <c r="G12" s="124"/>
      <c r="H12" s="114"/>
      <c r="I12" s="114"/>
      <c r="J12" s="114"/>
      <c r="K12" s="114"/>
      <c r="L12" s="114"/>
      <c r="M12" s="114"/>
      <c r="N12" s="114"/>
      <c r="O12" s="114"/>
      <c r="P12" s="114"/>
      <c r="Q12" s="114"/>
    </row>
    <row r="13" spans="1:17" s="121" customFormat="1">
      <c r="A13" s="114"/>
      <c r="B13" s="115"/>
      <c r="C13" s="116"/>
      <c r="D13" s="117"/>
      <c r="E13" s="116"/>
      <c r="F13" s="119"/>
      <c r="G13" s="124"/>
      <c r="H13" s="114"/>
      <c r="I13" s="114"/>
      <c r="J13" s="114"/>
      <c r="K13" s="114"/>
      <c r="L13" s="114"/>
      <c r="M13" s="114"/>
      <c r="N13" s="114"/>
      <c r="O13" s="114"/>
      <c r="P13" s="114"/>
      <c r="Q13" s="114"/>
    </row>
    <row r="14" spans="1:17" s="121" customFormat="1">
      <c r="A14" s="114"/>
      <c r="B14" s="115"/>
      <c r="C14" s="116"/>
      <c r="D14" s="125"/>
      <c r="E14" s="116"/>
      <c r="F14" s="119"/>
      <c r="G14" s="124"/>
      <c r="H14" s="114"/>
      <c r="I14" s="114"/>
      <c r="J14" s="114"/>
      <c r="K14" s="114"/>
      <c r="L14" s="114"/>
      <c r="M14" s="114"/>
      <c r="N14" s="114"/>
      <c r="O14" s="114"/>
      <c r="P14" s="114"/>
      <c r="Q14" s="114"/>
    </row>
    <row r="15" spans="1:17" s="121" customFormat="1">
      <c r="A15" s="114"/>
      <c r="B15" s="115"/>
      <c r="C15" s="116"/>
      <c r="D15" s="125"/>
      <c r="E15" s="116"/>
      <c r="F15" s="119"/>
      <c r="G15" s="124"/>
      <c r="H15" s="114"/>
      <c r="I15" s="114"/>
      <c r="J15" s="114"/>
      <c r="K15" s="114"/>
      <c r="L15" s="114"/>
      <c r="M15" s="114"/>
      <c r="N15" s="114"/>
      <c r="O15" s="114"/>
      <c r="P15" s="114"/>
      <c r="Q15" s="114"/>
    </row>
    <row r="16" spans="1:17" s="121" customFormat="1">
      <c r="A16" s="114"/>
      <c r="B16" s="115"/>
      <c r="C16" s="116"/>
      <c r="D16" s="125"/>
      <c r="E16" s="116"/>
      <c r="F16" s="119"/>
      <c r="G16" s="124"/>
      <c r="H16" s="114"/>
      <c r="I16" s="114"/>
      <c r="J16" s="114"/>
      <c r="K16" s="114"/>
      <c r="L16" s="114"/>
      <c r="M16" s="114"/>
      <c r="N16" s="114"/>
      <c r="O16" s="114"/>
      <c r="P16" s="114"/>
      <c r="Q16" s="114"/>
    </row>
    <row r="17" spans="1:17" s="121" customFormat="1">
      <c r="A17" s="114"/>
      <c r="B17" s="115"/>
      <c r="C17" s="116"/>
      <c r="D17" s="117"/>
      <c r="E17" s="116"/>
      <c r="F17" s="119"/>
      <c r="G17" s="124"/>
      <c r="H17" s="114"/>
      <c r="I17" s="114"/>
      <c r="J17" s="114"/>
      <c r="K17" s="114"/>
      <c r="L17" s="114"/>
      <c r="M17" s="114"/>
      <c r="N17" s="114"/>
      <c r="O17" s="114"/>
      <c r="P17" s="114"/>
      <c r="Q17" s="114"/>
    </row>
    <row r="18" spans="1:17" s="121" customFormat="1">
      <c r="A18" s="114"/>
      <c r="B18" s="115"/>
      <c r="C18" s="116"/>
      <c r="D18" s="117"/>
      <c r="E18" s="116"/>
      <c r="F18" s="119"/>
      <c r="G18" s="124"/>
      <c r="H18" s="114"/>
      <c r="I18" s="114"/>
      <c r="J18" s="114"/>
      <c r="K18" s="114"/>
      <c r="L18" s="114"/>
      <c r="M18" s="114"/>
      <c r="N18" s="114"/>
      <c r="O18" s="114"/>
      <c r="P18" s="114"/>
      <c r="Q18" s="114"/>
    </row>
    <row r="19" spans="1:17" s="82" customFormat="1">
      <c r="A19" s="79"/>
      <c r="B19" s="79"/>
      <c r="C19" s="80">
        <v>2</v>
      </c>
      <c r="D19" s="79" t="s">
        <v>116</v>
      </c>
      <c r="E19" s="79"/>
      <c r="F19" s="81" t="s">
        <v>72</v>
      </c>
      <c r="G19" s="79"/>
      <c r="H19" s="79"/>
      <c r="I19" s="79"/>
      <c r="J19" s="79"/>
      <c r="K19" s="79"/>
      <c r="L19" s="79"/>
      <c r="M19" s="79"/>
      <c r="N19" s="79"/>
      <c r="O19" s="79"/>
      <c r="P19" s="79"/>
      <c r="Q19" s="79"/>
    </row>
    <row r="20" spans="1:17">
      <c r="A20" s="25"/>
      <c r="B20" s="25"/>
      <c r="C20" s="25"/>
      <c r="D20"/>
      <c r="E20" s="15">
        <f>SUM(E4:E19)</f>
        <v>11.7</v>
      </c>
      <c r="F20"/>
      <c r="G20" s="25"/>
      <c r="H20" s="25"/>
      <c r="I20" s="25"/>
      <c r="J20" s="25"/>
      <c r="K20" s="25"/>
      <c r="L20" s="25"/>
      <c r="M20" s="25"/>
      <c r="N20" s="25"/>
      <c r="O20" s="25"/>
      <c r="P20" s="25"/>
      <c r="Q20" s="25"/>
    </row>
    <row r="21" spans="1:17">
      <c r="A21" s="25"/>
      <c r="B21" s="25"/>
      <c r="C21" s="25"/>
      <c r="D21" s="25"/>
      <c r="E21" s="25"/>
      <c r="F21" s="25"/>
      <c r="G21" s="25"/>
      <c r="H21" s="25"/>
      <c r="I21" s="25"/>
      <c r="J21" s="25"/>
      <c r="K21" s="25"/>
      <c r="L21" s="25"/>
      <c r="M21" s="25"/>
      <c r="N21" s="25"/>
      <c r="O21" s="25"/>
      <c r="P21" s="25"/>
      <c r="Q21" s="25"/>
    </row>
    <row r="22" spans="1:17" s="14" customFormat="1" ht="34.5">
      <c r="A22" s="12"/>
      <c r="B22" s="431" t="s">
        <v>144</v>
      </c>
      <c r="C22" s="431"/>
      <c r="D22" s="431"/>
      <c r="E22" s="431"/>
      <c r="F22" s="13"/>
      <c r="G22" s="13"/>
      <c r="H22" s="13"/>
      <c r="I22" s="13"/>
      <c r="J22" s="13"/>
      <c r="K22" s="13"/>
    </row>
    <row r="23" spans="1:17" s="1" customFormat="1">
      <c r="A23" s="23"/>
      <c r="B23" s="7" t="s">
        <v>4</v>
      </c>
      <c r="C23" s="8" t="s">
        <v>5</v>
      </c>
      <c r="D23" s="8" t="s">
        <v>6</v>
      </c>
      <c r="E23" s="8" t="s">
        <v>7</v>
      </c>
      <c r="F23" s="24" t="s">
        <v>8</v>
      </c>
      <c r="G23" s="9" t="s">
        <v>9</v>
      </c>
      <c r="H23" s="23"/>
      <c r="I23" s="23"/>
      <c r="J23" s="23"/>
      <c r="K23" s="23"/>
      <c r="L23" s="23"/>
      <c r="M23" s="23"/>
      <c r="N23" s="23"/>
      <c r="O23" s="23"/>
      <c r="P23" s="23"/>
      <c r="Q23" s="23"/>
    </row>
    <row r="24" spans="1:17" s="95" customFormat="1" ht="19.7" customHeight="1">
      <c r="A24" s="72"/>
      <c r="B24" s="58"/>
      <c r="C24" s="54"/>
      <c r="D24" s="55" t="s">
        <v>145</v>
      </c>
      <c r="E24" s="135">
        <v>8.3000000000000007</v>
      </c>
      <c r="F24" s="55"/>
      <c r="G24" s="60"/>
      <c r="H24" s="72"/>
      <c r="I24" s="72"/>
      <c r="J24" s="72"/>
      <c r="K24" s="72"/>
      <c r="L24" s="72"/>
      <c r="M24" s="72"/>
      <c r="N24" s="72"/>
      <c r="O24" s="72"/>
      <c r="P24" s="72"/>
      <c r="Q24" s="72"/>
    </row>
    <row r="25" spans="1:17" s="95" customFormat="1" ht="29.45" customHeight="1">
      <c r="A25" s="72"/>
      <c r="B25" s="58"/>
      <c r="C25" s="54"/>
      <c r="D25" s="136" t="s">
        <v>146</v>
      </c>
      <c r="E25" s="54">
        <v>7.7</v>
      </c>
      <c r="F25" s="55"/>
      <c r="G25" s="57"/>
      <c r="H25" s="72"/>
      <c r="I25" s="72"/>
      <c r="J25" s="72"/>
      <c r="K25" s="72"/>
      <c r="L25" s="72"/>
      <c r="M25" s="72"/>
      <c r="N25" s="72"/>
      <c r="O25" s="72"/>
      <c r="P25" s="72"/>
      <c r="Q25" s="72"/>
    </row>
    <row r="26" spans="1:17" s="55" customFormat="1">
      <c r="B26" s="58"/>
      <c r="C26" s="54"/>
      <c r="D26" s="55" t="s">
        <v>147</v>
      </c>
      <c r="E26" s="54">
        <v>2.7</v>
      </c>
      <c r="G26" s="57"/>
    </row>
    <row r="27" spans="1:17" s="95" customFormat="1" ht="13.9" customHeight="1">
      <c r="A27" s="72"/>
      <c r="B27" s="58"/>
      <c r="C27" s="54"/>
      <c r="D27" s="55" t="s">
        <v>148</v>
      </c>
      <c r="E27" s="54">
        <v>6.7</v>
      </c>
      <c r="F27" s="55"/>
      <c r="G27" s="56"/>
      <c r="H27" s="72"/>
      <c r="I27" s="72"/>
      <c r="J27" s="72"/>
      <c r="K27" s="72"/>
      <c r="L27" s="72"/>
      <c r="M27" s="72"/>
      <c r="N27" s="72"/>
      <c r="O27" s="72"/>
      <c r="P27" s="72"/>
      <c r="Q27" s="72"/>
    </row>
    <row r="28" spans="1:17" s="95" customFormat="1">
      <c r="A28" s="72"/>
      <c r="B28" s="58"/>
      <c r="C28" s="55"/>
      <c r="D28" s="55" t="s">
        <v>149</v>
      </c>
      <c r="E28" s="54">
        <v>7.3</v>
      </c>
      <c r="F28" s="55"/>
      <c r="G28" s="57"/>
      <c r="H28" s="72"/>
      <c r="I28" s="55"/>
      <c r="J28" s="72"/>
      <c r="K28" s="72"/>
      <c r="L28" s="72"/>
      <c r="M28" s="72"/>
      <c r="N28" s="72"/>
      <c r="O28" s="72"/>
      <c r="P28" s="72"/>
      <c r="Q28" s="72"/>
    </row>
    <row r="29" spans="1:17" s="95" customFormat="1">
      <c r="A29" s="72"/>
      <c r="B29" s="58"/>
      <c r="C29" s="54"/>
      <c r="D29" s="55" t="s">
        <v>150</v>
      </c>
      <c r="E29" s="54">
        <v>3</v>
      </c>
      <c r="F29" s="55"/>
      <c r="G29" s="57"/>
      <c r="H29" s="72"/>
      <c r="I29" s="55"/>
      <c r="J29" s="72"/>
      <c r="K29" s="72"/>
      <c r="L29" s="72"/>
      <c r="M29" s="72"/>
      <c r="N29" s="72"/>
      <c r="O29" s="72"/>
      <c r="P29" s="72"/>
      <c r="Q29" s="72"/>
    </row>
    <row r="30" spans="1:17" s="100" customFormat="1">
      <c r="A30" s="96"/>
      <c r="B30" s="141"/>
      <c r="C30" s="142"/>
      <c r="D30" s="143" t="s">
        <v>151</v>
      </c>
      <c r="E30" s="142">
        <v>6.3</v>
      </c>
      <c r="F30" s="143"/>
      <c r="G30" s="129"/>
      <c r="H30" s="96"/>
      <c r="I30" s="96"/>
      <c r="J30" s="96"/>
      <c r="K30" s="96"/>
      <c r="L30" s="96"/>
      <c r="M30" s="96"/>
      <c r="N30" s="96"/>
      <c r="O30" s="96"/>
      <c r="P30" s="96"/>
      <c r="Q30" s="96"/>
    </row>
    <row r="31" spans="1:17" s="100" customFormat="1">
      <c r="A31" s="96"/>
      <c r="B31" s="137"/>
      <c r="C31" s="138"/>
      <c r="D31" s="99" t="s">
        <v>152</v>
      </c>
      <c r="E31" s="97">
        <v>1.7</v>
      </c>
      <c r="F31" s="99"/>
      <c r="G31" s="130"/>
      <c r="H31" s="96"/>
      <c r="I31" s="96"/>
      <c r="J31" s="96"/>
      <c r="K31" s="96"/>
      <c r="L31" s="96"/>
      <c r="M31" s="96"/>
      <c r="N31" s="96"/>
      <c r="O31" s="96"/>
      <c r="P31" s="96"/>
      <c r="Q31" s="96"/>
    </row>
    <row r="32" spans="1:17" s="95" customFormat="1">
      <c r="A32" s="72"/>
      <c r="B32" s="58"/>
      <c r="C32" s="54"/>
      <c r="D32" s="55" t="s">
        <v>153</v>
      </c>
      <c r="E32" s="54">
        <v>6.7</v>
      </c>
      <c r="F32" s="55"/>
      <c r="G32" s="57"/>
      <c r="H32" s="72"/>
      <c r="I32" s="72"/>
      <c r="J32" s="72"/>
      <c r="K32" s="72"/>
      <c r="L32" s="72"/>
      <c r="M32" s="72"/>
      <c r="N32" s="72"/>
      <c r="O32" s="72"/>
      <c r="P32" s="72"/>
      <c r="Q32" s="72"/>
    </row>
    <row r="33" spans="1:17" s="95" customFormat="1" ht="36.4">
      <c r="A33" s="72"/>
      <c r="B33" s="58"/>
      <c r="C33" s="54"/>
      <c r="D33" s="139" t="s">
        <v>154</v>
      </c>
      <c r="E33" s="140">
        <v>2</v>
      </c>
      <c r="F33" s="55"/>
      <c r="G33" s="57"/>
      <c r="H33" s="72"/>
      <c r="I33" s="72"/>
      <c r="J33" s="72"/>
      <c r="K33" s="72"/>
      <c r="L33" s="72"/>
      <c r="M33" s="72"/>
      <c r="N33" s="72"/>
      <c r="O33" s="72"/>
      <c r="P33" s="72"/>
      <c r="Q33" s="72"/>
    </row>
    <row r="34" spans="1:17" s="100" customFormat="1">
      <c r="A34" s="96"/>
      <c r="B34" s="127"/>
      <c r="C34" s="97"/>
      <c r="D34" s="99" t="s">
        <v>155</v>
      </c>
      <c r="E34" s="97">
        <v>0.7</v>
      </c>
      <c r="F34" s="99"/>
      <c r="G34" s="129"/>
      <c r="H34" s="96"/>
      <c r="I34" s="96"/>
      <c r="J34" s="96"/>
      <c r="K34" s="96"/>
      <c r="L34" s="96"/>
      <c r="M34" s="96"/>
      <c r="N34" s="96"/>
      <c r="O34" s="96"/>
      <c r="P34" s="96"/>
      <c r="Q34" s="96"/>
    </row>
    <row r="35" spans="1:17" s="100" customFormat="1">
      <c r="A35" s="96"/>
      <c r="B35" s="127"/>
      <c r="C35" s="97"/>
      <c r="D35" s="99" t="s">
        <v>156</v>
      </c>
      <c r="E35" s="97">
        <v>0.5</v>
      </c>
      <c r="F35" s="99"/>
      <c r="G35" s="129"/>
      <c r="H35" s="96"/>
      <c r="I35" s="96"/>
      <c r="J35" s="96"/>
      <c r="K35" s="96"/>
      <c r="L35" s="96"/>
      <c r="M35" s="96"/>
      <c r="N35" s="96"/>
      <c r="O35" s="96"/>
      <c r="P35" s="96"/>
      <c r="Q35" s="96"/>
    </row>
    <row r="36" spans="1:17" s="100" customFormat="1">
      <c r="A36" s="96"/>
      <c r="B36" s="127"/>
      <c r="C36" s="97"/>
      <c r="D36" s="99" t="s">
        <v>157</v>
      </c>
      <c r="E36" s="97">
        <v>0.7</v>
      </c>
      <c r="F36" s="99"/>
      <c r="G36" s="129"/>
      <c r="H36" s="96"/>
      <c r="I36" s="96"/>
      <c r="J36" s="96"/>
      <c r="K36" s="96"/>
      <c r="L36" s="96"/>
      <c r="M36" s="96"/>
      <c r="N36" s="96"/>
      <c r="O36" s="96"/>
      <c r="P36" s="96"/>
      <c r="Q36" s="96"/>
    </row>
    <row r="37" spans="1:17" s="100" customFormat="1" ht="36.4">
      <c r="A37" s="96"/>
      <c r="B37" s="127"/>
      <c r="C37" s="97"/>
      <c r="D37" s="99" t="s">
        <v>158</v>
      </c>
      <c r="E37" s="97">
        <v>3</v>
      </c>
      <c r="F37" s="99"/>
      <c r="G37" s="129"/>
      <c r="H37" s="96"/>
      <c r="I37" s="96"/>
      <c r="J37" s="96"/>
      <c r="K37" s="96"/>
      <c r="L37" s="96"/>
      <c r="M37" s="96"/>
      <c r="N37" s="96"/>
      <c r="O37" s="96"/>
      <c r="P37" s="96"/>
      <c r="Q37" s="96"/>
    </row>
    <row r="38" spans="1:17">
      <c r="A38" s="25"/>
      <c r="B38"/>
      <c r="C38"/>
      <c r="D38"/>
      <c r="E38" s="18">
        <f>SUBTOTAL(109,Lista3111519[Estimación])</f>
        <v>57.300000000000004</v>
      </c>
      <c r="F38">
        <f>SUBTOTAL(109,Lista3111519[ESTADO])</f>
        <v>0</v>
      </c>
      <c r="G38"/>
      <c r="H38" s="25"/>
      <c r="I38" s="25"/>
      <c r="J38" s="25"/>
      <c r="K38" s="25"/>
      <c r="L38" s="25"/>
      <c r="M38" s="25"/>
      <c r="N38" s="25"/>
      <c r="O38" s="25"/>
      <c r="P38" s="25"/>
      <c r="Q38" s="25"/>
    </row>
    <row r="40" spans="1:17" s="14" customFormat="1" ht="34.5">
      <c r="A40" s="12"/>
      <c r="B40" s="431" t="s">
        <v>159</v>
      </c>
      <c r="C40" s="431"/>
      <c r="D40" s="431"/>
      <c r="E40" s="431"/>
      <c r="F40" s="13"/>
      <c r="G40" s="13"/>
      <c r="H40" s="13"/>
      <c r="I40" s="13"/>
      <c r="J40" s="13"/>
      <c r="K40" s="13"/>
    </row>
    <row r="41" spans="1:17" s="1" customFormat="1">
      <c r="A41" s="23"/>
      <c r="B41" s="7" t="s">
        <v>4</v>
      </c>
      <c r="C41" s="8" t="s">
        <v>5</v>
      </c>
      <c r="D41" s="8" t="s">
        <v>6</v>
      </c>
      <c r="E41" s="8" t="s">
        <v>7</v>
      </c>
      <c r="F41" s="24" t="s">
        <v>8</v>
      </c>
      <c r="G41" s="9" t="s">
        <v>9</v>
      </c>
      <c r="H41" s="23"/>
      <c r="I41" s="23"/>
      <c r="J41" s="23"/>
      <c r="K41" s="23"/>
      <c r="L41" s="23"/>
      <c r="M41" s="23"/>
      <c r="N41" s="23"/>
      <c r="O41" s="23"/>
      <c r="P41" s="23"/>
      <c r="Q41" s="23"/>
    </row>
    <row r="42" spans="1:17" s="100" customFormat="1" ht="36.4">
      <c r="A42" s="96"/>
      <c r="B42" s="127"/>
      <c r="C42" s="97"/>
      <c r="D42" s="99" t="s">
        <v>160</v>
      </c>
      <c r="E42" s="97">
        <v>2</v>
      </c>
      <c r="F42" s="99"/>
      <c r="G42" s="129"/>
      <c r="H42" s="96"/>
      <c r="I42" s="96"/>
      <c r="J42" s="96"/>
      <c r="K42" s="96"/>
      <c r="L42" s="96"/>
      <c r="M42" s="96"/>
      <c r="N42" s="96"/>
      <c r="O42" s="96"/>
      <c r="P42" s="96"/>
      <c r="Q42" s="96"/>
    </row>
    <row r="43" spans="1:17" ht="54.6">
      <c r="A43" s="25"/>
      <c r="B43" s="16"/>
      <c r="C43" s="10"/>
      <c r="D43" t="s">
        <v>161</v>
      </c>
      <c r="E43" s="10"/>
      <c r="F43"/>
      <c r="G43" s="39"/>
      <c r="H43" s="25"/>
      <c r="I43" s="25"/>
      <c r="J43" s="25"/>
      <c r="K43" s="25"/>
      <c r="L43" s="25"/>
      <c r="M43" s="25"/>
      <c r="N43" s="25"/>
      <c r="O43" s="25"/>
      <c r="P43" s="25"/>
      <c r="Q43" s="25"/>
    </row>
    <row r="44" spans="1:17">
      <c r="A44" s="25"/>
      <c r="B44" s="4"/>
      <c r="C44" s="5"/>
      <c r="D44" t="s">
        <v>162</v>
      </c>
      <c r="E44" s="30"/>
      <c r="F44"/>
      <c r="G44" s="19"/>
      <c r="H44" s="25"/>
      <c r="I44" s="25"/>
      <c r="J44" s="25"/>
      <c r="K44" s="25"/>
      <c r="L44" s="25"/>
      <c r="M44" s="25"/>
      <c r="N44" s="25"/>
      <c r="O44" s="25"/>
      <c r="P44" s="25"/>
      <c r="Q44" s="25"/>
    </row>
    <row r="45" spans="1:17">
      <c r="A45" s="25"/>
      <c r="B45" s="16"/>
      <c r="C45" s="10"/>
      <c r="D45"/>
      <c r="E45" s="30"/>
      <c r="F45"/>
      <c r="G45" s="17"/>
      <c r="H45" s="25"/>
      <c r="I45" s="25"/>
      <c r="J45" s="25"/>
      <c r="K45" s="25"/>
      <c r="L45" s="25"/>
      <c r="M45" s="25"/>
      <c r="N45" s="25"/>
      <c r="O45" s="25"/>
      <c r="P45" s="25"/>
      <c r="Q45" s="25"/>
    </row>
    <row r="46" spans="1:17">
      <c r="A46" s="25"/>
      <c r="B46" s="16"/>
      <c r="C46" s="10"/>
      <c r="D46"/>
      <c r="E46" s="30"/>
      <c r="F46"/>
      <c r="G46" s="17"/>
      <c r="H46" s="25"/>
      <c r="I46" s="25"/>
      <c r="J46" s="25"/>
      <c r="K46" s="25"/>
      <c r="L46" s="25"/>
      <c r="M46" s="25"/>
      <c r="N46" s="25"/>
      <c r="O46" s="25"/>
      <c r="P46" s="25"/>
      <c r="Q46" s="25"/>
    </row>
    <row r="47" spans="1:17">
      <c r="A47" s="25"/>
      <c r="B47" s="16"/>
      <c r="C47" s="10"/>
      <c r="D47"/>
      <c r="E47" s="30"/>
      <c r="F47"/>
      <c r="G47" s="17"/>
      <c r="H47" s="25"/>
      <c r="I47" s="25"/>
      <c r="J47" s="25"/>
      <c r="K47" s="25"/>
      <c r="L47" s="25"/>
      <c r="M47" s="25"/>
      <c r="N47" s="25"/>
      <c r="O47" s="25"/>
      <c r="P47" s="25"/>
      <c r="Q47" s="25"/>
    </row>
    <row r="48" spans="1:17">
      <c r="A48" s="25"/>
      <c r="B48" s="16"/>
      <c r="C48" s="10"/>
      <c r="D48"/>
      <c r="E48" s="30"/>
      <c r="F48"/>
      <c r="G48" s="17"/>
      <c r="H48" s="25"/>
      <c r="I48" s="25"/>
      <c r="J48" s="25"/>
      <c r="K48" s="25"/>
      <c r="L48" s="25"/>
      <c r="M48" s="25"/>
      <c r="N48" s="25"/>
      <c r="O48" s="25"/>
      <c r="P48" s="25"/>
      <c r="Q48" s="25"/>
    </row>
    <row r="49" spans="1:17">
      <c r="A49" s="25"/>
      <c r="B49" s="16"/>
      <c r="C49" s="10"/>
      <c r="D49"/>
      <c r="E49" s="30"/>
      <c r="F49"/>
      <c r="G49" s="17"/>
      <c r="H49" s="25"/>
      <c r="I49" s="25"/>
      <c r="J49" s="25"/>
      <c r="K49" s="25"/>
      <c r="L49" s="25"/>
      <c r="M49" s="25"/>
      <c r="N49" s="25"/>
      <c r="O49" s="25"/>
      <c r="P49" s="25"/>
      <c r="Q49" s="25"/>
    </row>
    <row r="50" spans="1:17">
      <c r="A50" s="25"/>
      <c r="B50" s="16"/>
      <c r="C50" s="10"/>
      <c r="D50"/>
      <c r="E50" s="30"/>
      <c r="F50"/>
      <c r="G50" s="17"/>
      <c r="H50" s="25"/>
      <c r="I50" s="25"/>
      <c r="J50" s="25"/>
      <c r="K50" s="25"/>
      <c r="L50" s="25"/>
      <c r="M50" s="25"/>
      <c r="N50" s="25"/>
      <c r="O50" s="25"/>
      <c r="P50" s="25"/>
      <c r="Q50" s="25"/>
    </row>
    <row r="51" spans="1:17">
      <c r="A51" s="25"/>
      <c r="B51" s="16"/>
      <c r="C51" s="10"/>
      <c r="D51"/>
      <c r="E51" s="30"/>
      <c r="F51"/>
      <c r="G51" s="17"/>
      <c r="H51" s="25"/>
      <c r="I51" s="25"/>
      <c r="J51" s="25"/>
      <c r="K51" s="25"/>
      <c r="L51" s="25"/>
      <c r="M51" s="25"/>
      <c r="N51" s="25"/>
      <c r="O51" s="25"/>
      <c r="P51" s="25"/>
      <c r="Q51" s="25"/>
    </row>
    <row r="52" spans="1:17">
      <c r="A52" s="25"/>
      <c r="B52" s="16"/>
      <c r="C52" s="10"/>
      <c r="D52"/>
      <c r="E52" s="30"/>
      <c r="F52"/>
      <c r="G52" s="17"/>
      <c r="H52" s="25"/>
      <c r="I52" s="25"/>
      <c r="J52" s="25"/>
      <c r="K52" s="25"/>
      <c r="L52" s="25"/>
      <c r="M52" s="25"/>
      <c r="N52" s="25"/>
      <c r="O52" s="25"/>
      <c r="P52" s="25"/>
      <c r="Q52" s="25"/>
    </row>
    <row r="53" spans="1:17">
      <c r="A53" s="25"/>
      <c r="B53" s="16"/>
      <c r="C53" s="10"/>
      <c r="D53"/>
      <c r="E53" s="30"/>
      <c r="F53"/>
      <c r="G53" s="17"/>
      <c r="H53" s="25"/>
      <c r="I53" s="25"/>
      <c r="J53" s="25"/>
      <c r="K53" s="25"/>
      <c r="L53" s="25"/>
      <c r="M53" s="25"/>
      <c r="N53" s="25"/>
      <c r="O53" s="25"/>
      <c r="P53" s="25"/>
      <c r="Q53" s="25"/>
    </row>
    <row r="54" spans="1:17">
      <c r="A54" s="25"/>
      <c r="B54" s="16"/>
      <c r="C54" s="10"/>
      <c r="D54"/>
      <c r="E54" s="30"/>
      <c r="F54"/>
      <c r="G54" s="17"/>
      <c r="H54" s="25"/>
      <c r="I54" s="25"/>
      <c r="J54" s="25"/>
      <c r="K54" s="25"/>
      <c r="L54" s="25"/>
      <c r="M54" s="25"/>
      <c r="N54" s="25"/>
      <c r="O54" s="25"/>
      <c r="P54" s="25"/>
      <c r="Q54" s="25"/>
    </row>
    <row r="55" spans="1:17">
      <c r="A55" s="25"/>
      <c r="B55" s="16"/>
      <c r="C55" s="25"/>
      <c r="D55" s="25"/>
      <c r="E55" s="30"/>
      <c r="F55"/>
      <c r="G55" s="17"/>
      <c r="H55" s="25"/>
      <c r="I55" s="25"/>
      <c r="J55" s="25"/>
      <c r="K55" s="25"/>
      <c r="L55" s="25"/>
      <c r="M55" s="25"/>
      <c r="N55" s="25"/>
      <c r="O55" s="25"/>
      <c r="P55" s="25"/>
      <c r="Q55" s="25"/>
    </row>
    <row r="56" spans="1:17">
      <c r="A56" s="25"/>
      <c r="B56" s="16"/>
      <c r="C56" s="25"/>
      <c r="D56" s="25"/>
      <c r="E56" s="30"/>
      <c r="F56"/>
      <c r="G56" s="17"/>
      <c r="H56" s="25"/>
      <c r="I56" s="25"/>
      <c r="J56" s="25"/>
      <c r="K56" s="25"/>
      <c r="L56" s="25"/>
      <c r="M56" s="25"/>
      <c r="N56" s="25"/>
      <c r="O56" s="25"/>
      <c r="P56" s="25"/>
      <c r="Q56" s="25"/>
    </row>
    <row r="57" spans="1:17">
      <c r="A57" s="25"/>
      <c r="B57" s="4"/>
      <c r="C57" s="26"/>
      <c r="D57" s="26"/>
      <c r="E57" s="31"/>
      <c r="F57" s="6"/>
      <c r="G57" s="11"/>
      <c r="H57" s="25"/>
      <c r="I57" s="25"/>
      <c r="J57" s="25"/>
      <c r="K57" s="25"/>
      <c r="L57" s="25"/>
      <c r="M57" s="25"/>
      <c r="N57" s="25"/>
      <c r="O57" s="25"/>
      <c r="P57" s="25"/>
      <c r="Q57" s="25"/>
    </row>
    <row r="58" spans="1:17">
      <c r="A58" s="25"/>
      <c r="B58"/>
      <c r="C58"/>
      <c r="D58"/>
      <c r="E58" s="18">
        <f>SUBTOTAL(109,Lista34121620[Estimación])</f>
        <v>2</v>
      </c>
      <c r="F58"/>
      <c r="G58"/>
      <c r="H58" s="25"/>
      <c r="I58" s="25"/>
      <c r="J58" s="25"/>
      <c r="K58" s="25"/>
      <c r="L58" s="25"/>
      <c r="M58" s="25"/>
      <c r="N58" s="25"/>
      <c r="O58" s="25"/>
      <c r="P58" s="25"/>
      <c r="Q58" s="25"/>
    </row>
    <row r="60" spans="1:17" s="14" customFormat="1" ht="34.5">
      <c r="A60" s="12"/>
      <c r="B60" s="431" t="s">
        <v>163</v>
      </c>
      <c r="C60" s="431"/>
      <c r="D60" s="431"/>
      <c r="E60" s="431"/>
      <c r="F60" s="13"/>
      <c r="G60" s="13"/>
      <c r="H60" s="13"/>
      <c r="I60" s="13"/>
      <c r="J60" s="13"/>
      <c r="K60" s="13"/>
    </row>
    <row r="61" spans="1:17" s="1" customFormat="1">
      <c r="A61" s="23"/>
      <c r="B61" s="7" t="s">
        <v>4</v>
      </c>
      <c r="C61" s="8" t="s">
        <v>5</v>
      </c>
      <c r="D61" s="8" t="s">
        <v>6</v>
      </c>
      <c r="E61" s="8" t="s">
        <v>7</v>
      </c>
      <c r="F61" s="24" t="s">
        <v>8</v>
      </c>
      <c r="G61" s="9" t="s">
        <v>9</v>
      </c>
      <c r="H61" s="23"/>
      <c r="I61" s="23"/>
      <c r="J61" s="23"/>
      <c r="K61" s="23"/>
      <c r="L61" s="23"/>
      <c r="M61" s="23"/>
      <c r="N61" s="23"/>
      <c r="O61" s="23"/>
      <c r="P61" s="23"/>
      <c r="Q61" s="23"/>
    </row>
    <row r="62" spans="1:17" ht="17.649999999999999" customHeight="1">
      <c r="A62" s="25"/>
      <c r="B62" s="16"/>
      <c r="C62" s="10"/>
      <c r="D62"/>
      <c r="E62" s="30"/>
      <c r="F62"/>
      <c r="G62" s="17"/>
      <c r="H62" s="25"/>
      <c r="I62" s="25"/>
      <c r="J62" s="25"/>
      <c r="K62" s="25"/>
      <c r="L62" s="25"/>
      <c r="M62" s="25"/>
      <c r="N62" s="25"/>
      <c r="O62" s="25"/>
      <c r="P62" s="25"/>
      <c r="Q62" s="25"/>
    </row>
    <row r="63" spans="1:17" ht="17.649999999999999" customHeight="1">
      <c r="A63" s="25"/>
      <c r="B63" s="16"/>
      <c r="C63" s="10"/>
      <c r="D63"/>
      <c r="E63" s="30"/>
      <c r="F63"/>
      <c r="G63" s="17"/>
      <c r="H63" s="25"/>
      <c r="I63" s="25"/>
      <c r="J63" s="25"/>
      <c r="K63" s="25"/>
      <c r="L63" s="25"/>
      <c r="M63" s="25"/>
      <c r="N63" s="25"/>
      <c r="O63" s="25"/>
      <c r="P63" s="25"/>
      <c r="Q63" s="25"/>
    </row>
    <row r="64" spans="1:17" s="28" customFormat="1" ht="17.649999999999999" customHeight="1">
      <c r="B64" s="33"/>
      <c r="E64" s="34"/>
      <c r="G64" s="35"/>
    </row>
    <row r="65" spans="1:17" ht="17.649999999999999" customHeight="1">
      <c r="A65" s="25"/>
      <c r="B65" s="16"/>
      <c r="C65" s="25"/>
      <c r="D65" s="25"/>
      <c r="E65" s="30"/>
      <c r="F65"/>
      <c r="G65" s="17"/>
      <c r="H65" s="25"/>
      <c r="I65" s="25"/>
      <c r="J65" s="25"/>
      <c r="K65" s="25"/>
      <c r="L65" s="25"/>
      <c r="M65" s="25"/>
      <c r="N65" s="25"/>
      <c r="O65" s="25"/>
      <c r="P65" s="25"/>
      <c r="Q65" s="25"/>
    </row>
    <row r="66" spans="1:17" s="28" customFormat="1" ht="17.649999999999999" customHeight="1">
      <c r="B66" s="36"/>
      <c r="C66" s="37"/>
      <c r="E66" s="34"/>
      <c r="G66" s="32"/>
    </row>
    <row r="67" spans="1:17" ht="17.649999999999999" customHeight="1">
      <c r="A67" s="25"/>
      <c r="B67" s="16"/>
      <c r="C67" s="10"/>
      <c r="D67"/>
      <c r="E67" s="10"/>
      <c r="F67"/>
      <c r="G67" s="17"/>
      <c r="H67" s="25"/>
      <c r="I67" s="25"/>
      <c r="J67" s="25"/>
      <c r="K67" s="25"/>
      <c r="L67" s="25"/>
      <c r="M67" s="25"/>
      <c r="N67" s="25"/>
      <c r="O67" s="25"/>
      <c r="P67" s="25"/>
      <c r="Q67" s="25"/>
    </row>
    <row r="68" spans="1:17" ht="17.649999999999999" customHeight="1">
      <c r="A68" s="25"/>
      <c r="B68" s="16"/>
      <c r="C68" s="10"/>
      <c r="D68"/>
      <c r="E68" s="10"/>
      <c r="F68"/>
      <c r="G68" s="17"/>
      <c r="H68" s="25"/>
      <c r="I68" s="25"/>
      <c r="J68" s="25"/>
      <c r="K68" s="25"/>
      <c r="L68" s="25"/>
      <c r="M68" s="25"/>
      <c r="N68" s="25"/>
      <c r="O68" s="25"/>
      <c r="P68" s="25"/>
      <c r="Q68" s="25"/>
    </row>
    <row r="69" spans="1:17" ht="17.649999999999999" customHeight="1">
      <c r="A69" s="25"/>
      <c r="B69" s="16"/>
      <c r="C69" s="10"/>
      <c r="D69"/>
      <c r="E69" s="10"/>
      <c r="F69"/>
      <c r="G69" s="17"/>
      <c r="H69" s="25"/>
      <c r="I69" s="25"/>
      <c r="J69" s="25"/>
      <c r="K69" s="25"/>
      <c r="L69" s="25"/>
      <c r="M69" s="25"/>
      <c r="N69" s="25"/>
      <c r="O69" s="25"/>
      <c r="P69" s="25"/>
      <c r="Q69" s="25"/>
    </row>
    <row r="70" spans="1:17" ht="17.649999999999999" customHeight="1">
      <c r="A70" s="25"/>
      <c r="B70" s="16"/>
      <c r="C70" s="25"/>
      <c r="D70"/>
      <c r="E70" s="10"/>
      <c r="F70"/>
      <c r="G70" s="17"/>
      <c r="H70" s="25"/>
      <c r="I70" s="25"/>
      <c r="J70" s="25"/>
      <c r="K70" s="25"/>
      <c r="L70" s="25"/>
      <c r="M70" s="25"/>
      <c r="N70" s="25"/>
      <c r="O70" s="25"/>
      <c r="P70" s="25"/>
      <c r="Q70" s="25"/>
    </row>
    <row r="71" spans="1:17">
      <c r="A71" s="25"/>
      <c r="B71" s="16"/>
      <c r="C71"/>
      <c r="D71"/>
      <c r="E71" s="10"/>
      <c r="F71"/>
      <c r="G71" s="17"/>
      <c r="H71" s="25"/>
      <c r="I71" s="25"/>
      <c r="J71" s="25"/>
      <c r="K71" s="25"/>
      <c r="L71" s="25"/>
      <c r="M71" s="25"/>
      <c r="N71" s="25"/>
      <c r="O71" s="25"/>
      <c r="P71" s="25"/>
      <c r="Q71" s="25"/>
    </row>
    <row r="72" spans="1:17">
      <c r="A72" s="25"/>
      <c r="B72" s="16"/>
      <c r="C72" s="25"/>
      <c r="D72" s="25"/>
      <c r="E72" s="10"/>
      <c r="F72"/>
      <c r="G72" s="17"/>
      <c r="H72" s="25"/>
      <c r="I72" s="25"/>
      <c r="J72" s="25"/>
      <c r="K72" s="25"/>
      <c r="L72" s="25"/>
      <c r="M72" s="25"/>
      <c r="N72" s="25"/>
      <c r="O72" s="25"/>
      <c r="P72" s="25"/>
      <c r="Q72" s="25"/>
    </row>
    <row r="73" spans="1:17">
      <c r="A73" s="25"/>
      <c r="B73" s="16"/>
      <c r="C73" s="25"/>
      <c r="D73" s="25"/>
      <c r="E73" s="10"/>
      <c r="F73"/>
      <c r="G73" s="17"/>
      <c r="H73" s="25"/>
      <c r="I73" s="25"/>
      <c r="J73" s="25"/>
      <c r="K73" s="25"/>
      <c r="L73" s="25"/>
      <c r="M73" s="25"/>
      <c r="N73" s="25"/>
      <c r="O73" s="25"/>
      <c r="P73" s="25"/>
      <c r="Q73" s="25"/>
    </row>
    <row r="74" spans="1:17">
      <c r="A74" s="25"/>
      <c r="B74" s="4"/>
      <c r="C74" s="26"/>
      <c r="D74" s="26"/>
      <c r="E74" s="5"/>
      <c r="F74" s="6"/>
      <c r="G74" s="11"/>
      <c r="H74" s="25"/>
      <c r="I74" s="25"/>
      <c r="J74" s="25"/>
      <c r="K74" s="25"/>
      <c r="L74" s="25"/>
      <c r="M74" s="25"/>
      <c r="N74" s="25"/>
      <c r="O74" s="25"/>
      <c r="P74" s="25"/>
      <c r="Q74" s="25"/>
    </row>
    <row r="75" spans="1:17">
      <c r="A75" s="25"/>
      <c r="B75"/>
      <c r="C75"/>
      <c r="D75"/>
      <c r="E75" s="18">
        <f>SUBTOTAL(109,Lista345131721[Estimación])</f>
        <v>0</v>
      </c>
      <c r="F75"/>
      <c r="G7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row r="77" spans="1:17">
      <c r="A77" s="25"/>
      <c r="B77" s="25"/>
      <c r="C77" s="25"/>
      <c r="D77" s="25"/>
      <c r="E77" s="25"/>
      <c r="F77" s="25"/>
      <c r="G77" s="25"/>
      <c r="H77" s="25"/>
      <c r="I77" s="25"/>
      <c r="J77" s="25"/>
      <c r="K77" s="25"/>
      <c r="L77" s="25"/>
      <c r="M77" s="25"/>
      <c r="N77" s="25"/>
      <c r="O77" s="25"/>
      <c r="P77" s="25"/>
      <c r="Q77" s="25"/>
    </row>
    <row r="78" spans="1:17">
      <c r="A78" s="25"/>
      <c r="B78" s="25"/>
      <c r="C78" s="25"/>
      <c r="D78" s="25"/>
      <c r="E78" s="25"/>
      <c r="F78" s="25"/>
      <c r="G78" s="25"/>
      <c r="H78" s="25"/>
      <c r="I78" s="25"/>
      <c r="J78" s="25"/>
      <c r="K78" s="25"/>
      <c r="L78" s="25"/>
      <c r="M78" s="25"/>
      <c r="N78" s="25"/>
      <c r="O78" s="25"/>
      <c r="P78" s="25"/>
      <c r="Q78" s="25"/>
    </row>
    <row r="79" spans="1:17">
      <c r="A79" s="25"/>
      <c r="B79" s="25"/>
      <c r="C79" s="25"/>
      <c r="D79" s="25"/>
      <c r="E79" s="25"/>
      <c r="F79" s="25"/>
      <c r="G79" s="25"/>
      <c r="H79" s="25"/>
      <c r="I79" s="25"/>
      <c r="J79" s="25"/>
      <c r="K79" s="25"/>
      <c r="L79" s="25"/>
      <c r="M79" s="25"/>
      <c r="N79" s="25"/>
      <c r="O79" s="25"/>
      <c r="P79" s="25"/>
      <c r="Q79" s="25"/>
    </row>
    <row r="80" spans="1:17">
      <c r="A80" s="25"/>
      <c r="B80" s="25"/>
      <c r="C80" s="25"/>
      <c r="D80" s="25"/>
      <c r="E80" s="25"/>
      <c r="F80" s="25"/>
      <c r="G80" s="25"/>
      <c r="H80" s="25"/>
      <c r="I80" s="25"/>
      <c r="J80" s="25"/>
      <c r="K80" s="25"/>
      <c r="L80" s="25"/>
      <c r="M80" s="25"/>
      <c r="N80" s="25"/>
      <c r="O80" s="25"/>
      <c r="P80" s="25"/>
      <c r="Q80" s="25"/>
    </row>
    <row r="81" spans="1:17">
      <c r="A81" s="25"/>
      <c r="B81" s="25"/>
      <c r="C81" s="25"/>
      <c r="D81" s="25"/>
      <c r="E81" s="25"/>
      <c r="F81" s="25"/>
      <c r="G81" s="25"/>
      <c r="H81" s="25"/>
      <c r="I81" s="25"/>
      <c r="J81" s="25"/>
      <c r="K81" s="25"/>
      <c r="L81" s="25"/>
      <c r="M81" s="25"/>
      <c r="N81" s="25"/>
      <c r="O81" s="25"/>
      <c r="P81" s="25"/>
      <c r="Q81" s="25"/>
    </row>
    <row r="82" spans="1:17">
      <c r="A82" s="25"/>
      <c r="B82" s="25"/>
      <c r="C82" s="25"/>
      <c r="D82" s="25"/>
      <c r="E82" s="25"/>
      <c r="F82" s="25"/>
      <c r="G82" s="25"/>
      <c r="H82" s="25"/>
      <c r="I82" s="25"/>
      <c r="J82" s="25"/>
      <c r="K82" s="25"/>
      <c r="L82" s="25"/>
      <c r="M82" s="25"/>
      <c r="N82" s="25"/>
      <c r="O82" s="25"/>
      <c r="P82" s="25"/>
      <c r="Q82" s="25"/>
    </row>
    <row r="83" spans="1:17">
      <c r="A83" s="25"/>
      <c r="B83" s="25"/>
      <c r="C83" s="25"/>
      <c r="D83" s="25"/>
      <c r="E83" s="25"/>
      <c r="F83" s="25"/>
      <c r="G83" s="25"/>
      <c r="H83" s="25"/>
      <c r="I83" s="25"/>
      <c r="J83" s="25"/>
      <c r="K83" s="25"/>
      <c r="L83" s="25"/>
      <c r="M83" s="25"/>
      <c r="N83" s="25"/>
      <c r="O83" s="25"/>
      <c r="P83" s="25"/>
      <c r="Q83" s="25"/>
    </row>
    <row r="84" spans="1:17">
      <c r="A84" s="25"/>
      <c r="B84" s="25"/>
      <c r="C84" s="25"/>
      <c r="D84" s="25"/>
      <c r="E84" s="25"/>
      <c r="F84" s="25"/>
      <c r="G84" s="25"/>
      <c r="H84" s="25"/>
      <c r="I84" s="25"/>
      <c r="J84" s="25"/>
      <c r="K84" s="25"/>
      <c r="L84" s="25"/>
      <c r="M84" s="25"/>
      <c r="N84" s="25"/>
      <c r="O84" s="25"/>
      <c r="P84" s="25"/>
      <c r="Q84" s="25"/>
    </row>
    <row r="85" spans="1:17">
      <c r="A85" s="25"/>
      <c r="B85" s="25"/>
      <c r="C85" s="25"/>
      <c r="D85" s="25"/>
      <c r="E85" s="25"/>
      <c r="F85" s="25"/>
      <c r="G85" s="25"/>
      <c r="H85" s="25"/>
      <c r="I85" s="25"/>
      <c r="J85" s="25"/>
      <c r="K85" s="25"/>
      <c r="L85" s="25"/>
      <c r="M85" s="25"/>
      <c r="N85" s="25"/>
      <c r="O85" s="25"/>
      <c r="P85" s="25"/>
      <c r="Q85" s="25"/>
    </row>
    <row r="86" spans="1:17">
      <c r="A86" s="25"/>
      <c r="B86" s="25"/>
      <c r="C86" s="25"/>
      <c r="D86" s="25"/>
      <c r="E86" s="25"/>
      <c r="F86" s="25"/>
      <c r="G86" s="25"/>
      <c r="H86" s="25"/>
      <c r="I86" s="25"/>
      <c r="J86" s="25"/>
      <c r="K86" s="25"/>
      <c r="L86" s="25"/>
      <c r="M86" s="25"/>
      <c r="N86" s="25"/>
      <c r="O86" s="25"/>
      <c r="P86" s="25"/>
      <c r="Q86" s="25"/>
    </row>
  </sheetData>
  <dataConsolidate/>
  <mergeCells count="9">
    <mergeCell ref="O1:Q1"/>
    <mergeCell ref="B2:E2"/>
    <mergeCell ref="B22:E22"/>
    <mergeCell ref="B40:E40"/>
    <mergeCell ref="B60:E60"/>
    <mergeCell ref="B1:E1"/>
    <mergeCell ref="F1:H1"/>
    <mergeCell ref="I1:K1"/>
    <mergeCell ref="L1:N1"/>
  </mergeCells>
  <conditionalFormatting sqref="C4">
    <cfRule type="expression" dxfId="35043" priority="821">
      <formula>$F4="Completada"</formula>
    </cfRule>
    <cfRule type="expression" dxfId="35042" priority="823">
      <formula>(#REF!&lt;0)*(LEN(#REF!)=0)*(($F4="")+($F4="En curso"))</formula>
    </cfRule>
    <cfRule type="expression" dxfId="35041" priority="822">
      <formula>(#REF!=0)*(#REF!&lt;&gt;"")*(LEN(#REF!)=0)*(($F4="")+($F4="En curso"))</formula>
    </cfRule>
    <cfRule type="expression" dxfId="35040" priority="817">
      <formula>$F4="Cancelada"</formula>
    </cfRule>
    <cfRule type="expression" dxfId="35039" priority="816">
      <formula>$F4="Vencida"</formula>
    </cfRule>
    <cfRule type="expression" dxfId="35038" priority="820">
      <formula>$F4="En curso"</formula>
    </cfRule>
    <cfRule type="expression" dxfId="35037" priority="819">
      <formula>$F4="Para hoy"</formula>
    </cfRule>
    <cfRule type="expression" dxfId="35036" priority="818">
      <formula>$F4="Pausada"</formula>
    </cfRule>
  </conditionalFormatting>
  <conditionalFormatting sqref="C5:C6 E6">
    <cfRule type="expression" dxfId="35035" priority="1378">
      <formula>#REF!="En curso"</formula>
    </cfRule>
    <cfRule type="expression" dxfId="35034" priority="1375">
      <formula>#REF!="Cancelada"</formula>
    </cfRule>
    <cfRule type="expression" dxfId="35033" priority="1380">
      <formula>(#REF!=0)*(#REF!&lt;&gt;"")*(LEN(#REF!)=0)*((#REF!="")+(#REF!="En curso"))</formula>
    </cfRule>
    <cfRule type="expression" dxfId="35032" priority="1376">
      <formula>#REF!="Pausada"</formula>
    </cfRule>
    <cfRule type="expression" dxfId="35031" priority="1377">
      <formula>#REF!="Para hoy"</formula>
    </cfRule>
    <cfRule type="expression" dxfId="35030" priority="1381">
      <formula>(#REF!&lt;0)*(LEN(#REF!)=0)*((#REF!="")+(#REF!="En curso"))</formula>
    </cfRule>
    <cfRule type="expression" dxfId="35029" priority="1379">
      <formula>#REF!="Completada"</formula>
    </cfRule>
  </conditionalFormatting>
  <conditionalFormatting sqref="C7 E7 C10 C29 E29">
    <cfRule type="expression" dxfId="35028" priority="917">
      <formula>$F5="Completada"</formula>
    </cfRule>
    <cfRule type="expression" dxfId="35027" priority="914">
      <formula>$F5="Pausada"</formula>
    </cfRule>
    <cfRule type="expression" dxfId="35026" priority="915">
      <formula>$F5="Para hoy"</formula>
    </cfRule>
    <cfRule type="expression" dxfId="35025" priority="916">
      <formula>$F5="En curso"</formula>
    </cfRule>
    <cfRule type="expression" dxfId="35024" priority="919">
      <formula>(#REF!&lt;0)*(LEN(#REF!)=0)*(($F5="")+($F5="En curso"))</formula>
    </cfRule>
    <cfRule type="expression" dxfId="35023" priority="918">
      <formula>(#REF!=0)*(#REF!&lt;&gt;"")*(LEN(#REF!)=0)*(($F5="")+($F5="En curso"))</formula>
    </cfRule>
    <cfRule type="expression" dxfId="35022" priority="912">
      <formula>$F5="Vencida"</formula>
    </cfRule>
    <cfRule type="expression" dxfId="35021" priority="913">
      <formula>$F5="Cancelada"</formula>
    </cfRule>
  </conditionalFormatting>
  <conditionalFormatting sqref="C8:C9 E8:E10">
    <cfRule type="expression" dxfId="35020" priority="1009">
      <formula>#REF!="Completada"</formula>
    </cfRule>
    <cfRule type="expression" dxfId="35019" priority="1007">
      <formula>#REF!="Para hoy"</formula>
    </cfRule>
    <cfRule type="expression" dxfId="35018" priority="1008">
      <formula>#REF!="En curso"</formula>
    </cfRule>
    <cfRule type="expression" dxfId="35017" priority="1010">
      <formula>(#REF!=0)*(#REF!&lt;&gt;"")*(LEN(#REF!)=0)*((#REF!="")+(#REF!="En curso"))</formula>
    </cfRule>
    <cfRule type="expression" dxfId="35016" priority="1005">
      <formula>#REF!="Cancelada"</formula>
    </cfRule>
    <cfRule type="expression" dxfId="35015" priority="1006">
      <formula>#REF!="Pausada"</formula>
    </cfRule>
    <cfRule type="expression" dxfId="35014" priority="1011">
      <formula>(#REF!&lt;0)*(LEN(#REF!)=0)*((#REF!="")+(#REF!="En curso"))</formula>
    </cfRule>
    <cfRule type="expression" dxfId="35013" priority="1004">
      <formula>#REF!="Vencida"</formula>
    </cfRule>
  </conditionalFormatting>
  <conditionalFormatting sqref="C10 E10">
    <cfRule type="expression" dxfId="35012" priority="1313">
      <formula>$F25="Cancelada"</formula>
    </cfRule>
    <cfRule type="expression" dxfId="35011" priority="1314">
      <formula>$F25="Pausada"</formula>
    </cfRule>
    <cfRule type="expression" dxfId="35010" priority="1319">
      <formula>(#REF!&lt;0)*(LEN(#REF!)=0)*(($F25="")+($F25="En curso"))</formula>
    </cfRule>
    <cfRule type="expression" dxfId="35009" priority="1318">
      <formula>(#REF!=0)*(#REF!&lt;&gt;"")*(LEN(#REF!)=0)*(($F25="")+($F25="En curso"))</formula>
    </cfRule>
    <cfRule type="expression" dxfId="35008" priority="1316">
      <formula>$F25="En curso"</formula>
    </cfRule>
    <cfRule type="expression" dxfId="35007" priority="1317">
      <formula>$F25="Completada"</formula>
    </cfRule>
    <cfRule type="expression" dxfId="35006" priority="1315">
      <formula>$F25="Para hoy"</formula>
    </cfRule>
  </conditionalFormatting>
  <conditionalFormatting sqref="C11:C13">
    <cfRule type="expression" dxfId="35005" priority="1022">
      <formula>$F8="Pausada"</formula>
    </cfRule>
    <cfRule type="expression" dxfId="35004" priority="1023">
      <formula>$F8="Para hoy"</formula>
    </cfRule>
    <cfRule type="expression" dxfId="35003" priority="1027">
      <formula>(#REF!&lt;0)*(LEN(#REF!)=0)*(($F8="")+($F8="En curso"))</formula>
    </cfRule>
    <cfRule type="expression" dxfId="35002" priority="1024">
      <formula>$F8="En curso"</formula>
    </cfRule>
    <cfRule type="expression" dxfId="35001" priority="1025">
      <formula>$F8="Completada"</formula>
    </cfRule>
    <cfRule type="expression" dxfId="35000" priority="1026">
      <formula>(#REF!=0)*(#REF!&lt;&gt;"")*(LEN(#REF!)=0)*(($F8="")+($F8="En curso"))</formula>
    </cfRule>
    <cfRule type="expression" dxfId="34999" priority="1020">
      <formula>$F8="Vencida"</formula>
    </cfRule>
    <cfRule type="expression" dxfId="34998" priority="1021">
      <formula>$F8="Cancelada"</formula>
    </cfRule>
  </conditionalFormatting>
  <conditionalFormatting sqref="C14">
    <cfRule type="expression" dxfId="34997" priority="1358">
      <formula>$F10="Vencida"</formula>
    </cfRule>
    <cfRule type="expression" dxfId="34996" priority="1359">
      <formula>$F10="Cancelada"</formula>
    </cfRule>
    <cfRule type="expression" dxfId="34995" priority="1360">
      <formula>$F10="Pausada"</formula>
    </cfRule>
    <cfRule type="expression" dxfId="34994" priority="1361">
      <formula>$F10="Para hoy"</formula>
    </cfRule>
    <cfRule type="expression" dxfId="34993" priority="1362">
      <formula>$F10="En curso"</formula>
    </cfRule>
    <cfRule type="expression" dxfId="34992" priority="1363">
      <formula>$F10="Completada"</formula>
    </cfRule>
    <cfRule type="expression" dxfId="34991" priority="1364">
      <formula>(#REF!=0)*(#REF!&lt;&gt;"")*(LEN(#REF!)=0)*(($F10="")+($F10="En curso"))</formula>
    </cfRule>
    <cfRule type="expression" dxfId="34990" priority="1365">
      <formula>(#REF!&lt;0)*(LEN(#REF!)=0)*(($F10="")+($F10="En curso"))</formula>
    </cfRule>
  </conditionalFormatting>
  <conditionalFormatting sqref="C15">
    <cfRule type="expression" dxfId="34989" priority="1356">
      <formula>(#REF!=0)*(#REF!&lt;&gt;"")*(LEN(#REF!)=0)*(($F10="")+($F10="En curso"))</formula>
    </cfRule>
    <cfRule type="expression" dxfId="34988" priority="1350">
      <formula>$F10="Vencida"</formula>
    </cfRule>
    <cfRule type="expression" dxfId="34987" priority="1351">
      <formula>$F10="Cancelada"</formula>
    </cfRule>
    <cfRule type="expression" dxfId="34986" priority="1352">
      <formula>$F10="Pausada"</formula>
    </cfRule>
    <cfRule type="expression" dxfId="34985" priority="1353">
      <formula>$F10="Para hoy"</formula>
    </cfRule>
    <cfRule type="expression" dxfId="34984" priority="1354">
      <formula>$F10="En curso"</formula>
    </cfRule>
    <cfRule type="expression" dxfId="34983" priority="1357">
      <formula>(#REF!&lt;0)*(LEN(#REF!)=0)*(($F10="")+($F10="En curso"))</formula>
    </cfRule>
    <cfRule type="expression" dxfId="34982" priority="1355">
      <formula>$F10="Completada"</formula>
    </cfRule>
  </conditionalFormatting>
  <conditionalFormatting sqref="C16:C17">
    <cfRule type="expression" dxfId="34981" priority="1342">
      <formula>$F10="Vencida"</formula>
    </cfRule>
    <cfRule type="expression" dxfId="34980" priority="1343">
      <formula>$F10="Cancelada"</formula>
    </cfRule>
    <cfRule type="expression" dxfId="34979" priority="1344">
      <formula>$F10="Pausada"</formula>
    </cfRule>
    <cfRule type="expression" dxfId="34978" priority="1345">
      <formula>$F10="Para hoy"</formula>
    </cfRule>
    <cfRule type="expression" dxfId="34977" priority="1346">
      <formula>$F10="En curso"</formula>
    </cfRule>
    <cfRule type="expression" dxfId="34976" priority="1347">
      <formula>$F10="Completada"</formula>
    </cfRule>
    <cfRule type="expression" dxfId="34975" priority="1348">
      <formula>(#REF!=0)*(#REF!&lt;&gt;"")*(LEN(#REF!)=0)*(($F10="")+($F10="En curso"))</formula>
    </cfRule>
    <cfRule type="expression" dxfId="34974" priority="1349">
      <formula>(#REF!&lt;0)*(LEN(#REF!)=0)*(($F10="")+($F10="En curso"))</formula>
    </cfRule>
  </conditionalFormatting>
  <conditionalFormatting sqref="C18">
    <cfRule type="expression" dxfId="34973" priority="1366">
      <formula>$F11="Vencida"</formula>
    </cfRule>
    <cfRule type="expression" dxfId="34972" priority="1367">
      <formula>$F11="Cancelada"</formula>
    </cfRule>
    <cfRule type="expression" dxfId="34971" priority="1368">
      <formula>$F11="Pausada"</formula>
    </cfRule>
    <cfRule type="expression" dxfId="34970" priority="1369">
      <formula>$F11="Para hoy"</formula>
    </cfRule>
    <cfRule type="expression" dxfId="34969" priority="1370">
      <formula>$F11="En curso"</formula>
    </cfRule>
    <cfRule type="expression" dxfId="34968" priority="1371">
      <formula>$F11="Completada"</formula>
    </cfRule>
    <cfRule type="expression" dxfId="34967" priority="1372">
      <formula>(#REF!=0)*(#REF!&lt;&gt;"")*(LEN(#REF!)=0)*(($F11="")+($F11="En curso"))</formula>
    </cfRule>
    <cfRule type="expression" dxfId="34966" priority="1373">
      <formula>(#REF!&lt;0)*(LEN(#REF!)=0)*(($F11="")+($F11="En curso"))</formula>
    </cfRule>
  </conditionalFormatting>
  <conditionalFormatting sqref="C19">
    <cfRule type="expression" dxfId="34965" priority="2">
      <formula>$F16="Cancelada"</formula>
    </cfRule>
    <cfRule type="expression" dxfId="34964" priority="3">
      <formula>$F16="Pausada"</formula>
    </cfRule>
    <cfRule type="expression" dxfId="34963" priority="4">
      <formula>$F16="Para hoy"</formula>
    </cfRule>
    <cfRule type="expression" dxfId="34962" priority="5">
      <formula>$F16="En curso"</formula>
    </cfRule>
    <cfRule type="expression" dxfId="34961" priority="6">
      <formula>$F16="Completada"</formula>
    </cfRule>
    <cfRule type="expression" dxfId="34960" priority="7">
      <formula>(#REF!=0)*(#REF!&lt;&gt;"")*(LEN(#REF!)=0)*(($F16="")+($F16="En curso"))</formula>
    </cfRule>
    <cfRule type="expression" dxfId="34959" priority="8">
      <formula>(#REF!&lt;0)*(LEN(#REF!)=0)*(($F16="")+($F16="En curso"))</formula>
    </cfRule>
    <cfRule type="expression" dxfId="34958" priority="1">
      <formula>$F16="Vencida"</formula>
    </cfRule>
  </conditionalFormatting>
  <conditionalFormatting sqref="C24:C25">
    <cfRule type="expression" dxfId="34957" priority="123">
      <formula>$F21="Pausada"</formula>
    </cfRule>
    <cfRule type="expression" dxfId="34956" priority="127">
      <formula>(#REF!=0)*(#REF!&lt;&gt;"")*(LEN(#REF!)=0)*(($F21="")+($F21="En curso"))</formula>
    </cfRule>
    <cfRule type="expression" dxfId="34955" priority="128">
      <formula>(#REF!&lt;0)*(LEN(#REF!)=0)*(($F21="")+($F21="En curso"))</formula>
    </cfRule>
    <cfRule type="expression" dxfId="34954" priority="129">
      <formula>$F24="Vencida"</formula>
    </cfRule>
    <cfRule type="expression" dxfId="34953" priority="130">
      <formula>$F24="Cancelada"</formula>
    </cfRule>
    <cfRule type="expression" dxfId="34952" priority="131">
      <formula>$F24="Pausada"</formula>
    </cfRule>
    <cfRule type="expression" dxfId="34951" priority="132">
      <formula>$F24="Para hoy"</formula>
    </cfRule>
    <cfRule type="expression" dxfId="34950" priority="133">
      <formula>$F24="En curso"</formula>
    </cfRule>
    <cfRule type="expression" dxfId="34949" priority="134">
      <formula>$F24="Completada"</formula>
    </cfRule>
    <cfRule type="expression" dxfId="34948" priority="135">
      <formula>(#REF!=0)*(#REF!&lt;&gt;"")*(LEN(#REF!)=0)*(($F24="")+($F24="En curso"))</formula>
    </cfRule>
    <cfRule type="expression" dxfId="34947" priority="136">
      <formula>(#REF!&lt;0)*(LEN(#REF!)=0)*(($F24="")+($F24="En curso"))</formula>
    </cfRule>
    <cfRule type="expression" dxfId="34946" priority="121">
      <formula>$F21="Vencida"</formula>
    </cfRule>
    <cfRule type="expression" dxfId="34945" priority="122">
      <formula>$F21="Cancelada"</formula>
    </cfRule>
    <cfRule type="expression" dxfId="34944" priority="124">
      <formula>$F21="Para hoy"</formula>
    </cfRule>
    <cfRule type="expression" dxfId="34943" priority="125">
      <formula>$F21="En curso"</formula>
    </cfRule>
    <cfRule type="expression" dxfId="34942" priority="126">
      <formula>$F21="Completada"</formula>
    </cfRule>
  </conditionalFormatting>
  <conditionalFormatting sqref="C26">
    <cfRule type="expression" dxfId="34941" priority="137">
      <formula>$F21="Vencida"</formula>
    </cfRule>
    <cfRule type="expression" dxfId="34940" priority="138">
      <formula>$F21="Cancelada"</formula>
    </cfRule>
    <cfRule type="expression" dxfId="34939" priority="139">
      <formula>$F21="Pausada"</formula>
    </cfRule>
    <cfRule type="expression" dxfId="34938" priority="140">
      <formula>$F21="Para hoy"</formula>
    </cfRule>
    <cfRule type="expression" dxfId="34937" priority="141">
      <formula>$F21="En curso"</formula>
    </cfRule>
    <cfRule type="expression" dxfId="34936" priority="142">
      <formula>$F21="Completada"</formula>
    </cfRule>
    <cfRule type="expression" dxfId="34935" priority="143">
      <formula>(#REF!=0)*(#REF!&lt;&gt;"")*(LEN(#REF!)=0)*(($F21="")+($F21="En curso"))</formula>
    </cfRule>
    <cfRule type="expression" dxfId="34934" priority="178">
      <formula>(#REF!&lt;0)*(LEN(#REF!)=0)*(($F26="")+($F26="En curso"))</formula>
    </cfRule>
    <cfRule type="expression" dxfId="34933" priority="177">
      <formula>(#REF!=0)*(#REF!&lt;&gt;"")*(LEN(#REF!)=0)*(($F26="")+($F26="En curso"))</formula>
    </cfRule>
    <cfRule type="expression" dxfId="34932" priority="175">
      <formula>$F26="En curso"</formula>
    </cfRule>
    <cfRule type="expression" dxfId="34931" priority="174">
      <formula>$F26="Para hoy"</formula>
    </cfRule>
    <cfRule type="expression" dxfId="34930" priority="173">
      <formula>$F26="Pausada"</formula>
    </cfRule>
    <cfRule type="expression" dxfId="34929" priority="172">
      <formula>$F26="Cancelada"</formula>
    </cfRule>
    <cfRule type="expression" dxfId="34928" priority="171">
      <formula>$F26="Vencida"</formula>
    </cfRule>
    <cfRule type="expression" dxfId="34927" priority="144">
      <formula>(#REF!&lt;0)*(LEN(#REF!)=0)*(($F21="")+($F21="En curso"))</formula>
    </cfRule>
    <cfRule type="expression" dxfId="34926" priority="176">
      <formula>$F26="Completada"</formula>
    </cfRule>
  </conditionalFormatting>
  <conditionalFormatting sqref="C27 E27">
    <cfRule type="expression" dxfId="34925" priority="179">
      <formula>$F26="Vencida"</formula>
    </cfRule>
    <cfRule type="expression" dxfId="34924" priority="181">
      <formula>$F26="Pausada"</formula>
    </cfRule>
    <cfRule type="expression" dxfId="34923" priority="182">
      <formula>$F26="Para hoy"</formula>
    </cfRule>
    <cfRule type="expression" dxfId="34922" priority="180">
      <formula>$F26="Cancelada"</formula>
    </cfRule>
    <cfRule type="expression" dxfId="34921" priority="186">
      <formula>(#REF!&lt;0)*(LEN(#REF!)=0)*(($F26="")+($F26="En curso"))</formula>
    </cfRule>
    <cfRule type="expression" dxfId="34920" priority="185">
      <formula>(#REF!=0)*(#REF!&lt;&gt;"")*(LEN(#REF!)=0)*(($F26="")+($F26="En curso"))</formula>
    </cfRule>
    <cfRule type="expression" dxfId="34919" priority="184">
      <formula>$F26="Completada"</formula>
    </cfRule>
    <cfRule type="expression" dxfId="34918" priority="183">
      <formula>$F26="En curso"</formula>
    </cfRule>
  </conditionalFormatting>
  <conditionalFormatting sqref="C30 E30">
    <cfRule type="expression" dxfId="34917" priority="1302">
      <formula>(#REF!=0)*(#REF!&lt;&gt;"")*(LEN(#REF!)=0)*(($F10="")+($F10="En curso"))</formula>
    </cfRule>
    <cfRule type="expression" dxfId="34916" priority="1301">
      <formula>$F10="Completada"</formula>
    </cfRule>
    <cfRule type="expression" dxfId="34915" priority="1300">
      <formula>$F10="En curso"</formula>
    </cfRule>
    <cfRule type="expression" dxfId="34914" priority="1299">
      <formula>$F10="Para hoy"</formula>
    </cfRule>
    <cfRule type="expression" dxfId="34913" priority="1298">
      <formula>$F10="Pausada"</formula>
    </cfRule>
    <cfRule type="expression" dxfId="34912" priority="1297">
      <formula>$F10="Cancelada"</formula>
    </cfRule>
    <cfRule type="expression" dxfId="34911" priority="1296">
      <formula>$F10="Vencida"</formula>
    </cfRule>
    <cfRule type="expression" dxfId="34910" priority="1303">
      <formula>(#REF!&lt;0)*(LEN(#REF!)=0)*(($F10="")+($F10="En curso"))</formula>
    </cfRule>
  </conditionalFormatting>
  <conditionalFormatting sqref="C31">
    <cfRule type="expression" dxfId="34909" priority="853">
      <formula>$F31="Completada"</formula>
    </cfRule>
    <cfRule type="expression" dxfId="34908" priority="837">
      <formula>$F31="Completada"</formula>
    </cfRule>
    <cfRule type="expression" dxfId="34907" priority="852">
      <formula>$F31="En curso"</formula>
    </cfRule>
    <cfRule type="expression" dxfId="34906" priority="851">
      <formula>$F31="Para hoy"</formula>
    </cfRule>
    <cfRule type="expression" dxfId="34905" priority="849">
      <formula>$F31="Cancelada"</formula>
    </cfRule>
    <cfRule type="expression" dxfId="34904" priority="850">
      <formula>$F31="Pausada"</formula>
    </cfRule>
    <cfRule type="expression" dxfId="34903" priority="848">
      <formula>$F31="Vencida"</formula>
    </cfRule>
    <cfRule type="expression" dxfId="34902" priority="839">
      <formula>(#REF!&lt;0)*(LEN(#REF!)=0)*(($F31="")+($F31="En curso"))</formula>
    </cfRule>
    <cfRule type="expression" dxfId="34901" priority="834">
      <formula>$F31="Pausada"</formula>
    </cfRule>
    <cfRule type="expression" dxfId="34900" priority="833">
      <formula>$F31="Cancelada"</formula>
    </cfRule>
    <cfRule type="expression" dxfId="34899" priority="832">
      <formula>$F31="Vencida"</formula>
    </cfRule>
    <cfRule type="expression" dxfId="34898" priority="836">
      <formula>$F31="En curso"</formula>
    </cfRule>
    <cfRule type="expression" dxfId="34897" priority="838">
      <formula>(#REF!=0)*(#REF!&lt;&gt;"")*(LEN(#REF!)=0)*(($F31="")+($F31="En curso"))</formula>
    </cfRule>
    <cfRule type="expression" dxfId="34896" priority="835">
      <formula>$F31="Para hoy"</formula>
    </cfRule>
    <cfRule type="expression" dxfId="34895" priority="854">
      <formula>(#REF!=0)*(#REF!&lt;&gt;"")*(LEN(#REF!)=0)*(($F31="")+($F31="En curso"))</formula>
    </cfRule>
    <cfRule type="expression" dxfId="34894" priority="855">
      <formula>(#REF!&lt;0)*(LEN(#REF!)=0)*(($F31="")+($F31="En curso"))</formula>
    </cfRule>
  </conditionalFormatting>
  <conditionalFormatting sqref="C32:C33 E33">
    <cfRule type="expression" dxfId="34893" priority="703">
      <formula>(#REF!&lt;0)*(LEN(#REF!)=0)*(($F29="")+($F29="En curso"))</formula>
    </cfRule>
    <cfRule type="expression" dxfId="34892" priority="697">
      <formula>$F29="Cancelada"</formula>
    </cfRule>
    <cfRule type="expression" dxfId="34891" priority="698">
      <formula>$F29="Pausada"</formula>
    </cfRule>
    <cfRule type="expression" dxfId="34890" priority="699">
      <formula>$F29="Para hoy"</formula>
    </cfRule>
    <cfRule type="expression" dxfId="34889" priority="700">
      <formula>$F29="En curso"</formula>
    </cfRule>
    <cfRule type="expression" dxfId="34888" priority="701">
      <formula>$F29="Completada"</formula>
    </cfRule>
    <cfRule type="expression" dxfId="34887" priority="702">
      <formula>(#REF!=0)*(#REF!&lt;&gt;"")*(LEN(#REF!)=0)*(($F29="")+($F29="En curso"))</formula>
    </cfRule>
  </conditionalFormatting>
  <conditionalFormatting sqref="C33">
    <cfRule type="expression" dxfId="34886" priority="677">
      <formula>(#REF!=0)*(#REF!&lt;&gt;"")*(LEN(#REF!)=0)*(($F30="")+($F30="En curso"))</formula>
    </cfRule>
    <cfRule type="expression" dxfId="34885" priority="671">
      <formula>$F30="Vencida"</formula>
    </cfRule>
    <cfRule type="expression" dxfId="34884" priority="672">
      <formula>$F30="Cancelada"</formula>
    </cfRule>
    <cfRule type="expression" dxfId="34883" priority="673">
      <formula>$F30="Pausada"</formula>
    </cfRule>
    <cfRule type="expression" dxfId="34882" priority="675">
      <formula>$F30="En curso"</formula>
    </cfRule>
    <cfRule type="expression" dxfId="34881" priority="676">
      <formula>$F30="Completada"</formula>
    </cfRule>
    <cfRule type="expression" dxfId="34880" priority="678">
      <formula>(#REF!&lt;0)*(LEN(#REF!)=0)*(($F30="")+($F30="En curso"))</formula>
    </cfRule>
    <cfRule type="expression" dxfId="34879" priority="674">
      <formula>$F30="Para hoy"</formula>
    </cfRule>
  </conditionalFormatting>
  <conditionalFormatting sqref="C34">
    <cfRule type="expression" dxfId="34878" priority="668">
      <formula>$F34="Completada"</formula>
    </cfRule>
    <cfRule type="expression" dxfId="34877" priority="669">
      <formula>(#REF!=0)*(#REF!&lt;&gt;"")*(LEN(#REF!)=0)*(($F34="")+($F34="En curso"))</formula>
    </cfRule>
    <cfRule type="expression" dxfId="34876" priority="664">
      <formula>$F34="Cancelada"</formula>
    </cfRule>
    <cfRule type="expression" dxfId="34875" priority="663">
      <formula>$F34="Vencida"</formula>
    </cfRule>
    <cfRule type="expression" dxfId="34874" priority="670">
      <formula>(#REF!&lt;0)*(LEN(#REF!)=0)*(($F34="")+($F34="En curso"))</formula>
    </cfRule>
    <cfRule type="expression" dxfId="34873" priority="665">
      <formula>$F34="Pausada"</formula>
    </cfRule>
    <cfRule type="expression" dxfId="34872" priority="666">
      <formula>$F34="Para hoy"</formula>
    </cfRule>
    <cfRule type="expression" dxfId="34871" priority="667">
      <formula>$F34="En curso"</formula>
    </cfRule>
  </conditionalFormatting>
  <conditionalFormatting sqref="C35 E35">
    <cfRule type="expression" dxfId="34870" priority="562">
      <formula>$F32="Cancelada"</formula>
    </cfRule>
    <cfRule type="expression" dxfId="34869" priority="561">
      <formula>$F32="Vencida"</formula>
    </cfRule>
    <cfRule type="expression" dxfId="34868" priority="568">
      <formula>(#REF!&lt;0)*(LEN(#REF!)=0)*(($F32="")+($F32="En curso"))</formula>
    </cfRule>
    <cfRule type="expression" dxfId="34867" priority="563">
      <formula>$F32="Pausada"</formula>
    </cfRule>
    <cfRule type="expression" dxfId="34866" priority="564">
      <formula>$F32="Para hoy"</formula>
    </cfRule>
    <cfRule type="expression" dxfId="34865" priority="565">
      <formula>$F32="En curso"</formula>
    </cfRule>
    <cfRule type="expression" dxfId="34864" priority="566">
      <formula>$F32="Completada"</formula>
    </cfRule>
    <cfRule type="expression" dxfId="34863" priority="567">
      <formula>(#REF!=0)*(#REF!&lt;&gt;"")*(LEN(#REF!)=0)*(($F32="")+($F32="En curso"))</formula>
    </cfRule>
  </conditionalFormatting>
  <conditionalFormatting sqref="C35">
    <cfRule type="expression" dxfId="34862" priority="541">
      <formula>$F32="En curso"</formula>
    </cfRule>
    <cfRule type="expression" dxfId="34861" priority="538">
      <formula>$F32="Cancelada"</formula>
    </cfRule>
    <cfRule type="expression" dxfId="34860" priority="539">
      <formula>$F32="Pausada"</formula>
    </cfRule>
    <cfRule type="expression" dxfId="34859" priority="540">
      <formula>$F32="Para hoy"</formula>
    </cfRule>
    <cfRule type="expression" dxfId="34858" priority="537">
      <formula>$F32="Vencida"</formula>
    </cfRule>
    <cfRule type="expression" dxfId="34857" priority="543">
      <formula>(#REF!=0)*(#REF!&lt;&gt;"")*(LEN(#REF!)=0)*(($F32="")+($F32="En curso"))</formula>
    </cfRule>
    <cfRule type="expression" dxfId="34856" priority="544">
      <formula>(#REF!&lt;0)*(LEN(#REF!)=0)*(($F32="")+($F32="En curso"))</formula>
    </cfRule>
    <cfRule type="expression" dxfId="34855" priority="542">
      <formula>$F32="Completada"</formula>
    </cfRule>
  </conditionalFormatting>
  <conditionalFormatting sqref="C36:C37">
    <cfRule type="expression" dxfId="34854" priority="1088">
      <formula>$F36="Vencida"</formula>
    </cfRule>
    <cfRule type="expression" dxfId="34853" priority="1091">
      <formula>$F36="Para hoy"</formula>
    </cfRule>
    <cfRule type="expression" dxfId="34852" priority="1089">
      <formula>$F36="Cancelada"</formula>
    </cfRule>
    <cfRule type="expression" dxfId="34851" priority="1090">
      <formula>$F36="Pausada"</formula>
    </cfRule>
    <cfRule type="expression" dxfId="34850" priority="1092">
      <formula>$F36="En curso"</formula>
    </cfRule>
    <cfRule type="expression" dxfId="34849" priority="1093">
      <formula>$F36="Completada"</formula>
    </cfRule>
    <cfRule type="expression" dxfId="34848" priority="1094">
      <formula>(#REF!=0)*(#REF!&lt;&gt;"")*(LEN(#REF!)=0)*(($F36="")+($F36="En curso"))</formula>
    </cfRule>
    <cfRule type="expression" dxfId="34847" priority="1095">
      <formula>(#REF!&lt;0)*(LEN(#REF!)=0)*(($F36="")+($F36="En curso"))</formula>
    </cfRule>
  </conditionalFormatting>
  <conditionalFormatting sqref="C42 E42">
    <cfRule type="expression" dxfId="34846" priority="310">
      <formula>$F39="Para hoy"</formula>
    </cfRule>
    <cfRule type="expression" dxfId="34845" priority="309">
      <formula>$F39="Pausada"</formula>
    </cfRule>
    <cfRule type="expression" dxfId="34844" priority="308">
      <formula>$F39="Cancelada"</formula>
    </cfRule>
    <cfRule type="expression" dxfId="34843" priority="312">
      <formula>$F39="Completada"</formula>
    </cfRule>
    <cfRule type="expression" dxfId="34842" priority="314">
      <formula>(#REF!&lt;0)*(LEN(#REF!)=0)*(($F39="")+($F39="En curso"))</formula>
    </cfRule>
    <cfRule type="expression" dxfId="34841" priority="307">
      <formula>$F39="Vencida"</formula>
    </cfRule>
    <cfRule type="expression" dxfId="34840" priority="311">
      <formula>$F39="En curso"</formula>
    </cfRule>
    <cfRule type="expression" dxfId="34839" priority="313">
      <formula>(#REF!=0)*(#REF!&lt;&gt;"")*(LEN(#REF!)=0)*(($F39="")+($F39="En curso"))</formula>
    </cfRule>
  </conditionalFormatting>
  <conditionalFormatting sqref="C42">
    <cfRule type="expression" dxfId="34838" priority="295">
      <formula>$F42="En curso"</formula>
    </cfRule>
    <cfRule type="expression" dxfId="34837" priority="294">
      <formula>$F42="Para hoy"</formula>
    </cfRule>
    <cfRule type="expression" dxfId="34836" priority="293">
      <formula>$F42="Pausada"</formula>
    </cfRule>
    <cfRule type="expression" dxfId="34835" priority="297">
      <formula>(#REF!=0)*(#REF!&lt;&gt;"")*(LEN(#REF!)=0)*(($F42="")+($F42="En curso"))</formula>
    </cfRule>
    <cfRule type="expression" dxfId="34834" priority="292">
      <formula>$F42="Cancelada"</formula>
    </cfRule>
    <cfRule type="expression" dxfId="34833" priority="291">
      <formula>$F42="Vencida"</formula>
    </cfRule>
    <cfRule type="expression" dxfId="34832" priority="298">
      <formula>(#REF!&lt;0)*(LEN(#REF!)=0)*(($F42="")+($F42="En curso"))</formula>
    </cfRule>
    <cfRule type="expression" dxfId="34831" priority="296">
      <formula>$F42="Completada"</formula>
    </cfRule>
  </conditionalFormatting>
  <conditionalFormatting sqref="C43">
    <cfRule type="expression" dxfId="34830" priority="222">
      <formula>$F40="Para hoy"</formula>
    </cfRule>
    <cfRule type="expression" dxfId="34829" priority="223">
      <formula>$F40="En curso"</formula>
    </cfRule>
    <cfRule type="expression" dxfId="34828" priority="224">
      <formula>$F40="Completada"</formula>
    </cfRule>
    <cfRule type="expression" dxfId="34827" priority="225">
      <formula>(#REF!=0)*(#REF!&lt;&gt;"")*(LEN(#REF!)=0)*(($F40="")+($F40="En curso"))</formula>
    </cfRule>
    <cfRule type="expression" dxfId="34826" priority="226">
      <formula>(#REF!&lt;0)*(LEN(#REF!)=0)*(($F40="")+($F40="En curso"))</formula>
    </cfRule>
    <cfRule type="expression" dxfId="34825" priority="219">
      <formula>$F40="Vencida"</formula>
    </cfRule>
    <cfRule type="expression" dxfId="34824" priority="221">
      <formula>$F40="Pausada"</formula>
    </cfRule>
    <cfRule type="expression" dxfId="34823" priority="220">
      <formula>$F40="Cancelada"</formula>
    </cfRule>
  </conditionalFormatting>
  <conditionalFormatting sqref="C44 F4:F9">
    <cfRule type="expression" dxfId="34822" priority="736">
      <formula>$F4="Vencida"</formula>
    </cfRule>
  </conditionalFormatting>
  <conditionalFormatting sqref="C44">
    <cfRule type="expression" dxfId="34821" priority="713">
      <formula>$F44="Cancelada"</formula>
    </cfRule>
    <cfRule type="expression" dxfId="34820" priority="714">
      <formula>$F44="Pausada"</formula>
    </cfRule>
    <cfRule type="expression" dxfId="34819" priority="715">
      <formula>$F44="Para hoy"</formula>
    </cfRule>
    <cfRule type="expression" dxfId="34818" priority="718">
      <formula>(#REF!=0)*(#REF!&lt;&gt;"")*(LEN(#REF!)=0)*(($F44="")+($F44="En curso"))</formula>
    </cfRule>
    <cfRule type="expression" dxfId="34817" priority="719">
      <formula>(#REF!&lt;0)*(LEN(#REF!)=0)*(($F44="")+($F44="En curso"))</formula>
    </cfRule>
    <cfRule type="expression" dxfId="34816" priority="717">
      <formula>$F44="Completada"</formula>
    </cfRule>
    <cfRule type="expression" dxfId="34815" priority="712">
      <formula>$F44="Vencida"</formula>
    </cfRule>
    <cfRule type="expression" dxfId="34814" priority="716">
      <formula>$F44="En curso"</formula>
    </cfRule>
  </conditionalFormatting>
  <conditionalFormatting sqref="C45">
    <cfRule type="expression" dxfId="34813" priority="650">
      <formula>(#REF!&lt;0)*(LEN(#REF!)=0)*(($F42="")+($F42="En curso"))</formula>
    </cfRule>
    <cfRule type="expression" dxfId="34812" priority="647">
      <formula>$F42="En curso"</formula>
    </cfRule>
    <cfRule type="expression" dxfId="34811" priority="643">
      <formula>$F42="Vencida"</formula>
    </cfRule>
    <cfRule type="expression" dxfId="34810" priority="644">
      <formula>$F42="Cancelada"</formula>
    </cfRule>
    <cfRule type="expression" dxfId="34809" priority="645">
      <formula>$F42="Pausada"</formula>
    </cfRule>
    <cfRule type="expression" dxfId="34808" priority="646">
      <formula>$F42="Para hoy"</formula>
    </cfRule>
    <cfRule type="expression" dxfId="34807" priority="648">
      <formula>$F42="Completada"</formula>
    </cfRule>
    <cfRule type="expression" dxfId="34806" priority="649">
      <formula>(#REF!=0)*(#REF!&lt;&gt;"")*(LEN(#REF!)=0)*(($F42="")+($F42="En curso"))</formula>
    </cfRule>
  </conditionalFormatting>
  <conditionalFormatting sqref="C46">
    <cfRule type="expression" dxfId="34805" priority="993">
      <formula>(#REF!&lt;0)*(LEN(#REF!)=0)*(($F42="")+($F42="En curso"))</formula>
    </cfRule>
    <cfRule type="expression" dxfId="34804" priority="990">
      <formula>$F42="En curso"</formula>
    </cfRule>
    <cfRule type="expression" dxfId="34803" priority="989">
      <formula>$F42="Para hoy"</formula>
    </cfRule>
    <cfRule type="expression" dxfId="34802" priority="988">
      <formula>$F42="Pausada"</formula>
    </cfRule>
    <cfRule type="expression" dxfId="34801" priority="987">
      <formula>$F42="Cancelada"</formula>
    </cfRule>
    <cfRule type="expression" dxfId="34800" priority="986">
      <formula>$F42="Vencida"</formula>
    </cfRule>
    <cfRule type="expression" dxfId="34799" priority="992">
      <formula>(#REF!=0)*(#REF!&lt;&gt;"")*(LEN(#REF!)=0)*(($F42="")+($F42="En curso"))</formula>
    </cfRule>
    <cfRule type="expression" dxfId="34798" priority="991">
      <formula>$F42="Completada"</formula>
    </cfRule>
  </conditionalFormatting>
  <conditionalFormatting sqref="C47">
    <cfRule type="expression" dxfId="34797" priority="604">
      <formula>$F47="Para hoy"</formula>
    </cfRule>
    <cfRule type="expression" dxfId="34796" priority="603">
      <formula>$F47="Pausada"</formula>
    </cfRule>
    <cfRule type="expression" dxfId="34795" priority="607">
      <formula>(#REF!=0)*(#REF!&lt;&gt;"")*(LEN(#REF!)=0)*(($F47="")+($F47="En curso"))</formula>
    </cfRule>
    <cfRule type="expression" dxfId="34794" priority="606">
      <formula>$F47="Completada"</formula>
    </cfRule>
    <cfRule type="expression" dxfId="34793" priority="605">
      <formula>$F47="En curso"</formula>
    </cfRule>
    <cfRule type="expression" dxfId="34792" priority="601">
      <formula>$F47="Vencida"</formula>
    </cfRule>
    <cfRule type="expression" dxfId="34791" priority="608">
      <formula>(#REF!&lt;0)*(LEN(#REF!)=0)*(($F47="")+($F47="En curso"))</formula>
    </cfRule>
    <cfRule type="expression" dxfId="34790" priority="602">
      <formula>$F47="Cancelada"</formula>
    </cfRule>
  </conditionalFormatting>
  <conditionalFormatting sqref="C48:C49">
    <cfRule type="expression" dxfId="34789" priority="877">
      <formula>$F45="Completada"</formula>
    </cfRule>
    <cfRule type="expression" dxfId="34788" priority="875">
      <formula>$F45="Para hoy"</formula>
    </cfRule>
    <cfRule type="expression" dxfId="34787" priority="874">
      <formula>$F45="Pausada"</formula>
    </cfRule>
    <cfRule type="expression" dxfId="34786" priority="873">
      <formula>$F45="Cancelada"</formula>
    </cfRule>
    <cfRule type="expression" dxfId="34785" priority="872">
      <formula>$F45="Vencida"</formula>
    </cfRule>
    <cfRule type="expression" dxfId="34784" priority="876">
      <formula>$F45="En curso"</formula>
    </cfRule>
    <cfRule type="expression" dxfId="34783" priority="879">
      <formula>(#REF!&lt;0)*(LEN(#REF!)=0)*(($F45="")+($F45="En curso"))</formula>
    </cfRule>
    <cfRule type="expression" dxfId="34782" priority="878">
      <formula>(#REF!=0)*(#REF!&lt;&gt;"")*(LEN(#REF!)=0)*(($F45="")+($F45="En curso"))</formula>
    </cfRule>
  </conditionalFormatting>
  <conditionalFormatting sqref="C50">
    <cfRule type="expression" dxfId="34781" priority="1285">
      <formula>$F46="Completada"</formula>
    </cfRule>
    <cfRule type="expression" dxfId="34780" priority="1280">
      <formula>$F46="Vencida"</formula>
    </cfRule>
    <cfRule type="expression" dxfId="34779" priority="1284">
      <formula>$F46="En curso"</formula>
    </cfRule>
    <cfRule type="expression" dxfId="34778" priority="1283">
      <formula>$F46="Para hoy"</formula>
    </cfRule>
    <cfRule type="expression" dxfId="34777" priority="1282">
      <formula>$F46="Pausada"</formula>
    </cfRule>
    <cfRule type="expression" dxfId="34776" priority="1286">
      <formula>(#REF!=0)*(#REF!&lt;&gt;"")*(LEN(#REF!)=0)*(($F46="")+($F46="En curso"))</formula>
    </cfRule>
    <cfRule type="expression" dxfId="34775" priority="1287">
      <formula>(#REF!&lt;0)*(LEN(#REF!)=0)*(($F46="")+($F46="En curso"))</formula>
    </cfRule>
    <cfRule type="expression" dxfId="34774" priority="1281">
      <formula>$F46="Cancelada"</formula>
    </cfRule>
  </conditionalFormatting>
  <conditionalFormatting sqref="C51">
    <cfRule type="expression" dxfId="34773" priority="1261">
      <formula>$F46="Completada"</formula>
    </cfRule>
    <cfRule type="expression" dxfId="34772" priority="1260">
      <formula>$F46="En curso"</formula>
    </cfRule>
    <cfRule type="expression" dxfId="34771" priority="1259">
      <formula>$F46="Para hoy"</formula>
    </cfRule>
    <cfRule type="expression" dxfId="34770" priority="1258">
      <formula>$F46="Pausada"</formula>
    </cfRule>
    <cfRule type="expression" dxfId="34769" priority="1257">
      <formula>$F46="Cancelada"</formula>
    </cfRule>
    <cfRule type="expression" dxfId="34768" priority="1256">
      <formula>$F46="Vencida"</formula>
    </cfRule>
    <cfRule type="expression" dxfId="34767" priority="1262">
      <formula>(#REF!=0)*(#REF!&lt;&gt;"")*(LEN(#REF!)=0)*(($F46="")+($F46="En curso"))</formula>
    </cfRule>
    <cfRule type="expression" dxfId="34766" priority="1263">
      <formula>(#REF!&lt;0)*(LEN(#REF!)=0)*(($F46="")+($F46="En curso"))</formula>
    </cfRule>
  </conditionalFormatting>
  <conditionalFormatting sqref="C52">
    <cfRule type="expression" dxfId="34765" priority="1239">
      <formula>(#REF!&lt;0)*(LEN(#REF!)=0)*(($F46="")+($F46="En curso"))</formula>
    </cfRule>
    <cfRule type="expression" dxfId="34764" priority="1238">
      <formula>(#REF!=0)*(#REF!&lt;&gt;"")*(LEN(#REF!)=0)*(($F46="")+($F46="En curso"))</formula>
    </cfRule>
    <cfRule type="expression" dxfId="34763" priority="1236">
      <formula>$F46="En curso"</formula>
    </cfRule>
    <cfRule type="expression" dxfId="34762" priority="1235">
      <formula>$F46="Para hoy"</formula>
    </cfRule>
    <cfRule type="expression" dxfId="34761" priority="1234">
      <formula>$F46="Pausada"</formula>
    </cfRule>
    <cfRule type="expression" dxfId="34760" priority="1233">
      <formula>$F46="Cancelada"</formula>
    </cfRule>
    <cfRule type="expression" dxfId="34759" priority="1232">
      <formula>$F46="Vencida"</formula>
    </cfRule>
    <cfRule type="expression" dxfId="34758" priority="1237">
      <formula>$F46="Completada"</formula>
    </cfRule>
  </conditionalFormatting>
  <conditionalFormatting sqref="C53">
    <cfRule type="expression" dxfId="34757" priority="1194">
      <formula>$F46="Pausada"</formula>
    </cfRule>
    <cfRule type="expression" dxfId="34756" priority="1198">
      <formula>(#REF!=0)*(#REF!&lt;&gt;"")*(LEN(#REF!)=0)*(($F46="")+($F46="En curso"))</formula>
    </cfRule>
    <cfRule type="expression" dxfId="34755" priority="1197">
      <formula>$F46="Completada"</formula>
    </cfRule>
    <cfRule type="expression" dxfId="34754" priority="1196">
      <formula>$F46="En curso"</formula>
    </cfRule>
    <cfRule type="expression" dxfId="34753" priority="1195">
      <formula>$F46="Para hoy"</formula>
    </cfRule>
    <cfRule type="expression" dxfId="34752" priority="1193">
      <formula>$F46="Cancelada"</formula>
    </cfRule>
    <cfRule type="expression" dxfId="34751" priority="1192">
      <formula>$F46="Vencida"</formula>
    </cfRule>
    <cfRule type="expression" dxfId="34750" priority="1199">
      <formula>(#REF!&lt;0)*(LEN(#REF!)=0)*(($F46="")+($F46="En curso"))</formula>
    </cfRule>
  </conditionalFormatting>
  <conditionalFormatting sqref="C54">
    <cfRule type="expression" dxfId="34749" priority="522">
      <formula>$F54="Cancelada"</formula>
    </cfRule>
    <cfRule type="expression" dxfId="34748" priority="526">
      <formula>$F54="Completada"</formula>
    </cfRule>
    <cfRule type="expression" dxfId="34747" priority="525">
      <formula>$F54="En curso"</formula>
    </cfRule>
    <cfRule type="expression" dxfId="34746" priority="527">
      <formula>(#REF!=0)*(#REF!&lt;&gt;"")*(LEN(#REF!)=0)*(($F54="")+($F54="En curso"))</formula>
    </cfRule>
    <cfRule type="expression" dxfId="34745" priority="523">
      <formula>$F54="Pausada"</formula>
    </cfRule>
    <cfRule type="expression" dxfId="34744" priority="521">
      <formula>$F54="Vencida"</formula>
    </cfRule>
    <cfRule type="expression" dxfId="34743" priority="524">
      <formula>$F54="Para hoy"</formula>
    </cfRule>
    <cfRule type="expression" dxfId="34742" priority="528">
      <formula>(#REF!&lt;0)*(LEN(#REF!)=0)*(($F54="")+($F54="En curso"))</formula>
    </cfRule>
  </conditionalFormatting>
  <conditionalFormatting sqref="C62">
    <cfRule type="expression" dxfId="34741" priority="430">
      <formula>$F55="Completada"</formula>
    </cfRule>
    <cfRule type="expression" dxfId="34740" priority="429">
      <formula>$F55="En curso"</formula>
    </cfRule>
    <cfRule type="expression" dxfId="34739" priority="428">
      <formula>$F55="Para hoy"</formula>
    </cfRule>
    <cfRule type="expression" dxfId="34738" priority="427">
      <formula>$F55="Pausada"</formula>
    </cfRule>
    <cfRule type="expression" dxfId="34737" priority="431">
      <formula>(#REF!=0)*(#REF!&lt;&gt;"")*(LEN(#REF!)=0)*(($F55="")+($F55="En curso"))</formula>
    </cfRule>
    <cfRule type="expression" dxfId="34736" priority="426">
      <formula>$F55="Cancelada"</formula>
    </cfRule>
    <cfRule type="expression" dxfId="34735" priority="425">
      <formula>$F55="Vencida"</formula>
    </cfRule>
    <cfRule type="expression" dxfId="34734" priority="432">
      <formula>(#REF!&lt;0)*(LEN(#REF!)=0)*(($F55="")+($F55="En curso"))</formula>
    </cfRule>
  </conditionalFormatting>
  <conditionalFormatting sqref="C63">
    <cfRule type="expression" dxfId="34733" priority="486">
      <formula>$F63="Completada"</formula>
    </cfRule>
    <cfRule type="expression" dxfId="34732" priority="485">
      <formula>$F63="En curso"</formula>
    </cfRule>
    <cfRule type="expression" dxfId="34731" priority="483">
      <formula>$F63="Pausada"</formula>
    </cfRule>
    <cfRule type="expression" dxfId="34730" priority="482">
      <formula>$F63="Cancelada"</formula>
    </cfRule>
    <cfRule type="expression" dxfId="34729" priority="481">
      <formula>$F63="Vencida"</formula>
    </cfRule>
    <cfRule type="expression" dxfId="34728" priority="488">
      <formula>(#REF!&lt;0)*(LEN(#REF!)=0)*(($F63="")+($F63="En curso"))</formula>
    </cfRule>
    <cfRule type="expression" dxfId="34727" priority="487">
      <formula>(#REF!=0)*(#REF!&lt;&gt;"")*(LEN(#REF!)=0)*(($F63="")+($F63="En curso"))</formula>
    </cfRule>
    <cfRule type="expression" dxfId="34726" priority="484">
      <formula>$F63="Para hoy"</formula>
    </cfRule>
  </conditionalFormatting>
  <conditionalFormatting sqref="C65:C69">
    <cfRule type="expression" dxfId="34725" priority="373">
      <formula>$F65="En curso"</formula>
    </cfRule>
    <cfRule type="expression" dxfId="34724" priority="374">
      <formula>$F65="Completada"</formula>
    </cfRule>
    <cfRule type="expression" dxfId="34723" priority="375">
      <formula>(#REF!=0)*(#REF!&lt;&gt;"")*(LEN(#REF!)=0)*(($F65="")+($F65="En curso"))</formula>
    </cfRule>
    <cfRule type="expression" dxfId="34722" priority="376">
      <formula>(#REF!&lt;0)*(LEN(#REF!)=0)*(($F65="")+($F65="En curso"))</formula>
    </cfRule>
    <cfRule type="expression" dxfId="34721" priority="369">
      <formula>$F65="Vencida"</formula>
    </cfRule>
    <cfRule type="expression" dxfId="34720" priority="372">
      <formula>$F65="Para hoy"</formula>
    </cfRule>
    <cfRule type="expression" dxfId="34719" priority="371">
      <formula>$F65="Pausada"</formula>
    </cfRule>
    <cfRule type="expression" dxfId="34718" priority="370">
      <formula>$F65="Cancelada"</formula>
    </cfRule>
  </conditionalFormatting>
  <conditionalFormatting sqref="C66">
    <cfRule type="expression" dxfId="34717" priority="352">
      <formula>(#REF!&lt;0)*(LEN(#REF!)=0)*(($F66="")+($F66="En curso"))</formula>
    </cfRule>
    <cfRule type="expression" dxfId="34716" priority="348">
      <formula>$F66="Para hoy"</formula>
    </cfRule>
    <cfRule type="expression" dxfId="34715" priority="349">
      <formula>$F66="En curso"</formula>
    </cfRule>
    <cfRule type="expression" dxfId="34714" priority="351">
      <formula>(#REF!=0)*(#REF!&lt;&gt;"")*(LEN(#REF!)=0)*(($F66="")+($F66="En curso"))</formula>
    </cfRule>
    <cfRule type="expression" dxfId="34713" priority="350">
      <formula>$F66="Completada"</formula>
    </cfRule>
    <cfRule type="expression" dxfId="34712" priority="347">
      <formula>$F66="Pausada"</formula>
    </cfRule>
    <cfRule type="expression" dxfId="34711" priority="346">
      <formula>$F66="Cancelada"</formula>
    </cfRule>
    <cfRule type="expression" dxfId="34710" priority="345">
      <formula>$F66="Vencida"</formula>
    </cfRule>
  </conditionalFormatting>
  <conditionalFormatting sqref="D4">
    <cfRule type="expression" dxfId="34709" priority="190">
      <formula>$F36="Para hoy"</formula>
    </cfRule>
    <cfRule type="expression" dxfId="34708" priority="191">
      <formula>$F36="En curso"</formula>
    </cfRule>
    <cfRule type="expression" dxfId="34707" priority="193">
      <formula>(#REF!=0)*(#REF!&lt;&gt;"")*(LEN(#REF!)=0)*(($F36="")+($F36="En curso"))</formula>
    </cfRule>
    <cfRule type="expression" dxfId="34706" priority="194">
      <formula>(#REF!&lt;0)*(LEN(#REF!)=0)*(($F36="")+($F36="En curso"))</formula>
    </cfRule>
    <cfRule type="expression" dxfId="34705" priority="192">
      <formula>$F36="Completada"</formula>
    </cfRule>
    <cfRule type="expression" dxfId="34704" priority="187">
      <formula>$F36="Vencida"</formula>
    </cfRule>
    <cfRule type="expression" dxfId="34703" priority="188">
      <formula>$F36="Cancelada"</formula>
    </cfRule>
    <cfRule type="expression" dxfId="34702" priority="189">
      <formula>$F36="Pausada"</formula>
    </cfRule>
  </conditionalFormatting>
  <conditionalFormatting sqref="D4:D5">
    <cfRule type="expression" dxfId="34701" priority="203">
      <formula>$F32="Vencida"</formula>
    </cfRule>
    <cfRule type="expression" dxfId="34700" priority="204">
      <formula>$F32="Cancelada"</formula>
    </cfRule>
    <cfRule type="expression" dxfId="34699" priority="206">
      <formula>$F32="Para hoy"</formula>
    </cfRule>
    <cfRule type="expression" dxfId="34698" priority="207">
      <formula>$F32="En curso"</formula>
    </cfRule>
    <cfRule type="expression" dxfId="34697" priority="208">
      <formula>$F32="Completada"</formula>
    </cfRule>
    <cfRule type="expression" dxfId="34696" priority="209">
      <formula>(#REF!=0)*(#REF!&lt;&gt;"")*(LEN(#REF!)=0)*(($F32="")+($F32="En curso"))</formula>
    </cfRule>
    <cfRule type="expression" dxfId="34695" priority="210">
      <formula>(#REF!&lt;0)*(LEN(#REF!)=0)*(($F32="")+($F32="En curso"))</formula>
    </cfRule>
    <cfRule type="expression" dxfId="34694" priority="205">
      <formula>$F32="Pausada"</formula>
    </cfRule>
  </conditionalFormatting>
  <conditionalFormatting sqref="D5">
    <cfRule type="expression" dxfId="34693" priority="803">
      <formula>$F33="Para hoy"</formula>
    </cfRule>
    <cfRule type="expression" dxfId="34692" priority="804">
      <formula>$F33="En curso"</formula>
    </cfRule>
    <cfRule type="expression" dxfId="34691" priority="805">
      <formula>$F33="Completada"</formula>
    </cfRule>
    <cfRule type="expression" dxfId="34690" priority="801">
      <formula>$F33="Cancelada"</formula>
    </cfRule>
    <cfRule type="expression" dxfId="34689" priority="806">
      <formula>(#REF!=0)*(#REF!&lt;&gt;"")*(LEN(#REF!)=0)*(($F33="")+($F33="En curso"))</formula>
    </cfRule>
    <cfRule type="expression" dxfId="34688" priority="802">
      <formula>$F33="Pausada"</formula>
    </cfRule>
    <cfRule type="expression" dxfId="34687" priority="807">
      <formula>(#REF!&lt;0)*(LEN(#REF!)=0)*(($F33="")+($F33="En curso"))</formula>
    </cfRule>
    <cfRule type="expression" dxfId="34686" priority="800">
      <formula>$F33="Vencida"</formula>
    </cfRule>
  </conditionalFormatting>
  <conditionalFormatting sqref="D6">
    <cfRule type="expression" dxfId="34685" priority="948">
      <formula>#REF!="Pausada"</formula>
    </cfRule>
    <cfRule type="expression" dxfId="34684" priority="947">
      <formula>#REF!="Cancelada"</formula>
    </cfRule>
    <cfRule type="expression" dxfId="34683" priority="951">
      <formula>#REF!="Completada"</formula>
    </cfRule>
    <cfRule type="expression" dxfId="34682" priority="925">
      <formula>#REF!="Completada"</formula>
    </cfRule>
    <cfRule type="expression" dxfId="34681" priority="924">
      <formula>#REF!="En curso"</formula>
    </cfRule>
    <cfRule type="expression" dxfId="34680" priority="923">
      <formula>#REF!="Para hoy"</formula>
    </cfRule>
    <cfRule type="expression" dxfId="34679" priority="922">
      <formula>#REF!="Pausada"</formula>
    </cfRule>
    <cfRule type="expression" dxfId="34678" priority="949">
      <formula>#REF!="Para hoy"</formula>
    </cfRule>
    <cfRule type="expression" dxfId="34677" priority="950">
      <formula>#REF!="En curso"</formula>
    </cfRule>
    <cfRule type="expression" dxfId="34676" priority="952">
      <formula>(#REF!=0)*(#REF!&lt;&gt;"")*(LEN(#REF!)=0)*((#REF!="")+(#REF!="En curso"))</formula>
    </cfRule>
    <cfRule type="expression" dxfId="34675" priority="953">
      <formula>(#REF!&lt;0)*(LEN(#REF!)=0)*((#REF!="")+(#REF!="En curso"))</formula>
    </cfRule>
    <cfRule type="expression" dxfId="34674" priority="920">
      <formula>#REF!="Vencida"</formula>
    </cfRule>
    <cfRule type="expression" dxfId="34673" priority="921">
      <formula>#REF!="Cancelada"</formula>
    </cfRule>
    <cfRule type="expression" dxfId="34672" priority="926">
      <formula>(#REF!=0)*(#REF!&lt;&gt;"")*(LEN(#REF!)=0)*((#REF!="")+(#REF!="En curso"))</formula>
    </cfRule>
    <cfRule type="expression" dxfId="34671" priority="927">
      <formula>(#REF!&lt;0)*(LEN(#REF!)=0)*((#REF!="")+(#REF!="En curso"))</formula>
    </cfRule>
    <cfRule type="expression" dxfId="34670" priority="946">
      <formula>#REF!="Vencida"</formula>
    </cfRule>
  </conditionalFormatting>
  <conditionalFormatting sqref="D7">
    <cfRule type="expression" dxfId="34669" priority="908">
      <formula>$F40="En curso"</formula>
    </cfRule>
    <cfRule type="expression" dxfId="34668" priority="907">
      <formula>$F40="Para hoy"</formula>
    </cfRule>
    <cfRule type="expression" dxfId="34667" priority="1292">
      <formula>$F36="En curso"</formula>
    </cfRule>
    <cfRule type="expression" dxfId="34666" priority="910">
      <formula>(#REF!=0)*(#REF!&lt;&gt;"")*(LEN(#REF!)=0)*(($F40="")+($F40="En curso"))</formula>
    </cfRule>
    <cfRule type="expression" dxfId="34665" priority="904">
      <formula>$F40="Vencida"</formula>
    </cfRule>
    <cfRule type="expression" dxfId="34664" priority="909">
      <formula>$F40="Completada"</formula>
    </cfRule>
    <cfRule type="expression" dxfId="34663" priority="1288">
      <formula>$F36="Vencida"</formula>
    </cfRule>
    <cfRule type="expression" dxfId="34662" priority="1295">
      <formula>(#REF!&lt;0)*(LEN(#REF!)=0)*(($F36="")+($F36="En curso"))</formula>
    </cfRule>
    <cfRule type="expression" dxfId="34661" priority="1290">
      <formula>$F36="Pausada"</formula>
    </cfRule>
    <cfRule type="expression" dxfId="34660" priority="1294">
      <formula>(#REF!=0)*(#REF!&lt;&gt;"")*(LEN(#REF!)=0)*(($F36="")+($F36="En curso"))</formula>
    </cfRule>
    <cfRule type="expression" dxfId="34659" priority="1293">
      <formula>$F36="Completada"</formula>
    </cfRule>
    <cfRule type="expression" dxfId="34658" priority="911">
      <formula>(#REF!&lt;0)*(LEN(#REF!)=0)*(($F40="")+($F40="En curso"))</formula>
    </cfRule>
    <cfRule type="expression" dxfId="34657" priority="1291">
      <formula>$F36="Para hoy"</formula>
    </cfRule>
    <cfRule type="expression" dxfId="34656" priority="1289">
      <formula>$F36="Cancelada"</formula>
    </cfRule>
    <cfRule type="expression" dxfId="34655" priority="905">
      <formula>$F40="Cancelada"</formula>
    </cfRule>
    <cfRule type="expression" dxfId="34654" priority="906">
      <formula>$F40="Pausada"</formula>
    </cfRule>
  </conditionalFormatting>
  <conditionalFormatting sqref="D8">
    <cfRule type="expression" dxfId="34653" priority="931">
      <formula>$F44="Cancelada"</formula>
    </cfRule>
    <cfRule type="expression" dxfId="34652" priority="934">
      <formula>$F44="En curso"</formula>
    </cfRule>
    <cfRule type="expression" dxfId="34651" priority="935">
      <formula>$F44="Completada"</formula>
    </cfRule>
    <cfRule type="expression" dxfId="34650" priority="936">
      <formula>(#REF!=0)*(#REF!&lt;&gt;"")*(LEN(#REF!)=0)*(($F44="")+($F44="En curso"))</formula>
    </cfRule>
    <cfRule type="expression" dxfId="34649" priority="937">
      <formula>(#REF!&lt;0)*(LEN(#REF!)=0)*(($F44="")+($F44="En curso"))</formula>
    </cfRule>
    <cfRule type="expression" dxfId="34648" priority="933">
      <formula>$F44="Para hoy"</formula>
    </cfRule>
    <cfRule type="expression" dxfId="34647" priority="1335">
      <formula>$F40="Cancelada"</formula>
    </cfRule>
    <cfRule type="expression" dxfId="34646" priority="1336">
      <formula>$F40="Pausada"</formula>
    </cfRule>
    <cfRule type="expression" dxfId="34645" priority="1337">
      <formula>$F40="Para hoy"</formula>
    </cfRule>
    <cfRule type="expression" dxfId="34644" priority="1338">
      <formula>$F40="En curso"</formula>
    </cfRule>
    <cfRule type="expression" dxfId="34643" priority="1339">
      <formula>$F40="Completada"</formula>
    </cfRule>
    <cfRule type="expression" dxfId="34642" priority="1340">
      <formula>(#REF!=0)*(#REF!&lt;&gt;"")*(LEN(#REF!)=0)*(($F40="")+($F40="En curso"))</formula>
    </cfRule>
    <cfRule type="expression" dxfId="34641" priority="1341">
      <formula>(#REF!&lt;0)*(LEN(#REF!)=0)*(($F40="")+($F40="En curso"))</formula>
    </cfRule>
    <cfRule type="expression" dxfId="34640" priority="932">
      <formula>$F44="Pausada"</formula>
    </cfRule>
    <cfRule type="expression" dxfId="34639" priority="1334">
      <formula>$F40="Vencida"</formula>
    </cfRule>
    <cfRule type="expression" dxfId="34638" priority="930">
      <formula>$F44="Vencida"</formula>
    </cfRule>
  </conditionalFormatting>
  <conditionalFormatting sqref="D20">
    <cfRule type="expression" dxfId="34637" priority="28">
      <formula>#REF!="Para hoy"</formula>
    </cfRule>
    <cfRule type="expression" dxfId="34636" priority="30">
      <formula>#REF!="Completada"</formula>
    </cfRule>
    <cfRule type="expression" dxfId="34635" priority="26">
      <formula>#REF!="Cancelada"</formula>
    </cfRule>
    <cfRule type="expression" dxfId="34634" priority="25">
      <formula>#REF!="Vencida"</formula>
    </cfRule>
    <cfRule type="expression" dxfId="34633" priority="29">
      <formula>#REF!="En curso"</formula>
    </cfRule>
    <cfRule type="expression" dxfId="34632" priority="31">
      <formula>(#REF!=0)*(#REF!&lt;&gt;"")*(LEN(#REF!)=0)*((#REF!="")+(#REF!="En curso"))</formula>
    </cfRule>
    <cfRule type="expression" dxfId="34631" priority="27">
      <formula>#REF!="Pausada"</formula>
    </cfRule>
    <cfRule type="expression" dxfId="34630" priority="32">
      <formula>(#REF!&lt;0)*(LEN(#REF!)=0)*((#REF!="")+(#REF!="En curso"))</formula>
    </cfRule>
  </conditionalFormatting>
  <conditionalFormatting sqref="D24:D25">
    <cfRule type="expression" dxfId="34629" priority="59">
      <formula>#REF!="Pausada"</formula>
    </cfRule>
    <cfRule type="expression" dxfId="34628" priority="57">
      <formula>#REF!="Vencida"</formula>
    </cfRule>
    <cfRule type="expression" dxfId="34627" priority="74">
      <formula>$F56="Cancelada"</formula>
    </cfRule>
    <cfRule type="expression" dxfId="34626" priority="58">
      <formula>#REF!="Cancelada"</formula>
    </cfRule>
    <cfRule type="expression" dxfId="34625" priority="73">
      <formula>$F56="Vencida"</formula>
    </cfRule>
    <cfRule type="expression" dxfId="34624" priority="75">
      <formula>$F56="Pausada"</formula>
    </cfRule>
    <cfRule type="expression" dxfId="34623" priority="64">
      <formula>(#REF!&lt;0)*(LEN(#REF!)=0)*((#REF!="")+(#REF!="En curso"))</formula>
    </cfRule>
    <cfRule type="expression" dxfId="34622" priority="63">
      <formula>(#REF!=0)*(#REF!&lt;&gt;"")*(LEN(#REF!)=0)*((#REF!="")+(#REF!="En curso"))</formula>
    </cfRule>
    <cfRule type="expression" dxfId="34621" priority="77">
      <formula>$F56="En curso"</formula>
    </cfRule>
    <cfRule type="expression" dxfId="34620" priority="78">
      <formula>$F56="Completada"</formula>
    </cfRule>
    <cfRule type="expression" dxfId="34619" priority="79">
      <formula>(#REF!=0)*(#REF!&lt;&gt;"")*(LEN(#REF!)=0)*(($F56="")+($F56="En curso"))</formula>
    </cfRule>
    <cfRule type="expression" dxfId="34618" priority="80">
      <formula>(#REF!&lt;0)*(LEN(#REF!)=0)*(($F56="")+($F56="En curso"))</formula>
    </cfRule>
    <cfRule type="expression" dxfId="34617" priority="62">
      <formula>#REF!="Completada"</formula>
    </cfRule>
    <cfRule type="expression" dxfId="34616" priority="61">
      <formula>#REF!="En curso"</formula>
    </cfRule>
    <cfRule type="expression" dxfId="34615" priority="60">
      <formula>#REF!="Para hoy"</formula>
    </cfRule>
    <cfRule type="expression" dxfId="34614" priority="76">
      <formula>$F56="Para hoy"</formula>
    </cfRule>
  </conditionalFormatting>
  <conditionalFormatting sqref="D25">
    <cfRule type="expression" dxfId="34613" priority="113">
      <formula>#REF!="Vencida"</formula>
    </cfRule>
    <cfRule type="expression" dxfId="34612" priority="120">
      <formula>(#REF!&lt;0)*(LEN(#REF!)=0)*((#REF!="")+(#REF!="En curso"))</formula>
    </cfRule>
    <cfRule type="expression" dxfId="34611" priority="119">
      <formula>(#REF!=0)*(#REF!&lt;&gt;"")*(LEN(#REF!)=0)*((#REF!="")+(#REF!="En curso"))</formula>
    </cfRule>
    <cfRule type="expression" dxfId="34610" priority="115">
      <formula>#REF!="Pausada"</formula>
    </cfRule>
    <cfRule type="expression" dxfId="34609" priority="117">
      <formula>#REF!="En curso"</formula>
    </cfRule>
    <cfRule type="expression" dxfId="34608" priority="116">
      <formula>#REF!="Para hoy"</formula>
    </cfRule>
    <cfRule type="expression" dxfId="34607" priority="114">
      <formula>#REF!="Cancelada"</formula>
    </cfRule>
    <cfRule type="expression" dxfId="34606" priority="118">
      <formula>#REF!="Completada"</formula>
    </cfRule>
  </conditionalFormatting>
  <conditionalFormatting sqref="D26">
    <cfRule type="expression" dxfId="34605" priority="36">
      <formula>$F47="Para hoy"</formula>
    </cfRule>
    <cfRule type="expression" dxfId="34604" priority="37">
      <formula>$F47="En curso"</formula>
    </cfRule>
    <cfRule type="expression" dxfId="34603" priority="38">
      <formula>$F47="Completada"</formula>
    </cfRule>
    <cfRule type="expression" dxfId="34602" priority="39">
      <formula>(#REF!=0)*(#REF!&lt;&gt;"")*(LEN(#REF!)=0)*(($F47="")+($F47="En curso"))</formula>
    </cfRule>
    <cfRule type="expression" dxfId="34601" priority="40">
      <formula>(#REF!&lt;0)*(LEN(#REF!)=0)*(($F47="")+($F47="En curso"))</formula>
    </cfRule>
    <cfRule type="expression" dxfId="34600" priority="41">
      <formula>$F47="Vencida"</formula>
    </cfRule>
    <cfRule type="expression" dxfId="34599" priority="42">
      <formula>$F47="Cancelada"</formula>
    </cfRule>
    <cfRule type="expression" dxfId="34598" priority="43">
      <formula>$F47="Pausada"</formula>
    </cfRule>
    <cfRule type="expression" dxfId="34597" priority="44">
      <formula>$F47="Para hoy"</formula>
    </cfRule>
    <cfRule type="expression" dxfId="34596" priority="45">
      <formula>$F47="En curso"</formula>
    </cfRule>
    <cfRule type="expression" dxfId="34595" priority="47">
      <formula>(#REF!=0)*(#REF!&lt;&gt;"")*(LEN(#REF!)=0)*(($F47="")+($F47="En curso"))</formula>
    </cfRule>
    <cfRule type="expression" dxfId="34594" priority="48">
      <formula>(#REF!&lt;0)*(LEN(#REF!)=0)*(($F47="")+($F47="En curso"))</formula>
    </cfRule>
    <cfRule type="expression" dxfId="34593" priority="46">
      <formula>$F47="Completada"</formula>
    </cfRule>
    <cfRule type="expression" dxfId="34592" priority="33">
      <formula>$F47="Vencida"</formula>
    </cfRule>
    <cfRule type="expression" dxfId="34591" priority="34">
      <formula>$F47="Cancelada"</formula>
    </cfRule>
    <cfRule type="expression" dxfId="34590" priority="35">
      <formula>$F47="Pausada"</formula>
    </cfRule>
  </conditionalFormatting>
  <conditionalFormatting sqref="D27">
    <cfRule type="expression" dxfId="34589" priority="108">
      <formula>$F50="Para hoy"</formula>
    </cfRule>
    <cfRule type="expression" dxfId="34588" priority="106">
      <formula>$F50="Cancelada"</formula>
    </cfRule>
    <cfRule type="expression" dxfId="34587" priority="105">
      <formula>$F50="Vencida"</formula>
    </cfRule>
    <cfRule type="expression" dxfId="34586" priority="112">
      <formula>(#REF!&lt;0)*(LEN(#REF!)=0)*(($F50="")+($F50="En curso"))</formula>
    </cfRule>
    <cfRule type="expression" dxfId="34585" priority="99">
      <formula>$F54="Pausada"</formula>
    </cfRule>
    <cfRule type="expression" dxfId="34584" priority="100">
      <formula>$F54="Para hoy"</formula>
    </cfRule>
    <cfRule type="expression" dxfId="34583" priority="101">
      <formula>$F54="En curso"</formula>
    </cfRule>
    <cfRule type="expression" dxfId="34582" priority="111">
      <formula>(#REF!=0)*(#REF!&lt;&gt;"")*(LEN(#REF!)=0)*(($F50="")+($F50="En curso"))</formula>
    </cfRule>
    <cfRule type="expression" dxfId="34581" priority="110">
      <formula>$F50="Completada"</formula>
    </cfRule>
    <cfRule type="expression" dxfId="34580" priority="109">
      <formula>$F50="En curso"</formula>
    </cfRule>
    <cfRule type="expression" dxfId="34579" priority="102">
      <formula>$F54="Completada"</formula>
    </cfRule>
    <cfRule type="expression" dxfId="34578" priority="103">
      <formula>(#REF!=0)*(#REF!&lt;&gt;"")*(LEN(#REF!)=0)*(($F54="")+($F54="En curso"))</formula>
    </cfRule>
    <cfRule type="expression" dxfId="34577" priority="104">
      <formula>(#REF!&lt;0)*(LEN(#REF!)=0)*(($F54="")+($F54="En curso"))</formula>
    </cfRule>
    <cfRule type="expression" dxfId="34576" priority="97">
      <formula>$F54="Vencida"</formula>
    </cfRule>
    <cfRule type="expression" dxfId="34575" priority="98">
      <formula>$F54="Cancelada"</formula>
    </cfRule>
    <cfRule type="expression" dxfId="34574" priority="107">
      <formula>$F50="Pausada"</formula>
    </cfRule>
  </conditionalFormatting>
  <conditionalFormatting sqref="D29">
    <cfRule type="expression" dxfId="34573" priority="23">
      <formula>(#REF!=0)*(#REF!&lt;&gt;"")*(LEN(#REF!)=0)*(($F53="")+($F53="En curso"))</formula>
    </cfRule>
    <cfRule type="expression" dxfId="34572" priority="22">
      <formula>$F53="Completada"</formula>
    </cfRule>
    <cfRule type="expression" dxfId="34571" priority="21">
      <formula>$F53="En curso"</formula>
    </cfRule>
    <cfRule type="expression" dxfId="34570" priority="20">
      <formula>$F53="Para hoy"</formula>
    </cfRule>
    <cfRule type="expression" dxfId="34569" priority="19">
      <formula>$F53="Pausada"</formula>
    </cfRule>
    <cfRule type="expression" dxfId="34568" priority="18">
      <formula>$F53="Cancelada"</formula>
    </cfRule>
    <cfRule type="expression" dxfId="34567" priority="17">
      <formula>$F53="Vencida"</formula>
    </cfRule>
    <cfRule type="expression" dxfId="34566" priority="24">
      <formula>(#REF!&lt;0)*(LEN(#REF!)=0)*(($F53="")+($F53="En curso"))</formula>
    </cfRule>
  </conditionalFormatting>
  <conditionalFormatting sqref="D30 D48:D53">
    <cfRule type="expression" dxfId="34565" priority="880">
      <formula>$F56="Vencida"</formula>
    </cfRule>
    <cfRule type="expression" dxfId="34564" priority="881">
      <formula>$F56="Cancelada"</formula>
    </cfRule>
    <cfRule type="expression" dxfId="34563" priority="883">
      <formula>$F56="Para hoy"</formula>
    </cfRule>
    <cfRule type="expression" dxfId="34562" priority="884">
      <formula>$F56="En curso"</formula>
    </cfRule>
    <cfRule type="expression" dxfId="34561" priority="887">
      <formula>(#REF!&lt;0)*(LEN(#REF!)=0)*(($F56="")+($F56="En curso"))</formula>
    </cfRule>
    <cfRule type="expression" dxfId="34560" priority="885">
      <formula>$F56="Completada"</formula>
    </cfRule>
    <cfRule type="expression" dxfId="34559" priority="882">
      <formula>$F56="Pausada"</formula>
    </cfRule>
    <cfRule type="expression" dxfId="34558" priority="886">
      <formula>(#REF!=0)*(#REF!&lt;&gt;"")*(LEN(#REF!)=0)*(($F56="")+($F56="En curso"))</formula>
    </cfRule>
  </conditionalFormatting>
  <conditionalFormatting sqref="D30">
    <cfRule type="expression" dxfId="34557" priority="888">
      <formula>$F61="Vencida"</formula>
    </cfRule>
    <cfRule type="expression" dxfId="34556" priority="890">
      <formula>$F61="Pausada"</formula>
    </cfRule>
    <cfRule type="expression" dxfId="34555" priority="893">
      <formula>$F61="Completada"</formula>
    </cfRule>
    <cfRule type="expression" dxfId="34554" priority="895">
      <formula>(#REF!&lt;0)*(LEN(#REF!)=0)*(($F61="")+($F61="En curso"))</formula>
    </cfRule>
    <cfRule type="expression" dxfId="34553" priority="889">
      <formula>$F61="Cancelada"</formula>
    </cfRule>
    <cfRule type="expression" dxfId="34552" priority="894">
      <formula>(#REF!=0)*(#REF!&lt;&gt;"")*(LEN(#REF!)=0)*(($F61="")+($F61="En curso"))</formula>
    </cfRule>
    <cfRule type="expression" dxfId="34551" priority="892">
      <formula>$F61="En curso"</formula>
    </cfRule>
    <cfRule type="expression" dxfId="34550" priority="891">
      <formula>$F61="Para hoy"</formula>
    </cfRule>
  </conditionalFormatting>
  <conditionalFormatting sqref="D31">
    <cfRule type="expression" dxfId="34549" priority="845">
      <formula>$F61="Completada"</formula>
    </cfRule>
    <cfRule type="expression" dxfId="34548" priority="844">
      <formula>$F61="En curso"</formula>
    </cfRule>
    <cfRule type="expression" dxfId="34547" priority="843">
      <formula>$F61="Para hoy"</formula>
    </cfRule>
    <cfRule type="expression" dxfId="34546" priority="842">
      <formula>$F61="Pausada"</formula>
    </cfRule>
    <cfRule type="expression" dxfId="34545" priority="841">
      <formula>$F61="Cancelada"</formula>
    </cfRule>
    <cfRule type="expression" dxfId="34544" priority="847">
      <formula>(#REF!&lt;0)*(LEN(#REF!)=0)*(($F61="")+($F61="En curso"))</formula>
    </cfRule>
    <cfRule type="expression" dxfId="34543" priority="846">
      <formula>(#REF!=0)*(#REF!&lt;&gt;"")*(LEN(#REF!)=0)*(($F61="")+($F61="En curso"))</formula>
    </cfRule>
    <cfRule type="expression" dxfId="34542" priority="827">
      <formula>#REF!="Para hoy"</formula>
    </cfRule>
    <cfRule type="expression" dxfId="34541" priority="826">
      <formula>#REF!="Pausada"</formula>
    </cfRule>
    <cfRule type="expression" dxfId="34540" priority="825">
      <formula>#REF!="Cancelada"</formula>
    </cfRule>
    <cfRule type="expression" dxfId="34539" priority="824">
      <formula>#REF!="Vencida"</formula>
    </cfRule>
    <cfRule type="expression" dxfId="34538" priority="831">
      <formula>(#REF!&lt;0)*(LEN(#REF!)=0)*((#REF!="")+(#REF!="En curso"))</formula>
    </cfRule>
    <cfRule type="expression" dxfId="34537" priority="830">
      <formula>(#REF!=0)*(#REF!&lt;&gt;"")*(LEN(#REF!)=0)*((#REF!="")+(#REF!="En curso"))</formula>
    </cfRule>
    <cfRule type="expression" dxfId="34536" priority="840">
      <formula>$F61="Vencida"</formula>
    </cfRule>
    <cfRule type="expression" dxfId="34535" priority="829">
      <formula>#REF!="Completada"</formula>
    </cfRule>
    <cfRule type="expression" dxfId="34534" priority="828">
      <formula>#REF!="En curso"</formula>
    </cfRule>
  </conditionalFormatting>
  <conditionalFormatting sqref="D32:D33">
    <cfRule type="expression" dxfId="34533" priority="689">
      <formula>$F63="Cancelada"</formula>
    </cfRule>
    <cfRule type="expression" dxfId="34532" priority="690">
      <formula>$F63="Pausada"</formula>
    </cfRule>
    <cfRule type="expression" dxfId="34531" priority="691">
      <formula>$F63="Para hoy"</formula>
    </cfRule>
    <cfRule type="expression" dxfId="34530" priority="692">
      <formula>$F63="En curso"</formula>
    </cfRule>
    <cfRule type="expression" dxfId="34529" priority="693">
      <formula>$F63="Completada"</formula>
    </cfRule>
    <cfRule type="expression" dxfId="34528" priority="694">
      <formula>(#REF!=0)*(#REF!&lt;&gt;"")*(LEN(#REF!)=0)*(($F63="")+($F63="En curso"))</formula>
    </cfRule>
    <cfRule type="expression" dxfId="34527" priority="695">
      <formula>(#REF!&lt;0)*(LEN(#REF!)=0)*(($F63="")+($F63="En curso"))</formula>
    </cfRule>
    <cfRule type="expression" dxfId="34526" priority="688">
      <formula>$F63="Vencida"</formula>
    </cfRule>
  </conditionalFormatting>
  <conditionalFormatting sqref="D33:D34">
    <cfRule type="expression" dxfId="34525" priority="660">
      <formula>(#REF!&lt;0)*(LEN(#REF!)=0)*(($F59="")+($F59="En curso"))</formula>
    </cfRule>
    <cfRule type="expression" dxfId="34524" priority="659">
      <formula>(#REF!=0)*(#REF!&lt;&gt;"")*(LEN(#REF!)=0)*(($F59="")+($F59="En curso"))</formula>
    </cfRule>
    <cfRule type="expression" dxfId="34523" priority="655">
      <formula>$F59="Pausada"</formula>
    </cfRule>
    <cfRule type="expression" dxfId="34522" priority="658">
      <formula>$F59="Completada"</formula>
    </cfRule>
    <cfRule type="expression" dxfId="34521" priority="657">
      <formula>$F59="En curso"</formula>
    </cfRule>
    <cfRule type="expression" dxfId="34520" priority="656">
      <formula>$F59="Para hoy"</formula>
    </cfRule>
    <cfRule type="expression" dxfId="34519" priority="654">
      <formula>$F59="Cancelada"</formula>
    </cfRule>
    <cfRule type="expression" dxfId="34518" priority="653">
      <formula>$F59="Vencida"</formula>
    </cfRule>
  </conditionalFormatting>
  <conditionalFormatting sqref="D34:D35">
    <cfRule type="expression" dxfId="34517" priority="548">
      <formula>$F60="Para hoy"</formula>
    </cfRule>
    <cfRule type="expression" dxfId="34516" priority="551">
      <formula>(#REF!=0)*(#REF!&lt;&gt;"")*(LEN(#REF!)=0)*(($F60="")+($F60="En curso"))</formula>
    </cfRule>
    <cfRule type="expression" dxfId="34515" priority="552">
      <formula>(#REF!&lt;0)*(LEN(#REF!)=0)*(($F60="")+($F60="En curso"))</formula>
    </cfRule>
    <cfRule type="expression" dxfId="34514" priority="546">
      <formula>$F60="Cancelada"</formula>
    </cfRule>
    <cfRule type="expression" dxfId="34513" priority="545">
      <formula>$F60="Vencida"</formula>
    </cfRule>
    <cfRule type="expression" dxfId="34512" priority="550">
      <formula>$F60="Completada"</formula>
    </cfRule>
    <cfRule type="expression" dxfId="34511" priority="549">
      <formula>$F60="En curso"</formula>
    </cfRule>
    <cfRule type="expression" dxfId="34510" priority="547">
      <formula>$F60="Pausada"</formula>
    </cfRule>
  </conditionalFormatting>
  <conditionalFormatting sqref="D35">
    <cfRule type="expression" dxfId="34509" priority="558">
      <formula>$F66="Completada"</formula>
    </cfRule>
    <cfRule type="expression" dxfId="34508" priority="559">
      <formula>(#REF!=0)*(#REF!&lt;&gt;"")*(LEN(#REF!)=0)*(($F66="")+($F66="En curso"))</formula>
    </cfRule>
    <cfRule type="expression" dxfId="34507" priority="560">
      <formula>(#REF!&lt;0)*(LEN(#REF!)=0)*(($F66="")+($F66="En curso"))</formula>
    </cfRule>
    <cfRule type="expression" dxfId="34506" priority="555">
      <formula>$F66="Pausada"</formula>
    </cfRule>
    <cfRule type="expression" dxfId="34505" priority="556">
      <formula>$F66="Para hoy"</formula>
    </cfRule>
    <cfRule type="expression" dxfId="34504" priority="553">
      <formula>$F66="Vencida"</formula>
    </cfRule>
    <cfRule type="expression" dxfId="34503" priority="554">
      <formula>$F66="Cancelada"</formula>
    </cfRule>
    <cfRule type="expression" dxfId="34502" priority="557">
      <formula>$F66="En curso"</formula>
    </cfRule>
  </conditionalFormatting>
  <conditionalFormatting sqref="D36">
    <cfRule type="expression" dxfId="34501" priority="1145">
      <formula>$F61="Cancelada"</formula>
    </cfRule>
    <cfRule type="expression" dxfId="34500" priority="1144">
      <formula>$F61="Vencida"</formula>
    </cfRule>
    <cfRule type="expression" dxfId="34499" priority="1151">
      <formula>(#REF!&lt;0)*(LEN(#REF!)=0)*(($F61="")+($F61="En curso"))</formula>
    </cfRule>
    <cfRule type="expression" dxfId="34498" priority="1150">
      <formula>(#REF!=0)*(#REF!&lt;&gt;"")*(LEN(#REF!)=0)*(($F61="")+($F61="En curso"))</formula>
    </cfRule>
    <cfRule type="expression" dxfId="34497" priority="1148">
      <formula>$F61="En curso"</formula>
    </cfRule>
    <cfRule type="expression" dxfId="34496" priority="1147">
      <formula>$F61="Para hoy"</formula>
    </cfRule>
    <cfRule type="expression" dxfId="34495" priority="1146">
      <formula>$F61="Pausada"</formula>
    </cfRule>
    <cfRule type="expression" dxfId="34494" priority="1149">
      <formula>$F61="Completada"</formula>
    </cfRule>
  </conditionalFormatting>
  <conditionalFormatting sqref="D37">
    <cfRule type="expression" dxfId="34493" priority="1136">
      <formula>$F61="Vencida"</formula>
    </cfRule>
    <cfRule type="expression" dxfId="34492" priority="1142">
      <formula>(#REF!=0)*(#REF!&lt;&gt;"")*(LEN(#REF!)=0)*(($F61="")+($F61="En curso"))</formula>
    </cfRule>
    <cfRule type="expression" dxfId="34491" priority="1137">
      <formula>$F61="Cancelada"</formula>
    </cfRule>
    <cfRule type="expression" dxfId="34490" priority="1143">
      <formula>(#REF!&lt;0)*(LEN(#REF!)=0)*(($F61="")+($F61="En curso"))</formula>
    </cfRule>
    <cfRule type="expression" dxfId="34489" priority="1138">
      <formula>$F61="Pausada"</formula>
    </cfRule>
    <cfRule type="expression" dxfId="34488" priority="1139">
      <formula>$F61="Para hoy"</formula>
    </cfRule>
    <cfRule type="expression" dxfId="34487" priority="1140">
      <formula>$F61="En curso"</formula>
    </cfRule>
    <cfRule type="expression" dxfId="34486" priority="1141">
      <formula>$F61="Completada"</formula>
    </cfRule>
  </conditionalFormatting>
  <conditionalFormatting sqref="D42">
    <cfRule type="expression" dxfId="34485" priority="283">
      <formula>$F68="Vencida"</formula>
    </cfRule>
    <cfRule type="expression" dxfId="34484" priority="306">
      <formula>(#REF!&lt;0)*(LEN(#REF!)=0)*(($F68="")+($F68="En curso"))</formula>
    </cfRule>
    <cfRule type="expression" dxfId="34483" priority="303">
      <formula>$F68="En curso"</formula>
    </cfRule>
    <cfRule type="expression" dxfId="34482" priority="302">
      <formula>$F68="Para hoy"</formula>
    </cfRule>
    <cfRule type="expression" dxfId="34481" priority="301">
      <formula>$F68="Pausada"</formula>
    </cfRule>
    <cfRule type="expression" dxfId="34480" priority="300">
      <formula>$F68="Cancelada"</formula>
    </cfRule>
    <cfRule type="expression" dxfId="34479" priority="299">
      <formula>$F68="Vencida"</formula>
    </cfRule>
    <cfRule type="expression" dxfId="34478" priority="290">
      <formula>(#REF!&lt;0)*(LEN(#REF!)=0)*(($F68="")+($F68="En curso"))</formula>
    </cfRule>
    <cfRule type="expression" dxfId="34477" priority="289">
      <formula>(#REF!=0)*(#REF!&lt;&gt;"")*(LEN(#REF!)=0)*(($F68="")+($F68="En curso"))</formula>
    </cfRule>
    <cfRule type="expression" dxfId="34476" priority="288">
      <formula>$F68="Completada"</formula>
    </cfRule>
    <cfRule type="expression" dxfId="34475" priority="305">
      <formula>(#REF!=0)*(#REF!&lt;&gt;"")*(LEN(#REF!)=0)*(($F68="")+($F68="En curso"))</formula>
    </cfRule>
    <cfRule type="expression" dxfId="34474" priority="304">
      <formula>$F68="Completada"</formula>
    </cfRule>
    <cfRule type="expression" dxfId="34473" priority="287">
      <formula>$F68="En curso"</formula>
    </cfRule>
    <cfRule type="expression" dxfId="34472" priority="286">
      <formula>$F68="Para hoy"</formula>
    </cfRule>
    <cfRule type="expression" dxfId="34471" priority="285">
      <formula>$F68="Pausada"</formula>
    </cfRule>
    <cfRule type="expression" dxfId="34470" priority="284">
      <formula>$F68="Cancelada"</formula>
    </cfRule>
  </conditionalFormatting>
  <conditionalFormatting sqref="D43">
    <cfRule type="expression" dxfId="34469" priority="245">
      <formula>$F65="Pausada"</formula>
    </cfRule>
    <cfRule type="expression" dxfId="34468" priority="246">
      <formula>$F65="Para hoy"</formula>
    </cfRule>
    <cfRule type="expression" dxfId="34467" priority="235">
      <formula>$F65="Vencida"</formula>
    </cfRule>
    <cfRule type="expression" dxfId="34466" priority="248">
      <formula>$F65="Completada"</formula>
    </cfRule>
    <cfRule type="expression" dxfId="34465" priority="247">
      <formula>$F65="En curso"</formula>
    </cfRule>
    <cfRule type="expression" dxfId="34464" priority="249">
      <formula>(#REF!=0)*(#REF!&lt;&gt;"")*(LEN(#REF!)=0)*(($F65="")+($F65="En curso"))</formula>
    </cfRule>
    <cfRule type="expression" dxfId="34463" priority="250">
      <formula>(#REF!&lt;0)*(LEN(#REF!)=0)*(($F65="")+($F65="En curso"))</formula>
    </cfRule>
    <cfRule type="expression" dxfId="34462" priority="244">
      <formula>$F65="Cancelada"</formula>
    </cfRule>
    <cfRule type="expression" dxfId="34461" priority="243">
      <formula>$F65="Vencida"</formula>
    </cfRule>
    <cfRule type="expression" dxfId="34460" priority="242">
      <formula>(#REF!&lt;0)*(LEN(#REF!)=0)*(($F65="")+($F65="En curso"))</formula>
    </cfRule>
    <cfRule type="expression" dxfId="34459" priority="241">
      <formula>(#REF!=0)*(#REF!&lt;&gt;"")*(LEN(#REF!)=0)*(($F65="")+($F65="En curso"))</formula>
    </cfRule>
    <cfRule type="expression" dxfId="34458" priority="240">
      <formula>$F65="Completada"</formula>
    </cfRule>
    <cfRule type="expression" dxfId="34457" priority="239">
      <formula>$F65="En curso"</formula>
    </cfRule>
    <cfRule type="expression" dxfId="34456" priority="238">
      <formula>$F65="Para hoy"</formula>
    </cfRule>
    <cfRule type="expression" dxfId="34455" priority="237">
      <formula>$F65="Pausada"</formula>
    </cfRule>
    <cfRule type="expression" dxfId="34454" priority="236">
      <formula>$F65="Cancelada"</formula>
    </cfRule>
  </conditionalFormatting>
  <conditionalFormatting sqref="D44">
    <cfRule type="expression" dxfId="34453" priority="734">
      <formula>(#REF!=0)*(#REF!&lt;&gt;"")*(LEN(#REF!)=0)*(($F74="")+($F74="En curso"))</formula>
    </cfRule>
    <cfRule type="expression" dxfId="34452" priority="705">
      <formula>#REF!="Cancelada"</formula>
    </cfRule>
    <cfRule type="expression" dxfId="34451" priority="704">
      <formula>#REF!="Vencida"</formula>
    </cfRule>
    <cfRule type="expression" dxfId="34450" priority="707">
      <formula>#REF!="Para hoy"</formula>
    </cfRule>
    <cfRule type="expression" dxfId="34449" priority="708">
      <formula>#REF!="En curso"</formula>
    </cfRule>
    <cfRule type="expression" dxfId="34448" priority="709">
      <formula>#REF!="Completada"</formula>
    </cfRule>
    <cfRule type="expression" dxfId="34447" priority="731">
      <formula>$F74="Para hoy"</formula>
    </cfRule>
    <cfRule type="expression" dxfId="34446" priority="710">
      <formula>(#REF!=0)*(#REF!&lt;&gt;"")*(LEN(#REF!)=0)*((#REF!="")+(#REF!="En curso"))</formula>
    </cfRule>
    <cfRule type="expression" dxfId="34445" priority="711">
      <formula>(#REF!&lt;0)*(LEN(#REF!)=0)*((#REF!="")+(#REF!="En curso"))</formula>
    </cfRule>
    <cfRule type="expression" dxfId="34444" priority="735">
      <formula>(#REF!&lt;0)*(LEN(#REF!)=0)*(($F74="")+($F74="En curso"))</formula>
    </cfRule>
    <cfRule type="expression" dxfId="34443" priority="733">
      <formula>$F74="Completada"</formula>
    </cfRule>
    <cfRule type="expression" dxfId="34442" priority="728">
      <formula>$F74="Vencida"</formula>
    </cfRule>
    <cfRule type="expression" dxfId="34441" priority="729">
      <formula>$F74="Cancelada"</formula>
    </cfRule>
    <cfRule type="expression" dxfId="34440" priority="706">
      <formula>#REF!="Pausada"</formula>
    </cfRule>
    <cfRule type="expression" dxfId="34439" priority="730">
      <formula>$F74="Pausada"</formula>
    </cfRule>
    <cfRule type="expression" dxfId="34438" priority="732">
      <formula>$F74="En curso"</formula>
    </cfRule>
  </conditionalFormatting>
  <conditionalFormatting sqref="D45">
    <cfRule type="expression" dxfId="34437" priority="631">
      <formula>$F71="En curso"</formula>
    </cfRule>
    <cfRule type="expression" dxfId="34436" priority="611">
      <formula>$F75="Vencida"</formula>
    </cfRule>
    <cfRule type="expression" dxfId="34435" priority="616">
      <formula>$F75="Completada"</formula>
    </cfRule>
    <cfRule type="expression" dxfId="34434" priority="618">
      <formula>(#REF!&lt;0)*(LEN(#REF!)=0)*(($F75="")+($F75="En curso"))</formula>
    </cfRule>
    <cfRule type="expression" dxfId="34433" priority="627">
      <formula>$F71="Vencida"</formula>
    </cfRule>
    <cfRule type="expression" dxfId="34432" priority="612">
      <formula>$F75="Cancelada"</formula>
    </cfRule>
    <cfRule type="expression" dxfId="34431" priority="628">
      <formula>$F71="Cancelada"</formula>
    </cfRule>
    <cfRule type="expression" dxfId="34430" priority="629">
      <formula>$F71="Pausada"</formula>
    </cfRule>
    <cfRule type="expression" dxfId="34429" priority="630">
      <formula>$F71="Para hoy"</formula>
    </cfRule>
    <cfRule type="expression" dxfId="34428" priority="632">
      <formula>$F71="Completada"</formula>
    </cfRule>
    <cfRule type="expression" dxfId="34427" priority="633">
      <formula>(#REF!=0)*(#REF!&lt;&gt;"")*(LEN(#REF!)=0)*(($F71="")+($F71="En curso"))</formula>
    </cfRule>
    <cfRule type="expression" dxfId="34426" priority="634">
      <formula>(#REF!&lt;0)*(LEN(#REF!)=0)*(($F71="")+($F71="En curso"))</formula>
    </cfRule>
    <cfRule type="expression" dxfId="34425" priority="617">
      <formula>(#REF!=0)*(#REF!&lt;&gt;"")*(LEN(#REF!)=0)*(($F75="")+($F75="En curso"))</formula>
    </cfRule>
    <cfRule type="expression" dxfId="34424" priority="615">
      <formula>$F75="En curso"</formula>
    </cfRule>
    <cfRule type="expression" dxfId="34423" priority="614">
      <formula>$F75="Para hoy"</formula>
    </cfRule>
    <cfRule type="expression" dxfId="34422" priority="613">
      <formula>$F75="Pausada"</formula>
    </cfRule>
  </conditionalFormatting>
  <conditionalFormatting sqref="D46">
    <cfRule type="expression" dxfId="34421" priority="977">
      <formula>(#REF!&lt;0)*(LEN(#REF!)=0)*(($F77="")+($F77="En curso"))</formula>
    </cfRule>
    <cfRule type="expression" dxfId="34420" priority="970">
      <formula>$F77="Vencida"</formula>
    </cfRule>
    <cfRule type="expression" dxfId="34419" priority="971">
      <formula>$F77="Cancelada"</formula>
    </cfRule>
    <cfRule type="expression" dxfId="34418" priority="973">
      <formula>$F77="Para hoy"</formula>
    </cfRule>
    <cfRule type="expression" dxfId="34417" priority="972">
      <formula>$F77="Pausada"</formula>
    </cfRule>
    <cfRule type="expression" dxfId="34416" priority="994">
      <formula>#REF!="Vencida"</formula>
    </cfRule>
    <cfRule type="expression" dxfId="34415" priority="995">
      <formula>#REF!="Cancelada"</formula>
    </cfRule>
    <cfRule type="expression" dxfId="34414" priority="975">
      <formula>$F77="Completada"</formula>
    </cfRule>
    <cfRule type="expression" dxfId="34413" priority="997">
      <formula>#REF!="Para hoy"</formula>
    </cfRule>
    <cfRule type="expression" dxfId="34412" priority="998">
      <formula>#REF!="En curso"</formula>
    </cfRule>
    <cfRule type="expression" dxfId="34411" priority="999">
      <formula>#REF!="Completada"</formula>
    </cfRule>
    <cfRule type="expression" dxfId="34410" priority="1000">
      <formula>(#REF!=0)*(#REF!&lt;&gt;"")*(LEN(#REF!)=0)*((#REF!="")+(#REF!="En curso"))</formula>
    </cfRule>
    <cfRule type="expression" dxfId="34409" priority="1001">
      <formula>(#REF!&lt;0)*(LEN(#REF!)=0)*((#REF!="")+(#REF!="En curso"))</formula>
    </cfRule>
    <cfRule type="expression" dxfId="34408" priority="976">
      <formula>(#REF!=0)*(#REF!&lt;&gt;"")*(LEN(#REF!)=0)*(($F77="")+($F77="En curso"))</formula>
    </cfRule>
    <cfRule type="expression" dxfId="34407" priority="974">
      <formula>$F77="En curso"</formula>
    </cfRule>
    <cfRule type="expression" dxfId="34406" priority="996">
      <formula>#REF!="Pausada"</formula>
    </cfRule>
  </conditionalFormatting>
  <conditionalFormatting sqref="D47">
    <cfRule type="expression" dxfId="34405" priority="585">
      <formula>#REF!="Vencida"</formula>
    </cfRule>
    <cfRule type="expression" dxfId="34404" priority="586">
      <formula>#REF!="Cancelada"</formula>
    </cfRule>
    <cfRule type="expression" dxfId="34403" priority="587">
      <formula>#REF!="Pausada"</formula>
    </cfRule>
    <cfRule type="expression" dxfId="34402" priority="588">
      <formula>#REF!="Para hoy"</formula>
    </cfRule>
    <cfRule type="expression" dxfId="34401" priority="591">
      <formula>(#REF!=0)*(#REF!&lt;&gt;"")*(LEN(#REF!)=0)*((#REF!="")+(#REF!="En curso"))</formula>
    </cfRule>
    <cfRule type="expression" dxfId="34400" priority="589">
      <formula>#REF!="En curso"</formula>
    </cfRule>
    <cfRule type="expression" dxfId="34399" priority="590">
      <formula>#REF!="Completada"</formula>
    </cfRule>
    <cfRule type="expression" dxfId="34398" priority="592">
      <formula>(#REF!&lt;0)*(LEN(#REF!)=0)*((#REF!="")+(#REF!="En curso"))</formula>
    </cfRule>
    <cfRule type="expression" dxfId="34397" priority="593">
      <formula>#REF!="Vencida"</formula>
    </cfRule>
    <cfRule type="expression" dxfId="34396" priority="594">
      <formula>#REF!="Cancelada"</formula>
    </cfRule>
    <cfRule type="expression" dxfId="34395" priority="595">
      <formula>#REF!="Pausada"</formula>
    </cfRule>
    <cfRule type="expression" dxfId="34394" priority="596">
      <formula>#REF!="Para hoy"</formula>
    </cfRule>
    <cfRule type="expression" dxfId="34393" priority="598">
      <formula>#REF!="Completada"</formula>
    </cfRule>
    <cfRule type="expression" dxfId="34392" priority="599">
      <formula>(#REF!=0)*(#REF!&lt;&gt;"")*(LEN(#REF!)=0)*((#REF!="")+(#REF!="En curso"))</formula>
    </cfRule>
    <cfRule type="expression" dxfId="34391" priority="600">
      <formula>(#REF!&lt;0)*(LEN(#REF!)=0)*((#REF!="")+(#REF!="En curso"))</formula>
    </cfRule>
    <cfRule type="expression" dxfId="34390" priority="597">
      <formula>#REF!="En curso"</formula>
    </cfRule>
  </conditionalFormatting>
  <conditionalFormatting sqref="D48:D52">
    <cfRule type="expression" dxfId="34389" priority="899">
      <formula>$F78="Para hoy"</formula>
    </cfRule>
    <cfRule type="expression" dxfId="34388" priority="898">
      <formula>$F78="Pausada"</formula>
    </cfRule>
    <cfRule type="expression" dxfId="34387" priority="897">
      <formula>$F78="Cancelada"</formula>
    </cfRule>
    <cfRule type="expression" dxfId="34386" priority="903">
      <formula>(#REF!&lt;0)*(LEN(#REF!)=0)*(($F78="")+($F78="En curso"))</formula>
    </cfRule>
    <cfRule type="expression" dxfId="34385" priority="902">
      <formula>(#REF!=0)*(#REF!&lt;&gt;"")*(LEN(#REF!)=0)*(($F78="")+($F78="En curso"))</formula>
    </cfRule>
    <cfRule type="expression" dxfId="34384" priority="901">
      <formula>$F78="Completada"</formula>
    </cfRule>
    <cfRule type="expression" dxfId="34383" priority="900">
      <formula>$F78="En curso"</formula>
    </cfRule>
    <cfRule type="expression" dxfId="34382" priority="896">
      <formula>$F78="Vencida"</formula>
    </cfRule>
  </conditionalFormatting>
  <conditionalFormatting sqref="D53">
    <cfRule type="expression" dxfId="34381" priority="1164">
      <formula>$F75="En curso"</formula>
    </cfRule>
    <cfRule type="expression" dxfId="34380" priority="1161">
      <formula>$F75="Cancelada"</formula>
    </cfRule>
    <cfRule type="expression" dxfId="34379" priority="1162">
      <formula>$F75="Pausada"</formula>
    </cfRule>
    <cfRule type="expression" dxfId="34378" priority="1160">
      <formula>$F75="Vencida"</formula>
    </cfRule>
    <cfRule type="expression" dxfId="34377" priority="1167">
      <formula>(#REF!&lt;0)*(LEN(#REF!)=0)*(($F75="")+($F75="En curso"))</formula>
    </cfRule>
    <cfRule type="expression" dxfId="34376" priority="1166">
      <formula>(#REF!=0)*(#REF!&lt;&gt;"")*(LEN(#REF!)=0)*(($F75="")+($F75="En curso"))</formula>
    </cfRule>
    <cfRule type="expression" dxfId="34375" priority="1165">
      <formula>$F75="Completada"</formula>
    </cfRule>
    <cfRule type="expression" dxfId="34374" priority="1163">
      <formula>$F75="Para hoy"</formula>
    </cfRule>
  </conditionalFormatting>
  <conditionalFormatting sqref="D54">
    <cfRule type="expression" dxfId="34373" priority="502">
      <formula>#REF!="Completada"</formula>
    </cfRule>
    <cfRule type="expression" dxfId="34372" priority="503">
      <formula>(#REF!=0)*(#REF!&lt;&gt;"")*(LEN(#REF!)=0)*((#REF!="")+(#REF!="En curso"))</formula>
    </cfRule>
    <cfRule type="expression" dxfId="34371" priority="504">
      <formula>(#REF!&lt;0)*(LEN(#REF!)=0)*((#REF!="")+(#REF!="En curso"))</formula>
    </cfRule>
    <cfRule type="expression" dxfId="34370" priority="513">
      <formula>#REF!="Vencida"</formula>
    </cfRule>
    <cfRule type="expression" dxfId="34369" priority="514">
      <formula>#REF!="Cancelada"</formula>
    </cfRule>
    <cfRule type="expression" dxfId="34368" priority="515">
      <formula>#REF!="Pausada"</formula>
    </cfRule>
    <cfRule type="expression" dxfId="34367" priority="516">
      <formula>#REF!="Para hoy"</formula>
    </cfRule>
    <cfRule type="expression" dxfId="34366" priority="517">
      <formula>#REF!="En curso"</formula>
    </cfRule>
    <cfRule type="expression" dxfId="34365" priority="518">
      <formula>#REF!="Completada"</formula>
    </cfRule>
    <cfRule type="expression" dxfId="34364" priority="519">
      <formula>(#REF!=0)*(#REF!&lt;&gt;"")*(LEN(#REF!)=0)*((#REF!="")+(#REF!="En curso"))</formula>
    </cfRule>
    <cfRule type="expression" dxfId="34363" priority="520">
      <formula>(#REF!&lt;0)*(LEN(#REF!)=0)*((#REF!="")+(#REF!="En curso"))</formula>
    </cfRule>
    <cfRule type="expression" dxfId="34362" priority="500">
      <formula>#REF!="Para hoy"</formula>
    </cfRule>
    <cfRule type="expression" dxfId="34361" priority="501">
      <formula>#REF!="En curso"</formula>
    </cfRule>
    <cfRule type="expression" dxfId="34360" priority="497">
      <formula>#REF!="Vencida"</formula>
    </cfRule>
    <cfRule type="expression" dxfId="34359" priority="498">
      <formula>#REF!="Cancelada"</formula>
    </cfRule>
    <cfRule type="expression" dxfId="34358" priority="499">
      <formula>#REF!="Pausada"</formula>
    </cfRule>
  </conditionalFormatting>
  <conditionalFormatting sqref="D62">
    <cfRule type="expression" dxfId="34357" priority="417">
      <formula>$F84="Vencida"</formula>
    </cfRule>
    <cfRule type="expression" dxfId="34356" priority="418">
      <formula>$F84="Cancelada"</formula>
    </cfRule>
    <cfRule type="expression" dxfId="34355" priority="419">
      <formula>$F84="Pausada"</formula>
    </cfRule>
    <cfRule type="expression" dxfId="34354" priority="420">
      <formula>$F84="Para hoy"</formula>
    </cfRule>
    <cfRule type="expression" dxfId="34353" priority="421">
      <formula>$F84="En curso"</formula>
    </cfRule>
    <cfRule type="expression" dxfId="34352" priority="409">
      <formula>$F88="Vencida"</formula>
    </cfRule>
    <cfRule type="expression" dxfId="34351" priority="410">
      <formula>$F88="Cancelada"</formula>
    </cfRule>
    <cfRule type="expression" dxfId="34350" priority="411">
      <formula>$F88="Pausada"</formula>
    </cfRule>
    <cfRule type="expression" dxfId="34349" priority="412">
      <formula>$F88="Para hoy"</formula>
    </cfRule>
    <cfRule type="expression" dxfId="34348" priority="416">
      <formula>(#REF!&lt;0)*(LEN(#REF!)=0)*(($F88="")+($F88="En curso"))</formula>
    </cfRule>
    <cfRule type="expression" dxfId="34347" priority="413">
      <formula>$F88="En curso"</formula>
    </cfRule>
    <cfRule type="expression" dxfId="34346" priority="424">
      <formula>(#REF!&lt;0)*(LEN(#REF!)=0)*(($F84="")+($F84="En curso"))</formula>
    </cfRule>
    <cfRule type="expression" dxfId="34345" priority="423">
      <formula>(#REF!=0)*(#REF!&lt;&gt;"")*(LEN(#REF!)=0)*(($F84="")+($F84="En curso"))</formula>
    </cfRule>
    <cfRule type="expression" dxfId="34344" priority="422">
      <formula>$F84="Completada"</formula>
    </cfRule>
    <cfRule type="expression" dxfId="34343" priority="414">
      <formula>$F88="Completada"</formula>
    </cfRule>
    <cfRule type="expression" dxfId="34342" priority="415">
      <formula>(#REF!=0)*(#REF!&lt;&gt;"")*(LEN(#REF!)=0)*(($F88="")+($F88="En curso"))</formula>
    </cfRule>
  </conditionalFormatting>
  <conditionalFormatting sqref="D63">
    <cfRule type="expression" dxfId="34341" priority="480">
      <formula>(#REF!&lt;0)*(LEN(#REF!)=0)*((#REF!="")+(#REF!="En curso"))</formula>
    </cfRule>
    <cfRule type="expression" dxfId="34340" priority="479">
      <formula>(#REF!=0)*(#REF!&lt;&gt;"")*(LEN(#REF!)=0)*((#REF!="")+(#REF!="En curso"))</formula>
    </cfRule>
    <cfRule type="expression" dxfId="34339" priority="478">
      <formula>#REF!="Completada"</formula>
    </cfRule>
    <cfRule type="expression" dxfId="34338" priority="459">
      <formula>#REF!="Pausada"</formula>
    </cfRule>
    <cfRule type="expression" dxfId="34337" priority="477">
      <formula>#REF!="En curso"</formula>
    </cfRule>
    <cfRule type="expression" dxfId="34336" priority="457">
      <formula>#REF!="Vencida"</formula>
    </cfRule>
    <cfRule type="expression" dxfId="34335" priority="476">
      <formula>#REF!="Para hoy"</formula>
    </cfRule>
    <cfRule type="expression" dxfId="34334" priority="475">
      <formula>#REF!="Pausada"</formula>
    </cfRule>
    <cfRule type="expression" dxfId="34333" priority="474">
      <formula>#REF!="Cancelada"</formula>
    </cfRule>
    <cfRule type="expression" dxfId="34332" priority="473">
      <formula>#REF!="Vencida"</formula>
    </cfRule>
    <cfRule type="expression" dxfId="34331" priority="464">
      <formula>(#REF!&lt;0)*(LEN(#REF!)=0)*((#REF!="")+(#REF!="En curso"))</formula>
    </cfRule>
    <cfRule type="expression" dxfId="34330" priority="463">
      <formula>(#REF!=0)*(#REF!&lt;&gt;"")*(LEN(#REF!)=0)*((#REF!="")+(#REF!="En curso"))</formula>
    </cfRule>
    <cfRule type="expression" dxfId="34329" priority="462">
      <formula>#REF!="Completada"</formula>
    </cfRule>
    <cfRule type="expression" dxfId="34328" priority="461">
      <formula>#REF!="En curso"</formula>
    </cfRule>
    <cfRule type="expression" dxfId="34327" priority="460">
      <formula>#REF!="Para hoy"</formula>
    </cfRule>
    <cfRule type="expression" dxfId="34326" priority="458">
      <formula>#REF!="Cancelada"</formula>
    </cfRule>
  </conditionalFormatting>
  <conditionalFormatting sqref="D65">
    <cfRule type="expression" dxfId="34325" priority="1174">
      <formula>(#REF!=0)*(#REF!&lt;&gt;"")*(LEN(#REF!)=0)*(($F80="")+($F80="En curso"))</formula>
    </cfRule>
    <cfRule type="expression" dxfId="34324" priority="1175">
      <formula>(#REF!&lt;0)*(LEN(#REF!)=0)*(($F80="")+($F80="En curso"))</formula>
    </cfRule>
    <cfRule type="expression" dxfId="34323" priority="1035">
      <formula>(#REF!&lt;0)*(LEN(#REF!)=0)*(($F91="")+($F91="En curso"))</formula>
    </cfRule>
    <cfRule type="expression" dxfId="34322" priority="1028">
      <formula>$F91="Vencida"</formula>
    </cfRule>
    <cfRule type="expression" dxfId="34321" priority="1029">
      <formula>$F91="Cancelada"</formula>
    </cfRule>
    <cfRule type="expression" dxfId="34320" priority="1030">
      <formula>$F91="Pausada"</formula>
    </cfRule>
    <cfRule type="expression" dxfId="34319" priority="1031">
      <formula>$F91="Para hoy"</formula>
    </cfRule>
    <cfRule type="expression" dxfId="34318" priority="1032">
      <formula>$F91="En curso"</formula>
    </cfRule>
    <cfRule type="expression" dxfId="34317" priority="1033">
      <formula>$F91="Completada"</formula>
    </cfRule>
    <cfRule type="expression" dxfId="34316" priority="1034">
      <formula>(#REF!=0)*(#REF!&lt;&gt;"")*(LEN(#REF!)=0)*(($F91="")+($F91="En curso"))</formula>
    </cfRule>
    <cfRule type="expression" dxfId="34315" priority="1168">
      <formula>$F80="Vencida"</formula>
    </cfRule>
    <cfRule type="expression" dxfId="34314" priority="1169">
      <formula>$F80="Cancelada"</formula>
    </cfRule>
    <cfRule type="expression" dxfId="34313" priority="1170">
      <formula>$F80="Pausada"</formula>
    </cfRule>
    <cfRule type="expression" dxfId="34312" priority="1171">
      <formula>$F80="Para hoy"</formula>
    </cfRule>
    <cfRule type="expression" dxfId="34311" priority="1172">
      <formula>$F80="En curso"</formula>
    </cfRule>
    <cfRule type="expression" dxfId="34310" priority="1173">
      <formula>$F80="Completada"</formula>
    </cfRule>
  </conditionalFormatting>
  <conditionalFormatting sqref="D66">
    <cfRule type="expression" dxfId="34309" priority="344">
      <formula>(#REF!&lt;0)*(LEN(#REF!)=0)*((#REF!="")+(#REF!="En curso"))</formula>
    </cfRule>
    <cfRule type="expression" dxfId="34308" priority="364">
      <formula>$F96="Para hoy"</formula>
    </cfRule>
    <cfRule type="expression" dxfId="34307" priority="361">
      <formula>$F96="Vencida"</formula>
    </cfRule>
    <cfRule type="expression" dxfId="34306" priority="365">
      <formula>$F96="En curso"</formula>
    </cfRule>
    <cfRule type="expression" dxfId="34305" priority="366">
      <formula>$F96="Completada"</formula>
    </cfRule>
    <cfRule type="expression" dxfId="34304" priority="367">
      <formula>(#REF!=0)*(#REF!&lt;&gt;"")*(LEN(#REF!)=0)*(($F96="")+($F96="En curso"))</formula>
    </cfRule>
    <cfRule type="expression" dxfId="34303" priority="368">
      <formula>(#REF!&lt;0)*(LEN(#REF!)=0)*(($F96="")+($F96="En curso"))</formula>
    </cfRule>
    <cfRule type="expression" dxfId="34302" priority="362">
      <formula>$F96="Cancelada"</formula>
    </cfRule>
    <cfRule type="expression" dxfId="34301" priority="337">
      <formula>#REF!="Vencida"</formula>
    </cfRule>
    <cfRule type="expression" dxfId="34300" priority="343">
      <formula>(#REF!=0)*(#REF!&lt;&gt;"")*(LEN(#REF!)=0)*((#REF!="")+(#REF!="En curso"))</formula>
    </cfRule>
    <cfRule type="expression" dxfId="34299" priority="342">
      <formula>#REF!="Completada"</formula>
    </cfRule>
    <cfRule type="expression" dxfId="34298" priority="341">
      <formula>#REF!="En curso"</formula>
    </cfRule>
    <cfRule type="expression" dxfId="34297" priority="340">
      <formula>#REF!="Para hoy"</formula>
    </cfRule>
    <cfRule type="expression" dxfId="34296" priority="339">
      <formula>#REF!="Pausada"</formula>
    </cfRule>
    <cfRule type="expression" dxfId="34295" priority="338">
      <formula>#REF!="Cancelada"</formula>
    </cfRule>
    <cfRule type="expression" dxfId="34294" priority="363">
      <formula>$F96="Pausada"</formula>
    </cfRule>
  </conditionalFormatting>
  <conditionalFormatting sqref="D67">
    <cfRule type="expression" dxfId="34293" priority="1132">
      <formula>$F73="En curso"</formula>
    </cfRule>
    <cfRule type="expression" dxfId="34292" priority="1131">
      <formula>$F73="Para hoy"</formula>
    </cfRule>
    <cfRule type="expression" dxfId="34291" priority="1130">
      <formula>$F73="Pausada"</formula>
    </cfRule>
    <cfRule type="expression" dxfId="34290" priority="1129">
      <formula>$F73="Cancelada"</formula>
    </cfRule>
    <cfRule type="expression" dxfId="34289" priority="1128">
      <formula>$F73="Vencida"</formula>
    </cfRule>
    <cfRule type="expression" dxfId="34288" priority="1133">
      <formula>$F73="Completada"</formula>
    </cfRule>
    <cfRule type="expression" dxfId="34287" priority="1134">
      <formula>(#REF!=0)*(#REF!&lt;&gt;"")*(LEN(#REF!)=0)*(($F73="")+($F73="En curso"))</formula>
    </cfRule>
    <cfRule type="expression" dxfId="34286" priority="1135">
      <formula>(#REF!&lt;0)*(LEN(#REF!)=0)*(($F73="")+($F73="En curso"))</formula>
    </cfRule>
  </conditionalFormatting>
  <conditionalFormatting sqref="D68:D70">
    <cfRule type="expression" dxfId="34285" priority="1127">
      <formula>(#REF!&lt;0)*(LEN(#REF!)=0)*(($F60="")+($F60="En curso"))</formula>
    </cfRule>
    <cfRule type="expression" dxfId="34284" priority="1126">
      <formula>(#REF!=0)*(#REF!&lt;&gt;"")*(LEN(#REF!)=0)*(($F60="")+($F60="En curso"))</formula>
    </cfRule>
    <cfRule type="expression" dxfId="34283" priority="1125">
      <formula>$F60="Completada"</formula>
    </cfRule>
    <cfRule type="expression" dxfId="34282" priority="1124">
      <formula>$F60="En curso"</formula>
    </cfRule>
    <cfRule type="expression" dxfId="34281" priority="1123">
      <formula>$F60="Para hoy"</formula>
    </cfRule>
    <cfRule type="expression" dxfId="34280" priority="1122">
      <formula>$F60="Pausada"</formula>
    </cfRule>
    <cfRule type="expression" dxfId="34279" priority="1120">
      <formula>$F60="Vencida"</formula>
    </cfRule>
    <cfRule type="expression" dxfId="34278" priority="1121">
      <formula>$F60="Cancelada"</formula>
    </cfRule>
  </conditionalFormatting>
  <conditionalFormatting sqref="E4">
    <cfRule type="expression" dxfId="34277" priority="202">
      <formula>(#REF!&lt;0)*(LEN(#REF!)=0)*((#REF!="")+(#REF!="En curso"))</formula>
    </cfRule>
    <cfRule type="expression" dxfId="34276" priority="200">
      <formula>#REF!="Completada"</formula>
    </cfRule>
    <cfRule type="expression" dxfId="34275" priority="195">
      <formula>#REF!="Vencida"</formula>
    </cfRule>
    <cfRule type="expression" dxfId="34274" priority="196">
      <formula>#REF!="Cancelada"</formula>
    </cfRule>
    <cfRule type="expression" dxfId="34273" priority="197">
      <formula>#REF!="Pausada"</formula>
    </cfRule>
    <cfRule type="expression" dxfId="34272" priority="198">
      <formula>#REF!="Para hoy"</formula>
    </cfRule>
    <cfRule type="expression" dxfId="34271" priority="199">
      <formula>#REF!="En curso"</formula>
    </cfRule>
    <cfRule type="expression" dxfId="34270" priority="201">
      <formula>(#REF!=0)*(#REF!&lt;&gt;"")*(LEN(#REF!)=0)*((#REF!="")+(#REF!="En curso"))</formula>
    </cfRule>
  </conditionalFormatting>
  <conditionalFormatting sqref="E4:E5">
    <cfRule type="expression" dxfId="34269" priority="214">
      <formula>#REF!="Para hoy"</formula>
    </cfRule>
    <cfRule type="expression" dxfId="34268" priority="215">
      <formula>#REF!="En curso"</formula>
    </cfRule>
    <cfRule type="expression" dxfId="34267" priority="216">
      <formula>#REF!="Completada"</formula>
    </cfRule>
    <cfRule type="expression" dxfId="34266" priority="217">
      <formula>(#REF!=0)*(#REF!&lt;&gt;"")*(LEN(#REF!)=0)*((#REF!="")+(#REF!="En curso"))</formula>
    </cfRule>
    <cfRule type="expression" dxfId="34265" priority="218">
      <formula>(#REF!&lt;0)*(LEN(#REF!)=0)*((#REF!="")+(#REF!="En curso"))</formula>
    </cfRule>
    <cfRule type="expression" dxfId="34264" priority="211">
      <formula>#REF!="Vencida"</formula>
    </cfRule>
    <cfRule type="expression" dxfId="34263" priority="212">
      <formula>#REF!="Cancelada"</formula>
    </cfRule>
    <cfRule type="expression" dxfId="34262" priority="213">
      <formula>#REF!="Pausada"</formula>
    </cfRule>
  </conditionalFormatting>
  <conditionalFormatting sqref="E6 C5:C6">
    <cfRule type="expression" dxfId="34261" priority="1374">
      <formula>#REF!="Vencida"</formula>
    </cfRule>
  </conditionalFormatting>
  <conditionalFormatting sqref="E6">
    <cfRule type="expression" dxfId="34260" priority="939">
      <formula>$F6="Cancelada"</formula>
    </cfRule>
    <cfRule type="expression" dxfId="34259" priority="945">
      <formula>(#REF!&lt;0)*(LEN(#REF!)=0)*(($F6="")+($F6="En curso"))</formula>
    </cfRule>
    <cfRule type="expression" dxfId="34258" priority="944">
      <formula>(#REF!=0)*(#REF!&lt;&gt;"")*(LEN(#REF!)=0)*(($F6="")+($F6="En curso"))</formula>
    </cfRule>
    <cfRule type="expression" dxfId="34257" priority="938">
      <formula>$F6="Vencida"</formula>
    </cfRule>
    <cfRule type="expression" dxfId="34256" priority="943">
      <formula>$F6="Completada"</formula>
    </cfRule>
    <cfRule type="expression" dxfId="34255" priority="942">
      <formula>$F6="En curso"</formula>
    </cfRule>
    <cfRule type="expression" dxfId="34254" priority="941">
      <formula>$F6="Para hoy"</formula>
    </cfRule>
    <cfRule type="expression" dxfId="34253" priority="940">
      <formula>$F6="Pausada"</formula>
    </cfRule>
  </conditionalFormatting>
  <conditionalFormatting sqref="E10 C10">
    <cfRule type="expression" dxfId="34252" priority="1312">
      <formula>$F25="Vencida"</formula>
    </cfRule>
  </conditionalFormatting>
  <conditionalFormatting sqref="E24:E25">
    <cfRule type="expression" dxfId="34251" priority="69">
      <formula>$F21="En curso"</formula>
    </cfRule>
    <cfRule type="expression" dxfId="34250" priority="67">
      <formula>$F21="Pausada"</formula>
    </cfRule>
    <cfRule type="expression" dxfId="34249" priority="66">
      <formula>$F21="Cancelada"</formula>
    </cfRule>
    <cfRule type="expression" dxfId="34248" priority="65">
      <formula>$F21="Vencida"</formula>
    </cfRule>
    <cfRule type="expression" dxfId="34247" priority="71">
      <formula>(#REF!=0)*(#REF!&lt;&gt;"")*(LEN(#REF!)=0)*(($F21="")+($F21="En curso"))</formula>
    </cfRule>
    <cfRule type="expression" dxfId="34246" priority="83">
      <formula>$F22="Pausada"</formula>
    </cfRule>
    <cfRule type="expression" dxfId="34245" priority="88">
      <formula>(#REF!&lt;0)*(LEN(#REF!)=0)*(($F22="")+($F22="En curso"))</formula>
    </cfRule>
    <cfRule type="expression" dxfId="34244" priority="87">
      <formula>(#REF!=0)*(#REF!&lt;&gt;"")*(LEN(#REF!)=0)*(($F22="")+($F22="En curso"))</formula>
    </cfRule>
    <cfRule type="expression" dxfId="34243" priority="86">
      <formula>$F22="Completada"</formula>
    </cfRule>
    <cfRule type="expression" dxfId="34242" priority="85">
      <formula>$F22="En curso"</formula>
    </cfRule>
    <cfRule type="expression" dxfId="34241" priority="84">
      <formula>$F22="Para hoy"</formula>
    </cfRule>
    <cfRule type="expression" dxfId="34240" priority="68">
      <formula>$F21="Para hoy"</formula>
    </cfRule>
    <cfRule type="expression" dxfId="34239" priority="82">
      <formula>$F22="Cancelada"</formula>
    </cfRule>
    <cfRule type="expression" dxfId="34238" priority="81">
      <formula>$F22="Vencida"</formula>
    </cfRule>
    <cfRule type="expression" dxfId="34237" priority="72">
      <formula>(#REF!&lt;0)*(LEN(#REF!)=0)*(($F21="")+($F21="En curso"))</formula>
    </cfRule>
    <cfRule type="expression" dxfId="34236" priority="70">
      <formula>$F21="Completada"</formula>
    </cfRule>
  </conditionalFormatting>
  <conditionalFormatting sqref="E26">
    <cfRule type="expression" dxfId="34235" priority="56">
      <formula>(#REF!&lt;0)*(LEN(#REF!)=0)*(($F21="")+($F21="En curso"))</formula>
    </cfRule>
    <cfRule type="expression" dxfId="34234" priority="49">
      <formula>$F21="Vencida"</formula>
    </cfRule>
    <cfRule type="expression" dxfId="34233" priority="52">
      <formula>$F21="Para hoy"</formula>
    </cfRule>
    <cfRule type="expression" dxfId="34232" priority="53">
      <formula>$F21="En curso"</formula>
    </cfRule>
    <cfRule type="expression" dxfId="34231" priority="50">
      <formula>$F21="Cancelada"</formula>
    </cfRule>
    <cfRule type="expression" dxfId="34230" priority="54">
      <formula>$F21="Completada"</formula>
    </cfRule>
    <cfRule type="expression" dxfId="34229" priority="55">
      <formula>(#REF!=0)*(#REF!&lt;&gt;"")*(LEN(#REF!)=0)*(($F21="")+($F21="En curso"))</formula>
    </cfRule>
    <cfRule type="expression" dxfId="34228" priority="51">
      <formula>$F21="Pausada"</formula>
    </cfRule>
  </conditionalFormatting>
  <conditionalFormatting sqref="E31">
    <cfRule type="expression" dxfId="34227" priority="1327">
      <formula>(#REF!&lt;0)*(LEN(#REF!)=0)*((#REF!="")+(#REF!="En curso"))</formula>
    </cfRule>
    <cfRule type="expression" dxfId="34226" priority="1326">
      <formula>(#REF!=0)*(#REF!&lt;&gt;"")*(LEN(#REF!)=0)*((#REF!="")+(#REF!="En curso"))</formula>
    </cfRule>
    <cfRule type="expression" dxfId="34225" priority="1325">
      <formula>#REF!="Completada"</formula>
    </cfRule>
    <cfRule type="expression" dxfId="34224" priority="1324">
      <formula>#REF!="En curso"</formula>
    </cfRule>
    <cfRule type="expression" dxfId="34223" priority="1307">
      <formula>$F10="Para hoy"</formula>
    </cfRule>
    <cfRule type="expression" dxfId="34222" priority="1310">
      <formula>(#REF!=0)*(#REF!&lt;&gt;"")*(LEN(#REF!)=0)*(($F10="")+($F10="En curso"))</formula>
    </cfRule>
    <cfRule type="expression" dxfId="34221" priority="1309">
      <formula>$F10="Completada"</formula>
    </cfRule>
    <cfRule type="expression" dxfId="34220" priority="1308">
      <formula>$F10="En curso"</formula>
    </cfRule>
    <cfRule type="expression" dxfId="34219" priority="1311">
      <formula>(#REF!&lt;0)*(LEN(#REF!)=0)*(($F10="")+($F10="En curso"))</formula>
    </cfRule>
    <cfRule type="expression" dxfId="34218" priority="1305">
      <formula>$F10="Cancelada"</formula>
    </cfRule>
    <cfRule type="expression" dxfId="34217" priority="1323">
      <formula>#REF!="Para hoy"</formula>
    </cfRule>
    <cfRule type="expression" dxfId="34216" priority="1304">
      <formula>$F10="Vencida"</formula>
    </cfRule>
    <cfRule type="expression" dxfId="34215" priority="1321">
      <formula>#REF!="Cancelada"</formula>
    </cfRule>
    <cfRule type="expression" dxfId="34214" priority="1322">
      <formula>#REF!="Pausada"</formula>
    </cfRule>
    <cfRule type="expression" dxfId="34213" priority="1320">
      <formula>#REF!="Vencida"</formula>
    </cfRule>
    <cfRule type="expression" dxfId="34212" priority="1306">
      <formula>$F10="Pausada"</formula>
    </cfRule>
  </conditionalFormatting>
  <conditionalFormatting sqref="E32">
    <cfRule type="expression" dxfId="34211" priority="529">
      <formula>$F29="Vencida"</formula>
    </cfRule>
    <cfRule type="expression" dxfId="34210" priority="531">
      <formula>$F29="Pausada"</formula>
    </cfRule>
    <cfRule type="expression" dxfId="34209" priority="532">
      <formula>$F29="Para hoy"</formula>
    </cfRule>
    <cfRule type="expression" dxfId="34208" priority="533">
      <formula>$F29="En curso"</formula>
    </cfRule>
    <cfRule type="expression" dxfId="34207" priority="534">
      <formula>$F29="Completada"</formula>
    </cfRule>
    <cfRule type="expression" dxfId="34206" priority="535">
      <formula>(#REF!=0)*(#REF!&lt;&gt;"")*(LEN(#REF!)=0)*(($F29="")+($F29="En curso"))</formula>
    </cfRule>
    <cfRule type="expression" dxfId="34205" priority="536">
      <formula>(#REF!&lt;0)*(LEN(#REF!)=0)*(($F29="")+($F29="En curso"))</formula>
    </cfRule>
    <cfRule type="expression" dxfId="34204" priority="530">
      <formula>$F29="Cancelada"</formula>
    </cfRule>
  </conditionalFormatting>
  <conditionalFormatting sqref="E33 C32:C33">
    <cfRule type="expression" dxfId="34203" priority="696">
      <formula>$F29="Vencida"</formula>
    </cfRule>
  </conditionalFormatting>
  <conditionalFormatting sqref="E33">
    <cfRule type="expression" dxfId="34202" priority="680">
      <formula>$F33="Vencida"</formula>
    </cfRule>
    <cfRule type="expression" dxfId="34201" priority="687">
      <formula>(#REF!&lt;0)*(LEN(#REF!)=0)*(($F33="")+($F33="En curso"))</formula>
    </cfRule>
    <cfRule type="expression" dxfId="34200" priority="681">
      <formula>$F33="Cancelada"</formula>
    </cfRule>
    <cfRule type="expression" dxfId="34199" priority="682">
      <formula>$F33="Pausada"</formula>
    </cfRule>
    <cfRule type="expression" dxfId="34198" priority="683">
      <formula>$F33="Para hoy"</formula>
    </cfRule>
    <cfRule type="expression" dxfId="34197" priority="684">
      <formula>$F33="En curso"</formula>
    </cfRule>
    <cfRule type="expression" dxfId="34196" priority="685">
      <formula>$F33="Completada"</formula>
    </cfRule>
    <cfRule type="expression" dxfId="34195" priority="686">
      <formula>(#REF!=0)*(#REF!&lt;&gt;"")*(LEN(#REF!)=0)*(($F33="")+($F33="En curso"))</formula>
    </cfRule>
  </conditionalFormatting>
  <conditionalFormatting sqref="E34:E35">
    <cfRule type="expression" dxfId="34194" priority="572">
      <formula>$F31="Para hoy"</formula>
    </cfRule>
    <cfRule type="expression" dxfId="34193" priority="569">
      <formula>$F31="Vencida"</formula>
    </cfRule>
    <cfRule type="expression" dxfId="34192" priority="570">
      <formula>$F31="Cancelada"</formula>
    </cfRule>
    <cfRule type="expression" dxfId="34191" priority="571">
      <formula>$F31="Pausada"</formula>
    </cfRule>
    <cfRule type="expression" dxfId="34190" priority="573">
      <formula>$F31="En curso"</formula>
    </cfRule>
    <cfRule type="expression" dxfId="34189" priority="574">
      <formula>$F31="Completada"</formula>
    </cfRule>
    <cfRule type="expression" dxfId="34188" priority="575">
      <formula>(#REF!=0)*(#REF!&lt;&gt;"")*(LEN(#REF!)=0)*(($F31="")+($F31="En curso"))</formula>
    </cfRule>
    <cfRule type="expression" dxfId="34187" priority="576">
      <formula>(#REF!&lt;0)*(LEN(#REF!)=0)*(($F31="")+($F31="En curso"))</formula>
    </cfRule>
  </conditionalFormatting>
  <conditionalFormatting sqref="E36:E38">
    <cfRule type="expression" dxfId="34186" priority="1072">
      <formula>$F36="Pausada"</formula>
    </cfRule>
    <cfRule type="expression" dxfId="34185" priority="1073">
      <formula>$F36="Para hoy"</formula>
    </cfRule>
    <cfRule type="expression" dxfId="34184" priority="1074">
      <formula>$F36="En curso"</formula>
    </cfRule>
    <cfRule type="expression" dxfId="34183" priority="1075">
      <formula>$F36="Completada"</formula>
    </cfRule>
    <cfRule type="expression" dxfId="34182" priority="1076">
      <formula>(#REF!=0)*(#REF!&lt;&gt;"")*(LEN(#REF!)=0)*(($F36="")+($F36="En curso"))</formula>
    </cfRule>
    <cfRule type="expression" dxfId="34181" priority="1077">
      <formula>(#REF!&lt;0)*(LEN(#REF!)=0)*(($F36="")+($F36="En curso"))</formula>
    </cfRule>
    <cfRule type="expression" dxfId="34180" priority="1070">
      <formula>$F36="Vencida"</formula>
    </cfRule>
    <cfRule type="expression" dxfId="34179" priority="1071">
      <formula>$F36="Cancelada"</formula>
    </cfRule>
  </conditionalFormatting>
  <conditionalFormatting sqref="E42">
    <cfRule type="expression" dxfId="34178" priority="277">
      <formula>$F38="Pausada"</formula>
    </cfRule>
    <cfRule type="expression" dxfId="34177" priority="278">
      <formula>$F38="Para hoy"</formula>
    </cfRule>
    <cfRule type="expression" dxfId="34176" priority="279">
      <formula>$F38="En curso"</formula>
    </cfRule>
    <cfRule type="expression" dxfId="34175" priority="280">
      <formula>$F38="Completada"</formula>
    </cfRule>
    <cfRule type="expression" dxfId="34174" priority="281">
      <formula>(#REF!=0)*(#REF!&lt;&gt;"")*(LEN(#REF!)=0)*(($F38="")+($F38="En curso"))</formula>
    </cfRule>
    <cfRule type="expression" dxfId="34173" priority="282">
      <formula>(#REF!&lt;0)*(LEN(#REF!)=0)*(($F38="")+($F38="En curso"))</formula>
    </cfRule>
    <cfRule type="expression" dxfId="34172" priority="276">
      <formula>$F38="Cancelada"</formula>
    </cfRule>
    <cfRule type="expression" dxfId="34171" priority="275">
      <formula>$F38="Vencida"</formula>
    </cfRule>
  </conditionalFormatting>
  <conditionalFormatting sqref="E43">
    <cfRule type="expression" dxfId="34170" priority="256">
      <formula>$F40="Completada"</formula>
    </cfRule>
    <cfRule type="expression" dxfId="34169" priority="255">
      <formula>$F40="En curso"</formula>
    </cfRule>
    <cfRule type="expression" dxfId="34168" priority="254">
      <formula>$F40="Para hoy"</formula>
    </cfRule>
    <cfRule type="expression" dxfId="34167" priority="253">
      <formula>$F40="Pausada"</formula>
    </cfRule>
    <cfRule type="expression" dxfId="34166" priority="252">
      <formula>$F40="Cancelada"</formula>
    </cfRule>
    <cfRule type="expression" dxfId="34165" priority="251">
      <formula>$F40="Vencida"</formula>
    </cfRule>
    <cfRule type="expression" dxfId="34164" priority="258">
      <formula>(#REF!&lt;0)*(LEN(#REF!)=0)*(($F40="")+($F40="En curso"))</formula>
    </cfRule>
    <cfRule type="expression" dxfId="34163" priority="257">
      <formula>(#REF!=0)*(#REF!&lt;&gt;"")*(LEN(#REF!)=0)*(($F40="")+($F40="En curso"))</formula>
    </cfRule>
  </conditionalFormatting>
  <conditionalFormatting sqref="E44">
    <cfRule type="expression" dxfId="34162" priority="751">
      <formula>(#REF!&lt;0)*(LEN(#REF!)=0)*(($F41="")+($F41="En curso"))</formula>
    </cfRule>
    <cfRule type="expression" dxfId="34161" priority="720">
      <formula>$F40="Vencida"</formula>
    </cfRule>
    <cfRule type="expression" dxfId="34160" priority="721">
      <formula>$F40="Cancelada"</formula>
    </cfRule>
    <cfRule type="expression" dxfId="34159" priority="722">
      <formula>$F40="Pausada"</formula>
    </cfRule>
    <cfRule type="expression" dxfId="34158" priority="723">
      <formula>$F40="Para hoy"</formula>
    </cfRule>
    <cfRule type="expression" dxfId="34157" priority="724">
      <formula>$F40="En curso"</formula>
    </cfRule>
    <cfRule type="expression" dxfId="34156" priority="725">
      <formula>$F40="Completada"</formula>
    </cfRule>
    <cfRule type="expression" dxfId="34155" priority="726">
      <formula>(#REF!=0)*(#REF!&lt;&gt;"")*(LEN(#REF!)=0)*(($F40="")+($F40="En curso"))</formula>
    </cfRule>
    <cfRule type="expression" dxfId="34154" priority="727">
      <formula>(#REF!&lt;0)*(LEN(#REF!)=0)*(($F40="")+($F40="En curso"))</formula>
    </cfRule>
    <cfRule type="expression" dxfId="34153" priority="744">
      <formula>$F41="Vencida"</formula>
    </cfRule>
    <cfRule type="expression" dxfId="34152" priority="745">
      <formula>$F41="Cancelada"</formula>
    </cfRule>
    <cfRule type="expression" dxfId="34151" priority="746">
      <formula>$F41="Pausada"</formula>
    </cfRule>
    <cfRule type="expression" dxfId="34150" priority="747">
      <formula>$F41="Para hoy"</formula>
    </cfRule>
    <cfRule type="expression" dxfId="34149" priority="748">
      <formula>$F41="En curso"</formula>
    </cfRule>
    <cfRule type="expression" dxfId="34148" priority="749">
      <formula>$F41="Completada"</formula>
    </cfRule>
    <cfRule type="expression" dxfId="34147" priority="750">
      <formula>(#REF!=0)*(#REF!&lt;&gt;"")*(LEN(#REF!)=0)*(($F41="")+($F41="En curso"))</formula>
    </cfRule>
  </conditionalFormatting>
  <conditionalFormatting sqref="E45">
    <cfRule type="expression" dxfId="34146" priority="635">
      <formula>$F42="Vencida"</formula>
    </cfRule>
    <cfRule type="expression" dxfId="34145" priority="619">
      <formula>$F42="Vencida"</formula>
    </cfRule>
    <cfRule type="expression" dxfId="34144" priority="621">
      <formula>$F42="Pausada"</formula>
    </cfRule>
    <cfRule type="expression" dxfId="34143" priority="640">
      <formula>$F42="Completada"</formula>
    </cfRule>
    <cfRule type="expression" dxfId="34142" priority="624">
      <formula>$F42="Completada"</formula>
    </cfRule>
    <cfRule type="expression" dxfId="34141" priority="642">
      <formula>(#REF!&lt;0)*(LEN(#REF!)=0)*(($F42="")+($F42="En curso"))</formula>
    </cfRule>
    <cfRule type="expression" dxfId="34140" priority="641">
      <formula>(#REF!=0)*(#REF!&lt;&gt;"")*(LEN(#REF!)=0)*(($F42="")+($F42="En curso"))</formula>
    </cfRule>
    <cfRule type="expression" dxfId="34139" priority="639">
      <formula>$F42="En curso"</formula>
    </cfRule>
    <cfRule type="expression" dxfId="34138" priority="638">
      <formula>$F42="Para hoy"</formula>
    </cfRule>
    <cfRule type="expression" dxfId="34137" priority="637">
      <formula>$F42="Pausada"</formula>
    </cfRule>
    <cfRule type="expression" dxfId="34136" priority="636">
      <formula>$F42="Cancelada"</formula>
    </cfRule>
    <cfRule type="expression" dxfId="34135" priority="620">
      <formula>$F42="Cancelada"</formula>
    </cfRule>
    <cfRule type="expression" dxfId="34134" priority="622">
      <formula>$F42="Para hoy"</formula>
    </cfRule>
    <cfRule type="expression" dxfId="34133" priority="623">
      <formula>$F42="En curso"</formula>
    </cfRule>
    <cfRule type="expression" dxfId="34132" priority="625">
      <formula>(#REF!=0)*(#REF!&lt;&gt;"")*(LEN(#REF!)=0)*(($F42="")+($F42="En curso"))</formula>
    </cfRule>
    <cfRule type="expression" dxfId="34131" priority="626">
      <formula>(#REF!&lt;0)*(LEN(#REF!)=0)*(($F42="")+($F42="En curso"))</formula>
    </cfRule>
  </conditionalFormatting>
  <conditionalFormatting sqref="E46">
    <cfRule type="expression" dxfId="34130" priority="980">
      <formula>$F43="Pausada"</formula>
    </cfRule>
    <cfRule type="expression" dxfId="34129" priority="983">
      <formula>$F43="Completada"</formula>
    </cfRule>
    <cfRule type="expression" dxfId="34128" priority="979">
      <formula>$F43="Cancelada"</formula>
    </cfRule>
    <cfRule type="expression" dxfId="34127" priority="984">
      <formula>(#REF!=0)*(#REF!&lt;&gt;"")*(LEN(#REF!)=0)*(($F43="")+($F43="En curso"))</formula>
    </cfRule>
    <cfRule type="expression" dxfId="34126" priority="978">
      <formula>$F43="Vencida"</formula>
    </cfRule>
    <cfRule type="expression" dxfId="34125" priority="981">
      <formula>$F43="Para hoy"</formula>
    </cfRule>
    <cfRule type="expression" dxfId="34124" priority="985">
      <formula>(#REF!&lt;0)*(LEN(#REF!)=0)*(($F43="")+($F43="En curso"))</formula>
    </cfRule>
    <cfRule type="expression" dxfId="34123" priority="982">
      <formula>$F43="En curso"</formula>
    </cfRule>
  </conditionalFormatting>
  <conditionalFormatting sqref="E46:E47">
    <cfRule type="expression" dxfId="34122" priority="962">
      <formula>$F46="Vencida"</formula>
    </cfRule>
    <cfRule type="expression" dxfId="34121" priority="963">
      <formula>$F46="Cancelada"</formula>
    </cfRule>
    <cfRule type="expression" dxfId="34120" priority="964">
      <formula>$F46="Pausada"</formula>
    </cfRule>
    <cfRule type="expression" dxfId="34119" priority="965">
      <formula>$F46="Para hoy"</formula>
    </cfRule>
    <cfRule type="expression" dxfId="34118" priority="966">
      <formula>$F46="En curso"</formula>
    </cfRule>
    <cfRule type="expression" dxfId="34117" priority="969">
      <formula>(#REF!&lt;0)*(LEN(#REF!)=0)*(($F46="")+($F46="En curso"))</formula>
    </cfRule>
    <cfRule type="expression" dxfId="34116" priority="967">
      <formula>$F46="Completada"</formula>
    </cfRule>
    <cfRule type="expression" dxfId="34115" priority="968">
      <formula>(#REF!=0)*(#REF!&lt;&gt;"")*(LEN(#REF!)=0)*(($F46="")+($F46="En curso"))</formula>
    </cfRule>
  </conditionalFormatting>
  <conditionalFormatting sqref="E48:E49">
    <cfRule type="expression" dxfId="34114" priority="1156">
      <formula>$F45="En curso"</formula>
    </cfRule>
    <cfRule type="expression" dxfId="34113" priority="1154">
      <formula>$F45="Pausada"</formula>
    </cfRule>
    <cfRule type="expression" dxfId="34112" priority="1153">
      <formula>$F45="Cancelada"</formula>
    </cfRule>
    <cfRule type="expression" dxfId="34111" priority="1152">
      <formula>$F45="Vencida"</formula>
    </cfRule>
    <cfRule type="expression" dxfId="34110" priority="1013">
      <formula>$F45="Cancelada"</formula>
    </cfRule>
    <cfRule type="expression" dxfId="34109" priority="1159">
      <formula>(#REF!&lt;0)*(LEN(#REF!)=0)*(($F45="")+($F45="En curso"))</formula>
    </cfRule>
    <cfRule type="expression" dxfId="34108" priority="1015">
      <formula>$F45="Para hoy"</formula>
    </cfRule>
    <cfRule type="expression" dxfId="34107" priority="1012">
      <formula>$F45="Vencida"</formula>
    </cfRule>
    <cfRule type="expression" dxfId="34106" priority="1155">
      <formula>$F45="Para hoy"</formula>
    </cfRule>
    <cfRule type="expression" dxfId="34105" priority="1014">
      <formula>$F45="Pausada"</formula>
    </cfRule>
    <cfRule type="expression" dxfId="34104" priority="1016">
      <formula>$F45="En curso"</formula>
    </cfRule>
    <cfRule type="expression" dxfId="34103" priority="1017">
      <formula>$F45="Completada"</formula>
    </cfRule>
    <cfRule type="expression" dxfId="34102" priority="1018">
      <formula>(#REF!=0)*(#REF!&lt;&gt;"")*(LEN(#REF!)=0)*(($F45="")+($F45="En curso"))</formula>
    </cfRule>
    <cfRule type="expression" dxfId="34101" priority="1019">
      <formula>(#REF!&lt;0)*(LEN(#REF!)=0)*(($F45="")+($F45="En curso"))</formula>
    </cfRule>
    <cfRule type="expression" dxfId="34100" priority="1158">
      <formula>(#REF!=0)*(#REF!&lt;&gt;"")*(LEN(#REF!)=0)*(($F45="")+($F45="En curso"))</formula>
    </cfRule>
    <cfRule type="expression" dxfId="34099" priority="1157">
      <formula>$F45="Completada"</formula>
    </cfRule>
  </conditionalFormatting>
  <conditionalFormatting sqref="E50">
    <cfRule type="expression" dxfId="34098" priority="1273">
      <formula>$F46="Cancelada"</formula>
    </cfRule>
    <cfRule type="expression" dxfId="34097" priority="1274">
      <formula>$F46="Pausada"</formula>
    </cfRule>
    <cfRule type="expression" dxfId="34096" priority="1275">
      <formula>$F46="Para hoy"</formula>
    </cfRule>
    <cfRule type="expression" dxfId="34095" priority="1276">
      <formula>$F46="En curso"</formula>
    </cfRule>
    <cfRule type="expression" dxfId="34094" priority="1272">
      <formula>$F46="Vencida"</formula>
    </cfRule>
    <cfRule type="expression" dxfId="34093" priority="1265">
      <formula>$F46="Cancelada"</formula>
    </cfRule>
    <cfRule type="expression" dxfId="34092" priority="1270">
      <formula>(#REF!=0)*(#REF!&lt;&gt;"")*(LEN(#REF!)=0)*(($F46="")+($F46="En curso"))</formula>
    </cfRule>
    <cfRule type="expression" dxfId="34091" priority="1268">
      <formula>$F46="En curso"</formula>
    </cfRule>
    <cfRule type="expression" dxfId="34090" priority="1278">
      <formula>(#REF!=0)*(#REF!&lt;&gt;"")*(LEN(#REF!)=0)*(($F46="")+($F46="En curso"))</formula>
    </cfRule>
    <cfRule type="expression" dxfId="34089" priority="1269">
      <formula>$F46="Completada"</formula>
    </cfRule>
    <cfRule type="expression" dxfId="34088" priority="1271">
      <formula>(#REF!&lt;0)*(LEN(#REF!)=0)*(($F46="")+($F46="En curso"))</formula>
    </cfRule>
    <cfRule type="expression" dxfId="34087" priority="1266">
      <formula>$F46="Pausada"</formula>
    </cfRule>
    <cfRule type="expression" dxfId="34086" priority="1264">
      <formula>$F46="Vencida"</formula>
    </cfRule>
    <cfRule type="expression" dxfId="34085" priority="1279">
      <formula>(#REF!&lt;0)*(LEN(#REF!)=0)*(($F46="")+($F46="En curso"))</formula>
    </cfRule>
    <cfRule type="expression" dxfId="34084" priority="1277">
      <formula>$F46="Completada"</formula>
    </cfRule>
    <cfRule type="expression" dxfId="34083" priority="1267">
      <formula>$F46="Para hoy"</formula>
    </cfRule>
  </conditionalFormatting>
  <conditionalFormatting sqref="E51">
    <cfRule type="expression" dxfId="34082" priority="1240">
      <formula>$F46="Vencida"</formula>
    </cfRule>
    <cfRule type="expression" dxfId="34081" priority="1241">
      <formula>$F46="Cancelada"</formula>
    </cfRule>
    <cfRule type="expression" dxfId="34080" priority="1242">
      <formula>$F46="Pausada"</formula>
    </cfRule>
    <cfRule type="expression" dxfId="34079" priority="1243">
      <formula>$F46="Para hoy"</formula>
    </cfRule>
    <cfRule type="expression" dxfId="34078" priority="1244">
      <formula>$F46="En curso"</formula>
    </cfRule>
    <cfRule type="expression" dxfId="34077" priority="1245">
      <formula>$F46="Completada"</formula>
    </cfRule>
    <cfRule type="expression" dxfId="34076" priority="1246">
      <formula>(#REF!=0)*(#REF!&lt;&gt;"")*(LEN(#REF!)=0)*(($F46="")+($F46="En curso"))</formula>
    </cfRule>
    <cfRule type="expression" dxfId="34075" priority="1247">
      <formula>(#REF!&lt;0)*(LEN(#REF!)=0)*(($F46="")+($F46="En curso"))</formula>
    </cfRule>
    <cfRule type="expression" dxfId="34074" priority="1248">
      <formula>$F46="Vencida"</formula>
    </cfRule>
    <cfRule type="expression" dxfId="34073" priority="1249">
      <formula>$F46="Cancelada"</formula>
    </cfRule>
    <cfRule type="expression" dxfId="34072" priority="1250">
      <formula>$F46="Pausada"</formula>
    </cfRule>
    <cfRule type="expression" dxfId="34071" priority="1251">
      <formula>$F46="Para hoy"</formula>
    </cfRule>
    <cfRule type="expression" dxfId="34070" priority="1252">
      <formula>$F46="En curso"</formula>
    </cfRule>
    <cfRule type="expression" dxfId="34069" priority="1253">
      <formula>$F46="Completada"</formula>
    </cfRule>
    <cfRule type="expression" dxfId="34068" priority="1254">
      <formula>(#REF!=0)*(#REF!&lt;&gt;"")*(LEN(#REF!)=0)*(($F46="")+($F46="En curso"))</formula>
    </cfRule>
    <cfRule type="expression" dxfId="34067" priority="1255">
      <formula>(#REF!&lt;0)*(LEN(#REF!)=0)*(($F46="")+($F46="En curso"))</formula>
    </cfRule>
  </conditionalFormatting>
  <conditionalFormatting sqref="E52">
    <cfRule type="expression" dxfId="34066" priority="1219">
      <formula>$F46="Para hoy"</formula>
    </cfRule>
    <cfRule type="expression" dxfId="34065" priority="1216">
      <formula>$F46="Vencida"</formula>
    </cfRule>
    <cfRule type="expression" dxfId="34064" priority="1217">
      <formula>$F46="Cancelada"</formula>
    </cfRule>
    <cfRule type="expression" dxfId="34063" priority="1218">
      <formula>$F46="Pausada"</formula>
    </cfRule>
    <cfRule type="expression" dxfId="34062" priority="1229">
      <formula>$F46="Completada"</formula>
    </cfRule>
    <cfRule type="expression" dxfId="34061" priority="1231">
      <formula>(#REF!&lt;0)*(LEN(#REF!)=0)*(($F46="")+($F46="En curso"))</formula>
    </cfRule>
    <cfRule type="expression" dxfId="34060" priority="1223">
      <formula>(#REF!&lt;0)*(LEN(#REF!)=0)*(($F46="")+($F46="En curso"))</formula>
    </cfRule>
    <cfRule type="expression" dxfId="34059" priority="1224">
      <formula>$F46="Vencida"</formula>
    </cfRule>
    <cfRule type="expression" dxfId="34058" priority="1222">
      <formula>(#REF!=0)*(#REF!&lt;&gt;"")*(LEN(#REF!)=0)*(($F46="")+($F46="En curso"))</formula>
    </cfRule>
    <cfRule type="expression" dxfId="34057" priority="1225">
      <formula>$F46="Cancelada"</formula>
    </cfRule>
    <cfRule type="expression" dxfId="34056" priority="1226">
      <formula>$F46="Pausada"</formula>
    </cfRule>
    <cfRule type="expression" dxfId="34055" priority="1227">
      <formula>$F46="Para hoy"</formula>
    </cfRule>
    <cfRule type="expression" dxfId="34054" priority="1228">
      <formula>$F46="En curso"</formula>
    </cfRule>
    <cfRule type="expression" dxfId="34053" priority="1230">
      <formula>(#REF!=0)*(#REF!&lt;&gt;"")*(LEN(#REF!)=0)*(($F46="")+($F46="En curso"))</formula>
    </cfRule>
    <cfRule type="expression" dxfId="34052" priority="1220">
      <formula>$F46="En curso"</formula>
    </cfRule>
    <cfRule type="expression" dxfId="34051" priority="1221">
      <formula>$F46="Completada"</formula>
    </cfRule>
  </conditionalFormatting>
  <conditionalFormatting sqref="E53">
    <cfRule type="expression" dxfId="34050" priority="1201">
      <formula>$F46="Cancelada"</formula>
    </cfRule>
    <cfRule type="expression" dxfId="34049" priority="1202">
      <formula>$F46="Pausada"</formula>
    </cfRule>
    <cfRule type="expression" dxfId="34048" priority="1203">
      <formula>$F46="Para hoy"</formula>
    </cfRule>
    <cfRule type="expression" dxfId="34047" priority="1204">
      <formula>$F46="En curso"</formula>
    </cfRule>
    <cfRule type="expression" dxfId="34046" priority="1205">
      <formula>$F46="Completada"</formula>
    </cfRule>
    <cfRule type="expression" dxfId="34045" priority="1206">
      <formula>(#REF!=0)*(#REF!&lt;&gt;"")*(LEN(#REF!)=0)*(($F46="")+($F46="En curso"))</formula>
    </cfRule>
    <cfRule type="expression" dxfId="34044" priority="1207">
      <formula>(#REF!&lt;0)*(LEN(#REF!)=0)*(($F46="")+($F46="En curso"))</formula>
    </cfRule>
    <cfRule type="expression" dxfId="34043" priority="1208">
      <formula>$F46="Vencida"</formula>
    </cfRule>
    <cfRule type="expression" dxfId="34042" priority="1209">
      <formula>$F46="Cancelada"</formula>
    </cfRule>
    <cfRule type="expression" dxfId="34041" priority="1210">
      <formula>$F46="Pausada"</formula>
    </cfRule>
    <cfRule type="expression" dxfId="34040" priority="1211">
      <formula>$F46="Para hoy"</formula>
    </cfRule>
    <cfRule type="expression" dxfId="34039" priority="1212">
      <formula>$F46="En curso"</formula>
    </cfRule>
    <cfRule type="expression" dxfId="34038" priority="1213">
      <formula>$F46="Completada"</formula>
    </cfRule>
    <cfRule type="expression" dxfId="34037" priority="1214">
      <formula>(#REF!=0)*(#REF!&lt;&gt;"")*(LEN(#REF!)=0)*(($F46="")+($F46="En curso"))</formula>
    </cfRule>
    <cfRule type="expression" dxfId="34036" priority="1215">
      <formula>(#REF!&lt;0)*(LEN(#REF!)=0)*(($F46="")+($F46="En curso"))</formula>
    </cfRule>
    <cfRule type="expression" dxfId="34035" priority="1200">
      <formula>$F46="Vencida"</formula>
    </cfRule>
  </conditionalFormatting>
  <conditionalFormatting sqref="E54">
    <cfRule type="expression" dxfId="34034" priority="494">
      <formula>$F54="Completada"</formula>
    </cfRule>
    <cfRule type="expression" dxfId="34033" priority="495">
      <formula>(#REF!=0)*(#REF!&lt;&gt;"")*(LEN(#REF!)=0)*(($F54="")+($F54="En curso"))</formula>
    </cfRule>
    <cfRule type="expression" dxfId="34032" priority="510">
      <formula>$F46="Completada"</formula>
    </cfRule>
    <cfRule type="expression" dxfId="34031" priority="509">
      <formula>$F46="En curso"</formula>
    </cfRule>
    <cfRule type="expression" dxfId="34030" priority="508">
      <formula>$F46="Para hoy"</formula>
    </cfRule>
    <cfRule type="expression" dxfId="34029" priority="507">
      <formula>$F46="Pausada"</formula>
    </cfRule>
    <cfRule type="expression" dxfId="34028" priority="493">
      <formula>$F54="En curso"</formula>
    </cfRule>
    <cfRule type="expression" dxfId="34027" priority="489">
      <formula>$F54="Vencida"</formula>
    </cfRule>
    <cfRule type="expression" dxfId="34026" priority="505">
      <formula>$F46="Vencida"</formula>
    </cfRule>
    <cfRule type="expression" dxfId="34025" priority="496">
      <formula>(#REF!&lt;0)*(LEN(#REF!)=0)*(($F54="")+($F54="En curso"))</formula>
    </cfRule>
    <cfRule type="expression" dxfId="34024" priority="490">
      <formula>$F54="Cancelada"</formula>
    </cfRule>
    <cfRule type="expression" dxfId="34023" priority="506">
      <formula>$F46="Cancelada"</formula>
    </cfRule>
    <cfRule type="expression" dxfId="34022" priority="491">
      <formula>$F54="Pausada"</formula>
    </cfRule>
    <cfRule type="expression" dxfId="34021" priority="492">
      <formula>$F54="Para hoy"</formula>
    </cfRule>
    <cfRule type="expression" dxfId="34020" priority="511">
      <formula>(#REF!=0)*(#REF!&lt;&gt;"")*(LEN(#REF!)=0)*(($F46="")+($F46="En curso"))</formula>
    </cfRule>
    <cfRule type="expression" dxfId="34019" priority="512">
      <formula>(#REF!&lt;0)*(LEN(#REF!)=0)*(($F46="")+($F46="En curso"))</formula>
    </cfRule>
  </conditionalFormatting>
  <conditionalFormatting sqref="E58">
    <cfRule type="expression" dxfId="34018" priority="1052">
      <formula>$F58="Vencida"</formula>
    </cfRule>
    <cfRule type="expression" dxfId="34017" priority="1053">
      <formula>$F58="Cancelada"</formula>
    </cfRule>
    <cfRule type="expression" dxfId="34016" priority="1054">
      <formula>$F58="Pausada"</formula>
    </cfRule>
    <cfRule type="expression" dxfId="34015" priority="1055">
      <formula>$F58="Para hoy"</formula>
    </cfRule>
    <cfRule type="expression" dxfId="34014" priority="1056">
      <formula>$F58="En curso"</formula>
    </cfRule>
    <cfRule type="expression" dxfId="34013" priority="1057">
      <formula>$F58="Completada"</formula>
    </cfRule>
    <cfRule type="expression" dxfId="34012" priority="1058">
      <formula>(#REF!=0)*(#REF!&lt;&gt;"")*(LEN(#REF!)=0)*(($F58="")+($F58="En curso"))</formula>
    </cfRule>
    <cfRule type="expression" dxfId="34011" priority="1059">
      <formula>(#REF!&lt;0)*(LEN(#REF!)=0)*(($F58="")+($F58="En curso"))</formula>
    </cfRule>
  </conditionalFormatting>
  <conditionalFormatting sqref="E62">
    <cfRule type="expression" dxfId="34010" priority="439">
      <formula>(#REF!=0)*(#REF!&lt;&gt;"")*(LEN(#REF!)=0)*(($F55="")+($F55="En curso"))</formula>
    </cfRule>
    <cfRule type="expression" dxfId="34009" priority="442">
      <formula>$F55="Cancelada"</formula>
    </cfRule>
    <cfRule type="expression" dxfId="34008" priority="441">
      <formula>$F55="Vencida"</formula>
    </cfRule>
    <cfRule type="expression" dxfId="34007" priority="440">
      <formula>(#REF!&lt;0)*(LEN(#REF!)=0)*(($F55="")+($F55="En curso"))</formula>
    </cfRule>
    <cfRule type="expression" dxfId="34006" priority="438">
      <formula>$F55="Completada"</formula>
    </cfRule>
    <cfRule type="expression" dxfId="34005" priority="437">
      <formula>$F55="En curso"</formula>
    </cfRule>
    <cfRule type="expression" dxfId="34004" priority="448">
      <formula>(#REF!&lt;0)*(LEN(#REF!)=0)*(($F55="")+($F55="En curso"))</formula>
    </cfRule>
    <cfRule type="expression" dxfId="34003" priority="435">
      <formula>$F55="Pausada"</formula>
    </cfRule>
    <cfRule type="expression" dxfId="34002" priority="434">
      <formula>$F55="Cancelada"</formula>
    </cfRule>
    <cfRule type="expression" dxfId="34001" priority="433">
      <formula>$F55="Vencida"</formula>
    </cfRule>
    <cfRule type="expression" dxfId="34000" priority="447">
      <formula>(#REF!=0)*(#REF!&lt;&gt;"")*(LEN(#REF!)=0)*(($F55="")+($F55="En curso"))</formula>
    </cfRule>
    <cfRule type="expression" dxfId="33999" priority="446">
      <formula>$F55="Completada"</formula>
    </cfRule>
    <cfRule type="expression" dxfId="33998" priority="445">
      <formula>$F55="En curso"</formula>
    </cfRule>
    <cfRule type="expression" dxfId="33997" priority="444">
      <formula>$F55="Para hoy"</formula>
    </cfRule>
    <cfRule type="expression" dxfId="33996" priority="436">
      <formula>$F55="Para hoy"</formula>
    </cfRule>
    <cfRule type="expression" dxfId="33995" priority="443">
      <formula>$F55="Pausada"</formula>
    </cfRule>
  </conditionalFormatting>
  <conditionalFormatting sqref="E63">
    <cfRule type="expression" dxfId="33994" priority="467">
      <formula>$F55="Pausada"</formula>
    </cfRule>
    <cfRule type="expression" dxfId="33993" priority="451">
      <formula>$F63="Pausada"</formula>
    </cfRule>
    <cfRule type="expression" dxfId="33992" priority="468">
      <formula>$F55="Para hoy"</formula>
    </cfRule>
    <cfRule type="expression" dxfId="33991" priority="466">
      <formula>$F55="Cancelada"</formula>
    </cfRule>
    <cfRule type="expression" dxfId="33990" priority="465">
      <formula>$F55="Vencida"</formula>
    </cfRule>
    <cfRule type="expression" dxfId="33989" priority="456">
      <formula>(#REF!&lt;0)*(LEN(#REF!)=0)*(($F63="")+($F63="En curso"))</formula>
    </cfRule>
    <cfRule type="expression" dxfId="33988" priority="470">
      <formula>$F55="Completada"</formula>
    </cfRule>
    <cfRule type="expression" dxfId="33987" priority="471">
      <formula>(#REF!=0)*(#REF!&lt;&gt;"")*(LEN(#REF!)=0)*(($F55="")+($F55="En curso"))</formula>
    </cfRule>
    <cfRule type="expression" dxfId="33986" priority="472">
      <formula>(#REF!&lt;0)*(LEN(#REF!)=0)*(($F55="")+($F55="En curso"))</formula>
    </cfRule>
    <cfRule type="expression" dxfId="33985" priority="450">
      <formula>$F63="Cancelada"</formula>
    </cfRule>
    <cfRule type="expression" dxfId="33984" priority="454">
      <formula>$F63="Completada"</formula>
    </cfRule>
    <cfRule type="expression" dxfId="33983" priority="455">
      <formula>(#REF!=0)*(#REF!&lt;&gt;"")*(LEN(#REF!)=0)*(($F63="")+($F63="En curso"))</formula>
    </cfRule>
    <cfRule type="expression" dxfId="33982" priority="453">
      <formula>$F63="En curso"</formula>
    </cfRule>
    <cfRule type="expression" dxfId="33981" priority="449">
      <formula>$F63="Vencida"</formula>
    </cfRule>
    <cfRule type="expression" dxfId="33980" priority="469">
      <formula>$F55="En curso"</formula>
    </cfRule>
    <cfRule type="expression" dxfId="33979" priority="452">
      <formula>$F63="Para hoy"</formula>
    </cfRule>
  </conditionalFormatting>
  <conditionalFormatting sqref="E65">
    <cfRule type="expression" dxfId="33978" priority="1183">
      <formula>(#REF!&lt;0)*(LEN(#REF!)=0)*(($F43="")+($F43="En curso"))</formula>
    </cfRule>
    <cfRule type="expression" dxfId="33977" priority="1182">
      <formula>(#REF!=0)*(#REF!&lt;&gt;"")*(LEN(#REF!)=0)*(($F43="")+($F43="En curso"))</formula>
    </cfRule>
    <cfRule type="expression" dxfId="33976" priority="1181">
      <formula>$F43="Completada"</formula>
    </cfRule>
    <cfRule type="expression" dxfId="33975" priority="1050">
      <formula>(#REF!=0)*(#REF!&lt;&gt;"")*(LEN(#REF!)=0)*(($F65="")+($F65="En curso"))</formula>
    </cfRule>
    <cfRule type="expression" dxfId="33974" priority="1049">
      <formula>$F65="Completada"</formula>
    </cfRule>
    <cfRule type="expression" dxfId="33973" priority="1048">
      <formula>$F65="En curso"</formula>
    </cfRule>
    <cfRule type="expression" dxfId="33972" priority="1047">
      <formula>$F65="Para hoy"</formula>
    </cfRule>
    <cfRule type="expression" dxfId="33971" priority="1046">
      <formula>$F65="Pausada"</formula>
    </cfRule>
    <cfRule type="expression" dxfId="33970" priority="1045">
      <formula>$F65="Cancelada"</formula>
    </cfRule>
    <cfRule type="expression" dxfId="33969" priority="1044">
      <formula>$F65="Vencida"</formula>
    </cfRule>
    <cfRule type="expression" dxfId="33968" priority="1051">
      <formula>(#REF!&lt;0)*(LEN(#REF!)=0)*(($F65="")+($F65="En curso"))</formula>
    </cfRule>
    <cfRule type="expression" dxfId="33967" priority="1180">
      <formula>$F43="En curso"</formula>
    </cfRule>
    <cfRule type="expression" dxfId="33966" priority="1179">
      <formula>$F43="Para hoy"</formula>
    </cfRule>
    <cfRule type="expression" dxfId="33965" priority="1178">
      <formula>$F43="Pausada"</formula>
    </cfRule>
    <cfRule type="expression" dxfId="33964" priority="1177">
      <formula>$F43="Cancelada"</formula>
    </cfRule>
    <cfRule type="expression" dxfId="33963" priority="1176">
      <formula>$F43="Vencida"</formula>
    </cfRule>
  </conditionalFormatting>
  <conditionalFormatting sqref="E66">
    <cfRule type="expression" dxfId="33962" priority="384">
      <formula>(#REF!&lt;0)*(LEN(#REF!)=0)*(($F63="")+($F63="En curso"))</formula>
    </cfRule>
    <cfRule type="expression" dxfId="33961" priority="383">
      <formula>(#REF!=0)*(#REF!&lt;&gt;"")*(LEN(#REF!)=0)*(($F63="")+($F63="En curso"))</formula>
    </cfRule>
    <cfRule type="expression" dxfId="33960" priority="382">
      <formula>$F63="Completada"</formula>
    </cfRule>
    <cfRule type="expression" dxfId="33959" priority="381">
      <formula>$F63="En curso"</formula>
    </cfRule>
    <cfRule type="expression" dxfId="33958" priority="380">
      <formula>$F63="Para hoy"</formula>
    </cfRule>
    <cfRule type="expression" dxfId="33957" priority="379">
      <formula>$F63="Pausada"</formula>
    </cfRule>
    <cfRule type="expression" dxfId="33956" priority="378">
      <formula>$F63="Cancelada"</formula>
    </cfRule>
    <cfRule type="expression" dxfId="33955" priority="377">
      <formula>$F63="Vencida"</formula>
    </cfRule>
    <cfRule type="expression" dxfId="33954" priority="360">
      <formula>(#REF!&lt;0)*(LEN(#REF!)=0)*(($F62="")+($F62="En curso"))</formula>
    </cfRule>
    <cfRule type="expression" dxfId="33953" priority="358">
      <formula>$F62="Completada"</formula>
    </cfRule>
    <cfRule type="expression" dxfId="33952" priority="357">
      <formula>$F62="En curso"</formula>
    </cfRule>
    <cfRule type="expression" dxfId="33951" priority="356">
      <formula>$F62="Para hoy"</formula>
    </cfRule>
    <cfRule type="expression" dxfId="33950" priority="355">
      <formula>$F62="Pausada"</formula>
    </cfRule>
    <cfRule type="expression" dxfId="33949" priority="354">
      <formula>$F62="Cancelada"</formula>
    </cfRule>
    <cfRule type="expression" dxfId="33948" priority="353">
      <formula>$F62="Vencida"</formula>
    </cfRule>
    <cfRule type="expression" dxfId="33947" priority="359">
      <formula>(#REF!=0)*(#REF!&lt;&gt;"")*(LEN(#REF!)=0)*(($F62="")+($F62="En curso"))</formula>
    </cfRule>
  </conditionalFormatting>
  <conditionalFormatting sqref="E67:E70">
    <cfRule type="expression" dxfId="33946" priority="1187">
      <formula>#REF!="Para hoy"</formula>
    </cfRule>
    <cfRule type="expression" dxfId="33945" priority="1191">
      <formula>(#REF!&lt;0)*(LEN(#REF!)=0)*((#REF!="")+(#REF!="En curso"))</formula>
    </cfRule>
    <cfRule type="expression" dxfId="33944" priority="1190">
      <formula>(#REF!=0)*(#REF!&lt;&gt;"")*(LEN(#REF!)=0)*((#REF!="")+(#REF!="En curso"))</formula>
    </cfRule>
    <cfRule type="expression" dxfId="33943" priority="1189">
      <formula>#REF!="Completada"</formula>
    </cfRule>
    <cfRule type="expression" dxfId="33942" priority="1184">
      <formula>#REF!="Vencida"</formula>
    </cfRule>
    <cfRule type="expression" dxfId="33941" priority="1185">
      <formula>#REF!="Cancelada"</formula>
    </cfRule>
    <cfRule type="expression" dxfId="33940" priority="1188">
      <formula>#REF!="En curso"</formula>
    </cfRule>
    <cfRule type="expression" dxfId="33939" priority="1186">
      <formula>#REF!="Pausada"</formula>
    </cfRule>
  </conditionalFormatting>
  <conditionalFormatting sqref="E75">
    <cfRule type="expression" dxfId="33938" priority="1039">
      <formula>$F75="Para hoy"</formula>
    </cfRule>
    <cfRule type="expression" dxfId="33937" priority="1043">
      <formula>(#REF!&lt;0)*(LEN(#REF!)=0)*(($F75="")+($F75="En curso"))</formula>
    </cfRule>
    <cfRule type="expression" dxfId="33936" priority="1040">
      <formula>$F75="En curso"</formula>
    </cfRule>
    <cfRule type="expression" dxfId="33935" priority="1038">
      <formula>$F75="Pausada"</formula>
    </cfRule>
    <cfRule type="expression" dxfId="33934" priority="1037">
      <formula>$F75="Cancelada"</formula>
    </cfRule>
    <cfRule type="expression" dxfId="33933" priority="1036">
      <formula>$F75="Vencida"</formula>
    </cfRule>
    <cfRule type="expression" dxfId="33932" priority="1042">
      <formula>(#REF!=0)*(#REF!&lt;&gt;"")*(LEN(#REF!)=0)*(($F75="")+($F75="En curso"))</formula>
    </cfRule>
    <cfRule type="expression" dxfId="33931" priority="1041">
      <formula>$F75="Completada"</formula>
    </cfRule>
  </conditionalFormatting>
  <conditionalFormatting sqref="E10:F10 E20">
    <cfRule type="expression" dxfId="33930" priority="1111">
      <formula>(#REF!&lt;0)*(LEN(#REF!)=0)*(($F10="")+($F10="En curso"))</formula>
    </cfRule>
    <cfRule type="expression" dxfId="33929" priority="1104">
      <formula>$F10="Vencida"</formula>
    </cfRule>
    <cfRule type="expression" dxfId="33928" priority="1105">
      <formula>$F10="Cancelada"</formula>
    </cfRule>
    <cfRule type="expression" dxfId="33927" priority="1106">
      <formula>$F10="Pausada"</formula>
    </cfRule>
    <cfRule type="expression" dxfId="33926" priority="1107">
      <formula>$F10="Para hoy"</formula>
    </cfRule>
    <cfRule type="expression" dxfId="33925" priority="1109">
      <formula>$F10="Completada"</formula>
    </cfRule>
    <cfRule type="expression" dxfId="33924" priority="1110">
      <formula>(#REF!=0)*(#REF!&lt;&gt;"")*(LEN(#REF!)=0)*(($F10="")+($F10="En curso"))</formula>
    </cfRule>
    <cfRule type="expression" dxfId="33923" priority="1108">
      <formula>$F10="En curso"</formula>
    </cfRule>
  </conditionalFormatting>
  <conditionalFormatting sqref="F4:F9 C44">
    <cfRule type="expression" dxfId="33922" priority="743">
      <formula>(#REF!&lt;0)*(LEN(#REF!)=0)*(($F4="")+($F4="En curso"))</formula>
    </cfRule>
    <cfRule type="expression" dxfId="33921" priority="741">
      <formula>$F4="Completada"</formula>
    </cfRule>
    <cfRule type="expression" dxfId="33920" priority="740">
      <formula>$F4="En curso"</formula>
    </cfRule>
    <cfRule type="expression" dxfId="33919" priority="739">
      <formula>$F4="Para hoy"</formula>
    </cfRule>
    <cfRule type="expression" dxfId="33918" priority="738">
      <formula>$F4="Pausada"</formula>
    </cfRule>
    <cfRule type="expression" dxfId="33917" priority="737">
      <formula>$F4="Cancelada"</formula>
    </cfRule>
    <cfRule type="expression" dxfId="33916" priority="742">
      <formula>(#REF!=0)*(#REF!&lt;&gt;"")*(LEN(#REF!)=0)*(($F4="")+($F4="En curso"))</formula>
    </cfRule>
  </conditionalFormatting>
  <conditionalFormatting sqref="F11:F19">
    <cfRule type="expression" dxfId="33915" priority="16">
      <formula>(#REF!&lt;0)*(LEN(#REF!)=0)*(($F11="")+($F11="En curso"))</formula>
    </cfRule>
    <cfRule type="expression" dxfId="33914" priority="11">
      <formula>$F11="Pausada"</formula>
    </cfRule>
    <cfRule type="expression" dxfId="33913" priority="9">
      <formula>$F11="Vencida"</formula>
    </cfRule>
    <cfRule type="expression" dxfId="33912" priority="10">
      <formula>$F11="Cancelada"</formula>
    </cfRule>
    <cfRule type="expression" dxfId="33911" priority="12">
      <formula>$F11="Para hoy"</formula>
    </cfRule>
    <cfRule type="expression" dxfId="33910" priority="13">
      <formula>$F11="En curso"</formula>
    </cfRule>
    <cfRule type="expression" dxfId="33909" priority="14">
      <formula>$F11="Completada"</formula>
    </cfRule>
    <cfRule type="expression" dxfId="33908" priority="15">
      <formula>(#REF!=0)*(#REF!&lt;&gt;"")*(LEN(#REF!)=0)*(($F11="")+($F11="En curso"))</formula>
    </cfRule>
  </conditionalFormatting>
  <conditionalFormatting sqref="F24:F27">
    <cfRule type="expression" dxfId="33907" priority="92">
      <formula>$F24="Para hoy"</formula>
    </cfRule>
    <cfRule type="expression" dxfId="33906" priority="93">
      <formula>$F24="En curso"</formula>
    </cfRule>
    <cfRule type="expression" dxfId="33905" priority="94">
      <formula>$F24="Completada"</formula>
    </cfRule>
    <cfRule type="expression" dxfId="33904" priority="95">
      <formula>(#REF!=0)*(#REF!&lt;&gt;"")*(LEN(#REF!)=0)*(($F24="")+($F24="En curso"))</formula>
    </cfRule>
    <cfRule type="expression" dxfId="33903" priority="96">
      <formula>(#REF!&lt;0)*(LEN(#REF!)=0)*(($F24="")+($F24="En curso"))</formula>
    </cfRule>
    <cfRule type="expression" dxfId="33902" priority="89">
      <formula>$F24="Vencida"</formula>
    </cfRule>
    <cfRule type="expression" dxfId="33901" priority="90">
      <formula>$F24="Cancelada"</formula>
    </cfRule>
    <cfRule type="expression" dxfId="33900" priority="91">
      <formula>$F24="Pausada"</formula>
    </cfRule>
  </conditionalFormatting>
  <conditionalFormatting sqref="F29:F37">
    <cfRule type="expression" dxfId="33899" priority="583">
      <formula>(#REF!=0)*(#REF!&lt;&gt;"")*(LEN(#REF!)=0)*(($F29="")+($F29="En curso"))</formula>
    </cfRule>
    <cfRule type="expression" dxfId="33898" priority="584">
      <formula>(#REF!&lt;0)*(LEN(#REF!)=0)*(($F29="")+($F29="En curso"))</formula>
    </cfRule>
    <cfRule type="expression" dxfId="33897" priority="578">
      <formula>$F29="Cancelada"</formula>
    </cfRule>
    <cfRule type="expression" dxfId="33896" priority="579">
      <formula>$F29="Pausada"</formula>
    </cfRule>
    <cfRule type="expression" dxfId="33895" priority="580">
      <formula>$F29="Para hoy"</formula>
    </cfRule>
    <cfRule type="expression" dxfId="33894" priority="582">
      <formula>$F29="Completada"</formula>
    </cfRule>
    <cfRule type="expression" dxfId="33893" priority="581">
      <formula>$F29="En curso"</formula>
    </cfRule>
    <cfRule type="expression" dxfId="33892" priority="577">
      <formula>$F29="Vencida"</formula>
    </cfRule>
  </conditionalFormatting>
  <conditionalFormatting sqref="F42:F55">
    <cfRule type="expression" dxfId="33891" priority="232">
      <formula>$F42="Completada"</formula>
    </cfRule>
    <cfRule type="expression" dxfId="33890" priority="231">
      <formula>$F42="En curso"</formula>
    </cfRule>
    <cfRule type="expression" dxfId="33889" priority="230">
      <formula>$F42="Para hoy"</formula>
    </cfRule>
    <cfRule type="expression" dxfId="33888" priority="229">
      <formula>$F42="Pausada"</formula>
    </cfRule>
    <cfRule type="expression" dxfId="33887" priority="228">
      <formula>$F42="Cancelada"</formula>
    </cfRule>
    <cfRule type="expression" dxfId="33886" priority="234">
      <formula>(#REF!&lt;0)*(LEN(#REF!)=0)*(($F42="")+($F42="En curso"))</formula>
    </cfRule>
    <cfRule type="expression" dxfId="33885" priority="233">
      <formula>(#REF!=0)*(#REF!&lt;&gt;"")*(LEN(#REF!)=0)*(($F42="")+($F42="En curso"))</formula>
    </cfRule>
    <cfRule type="expression" dxfId="33884" priority="227">
      <formula>$F42="Vencida"</formula>
    </cfRule>
  </conditionalFormatting>
  <conditionalFormatting sqref="F62:F69">
    <cfRule type="expression" dxfId="33883" priority="385">
      <formula>$F62="Vencida"</formula>
    </cfRule>
    <cfRule type="expression" dxfId="33882" priority="386">
      <formula>$F62="Cancelada"</formula>
    </cfRule>
    <cfRule type="expression" dxfId="33881" priority="387">
      <formula>$F62="Pausada"</formula>
    </cfRule>
    <cfRule type="expression" dxfId="33880" priority="389">
      <formula>$F62="En curso"</formula>
    </cfRule>
    <cfRule type="expression" dxfId="33879" priority="390">
      <formula>$F62="Completada"</formula>
    </cfRule>
    <cfRule type="expression" dxfId="33878" priority="391">
      <formula>(#REF!=0)*(#REF!&lt;&gt;"")*(LEN(#REF!)=0)*(($F62="")+($F62="En curso"))</formula>
    </cfRule>
    <cfRule type="expression" dxfId="33877" priority="392">
      <formula>(#REF!&lt;0)*(LEN(#REF!)=0)*(($F62="")+($F62="En curso"))</formula>
    </cfRule>
    <cfRule type="expression" dxfId="33876" priority="388">
      <formula>$F62="Para hoy"</formula>
    </cfRule>
  </conditionalFormatting>
  <conditionalFormatting sqref="G4:G10">
    <cfRule type="expression" dxfId="33875" priority="790">
      <formula>#REF!="Vencida"</formula>
    </cfRule>
    <cfRule type="expression" dxfId="33874" priority="793">
      <formula>#REF!="Para hoy"</formula>
    </cfRule>
    <cfRule type="expression" dxfId="33873" priority="792">
      <formula>#REF!="Pausada"</formula>
    </cfRule>
    <cfRule type="expression" dxfId="33872" priority="791">
      <formula>#REF!="Cancelada"</formula>
    </cfRule>
    <cfRule type="expression" dxfId="33871" priority="797">
      <formula>(#REF!&lt;0)*(LEN(#REF!)=0)*((#REF!="")+(#REF!="En curso"))</formula>
    </cfRule>
    <cfRule type="expression" dxfId="33870" priority="796">
      <formula>(#REF!=0)*(#REF!&lt;&gt;"")*(LEN(#REF!)=0)*((#REF!="")+(#REF!="En curso"))</formula>
    </cfRule>
    <cfRule type="expression" dxfId="33869" priority="795">
      <formula>#REF!="Completada"</formula>
    </cfRule>
    <cfRule type="expression" dxfId="33868" priority="794">
      <formula>#REF!="En curso"</formula>
    </cfRule>
  </conditionalFormatting>
  <conditionalFormatting sqref="G5">
    <cfRule type="expression" dxfId="33867" priority="782">
      <formula>#REF!="Vencida"</formula>
    </cfRule>
    <cfRule type="expression" dxfId="33866" priority="783">
      <formula>#REF!="Cancelada"</formula>
    </cfRule>
    <cfRule type="expression" dxfId="33865" priority="789">
      <formula>(#REF!&lt;0)*(LEN(#REF!)=0)*((#REF!="")+(#REF!="En curso"))</formula>
    </cfRule>
    <cfRule type="expression" dxfId="33864" priority="788">
      <formula>(#REF!=0)*(#REF!&lt;&gt;"")*(LEN(#REF!)=0)*((#REF!="")+(#REF!="En curso"))</formula>
    </cfRule>
    <cfRule type="expression" dxfId="33863" priority="785">
      <formula>#REF!="Para hoy"</formula>
    </cfRule>
    <cfRule type="expression" dxfId="33862" priority="787">
      <formula>#REF!="Completada"</formula>
    </cfRule>
    <cfRule type="expression" dxfId="33861" priority="784">
      <formula>#REF!="Pausada"</formula>
    </cfRule>
    <cfRule type="expression" dxfId="33860" priority="786">
      <formula>#REF!="En curso"</formula>
    </cfRule>
  </conditionalFormatting>
  <conditionalFormatting sqref="G24:G25">
    <cfRule type="expression" dxfId="33859" priority="152">
      <formula>(#REF!&lt;0)*(LEN(#REF!)=0)*((#REF!="")+(#REF!="En curso"))</formula>
    </cfRule>
    <cfRule type="expression" dxfId="33858" priority="149">
      <formula>#REF!="En curso"</formula>
    </cfRule>
    <cfRule type="expression" dxfId="33857" priority="151">
      <formula>(#REF!=0)*(#REF!&lt;&gt;"")*(LEN(#REF!)=0)*((#REF!="")+(#REF!="En curso"))</formula>
    </cfRule>
    <cfRule type="expression" dxfId="33856" priority="150">
      <formula>#REF!="Completada"</formula>
    </cfRule>
    <cfRule type="expression" dxfId="33855" priority="148">
      <formula>#REF!="Para hoy"</formula>
    </cfRule>
    <cfRule type="expression" dxfId="33854" priority="147">
      <formula>#REF!="Pausada"</formula>
    </cfRule>
    <cfRule type="expression" dxfId="33853" priority="146">
      <formula>#REF!="Cancelada"</formula>
    </cfRule>
    <cfRule type="expression" dxfId="33852" priority="145">
      <formula>#REF!="Vencida"</formula>
    </cfRule>
  </conditionalFormatting>
  <conditionalFormatting sqref="G24:G27">
    <cfRule type="expression" dxfId="33851" priority="160">
      <formula>(#REF!&lt;0)*(LEN(#REF!)=0)*((#REF!="")+(#REF!="En curso"))</formula>
    </cfRule>
    <cfRule type="expression" dxfId="33850" priority="159">
      <formula>(#REF!=0)*(#REF!&lt;&gt;"")*(LEN(#REF!)=0)*((#REF!="")+(#REF!="En curso"))</formula>
    </cfRule>
    <cfRule type="expression" dxfId="33849" priority="158">
      <formula>#REF!="Completada"</formula>
    </cfRule>
    <cfRule type="expression" dxfId="33848" priority="157">
      <formula>#REF!="En curso"</formula>
    </cfRule>
    <cfRule type="expression" dxfId="33847" priority="156">
      <formula>#REF!="Para hoy"</formula>
    </cfRule>
    <cfRule type="expression" dxfId="33846" priority="155">
      <formula>#REF!="Pausada"</formula>
    </cfRule>
    <cfRule type="expression" dxfId="33845" priority="154">
      <formula>#REF!="Cancelada"</formula>
    </cfRule>
    <cfRule type="expression" dxfId="33844" priority="153">
      <formula>#REF!="Vencida"</formula>
    </cfRule>
  </conditionalFormatting>
  <conditionalFormatting sqref="G26">
    <cfRule type="expression" dxfId="33843" priority="165">
      <formula>#REF!="Pausada"</formula>
    </cfRule>
    <cfRule type="expression" dxfId="33842" priority="164">
      <formula>#REF!="Cancelada"</formula>
    </cfRule>
    <cfRule type="expression" dxfId="33841" priority="168">
      <formula>#REF!="Completada"</formula>
    </cfRule>
    <cfRule type="expression" dxfId="33840" priority="1080">
      <formula>#REF!="Vencida"</formula>
    </cfRule>
    <cfRule type="expression" dxfId="33839" priority="1081">
      <formula>#REF!="Cancelada"</formula>
    </cfRule>
    <cfRule type="expression" dxfId="33838" priority="1082">
      <formula>#REF!="Pausada"</formula>
    </cfRule>
    <cfRule type="expression" dxfId="33837" priority="169">
      <formula>(#REF!=0)*(#REF!&lt;&gt;"")*(LEN(#REF!)=0)*((#REF!="")+(#REF!="En curso"))</formula>
    </cfRule>
    <cfRule type="expression" dxfId="33836" priority="1083">
      <formula>#REF!="Para hoy"</formula>
    </cfRule>
    <cfRule type="expression" dxfId="33835" priority="170">
      <formula>(#REF!&lt;0)*(LEN(#REF!)=0)*((#REF!="")+(#REF!="En curso"))</formula>
    </cfRule>
    <cfRule type="expression" dxfId="33834" priority="1085">
      <formula>#REF!="Completada"</formula>
    </cfRule>
    <cfRule type="expression" dxfId="33833" priority="163">
      <formula>#REF!="Vencida"</formula>
    </cfRule>
    <cfRule type="expression" dxfId="33832" priority="166">
      <formula>#REF!="Para hoy"</formula>
    </cfRule>
    <cfRule type="expression" dxfId="33831" priority="1084">
      <formula>#REF!="En curso"</formula>
    </cfRule>
    <cfRule type="expression" dxfId="33830" priority="167">
      <formula>#REF!="En curso"</formula>
    </cfRule>
    <cfRule type="expression" dxfId="33829" priority="1086">
      <formula>(#REF!=0)*(#REF!&lt;&gt;"")*(LEN(#REF!)=0)*((#REF!="")+(#REF!="En curso"))</formula>
    </cfRule>
    <cfRule type="expression" dxfId="33828" priority="1087">
      <formula>(#REF!&lt;0)*(LEN(#REF!)=0)*((#REF!="")+(#REF!="En curso"))</formula>
    </cfRule>
  </conditionalFormatting>
  <conditionalFormatting sqref="G29:G37">
    <cfRule type="expression" dxfId="33827" priority="1096">
      <formula>#REF!="Vencida"</formula>
    </cfRule>
    <cfRule type="expression" dxfId="33826" priority="1097">
      <formula>#REF!="Cancelada"</formula>
    </cfRule>
    <cfRule type="expression" dxfId="33825" priority="1098">
      <formula>#REF!="Pausada"</formula>
    </cfRule>
    <cfRule type="expression" dxfId="33824" priority="1099">
      <formula>#REF!="Para hoy"</formula>
    </cfRule>
    <cfRule type="expression" dxfId="33823" priority="1100">
      <formula>#REF!="En curso"</formula>
    </cfRule>
    <cfRule type="expression" dxfId="33822" priority="1101">
      <formula>#REF!="Completada"</formula>
    </cfRule>
    <cfRule type="expression" dxfId="33821" priority="1102">
      <formula>(#REF!=0)*(#REF!&lt;&gt;"")*(LEN(#REF!)=0)*((#REF!="")+(#REF!="En curso"))</formula>
    </cfRule>
    <cfRule type="expression" dxfId="33820" priority="1103">
      <formula>(#REF!&lt;0)*(LEN(#REF!)=0)*((#REF!="")+(#REF!="En curso"))</formula>
    </cfRule>
  </conditionalFormatting>
  <conditionalFormatting sqref="G31">
    <cfRule type="expression" dxfId="33819" priority="866">
      <formula>#REF!="Pausada"</formula>
    </cfRule>
    <cfRule type="expression" dxfId="33818" priority="869">
      <formula>#REF!="Completada"</formula>
    </cfRule>
    <cfRule type="expression" dxfId="33817" priority="868">
      <formula>#REF!="En curso"</formula>
    </cfRule>
    <cfRule type="expression" dxfId="33816" priority="865">
      <formula>#REF!="Cancelada"</formula>
    </cfRule>
    <cfRule type="expression" dxfId="33815" priority="864">
      <formula>#REF!="Vencida"</formula>
    </cfRule>
    <cfRule type="expression" dxfId="33814" priority="867">
      <formula>#REF!="Para hoy"</formula>
    </cfRule>
    <cfRule type="expression" dxfId="33813" priority="871">
      <formula>(#REF!&lt;0)*(LEN(#REF!)=0)*((#REF!="")+(#REF!="En curso"))</formula>
    </cfRule>
    <cfRule type="expression" dxfId="33812" priority="870">
      <formula>(#REF!=0)*(#REF!&lt;&gt;"")*(LEN(#REF!)=0)*((#REF!="")+(#REF!="En curso"))</formula>
    </cfRule>
  </conditionalFormatting>
  <conditionalFormatting sqref="G42">
    <cfRule type="expression" dxfId="33811" priority="322">
      <formula>#REF!="Para hoy"</formula>
    </cfRule>
    <cfRule type="expression" dxfId="33810" priority="321">
      <formula>#REF!="Pausada"</formula>
    </cfRule>
    <cfRule type="expression" dxfId="33809" priority="323">
      <formula>#REF!="En curso"</formula>
    </cfRule>
    <cfRule type="expression" dxfId="33808" priority="324">
      <formula>#REF!="Completada"</formula>
    </cfRule>
    <cfRule type="expression" dxfId="33807" priority="319">
      <formula>#REF!="Vencida"</formula>
    </cfRule>
    <cfRule type="expression" dxfId="33806" priority="320">
      <formula>#REF!="Cancelada"</formula>
    </cfRule>
    <cfRule type="expression" dxfId="33805" priority="326">
      <formula>(#REF!&lt;0)*(LEN(#REF!)=0)*((#REF!="")+(#REF!="En curso"))</formula>
    </cfRule>
    <cfRule type="expression" dxfId="33804" priority="325">
      <formula>(#REF!=0)*(#REF!&lt;&gt;"")*(LEN(#REF!)=0)*((#REF!="")+(#REF!="En curso"))</formula>
    </cfRule>
  </conditionalFormatting>
  <conditionalFormatting sqref="G42:G44">
    <cfRule type="expression" dxfId="33803" priority="271">
      <formula>#REF!="En curso"</formula>
    </cfRule>
    <cfRule type="expression" dxfId="33802" priority="267">
      <formula>#REF!="Vencida"</formula>
    </cfRule>
    <cfRule type="expression" dxfId="33801" priority="268">
      <formula>#REF!="Cancelada"</formula>
    </cfRule>
    <cfRule type="expression" dxfId="33800" priority="273">
      <formula>(#REF!=0)*(#REF!&lt;&gt;"")*(LEN(#REF!)=0)*((#REF!="")+(#REF!="En curso"))</formula>
    </cfRule>
    <cfRule type="expression" dxfId="33799" priority="270">
      <formula>#REF!="Para hoy"</formula>
    </cfRule>
    <cfRule type="expression" dxfId="33798" priority="269">
      <formula>#REF!="Pausada"</formula>
    </cfRule>
    <cfRule type="expression" dxfId="33797" priority="272">
      <formula>#REF!="Completada"</formula>
    </cfRule>
    <cfRule type="expression" dxfId="33796" priority="274">
      <formula>(#REF!&lt;0)*(LEN(#REF!)=0)*((#REF!="")+(#REF!="En curso"))</formula>
    </cfRule>
  </conditionalFormatting>
  <conditionalFormatting sqref="G43">
    <cfRule type="expression" dxfId="33795" priority="263">
      <formula>#REF!="En curso"</formula>
    </cfRule>
    <cfRule type="expression" dxfId="33794" priority="265">
      <formula>(#REF!=0)*(#REF!&lt;&gt;"")*(LEN(#REF!)=0)*((#REF!="")+(#REF!="En curso"))</formula>
    </cfRule>
    <cfRule type="expression" dxfId="33793" priority="266">
      <formula>(#REF!&lt;0)*(LEN(#REF!)=0)*((#REF!="")+(#REF!="En curso"))</formula>
    </cfRule>
    <cfRule type="expression" dxfId="33792" priority="264">
      <formula>#REF!="Completada"</formula>
    </cfRule>
    <cfRule type="expression" dxfId="33791" priority="262">
      <formula>#REF!="Para hoy"</formula>
    </cfRule>
    <cfRule type="expression" dxfId="33790" priority="261">
      <formula>#REF!="Pausada"</formula>
    </cfRule>
    <cfRule type="expression" dxfId="33789" priority="260">
      <formula>#REF!="Cancelada"</formula>
    </cfRule>
    <cfRule type="expression" dxfId="33788" priority="259">
      <formula>#REF!="Vencida"</formula>
    </cfRule>
  </conditionalFormatting>
  <conditionalFormatting sqref="G44:G54">
    <cfRule type="expression" dxfId="33787" priority="768">
      <formula>#REF!="Vencida"</formula>
    </cfRule>
    <cfRule type="expression" dxfId="33786" priority="775">
      <formula>(#REF!&lt;0)*(LEN(#REF!)=0)*((#REF!="")+(#REF!="En curso"))</formula>
    </cfRule>
    <cfRule type="expression" dxfId="33785" priority="774">
      <formula>(#REF!=0)*(#REF!&lt;&gt;"")*(LEN(#REF!)=0)*((#REF!="")+(#REF!="En curso"))</formula>
    </cfRule>
    <cfRule type="expression" dxfId="33784" priority="769">
      <formula>#REF!="Cancelada"</formula>
    </cfRule>
    <cfRule type="expression" dxfId="33783" priority="770">
      <formula>#REF!="Pausada"</formula>
    </cfRule>
    <cfRule type="expression" dxfId="33782" priority="771">
      <formula>#REF!="Para hoy"</formula>
    </cfRule>
    <cfRule type="expression" dxfId="33781" priority="772">
      <formula>#REF!="En curso"</formula>
    </cfRule>
    <cfRule type="expression" dxfId="33780" priority="773">
      <formula>#REF!="Completada"</formula>
    </cfRule>
  </conditionalFormatting>
  <conditionalFormatting sqref="G62:G69">
    <cfRule type="expression" dxfId="33779" priority="404">
      <formula>#REF!="Para hoy"</formula>
    </cfRule>
    <cfRule type="expression" dxfId="33778" priority="406">
      <formula>#REF!="Completada"</formula>
    </cfRule>
    <cfRule type="expression" dxfId="33777" priority="402">
      <formula>#REF!="Cancelada"</formula>
    </cfRule>
    <cfRule type="expression" dxfId="33776" priority="401">
      <formula>#REF!="Vencida"</formula>
    </cfRule>
    <cfRule type="expression" dxfId="33775" priority="403">
      <formula>#REF!="Pausada"</formula>
    </cfRule>
    <cfRule type="expression" dxfId="33774" priority="405">
      <formula>#REF!="En curso"</formula>
    </cfRule>
    <cfRule type="expression" dxfId="33773" priority="407">
      <formula>(#REF!=0)*(#REF!&lt;&gt;"")*(LEN(#REF!)=0)*((#REF!="")+(#REF!="En curso"))</formula>
    </cfRule>
    <cfRule type="expression" dxfId="33772" priority="408">
      <formula>(#REF!&lt;0)*(LEN(#REF!)=0)*((#REF!="")+(#REF!="En curso"))</formula>
    </cfRule>
  </conditionalFormatting>
  <conditionalFormatting sqref="G66">
    <cfRule type="expression" dxfId="33771" priority="400">
      <formula>(#REF!&lt;0)*(LEN(#REF!)=0)*((#REF!="")+(#REF!="En curso"))</formula>
    </cfRule>
    <cfRule type="expression" dxfId="33770" priority="398">
      <formula>#REF!="Completada"</formula>
    </cfRule>
    <cfRule type="expression" dxfId="33769" priority="397">
      <formula>#REF!="En curso"</formula>
    </cfRule>
    <cfRule type="expression" dxfId="33768" priority="394">
      <formula>#REF!="Cancelada"</formula>
    </cfRule>
    <cfRule type="expression" dxfId="33767" priority="395">
      <formula>#REF!="Pausada"</formula>
    </cfRule>
    <cfRule type="expression" dxfId="33766" priority="396">
      <formula>#REF!="Para hoy"</formula>
    </cfRule>
    <cfRule type="expression" dxfId="33765" priority="399">
      <formula>(#REF!=0)*(#REF!&lt;&gt;"")*(LEN(#REF!)=0)*((#REF!="")+(#REF!="En curso"))</formula>
    </cfRule>
    <cfRule type="expression" dxfId="33764" priority="393">
      <formula>#REF!="Vencida"</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4:B35 B62 B32 B55:B56 B45:B53 B64:B65 B43 B24:B25 B29:B30 B27 B4:B10" xr:uid="{7F65A659-F7FE-4769-BD32-90B01C115423}">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46 F48:F55 F42:F44 F66 F24:F27 F29:F36 F4:F19" xr:uid="{18E6443D-A0FA-4FC5-A6F2-E13F77BEA500}">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33:E37 E66:E70 E42:E54 E62:E63 E24:E27 E29:E31 E20 E4:E10" xr:uid="{9CE38843-BB26-4884-889B-12963DE20680}"/>
    <dataValidation type="list" errorStyle="warning" allowBlank="1" showInputMessage="1" showErrorMessage="1" error="Seleccione un estado de la lista. Seleccione CANCELAR, presione ALT+FLECHA ABAJO para mostrar las opciones y, después, FLECHA ABAJO y ENTRAR para realizar la selección." sqref="F8 F47 F37 F45 F62:F65 F67:F69" xr:uid="{B464A5CB-57D4-4F97-9E43-B51A2848C4AD}">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6:C69 C42:C54 C62:C63 C24:C27 C29:C37 C4:C19" xr:uid="{6C53105E-F965-4969-AFF1-DB3C28B8D6C0}">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4 B33 B66:B70 B36:B37 B44 B31 B63 B42 B26" xr:uid="{3ECA9E62-299C-4D07-8246-762A57F75C65}">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2:E22 B40:E40 B60:E60" xr:uid="{2A95971F-EDE1-4E9C-8281-29B8528A937B}"/>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2 A40 A60" xr:uid="{FD44EA27-A8D8-455B-B2A8-EF067CE0032E}"/>
    <dataValidation allowBlank="1" showInputMessage="1" showErrorMessage="1" prompt="Seleccione el estado en esta columna, debajo de este encabezado. Presione ALT+FLECHA ABAJO para mostrar las opciones y, después, FLECHA ABAJO y ENTRAR para realizar la selección." sqref="F3 F47 F23 F37 F45 F61:F65 F67:F69 F41" xr:uid="{D410BF0C-EE3D-4B17-9CF7-795027606F69}"/>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3:E23 B41:E41 B61:E61 C67:D69 D67:D70 C36:D37 C47" xr:uid="{B345D7B3-75D7-4649-A8F5-CA32D0153018}"/>
    <dataValidation allowBlank="1" showInputMessage="1" showErrorMessage="1" prompt="Escriba las notas en esta columna, debajo de este encabezado." sqref="G3:G4 G45:G54 G67:G69 G23 G30 G32:G37 G41 G61:G65" xr:uid="{EA4B17F3-E05F-478B-84C3-CB259B949240}"/>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DE42-ABF6-4A7D-9DE3-6B8A911F0FB5}">
  <sheetPr>
    <tabColor theme="4"/>
    <pageSetUpPr autoPageBreaks="0" fitToPage="1"/>
  </sheetPr>
  <dimension ref="A1:Q86"/>
  <sheetViews>
    <sheetView showGridLines="0" zoomScale="90" zoomScaleNormal="90" workbookViewId="0">
      <selection activeCell="D4" sqref="D4:D5"/>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164</v>
      </c>
      <c r="C1" s="430"/>
      <c r="D1" s="430"/>
      <c r="E1" s="430"/>
      <c r="F1" s="425"/>
      <c r="G1" s="425"/>
      <c r="H1" s="425"/>
      <c r="I1" s="425"/>
      <c r="J1" s="425"/>
      <c r="K1" s="425"/>
      <c r="L1" s="425"/>
      <c r="M1" s="425"/>
      <c r="N1" s="425"/>
      <c r="O1" s="425"/>
      <c r="P1" s="425"/>
      <c r="Q1" s="425"/>
    </row>
    <row r="2" spans="1:17" s="14" customFormat="1" ht="34.5">
      <c r="A2" s="12"/>
      <c r="B2" s="431" t="s">
        <v>165</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ht="16.899999999999999" customHeight="1">
      <c r="A4" s="25"/>
      <c r="B4" s="16"/>
      <c r="C4" s="10"/>
      <c r="D4" t="s">
        <v>78</v>
      </c>
      <c r="E4" s="10">
        <v>7</v>
      </c>
      <c r="F4"/>
      <c r="G4" s="17"/>
      <c r="H4" s="25"/>
      <c r="I4"/>
      <c r="J4" s="25"/>
      <c r="K4" s="25"/>
      <c r="L4" s="25"/>
      <c r="M4" s="25"/>
      <c r="N4" s="25"/>
      <c r="O4" s="25"/>
      <c r="P4" s="25"/>
      <c r="Q4" s="25"/>
    </row>
    <row r="5" spans="1:17">
      <c r="A5" s="25"/>
      <c r="B5" s="16"/>
      <c r="C5" s="10"/>
      <c r="D5" s="144" t="s">
        <v>166</v>
      </c>
      <c r="E5" s="10">
        <v>8</v>
      </c>
      <c r="F5"/>
      <c r="G5" s="19"/>
      <c r="H5" s="25"/>
      <c r="I5"/>
      <c r="J5" s="25"/>
      <c r="K5" s="25"/>
      <c r="L5" s="25"/>
      <c r="M5" s="25"/>
      <c r="N5" s="25"/>
      <c r="O5" s="25"/>
      <c r="P5" s="25"/>
      <c r="Q5" s="25"/>
    </row>
    <row r="6" spans="1:17" ht="21.4" customHeight="1">
      <c r="A6" s="25"/>
      <c r="B6" s="16"/>
      <c r="C6" s="10"/>
      <c r="D6"/>
      <c r="E6" s="10"/>
      <c r="F6"/>
      <c r="G6" s="111"/>
      <c r="H6" s="25"/>
      <c r="I6"/>
      <c r="J6" s="25"/>
      <c r="K6" s="25"/>
      <c r="L6" s="25"/>
      <c r="M6" s="25"/>
      <c r="N6" s="25"/>
      <c r="O6" s="25"/>
      <c r="P6" s="25"/>
      <c r="Q6" s="25"/>
    </row>
    <row r="7" spans="1:17" ht="20.65" customHeight="1">
      <c r="A7" s="25"/>
      <c r="B7" s="16"/>
      <c r="C7" s="10"/>
      <c r="D7"/>
      <c r="E7" s="10"/>
      <c r="F7"/>
      <c r="G7" s="111"/>
      <c r="H7" s="25"/>
      <c r="I7"/>
      <c r="J7" s="25"/>
      <c r="K7" s="25"/>
      <c r="L7" s="25"/>
      <c r="M7" s="25"/>
      <c r="N7" s="25"/>
      <c r="O7" s="25"/>
      <c r="P7" s="25"/>
      <c r="Q7" s="25"/>
    </row>
    <row r="8" spans="1:17">
      <c r="A8" s="25"/>
      <c r="B8" s="16"/>
      <c r="C8" s="10"/>
      <c r="D8"/>
      <c r="E8" s="10"/>
      <c r="F8" s="6"/>
      <c r="G8" s="11"/>
      <c r="H8" s="25"/>
      <c r="I8" s="25"/>
      <c r="J8" s="25"/>
      <c r="K8" s="25"/>
      <c r="L8" s="25"/>
      <c r="M8" s="25"/>
      <c r="N8" s="25"/>
      <c r="O8" s="25"/>
      <c r="P8" s="25"/>
      <c r="Q8" s="25"/>
    </row>
    <row r="9" spans="1:17">
      <c r="A9" s="25"/>
      <c r="B9" s="16"/>
      <c r="C9" s="10"/>
      <c r="D9" s="144"/>
      <c r="E9" s="10"/>
      <c r="F9"/>
      <c r="G9" s="17"/>
      <c r="H9" s="25"/>
      <c r="I9"/>
      <c r="J9" s="25"/>
      <c r="K9" s="25"/>
      <c r="L9" s="25"/>
      <c r="M9" s="25"/>
      <c r="N9" s="25"/>
      <c r="O9" s="25"/>
      <c r="P9" s="25"/>
      <c r="Q9" s="25"/>
    </row>
    <row r="10" spans="1:17" ht="13.9" customHeight="1">
      <c r="A10" s="25"/>
      <c r="B10" s="16"/>
      <c r="C10" s="10"/>
      <c r="D10" s="144"/>
      <c r="E10" s="145"/>
      <c r="F10"/>
      <c r="G10" s="111"/>
      <c r="H10" s="25"/>
      <c r="I10"/>
      <c r="J10" s="25"/>
      <c r="K10" s="25"/>
      <c r="L10" s="25"/>
      <c r="M10" s="25"/>
      <c r="N10" s="25"/>
      <c r="O10" s="25"/>
      <c r="P10" s="25"/>
      <c r="Q10" s="25"/>
    </row>
    <row r="11" spans="1:17">
      <c r="A11" s="25"/>
      <c r="B11" s="146"/>
      <c r="C11" s="10"/>
      <c r="D11" s="144"/>
      <c r="E11" s="25"/>
      <c r="F11"/>
      <c r="G11" s="147"/>
      <c r="H11" s="25"/>
      <c r="I11" s="25"/>
      <c r="J11" s="25"/>
      <c r="K11" s="25"/>
      <c r="L11" s="25"/>
      <c r="M11" s="25"/>
      <c r="N11" s="25"/>
      <c r="O11" s="25"/>
      <c r="P11" s="25"/>
      <c r="Q11" s="25"/>
    </row>
    <row r="12" spans="1:17">
      <c r="A12" s="25"/>
      <c r="B12" s="16"/>
      <c r="C12" s="10"/>
      <c r="D12" s="144"/>
      <c r="E12" s="10"/>
      <c r="F12"/>
      <c r="G12" s="17"/>
      <c r="H12" s="25"/>
      <c r="I12" s="25"/>
      <c r="J12" s="25"/>
      <c r="K12" s="25"/>
      <c r="L12" s="25"/>
      <c r="M12" s="25"/>
      <c r="N12" s="25"/>
      <c r="O12" s="25"/>
      <c r="P12" s="25"/>
      <c r="Q12" s="25"/>
    </row>
    <row r="13" spans="1:17">
      <c r="A13" s="25"/>
      <c r="B13" s="16"/>
      <c r="C13" s="10"/>
      <c r="D13" s="144"/>
      <c r="E13" s="10"/>
      <c r="F13"/>
      <c r="G13" s="17"/>
      <c r="H13" s="25"/>
      <c r="I13" s="25"/>
      <c r="J13" s="25"/>
      <c r="K13" s="25"/>
      <c r="L13" s="25"/>
      <c r="M13" s="25"/>
      <c r="N13" s="25"/>
      <c r="O13" s="25"/>
      <c r="P13" s="25"/>
      <c r="Q13" s="25"/>
    </row>
    <row r="14" spans="1:17">
      <c r="A14" s="25"/>
      <c r="B14" s="16"/>
      <c r="C14" s="10"/>
      <c r="D14" t="s">
        <v>122</v>
      </c>
      <c r="E14" s="10"/>
      <c r="F14"/>
      <c r="G14" s="17"/>
      <c r="H14" s="25"/>
      <c r="I14" s="25"/>
      <c r="J14" s="25"/>
      <c r="K14" s="25"/>
      <c r="L14" s="25"/>
      <c r="M14" s="25"/>
      <c r="N14" s="25"/>
      <c r="O14" s="25"/>
      <c r="P14" s="25"/>
      <c r="Q14" s="25"/>
    </row>
    <row r="15" spans="1:17">
      <c r="A15" s="25"/>
      <c r="B15" s="16"/>
      <c r="C15" s="10"/>
      <c r="D15"/>
      <c r="E15" s="10"/>
      <c r="F15"/>
      <c r="G15" s="17"/>
      <c r="H15" s="25"/>
      <c r="I15" s="25"/>
      <c r="J15" s="25"/>
      <c r="K15" s="25"/>
      <c r="L15" s="25"/>
      <c r="M15" s="25"/>
      <c r="N15" s="25"/>
      <c r="O15" s="25"/>
      <c r="P15" s="25"/>
      <c r="Q15" s="25"/>
    </row>
    <row r="16" spans="1:17">
      <c r="A16" s="25"/>
      <c r="B16" s="16"/>
      <c r="C16" s="10"/>
      <c r="D16" t="s">
        <v>124</v>
      </c>
      <c r="E16" s="10">
        <v>4.7</v>
      </c>
      <c r="F16"/>
      <c r="G16" s="17"/>
      <c r="H16" s="25"/>
      <c r="I16" s="25"/>
      <c r="J16" s="25"/>
      <c r="K16" s="25"/>
      <c r="L16" s="25"/>
      <c r="M16" s="25"/>
      <c r="N16" s="25"/>
      <c r="O16" s="25"/>
      <c r="P16" s="25"/>
      <c r="Q16" s="25"/>
    </row>
    <row r="17" spans="1:17">
      <c r="A17" s="25"/>
      <c r="B17" s="16"/>
      <c r="C17" s="10"/>
      <c r="D17" t="s">
        <v>120</v>
      </c>
      <c r="E17" s="10" t="s">
        <v>121</v>
      </c>
      <c r="F17"/>
      <c r="G17" s="17"/>
      <c r="H17" s="25"/>
      <c r="I17" s="25"/>
      <c r="J17" s="25"/>
      <c r="K17" s="25"/>
      <c r="L17" s="25"/>
      <c r="M17" s="25"/>
      <c r="N17" s="25"/>
      <c r="O17" s="25"/>
      <c r="P17" s="25"/>
      <c r="Q17" s="25"/>
    </row>
    <row r="18" spans="1:17" ht="54.6">
      <c r="A18" s="25"/>
      <c r="B18" s="16"/>
      <c r="C18" s="10"/>
      <c r="D18" t="s">
        <v>161</v>
      </c>
      <c r="E18" s="10"/>
      <c r="F18"/>
      <c r="G18" s="17"/>
      <c r="H18" s="25"/>
      <c r="I18" s="25"/>
      <c r="J18" s="25"/>
      <c r="K18" s="25"/>
      <c r="L18" s="25"/>
      <c r="M18" s="25"/>
      <c r="N18" s="25"/>
      <c r="O18" s="25"/>
      <c r="P18" s="25"/>
      <c r="Q18" s="25"/>
    </row>
    <row r="19" spans="1:17">
      <c r="A19" s="25"/>
      <c r="B19" s="25"/>
      <c r="C19" s="5"/>
      <c r="D19" t="s">
        <v>162</v>
      </c>
      <c r="E19" s="25"/>
      <c r="F19" t="s">
        <v>72</v>
      </c>
      <c r="G19" s="25"/>
      <c r="H19" s="25"/>
      <c r="I19" s="25"/>
      <c r="J19" s="25"/>
      <c r="K19" s="25"/>
      <c r="L19" s="25"/>
      <c r="M19" s="25"/>
      <c r="N19" s="25"/>
      <c r="O19" s="25"/>
      <c r="P19" s="25"/>
      <c r="Q19" s="25"/>
    </row>
    <row r="20" spans="1:17">
      <c r="A20" s="25"/>
      <c r="B20" s="25"/>
      <c r="C20" s="25"/>
      <c r="D20"/>
      <c r="E20" s="15">
        <f>SUM(E4:E19)</f>
        <v>19.7</v>
      </c>
      <c r="F20"/>
      <c r="G20" s="25"/>
      <c r="H20" s="25"/>
      <c r="I20" s="25"/>
      <c r="J20" s="25"/>
      <c r="K20" s="25"/>
      <c r="L20" s="25"/>
      <c r="M20" s="25"/>
      <c r="N20" s="25"/>
      <c r="O20" s="25"/>
      <c r="P20" s="25"/>
      <c r="Q20" s="25"/>
    </row>
    <row r="21" spans="1:17">
      <c r="A21" s="25"/>
      <c r="B21" s="25"/>
      <c r="C21" s="25"/>
      <c r="D21" s="25"/>
      <c r="E21" s="25"/>
      <c r="F21" s="25"/>
      <c r="G21" s="25"/>
      <c r="H21" s="25"/>
      <c r="I21" s="25"/>
      <c r="J21" s="25"/>
      <c r="K21" s="25"/>
      <c r="L21" s="25"/>
      <c r="M21" s="25"/>
      <c r="N21" s="25"/>
      <c r="O21" s="25"/>
      <c r="P21" s="25"/>
      <c r="Q21" s="25"/>
    </row>
    <row r="22" spans="1:17" s="14" customFormat="1" ht="34.5">
      <c r="A22" s="12"/>
      <c r="B22" s="431" t="s">
        <v>167</v>
      </c>
      <c r="C22" s="431"/>
      <c r="D22" s="431"/>
      <c r="E22" s="431"/>
      <c r="F22" s="13"/>
      <c r="G22" s="13"/>
      <c r="H22" s="13"/>
      <c r="I22" s="13"/>
      <c r="J22" s="13"/>
      <c r="K22" s="13"/>
    </row>
    <row r="23" spans="1:17" s="1" customFormat="1">
      <c r="A23" s="23"/>
      <c r="B23" s="148" t="s">
        <v>4</v>
      </c>
      <c r="C23" s="149" t="s">
        <v>5</v>
      </c>
      <c r="D23" s="149" t="s">
        <v>6</v>
      </c>
      <c r="E23" s="149" t="s">
        <v>7</v>
      </c>
      <c r="F23" s="150" t="s">
        <v>8</v>
      </c>
      <c r="G23" s="151" t="s">
        <v>9</v>
      </c>
      <c r="H23" s="23"/>
      <c r="I23" s="23"/>
      <c r="J23" s="23"/>
      <c r="K23" s="23"/>
      <c r="L23" s="23"/>
      <c r="M23" s="23"/>
      <c r="N23" s="23"/>
      <c r="O23" s="23"/>
      <c r="P23" s="23"/>
      <c r="Q23" s="23"/>
    </row>
    <row r="24" spans="1:17" ht="19.7" customHeight="1">
      <c r="A24" s="25"/>
      <c r="B24" s="16"/>
      <c r="C24" s="10"/>
      <c r="D24"/>
      <c r="E24" s="152"/>
      <c r="F24"/>
      <c r="G24" s="38"/>
      <c r="H24" s="25"/>
      <c r="I24" s="25"/>
      <c r="J24" s="25"/>
      <c r="K24" s="25"/>
      <c r="L24" s="25"/>
      <c r="M24" s="25"/>
      <c r="N24" s="25"/>
      <c r="O24" s="25"/>
      <c r="P24" s="25"/>
      <c r="Q24" s="25"/>
    </row>
    <row r="25" spans="1:17" ht="29.45" customHeight="1">
      <c r="A25" s="25"/>
      <c r="B25" s="16"/>
      <c r="C25" s="10"/>
      <c r="D25" s="78"/>
      <c r="E25" s="10"/>
      <c r="F25"/>
      <c r="G25" s="17"/>
      <c r="H25" s="25"/>
      <c r="I25" s="25"/>
      <c r="J25" s="25"/>
      <c r="K25" s="25"/>
      <c r="L25" s="25"/>
      <c r="M25" s="25"/>
      <c r="N25" s="25"/>
      <c r="O25" s="25"/>
      <c r="P25" s="25"/>
      <c r="Q25" s="25"/>
    </row>
    <row r="26" spans="1:17" customFormat="1">
      <c r="B26" s="16"/>
      <c r="C26" s="10"/>
      <c r="E26" s="10"/>
      <c r="G26" s="17"/>
    </row>
    <row r="27" spans="1:17" ht="13.9" customHeight="1">
      <c r="A27" s="25"/>
      <c r="B27" s="16"/>
      <c r="C27" s="10"/>
      <c r="D27"/>
      <c r="E27" s="10"/>
      <c r="F27"/>
      <c r="G27" s="19"/>
      <c r="H27" s="25"/>
      <c r="I27" s="25"/>
      <c r="J27" s="25"/>
      <c r="K27" s="25"/>
      <c r="L27" s="25"/>
      <c r="M27" s="25"/>
      <c r="N27" s="25"/>
      <c r="O27" s="25"/>
      <c r="P27" s="25"/>
      <c r="Q27" s="25"/>
    </row>
    <row r="28" spans="1:17">
      <c r="A28" s="25"/>
      <c r="B28" s="16"/>
      <c r="C28"/>
      <c r="D28"/>
      <c r="E28" s="10"/>
      <c r="F28"/>
      <c r="G28" s="17"/>
      <c r="H28" s="25"/>
      <c r="I28"/>
      <c r="J28" s="25"/>
      <c r="K28" s="25"/>
      <c r="L28" s="25"/>
      <c r="M28" s="25"/>
      <c r="N28" s="25"/>
      <c r="O28" s="25"/>
      <c r="P28" s="25"/>
      <c r="Q28" s="25"/>
    </row>
    <row r="29" spans="1:17">
      <c r="A29" s="25"/>
      <c r="B29" s="16"/>
      <c r="C29" s="10"/>
      <c r="D29"/>
      <c r="E29" s="10"/>
      <c r="F29"/>
      <c r="G29" s="17"/>
      <c r="H29" s="25"/>
      <c r="I29"/>
      <c r="J29" s="25"/>
      <c r="K29" s="25"/>
      <c r="L29" s="25"/>
      <c r="M29" s="25"/>
      <c r="N29" s="25"/>
      <c r="O29" s="25"/>
      <c r="P29" s="25"/>
      <c r="Q29" s="25"/>
    </row>
    <row r="30" spans="1:17">
      <c r="A30" s="25"/>
      <c r="B30" s="40"/>
      <c r="C30" s="41"/>
      <c r="D30" s="42"/>
      <c r="E30" s="41"/>
      <c r="F30" s="42"/>
      <c r="G30" s="17"/>
      <c r="H30" s="25"/>
      <c r="I30" s="25"/>
      <c r="J30" s="25"/>
      <c r="K30" s="25"/>
      <c r="L30" s="25"/>
      <c r="M30" s="25"/>
      <c r="N30" s="25"/>
      <c r="O30" s="25"/>
      <c r="P30" s="25"/>
      <c r="Q30" s="25"/>
    </row>
    <row r="31" spans="1:17">
      <c r="A31" s="25"/>
      <c r="B31" s="4"/>
      <c r="C31" s="5"/>
      <c r="D31"/>
      <c r="E31" s="10"/>
      <c r="F31"/>
      <c r="G31" s="19"/>
      <c r="H31" s="25"/>
      <c r="I31" s="25"/>
      <c r="J31" s="25"/>
      <c r="K31" s="25"/>
      <c r="L31" s="25"/>
      <c r="M31" s="25"/>
      <c r="N31" s="25"/>
      <c r="O31" s="25"/>
      <c r="P31" s="25"/>
      <c r="Q31" s="25"/>
    </row>
    <row r="32" spans="1:17">
      <c r="A32" s="25"/>
      <c r="B32" s="16"/>
      <c r="C32" s="10"/>
      <c r="D32"/>
      <c r="E32" s="10"/>
      <c r="F32"/>
      <c r="G32" s="17"/>
      <c r="H32" s="25"/>
      <c r="I32" s="25"/>
      <c r="J32" s="25"/>
      <c r="K32" s="25"/>
      <c r="L32" s="25"/>
      <c r="M32" s="25"/>
      <c r="N32" s="25"/>
      <c r="O32" s="25"/>
      <c r="P32" s="25"/>
      <c r="Q32" s="25"/>
    </row>
    <row r="33" spans="1:17">
      <c r="A33" s="25"/>
      <c r="B33" s="16"/>
      <c r="C33" s="10"/>
      <c r="D33" s="28"/>
      <c r="E33" s="29"/>
      <c r="F33"/>
      <c r="G33" s="17"/>
      <c r="H33" s="25"/>
      <c r="I33" s="25"/>
      <c r="J33" s="25"/>
      <c r="K33" s="25"/>
      <c r="L33" s="25"/>
      <c r="M33" s="25"/>
      <c r="N33" s="25"/>
      <c r="O33" s="25"/>
      <c r="P33" s="25"/>
      <c r="Q33" s="25"/>
    </row>
    <row r="34" spans="1:17">
      <c r="A34" s="25"/>
      <c r="B34" s="16"/>
      <c r="C34" s="10"/>
      <c r="D34"/>
      <c r="E34" s="10"/>
      <c r="F34"/>
      <c r="G34" s="17"/>
      <c r="H34" s="25"/>
      <c r="I34" s="25"/>
      <c r="J34" s="25"/>
      <c r="K34" s="25"/>
      <c r="L34" s="25"/>
      <c r="M34" s="25"/>
      <c r="N34" s="25"/>
      <c r="O34" s="25"/>
      <c r="P34" s="25"/>
      <c r="Q34" s="25"/>
    </row>
    <row r="35" spans="1:17">
      <c r="A35" s="25"/>
      <c r="B35" s="16"/>
      <c r="C35" s="10"/>
      <c r="D35"/>
      <c r="E35" s="10"/>
      <c r="F35"/>
      <c r="G35" s="17"/>
      <c r="H35" s="25"/>
      <c r="I35" s="25"/>
      <c r="J35" s="25"/>
      <c r="K35" s="25"/>
      <c r="L35" s="25"/>
      <c r="M35" s="25"/>
      <c r="N35" s="25"/>
      <c r="O35" s="25"/>
      <c r="P35" s="25"/>
      <c r="Q35" s="25"/>
    </row>
    <row r="36" spans="1:17">
      <c r="A36" s="25"/>
      <c r="B36" s="16"/>
      <c r="C36" s="10"/>
      <c r="D36"/>
      <c r="E36" s="10"/>
      <c r="F36"/>
      <c r="G36" s="17"/>
      <c r="H36" s="25"/>
      <c r="I36" s="25"/>
      <c r="J36" s="25"/>
      <c r="K36" s="25"/>
      <c r="L36" s="25"/>
      <c r="M36" s="25"/>
      <c r="N36" s="25"/>
      <c r="O36" s="25"/>
      <c r="P36" s="25"/>
      <c r="Q36" s="25"/>
    </row>
    <row r="37" spans="1:17">
      <c r="A37" s="25"/>
      <c r="B37" s="16"/>
      <c r="C37" s="10"/>
      <c r="D37"/>
      <c r="E37" s="10"/>
      <c r="F37"/>
      <c r="G37" s="17"/>
      <c r="H37" s="25"/>
      <c r="I37" s="25"/>
      <c r="J37" s="25"/>
      <c r="K37" s="25"/>
      <c r="L37" s="25"/>
      <c r="M37" s="25"/>
      <c r="N37" s="25"/>
      <c r="O37" s="25"/>
      <c r="P37" s="25"/>
      <c r="Q37" s="25"/>
    </row>
    <row r="38" spans="1:17">
      <c r="A38" s="25"/>
      <c r="B38"/>
      <c r="C38"/>
      <c r="D38"/>
      <c r="E38" s="18">
        <f>SUBTOTAL(109,Lista311151923[Estimación])</f>
        <v>0</v>
      </c>
      <c r="F38">
        <f>SUBTOTAL(109,Lista311151923[ESTADO])</f>
        <v>0</v>
      </c>
      <c r="G38"/>
      <c r="H38" s="25"/>
      <c r="I38" s="25"/>
      <c r="J38" s="25"/>
      <c r="K38" s="25"/>
      <c r="L38" s="25"/>
      <c r="M38" s="25"/>
      <c r="N38" s="25"/>
      <c r="O38" s="25"/>
      <c r="P38" s="25"/>
      <c r="Q38" s="25"/>
    </row>
    <row r="40" spans="1:17" s="14" customFormat="1" ht="34.5">
      <c r="A40" s="12"/>
      <c r="B40" s="431" t="s">
        <v>168</v>
      </c>
      <c r="C40" s="431"/>
      <c r="D40" s="431"/>
      <c r="E40" s="431"/>
      <c r="F40" s="13"/>
      <c r="G40" s="13"/>
      <c r="H40" s="13"/>
      <c r="I40" s="13"/>
      <c r="J40" s="13"/>
      <c r="K40" s="13"/>
    </row>
    <row r="41" spans="1:17" s="1" customFormat="1">
      <c r="A41" s="23"/>
      <c r="B41" s="148" t="s">
        <v>4</v>
      </c>
      <c r="C41" s="149" t="s">
        <v>5</v>
      </c>
      <c r="D41" s="149" t="s">
        <v>6</v>
      </c>
      <c r="E41" s="149" t="s">
        <v>7</v>
      </c>
      <c r="F41" s="150" t="s">
        <v>8</v>
      </c>
      <c r="G41" s="151" t="s">
        <v>9</v>
      </c>
      <c r="H41" s="23"/>
      <c r="I41" s="23"/>
      <c r="J41" s="23"/>
      <c r="K41" s="23"/>
      <c r="L41" s="23"/>
      <c r="M41" s="23"/>
      <c r="N41" s="23"/>
      <c r="O41" s="23"/>
      <c r="P41" s="23"/>
      <c r="Q41" s="23"/>
    </row>
    <row r="42" spans="1:17">
      <c r="A42" s="25"/>
      <c r="B42" s="16"/>
      <c r="C42" s="10"/>
      <c r="D42"/>
      <c r="E42" s="10"/>
      <c r="F42"/>
      <c r="G42" s="17"/>
      <c r="H42" s="25"/>
      <c r="I42" s="25"/>
      <c r="J42" s="25"/>
      <c r="K42" s="25"/>
      <c r="L42" s="25"/>
      <c r="M42" s="25"/>
      <c r="N42" s="25"/>
      <c r="O42" s="25"/>
      <c r="P42" s="25"/>
      <c r="Q42" s="25"/>
    </row>
    <row r="43" spans="1:17">
      <c r="A43" s="25"/>
      <c r="B43" s="16"/>
      <c r="C43" s="10"/>
      <c r="D43"/>
      <c r="E43" s="10"/>
      <c r="F43"/>
      <c r="G43" s="19"/>
      <c r="H43" s="25"/>
      <c r="I43" s="25"/>
      <c r="J43" s="25"/>
      <c r="K43" s="25"/>
      <c r="L43" s="25"/>
      <c r="M43" s="25"/>
      <c r="N43" s="25"/>
      <c r="O43" s="25"/>
      <c r="P43" s="25"/>
      <c r="Q43" s="25"/>
    </row>
    <row r="44" spans="1:17">
      <c r="A44" s="25"/>
      <c r="B44" s="4"/>
      <c r="C44" s="5"/>
      <c r="D44"/>
      <c r="E44" s="30"/>
      <c r="F44"/>
      <c r="G44" s="19"/>
      <c r="H44" s="25"/>
      <c r="I44" s="25"/>
      <c r="J44" s="25"/>
      <c r="K44" s="25"/>
      <c r="L44" s="25"/>
      <c r="M44" s="25"/>
      <c r="N44" s="25"/>
      <c r="O44" s="25"/>
      <c r="P44" s="25"/>
      <c r="Q44" s="25"/>
    </row>
    <row r="45" spans="1:17">
      <c r="A45" s="25"/>
      <c r="B45" s="16"/>
      <c r="C45" s="10"/>
      <c r="D45"/>
      <c r="E45" s="30"/>
      <c r="F45"/>
      <c r="G45" s="17"/>
      <c r="H45" s="25"/>
      <c r="I45" s="25"/>
      <c r="J45" s="25"/>
      <c r="K45" s="25"/>
      <c r="L45" s="25"/>
      <c r="M45" s="25"/>
      <c r="N45" s="25"/>
      <c r="O45" s="25"/>
      <c r="P45" s="25"/>
      <c r="Q45" s="25"/>
    </row>
    <row r="46" spans="1:17">
      <c r="A46" s="25"/>
      <c r="B46" s="16"/>
      <c r="C46" s="10"/>
      <c r="D46"/>
      <c r="E46" s="30"/>
      <c r="F46"/>
      <c r="G46" s="17"/>
      <c r="H46" s="25"/>
      <c r="I46" s="25"/>
      <c r="J46" s="25"/>
      <c r="K46" s="25"/>
      <c r="L46" s="25"/>
      <c r="M46" s="25"/>
      <c r="N46" s="25"/>
      <c r="O46" s="25"/>
      <c r="P46" s="25"/>
      <c r="Q46" s="25"/>
    </row>
    <row r="47" spans="1:17">
      <c r="A47" s="25"/>
      <c r="B47" s="16"/>
      <c r="C47" s="10"/>
      <c r="D47"/>
      <c r="E47" s="30"/>
      <c r="F47"/>
      <c r="G47" s="17"/>
      <c r="H47" s="25"/>
      <c r="I47" s="25"/>
      <c r="J47" s="25"/>
      <c r="K47" s="25"/>
      <c r="L47" s="25"/>
      <c r="M47" s="25"/>
      <c r="N47" s="25"/>
      <c r="O47" s="25"/>
      <c r="P47" s="25"/>
      <c r="Q47" s="25"/>
    </row>
    <row r="48" spans="1:17">
      <c r="A48" s="25"/>
      <c r="B48" s="16"/>
      <c r="C48" s="10"/>
      <c r="D48"/>
      <c r="E48" s="30"/>
      <c r="F48"/>
      <c r="G48" s="17"/>
      <c r="H48" s="25"/>
      <c r="I48" s="25"/>
      <c r="J48" s="25"/>
      <c r="K48" s="25"/>
      <c r="L48" s="25"/>
      <c r="M48" s="25"/>
      <c r="N48" s="25"/>
      <c r="O48" s="25"/>
      <c r="P48" s="25"/>
      <c r="Q48" s="25"/>
    </row>
    <row r="49" spans="1:17">
      <c r="A49" s="25"/>
      <c r="B49" s="16"/>
      <c r="C49" s="10"/>
      <c r="D49"/>
      <c r="E49" s="30"/>
      <c r="F49"/>
      <c r="G49" s="17"/>
      <c r="H49" s="25"/>
      <c r="I49" s="25"/>
      <c r="J49" s="25"/>
      <c r="K49" s="25"/>
      <c r="L49" s="25"/>
      <c r="M49" s="25"/>
      <c r="N49" s="25"/>
      <c r="O49" s="25"/>
      <c r="P49" s="25"/>
      <c r="Q49" s="25"/>
    </row>
    <row r="50" spans="1:17">
      <c r="A50" s="25"/>
      <c r="B50" s="16"/>
      <c r="C50" s="10"/>
      <c r="D50"/>
      <c r="E50" s="30"/>
      <c r="F50"/>
      <c r="G50" s="17"/>
      <c r="H50" s="25"/>
      <c r="I50" s="25"/>
      <c r="J50" s="25"/>
      <c r="K50" s="25"/>
      <c r="L50" s="25"/>
      <c r="M50" s="25"/>
      <c r="N50" s="25"/>
      <c r="O50" s="25"/>
      <c r="P50" s="25"/>
      <c r="Q50" s="25"/>
    </row>
    <row r="51" spans="1:17">
      <c r="A51" s="25"/>
      <c r="B51" s="16"/>
      <c r="C51" s="10"/>
      <c r="D51"/>
      <c r="E51" s="30"/>
      <c r="F51"/>
      <c r="G51" s="17"/>
      <c r="H51" s="25"/>
      <c r="I51" s="25"/>
      <c r="J51" s="25"/>
      <c r="K51" s="25"/>
      <c r="L51" s="25"/>
      <c r="M51" s="25"/>
      <c r="N51" s="25"/>
      <c r="O51" s="25"/>
      <c r="P51" s="25"/>
      <c r="Q51" s="25"/>
    </row>
    <row r="52" spans="1:17">
      <c r="A52" s="25"/>
      <c r="B52" s="16"/>
      <c r="C52" s="10"/>
      <c r="D52"/>
      <c r="E52" s="30"/>
      <c r="F52"/>
      <c r="G52" s="17"/>
      <c r="H52" s="25"/>
      <c r="I52" s="25"/>
      <c r="J52" s="25"/>
      <c r="K52" s="25"/>
      <c r="L52" s="25"/>
      <c r="M52" s="25"/>
      <c r="N52" s="25"/>
      <c r="O52" s="25"/>
      <c r="P52" s="25"/>
      <c r="Q52" s="25"/>
    </row>
    <row r="53" spans="1:17">
      <c r="A53" s="25"/>
      <c r="B53" s="16"/>
      <c r="C53" s="10"/>
      <c r="D53"/>
      <c r="E53" s="30"/>
      <c r="F53"/>
      <c r="G53" s="17"/>
      <c r="H53" s="25"/>
      <c r="I53" s="25"/>
      <c r="J53" s="25"/>
      <c r="K53" s="25"/>
      <c r="L53" s="25"/>
      <c r="M53" s="25"/>
      <c r="N53" s="25"/>
      <c r="O53" s="25"/>
      <c r="P53" s="25"/>
      <c r="Q53" s="25"/>
    </row>
    <row r="54" spans="1:17">
      <c r="A54" s="25"/>
      <c r="B54" s="16"/>
      <c r="C54" s="10"/>
      <c r="D54"/>
      <c r="E54" s="30"/>
      <c r="F54"/>
      <c r="G54" s="17"/>
      <c r="H54" s="25"/>
      <c r="I54" s="25"/>
      <c r="J54" s="25"/>
      <c r="K54" s="25"/>
      <c r="L54" s="25"/>
      <c r="M54" s="25"/>
      <c r="N54" s="25"/>
      <c r="O54" s="25"/>
      <c r="P54" s="25"/>
      <c r="Q54" s="25"/>
    </row>
    <row r="55" spans="1:17">
      <c r="A55" s="25"/>
      <c r="B55" s="16"/>
      <c r="C55" s="25"/>
      <c r="D55" s="25"/>
      <c r="E55" s="30"/>
      <c r="F55"/>
      <c r="G55" s="17"/>
      <c r="H55" s="25"/>
      <c r="I55" s="25"/>
      <c r="J55" s="25"/>
      <c r="K55" s="25"/>
      <c r="L55" s="25"/>
      <c r="M55" s="25"/>
      <c r="N55" s="25"/>
      <c r="O55" s="25"/>
      <c r="P55" s="25"/>
      <c r="Q55" s="25"/>
    </row>
    <row r="56" spans="1:17">
      <c r="A56" s="25"/>
      <c r="B56" s="16"/>
      <c r="C56" s="25"/>
      <c r="D56" s="25"/>
      <c r="E56" s="30"/>
      <c r="F56"/>
      <c r="G56" s="17"/>
      <c r="H56" s="25"/>
      <c r="I56" s="25"/>
      <c r="J56" s="25"/>
      <c r="K56" s="25"/>
      <c r="L56" s="25"/>
      <c r="M56" s="25"/>
      <c r="N56" s="25"/>
      <c r="O56" s="25"/>
      <c r="P56" s="25"/>
      <c r="Q56" s="25"/>
    </row>
    <row r="57" spans="1:17">
      <c r="A57" s="25"/>
      <c r="B57" s="4"/>
      <c r="C57" s="26"/>
      <c r="D57" s="26"/>
      <c r="E57" s="31"/>
      <c r="F57" s="6"/>
      <c r="G57" s="11"/>
      <c r="H57" s="25"/>
      <c r="I57" s="25"/>
      <c r="J57" s="25"/>
      <c r="K57" s="25"/>
      <c r="L57" s="25"/>
      <c r="M57" s="25"/>
      <c r="N57" s="25"/>
      <c r="O57" s="25"/>
      <c r="P57" s="25"/>
      <c r="Q57" s="25"/>
    </row>
    <row r="58" spans="1:17">
      <c r="A58" s="25"/>
      <c r="B58"/>
      <c r="C58"/>
      <c r="D58"/>
      <c r="E58" s="18">
        <f>SUBTOTAL(109,Lista3412162024[Estimación])</f>
        <v>0</v>
      </c>
      <c r="F58"/>
      <c r="G58"/>
      <c r="H58" s="25"/>
      <c r="I58" s="25"/>
      <c r="J58" s="25"/>
      <c r="K58" s="25"/>
      <c r="L58" s="25"/>
      <c r="M58" s="25"/>
      <c r="N58" s="25"/>
      <c r="O58" s="25"/>
      <c r="P58" s="25"/>
      <c r="Q58" s="25"/>
    </row>
    <row r="60" spans="1:17" s="14" customFormat="1" ht="34.5">
      <c r="A60" s="12"/>
      <c r="B60" s="431" t="s">
        <v>169</v>
      </c>
      <c r="C60" s="431"/>
      <c r="D60" s="431"/>
      <c r="E60" s="431"/>
      <c r="F60" s="13"/>
      <c r="G60" s="13"/>
      <c r="H60" s="13"/>
      <c r="I60" s="13"/>
      <c r="J60" s="13"/>
      <c r="K60" s="13"/>
    </row>
    <row r="61" spans="1:17" s="1" customFormat="1">
      <c r="A61" s="23"/>
      <c r="B61" s="148" t="s">
        <v>4</v>
      </c>
      <c r="C61" s="149" t="s">
        <v>5</v>
      </c>
      <c r="D61" s="149" t="s">
        <v>6</v>
      </c>
      <c r="E61" s="149" t="s">
        <v>7</v>
      </c>
      <c r="F61" s="150" t="s">
        <v>8</v>
      </c>
      <c r="G61" s="151" t="s">
        <v>9</v>
      </c>
      <c r="H61" s="23"/>
      <c r="I61" s="23"/>
      <c r="J61" s="23"/>
      <c r="K61" s="23"/>
      <c r="L61" s="23"/>
      <c r="M61" s="23"/>
      <c r="N61" s="23"/>
      <c r="O61" s="23"/>
      <c r="P61" s="23"/>
      <c r="Q61" s="23"/>
    </row>
    <row r="62" spans="1:17" ht="17.649999999999999" customHeight="1">
      <c r="A62" s="25"/>
      <c r="B62" s="16"/>
      <c r="C62" s="10"/>
      <c r="D62"/>
      <c r="E62" s="30"/>
      <c r="F62"/>
      <c r="G62" s="17"/>
      <c r="H62" s="25"/>
      <c r="I62" s="25"/>
      <c r="J62" s="25"/>
      <c r="K62" s="25"/>
      <c r="L62" s="25"/>
      <c r="M62" s="25"/>
      <c r="N62" s="25"/>
      <c r="O62" s="25"/>
      <c r="P62" s="25"/>
      <c r="Q62" s="25"/>
    </row>
    <row r="63" spans="1:17" ht="17.649999999999999" customHeight="1">
      <c r="A63" s="25"/>
      <c r="B63" s="16"/>
      <c r="C63" s="10"/>
      <c r="D63"/>
      <c r="E63" s="30"/>
      <c r="F63"/>
      <c r="G63" s="17"/>
      <c r="H63" s="25"/>
      <c r="I63" s="25"/>
      <c r="J63" s="25"/>
      <c r="K63" s="25"/>
      <c r="L63" s="25"/>
      <c r="M63" s="25"/>
      <c r="N63" s="25"/>
      <c r="O63" s="25"/>
      <c r="P63" s="25"/>
      <c r="Q63" s="25"/>
    </row>
    <row r="64" spans="1:17" s="28" customFormat="1" ht="17.649999999999999" customHeight="1">
      <c r="B64" s="33"/>
      <c r="E64" s="34"/>
      <c r="G64" s="35"/>
    </row>
    <row r="65" spans="1:17" ht="17.649999999999999" customHeight="1">
      <c r="A65" s="25"/>
      <c r="B65" s="16"/>
      <c r="C65" s="25"/>
      <c r="D65" s="25"/>
      <c r="E65" s="30"/>
      <c r="F65"/>
      <c r="G65" s="17"/>
      <c r="H65" s="25"/>
      <c r="I65" s="25"/>
      <c r="J65" s="25"/>
      <c r="K65" s="25"/>
      <c r="L65" s="25"/>
      <c r="M65" s="25"/>
      <c r="N65" s="25"/>
      <c r="O65" s="25"/>
      <c r="P65" s="25"/>
      <c r="Q65" s="25"/>
    </row>
    <row r="66" spans="1:17" s="28" customFormat="1" ht="17.649999999999999" customHeight="1">
      <c r="B66" s="36"/>
      <c r="C66" s="37"/>
      <c r="E66" s="34"/>
      <c r="G66" s="32"/>
    </row>
    <row r="67" spans="1:17" ht="17.649999999999999" customHeight="1">
      <c r="A67" s="25"/>
      <c r="B67" s="16"/>
      <c r="C67" s="10"/>
      <c r="D67"/>
      <c r="E67" s="10"/>
      <c r="F67"/>
      <c r="G67" s="17"/>
      <c r="H67" s="25"/>
      <c r="I67" s="25"/>
      <c r="J67" s="25"/>
      <c r="K67" s="25"/>
      <c r="L67" s="25"/>
      <c r="M67" s="25"/>
      <c r="N67" s="25"/>
      <c r="O67" s="25"/>
      <c r="P67" s="25"/>
      <c r="Q67" s="25"/>
    </row>
    <row r="68" spans="1:17" ht="17.649999999999999" customHeight="1">
      <c r="A68" s="25"/>
      <c r="B68" s="16"/>
      <c r="C68" s="10"/>
      <c r="D68"/>
      <c r="E68" s="10"/>
      <c r="F68"/>
      <c r="G68" s="17"/>
      <c r="H68" s="25"/>
      <c r="I68" s="25"/>
      <c r="J68" s="25"/>
      <c r="K68" s="25"/>
      <c r="L68" s="25"/>
      <c r="M68" s="25"/>
      <c r="N68" s="25"/>
      <c r="O68" s="25"/>
      <c r="P68" s="25"/>
      <c r="Q68" s="25"/>
    </row>
    <row r="69" spans="1:17" ht="17.649999999999999" customHeight="1">
      <c r="A69" s="25"/>
      <c r="B69" s="16"/>
      <c r="C69" s="10"/>
      <c r="D69"/>
      <c r="E69" s="10"/>
      <c r="F69"/>
      <c r="G69" s="17"/>
      <c r="H69" s="25"/>
      <c r="I69" s="25"/>
      <c r="J69" s="25"/>
      <c r="K69" s="25"/>
      <c r="L69" s="25"/>
      <c r="M69" s="25"/>
      <c r="N69" s="25"/>
      <c r="O69" s="25"/>
      <c r="P69" s="25"/>
      <c r="Q69" s="25"/>
    </row>
    <row r="70" spans="1:17" ht="17.649999999999999" customHeight="1">
      <c r="A70" s="25"/>
      <c r="B70" s="16"/>
      <c r="C70" s="25"/>
      <c r="D70"/>
      <c r="E70" s="10"/>
      <c r="F70"/>
      <c r="G70" s="17"/>
      <c r="H70" s="25"/>
      <c r="I70" s="25"/>
      <c r="J70" s="25"/>
      <c r="K70" s="25"/>
      <c r="L70" s="25"/>
      <c r="M70" s="25"/>
      <c r="N70" s="25"/>
      <c r="O70" s="25"/>
      <c r="P70" s="25"/>
      <c r="Q70" s="25"/>
    </row>
    <row r="71" spans="1:17">
      <c r="A71" s="25"/>
      <c r="B71" s="16"/>
      <c r="C71"/>
      <c r="D71"/>
      <c r="E71" s="10"/>
      <c r="F71"/>
      <c r="G71" s="17"/>
      <c r="H71" s="25"/>
      <c r="I71" s="25"/>
      <c r="J71" s="25"/>
      <c r="K71" s="25"/>
      <c r="L71" s="25"/>
      <c r="M71" s="25"/>
      <c r="N71" s="25"/>
      <c r="O71" s="25"/>
      <c r="P71" s="25"/>
      <c r="Q71" s="25"/>
    </row>
    <row r="72" spans="1:17">
      <c r="A72" s="25"/>
      <c r="B72" s="16"/>
      <c r="C72" s="25"/>
      <c r="D72" s="25"/>
      <c r="E72" s="10"/>
      <c r="F72"/>
      <c r="G72" s="17"/>
      <c r="H72" s="25"/>
      <c r="I72" s="25"/>
      <c r="J72" s="25"/>
      <c r="K72" s="25"/>
      <c r="L72" s="25"/>
      <c r="M72" s="25"/>
      <c r="N72" s="25"/>
      <c r="O72" s="25"/>
      <c r="P72" s="25"/>
      <c r="Q72" s="25"/>
    </row>
    <row r="73" spans="1:17">
      <c r="A73" s="25"/>
      <c r="B73" s="16"/>
      <c r="C73" s="25"/>
      <c r="D73" s="25"/>
      <c r="E73" s="10"/>
      <c r="F73"/>
      <c r="G73" s="17"/>
      <c r="H73" s="25"/>
      <c r="I73" s="25"/>
      <c r="J73" s="25"/>
      <c r="K73" s="25"/>
      <c r="L73" s="25"/>
      <c r="M73" s="25"/>
      <c r="N73" s="25"/>
      <c r="O73" s="25"/>
      <c r="P73" s="25"/>
      <c r="Q73" s="25"/>
    </row>
    <row r="74" spans="1:17">
      <c r="A74" s="25"/>
      <c r="B74" s="4"/>
      <c r="C74" s="26"/>
      <c r="D74" s="26"/>
      <c r="E74" s="5"/>
      <c r="F74" s="6"/>
      <c r="G74" s="11"/>
      <c r="H74" s="25"/>
      <c r="I74" s="25"/>
      <c r="J74" s="25"/>
      <c r="K74" s="25"/>
      <c r="L74" s="25"/>
      <c r="M74" s="25"/>
      <c r="N74" s="25"/>
      <c r="O74" s="25"/>
      <c r="P74" s="25"/>
      <c r="Q74" s="25"/>
    </row>
    <row r="75" spans="1:17">
      <c r="A75" s="25"/>
      <c r="B75"/>
      <c r="C75"/>
      <c r="D75"/>
      <c r="E75" s="18">
        <f>SUBTOTAL(109,Lista34513172125[Estimación])</f>
        <v>0</v>
      </c>
      <c r="F75"/>
      <c r="G7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row r="77" spans="1:17">
      <c r="A77" s="25"/>
      <c r="B77" s="25"/>
      <c r="C77" s="25"/>
      <c r="D77" s="25"/>
      <c r="E77" s="25"/>
      <c r="F77" s="25"/>
      <c r="G77" s="25"/>
      <c r="H77" s="25"/>
      <c r="I77" s="25"/>
      <c r="J77" s="25"/>
      <c r="K77" s="25"/>
      <c r="L77" s="25"/>
      <c r="M77" s="25"/>
      <c r="N77" s="25"/>
      <c r="O77" s="25"/>
      <c r="P77" s="25"/>
      <c r="Q77" s="25"/>
    </row>
    <row r="78" spans="1:17">
      <c r="A78" s="25"/>
      <c r="B78" s="25"/>
      <c r="C78" s="25"/>
      <c r="D78" s="25"/>
      <c r="E78" s="25"/>
      <c r="F78" s="25"/>
      <c r="G78" s="25"/>
      <c r="H78" s="25"/>
      <c r="I78" s="25"/>
      <c r="J78" s="25"/>
      <c r="K78" s="25"/>
      <c r="L78" s="25"/>
      <c r="M78" s="25"/>
      <c r="N78" s="25"/>
      <c r="O78" s="25"/>
      <c r="P78" s="25"/>
      <c r="Q78" s="25"/>
    </row>
    <row r="79" spans="1:17">
      <c r="A79" s="25"/>
      <c r="B79" s="25"/>
      <c r="C79" s="25"/>
      <c r="D79" s="25"/>
      <c r="E79" s="25"/>
      <c r="F79" s="25"/>
      <c r="G79" s="25"/>
      <c r="H79" s="25"/>
      <c r="I79" s="25"/>
      <c r="J79" s="25"/>
      <c r="K79" s="25"/>
      <c r="L79" s="25"/>
      <c r="M79" s="25"/>
      <c r="N79" s="25"/>
      <c r="O79" s="25"/>
      <c r="P79" s="25"/>
      <c r="Q79" s="25"/>
    </row>
    <row r="80" spans="1:17">
      <c r="A80" s="25"/>
      <c r="B80" s="25"/>
      <c r="C80" s="25"/>
      <c r="D80" s="25"/>
      <c r="E80" s="25"/>
      <c r="F80" s="25"/>
      <c r="G80" s="25"/>
      <c r="H80" s="25"/>
      <c r="I80" s="25"/>
      <c r="J80" s="25"/>
      <c r="K80" s="25"/>
      <c r="L80" s="25"/>
      <c r="M80" s="25"/>
      <c r="N80" s="25"/>
      <c r="O80" s="25"/>
      <c r="P80" s="25"/>
      <c r="Q80" s="25"/>
    </row>
    <row r="81" spans="1:17">
      <c r="A81" s="25"/>
      <c r="B81" s="25"/>
      <c r="C81" s="25"/>
      <c r="D81" s="25"/>
      <c r="E81" s="25"/>
      <c r="F81" s="25"/>
      <c r="G81" s="25"/>
      <c r="H81" s="25"/>
      <c r="I81" s="25"/>
      <c r="J81" s="25"/>
      <c r="K81" s="25"/>
      <c r="L81" s="25"/>
      <c r="M81" s="25"/>
      <c r="N81" s="25"/>
      <c r="O81" s="25"/>
      <c r="P81" s="25"/>
      <c r="Q81" s="25"/>
    </row>
    <row r="82" spans="1:17">
      <c r="A82" s="25"/>
      <c r="B82" s="25"/>
      <c r="C82" s="25"/>
      <c r="D82" s="25"/>
      <c r="E82" s="25"/>
      <c r="F82" s="25"/>
      <c r="G82" s="25"/>
      <c r="H82" s="25"/>
      <c r="I82" s="25"/>
      <c r="J82" s="25"/>
      <c r="K82" s="25"/>
      <c r="L82" s="25"/>
      <c r="M82" s="25"/>
      <c r="N82" s="25"/>
      <c r="O82" s="25"/>
      <c r="P82" s="25"/>
      <c r="Q82" s="25"/>
    </row>
    <row r="83" spans="1:17">
      <c r="A83" s="25"/>
      <c r="B83" s="25"/>
      <c r="C83" s="25"/>
      <c r="D83" s="25"/>
      <c r="E83" s="25"/>
      <c r="F83" s="25"/>
      <c r="G83" s="25"/>
      <c r="H83" s="25"/>
      <c r="I83" s="25"/>
      <c r="J83" s="25"/>
      <c r="K83" s="25"/>
      <c r="L83" s="25"/>
      <c r="M83" s="25"/>
      <c r="N83" s="25"/>
      <c r="O83" s="25"/>
      <c r="P83" s="25"/>
      <c r="Q83" s="25"/>
    </row>
    <row r="84" spans="1:17">
      <c r="A84" s="25"/>
      <c r="B84" s="25"/>
      <c r="C84" s="25"/>
      <c r="D84" s="25"/>
      <c r="E84" s="25"/>
      <c r="F84" s="25"/>
      <c r="G84" s="25"/>
      <c r="H84" s="25"/>
      <c r="I84" s="25"/>
      <c r="J84" s="25"/>
      <c r="K84" s="25"/>
      <c r="L84" s="25"/>
      <c r="M84" s="25"/>
      <c r="N84" s="25"/>
      <c r="O84" s="25"/>
      <c r="P84" s="25"/>
      <c r="Q84" s="25"/>
    </row>
    <row r="85" spans="1:17">
      <c r="A85" s="25"/>
      <c r="B85" s="25"/>
      <c r="C85" s="25"/>
      <c r="D85" s="25"/>
      <c r="E85" s="25"/>
      <c r="F85" s="25"/>
      <c r="G85" s="25"/>
      <c r="H85" s="25"/>
      <c r="I85" s="25"/>
      <c r="J85" s="25"/>
      <c r="K85" s="25"/>
      <c r="L85" s="25"/>
      <c r="M85" s="25"/>
      <c r="N85" s="25"/>
      <c r="O85" s="25"/>
      <c r="P85" s="25"/>
      <c r="Q85" s="25"/>
    </row>
    <row r="86" spans="1:17">
      <c r="A86" s="25"/>
      <c r="B86" s="25"/>
      <c r="C86" s="25"/>
      <c r="D86" s="25"/>
      <c r="E86" s="25"/>
      <c r="F86" s="25"/>
      <c r="G86" s="25"/>
      <c r="H86" s="25"/>
      <c r="I86" s="25"/>
      <c r="J86" s="25"/>
      <c r="K86" s="25"/>
      <c r="L86" s="25"/>
      <c r="M86" s="25"/>
      <c r="N86" s="25"/>
      <c r="O86" s="25"/>
      <c r="P86" s="25"/>
      <c r="Q86" s="25"/>
    </row>
  </sheetData>
  <dataConsolidate/>
  <mergeCells count="9">
    <mergeCell ref="O1:Q1"/>
    <mergeCell ref="B2:E2"/>
    <mergeCell ref="B22:E22"/>
    <mergeCell ref="B40:E40"/>
    <mergeCell ref="B60:E60"/>
    <mergeCell ref="B1:E1"/>
    <mergeCell ref="F1:H1"/>
    <mergeCell ref="I1:K1"/>
    <mergeCell ref="L1:N1"/>
  </mergeCells>
  <conditionalFormatting sqref="C4">
    <cfRule type="expression" dxfId="33721" priority="991">
      <formula>$F4="Cancelada"</formula>
    </cfRule>
    <cfRule type="expression" dxfId="33720" priority="990">
      <formula>$F4="Vencida"</formula>
    </cfRule>
    <cfRule type="expression" dxfId="33719" priority="993">
      <formula>$F4="Para hoy"</formula>
    </cfRule>
    <cfRule type="expression" dxfId="33718" priority="994">
      <formula>$F4="En curso"</formula>
    </cfRule>
    <cfRule type="expression" dxfId="33717" priority="995">
      <formula>$F4="Completada"</formula>
    </cfRule>
    <cfRule type="expression" dxfId="33716" priority="996">
      <formula>(#REF!=0)*(#REF!&lt;&gt;"")*(LEN(#REF!)=0)*(($F4="")+($F4="En curso"))</formula>
    </cfRule>
    <cfRule type="expression" dxfId="33715" priority="997">
      <formula>(#REF!&lt;0)*(LEN(#REF!)=0)*(($F4="")+($F4="En curso"))</formula>
    </cfRule>
    <cfRule type="expression" dxfId="33714" priority="992">
      <formula>$F4="Pausada"</formula>
    </cfRule>
  </conditionalFormatting>
  <conditionalFormatting sqref="C5">
    <cfRule type="expression" dxfId="33713" priority="67">
      <formula>(#REF!&lt;0)*(LEN(#REF!)=0)*((#REF!="")+(#REF!="En curso"))</formula>
    </cfRule>
    <cfRule type="expression" dxfId="33712" priority="66">
      <formula>(#REF!=0)*(#REF!&lt;&gt;"")*(LEN(#REF!)=0)*((#REF!="")+(#REF!="En curso"))</formula>
    </cfRule>
    <cfRule type="expression" dxfId="33711" priority="65">
      <formula>#REF!="Completada"</formula>
    </cfRule>
  </conditionalFormatting>
  <conditionalFormatting sqref="C6:C7 E6:E7 C10 C29 E29">
    <cfRule type="expression" dxfId="33710" priority="1090">
      <formula>$F4="En curso"</formula>
    </cfRule>
    <cfRule type="expression" dxfId="33709" priority="1091">
      <formula>$F4="Completada"</formula>
    </cfRule>
    <cfRule type="expression" dxfId="33708" priority="1086">
      <formula>$F4="Vencida"</formula>
    </cfRule>
    <cfRule type="expression" dxfId="33707" priority="1089">
      <formula>$F4="Para hoy"</formula>
    </cfRule>
    <cfRule type="expression" dxfId="33706" priority="1087">
      <formula>$F4="Cancelada"</formula>
    </cfRule>
    <cfRule type="expression" dxfId="33705" priority="1088">
      <formula>$F4="Pausada"</formula>
    </cfRule>
    <cfRule type="expression" dxfId="33704" priority="1092">
      <formula>(#REF!=0)*(#REF!&lt;&gt;"")*(LEN(#REF!)=0)*(($F4="")+($F4="En curso"))</formula>
    </cfRule>
    <cfRule type="expression" dxfId="33703" priority="1093">
      <formula>(#REF!&lt;0)*(LEN(#REF!)=0)*(($F4="")+($F4="En curso"))</formula>
    </cfRule>
  </conditionalFormatting>
  <conditionalFormatting sqref="C6:C9 E6:E10">
    <cfRule type="expression" dxfId="33702" priority="1179">
      <formula>#REF!="Cancelada"</formula>
    </cfRule>
    <cfRule type="expression" dxfId="33701" priority="1185">
      <formula>(#REF!&lt;0)*(LEN(#REF!)=0)*((#REF!="")+(#REF!="En curso"))</formula>
    </cfRule>
    <cfRule type="expression" dxfId="33700" priority="1180">
      <formula>#REF!="Pausada"</formula>
    </cfRule>
    <cfRule type="expression" dxfId="33699" priority="1181">
      <formula>#REF!="Para hoy"</formula>
    </cfRule>
    <cfRule type="expression" dxfId="33698" priority="1182">
      <formula>#REF!="En curso"</formula>
    </cfRule>
    <cfRule type="expression" dxfId="33697" priority="1183">
      <formula>#REF!="Completada"</formula>
    </cfRule>
    <cfRule type="expression" dxfId="33696" priority="1184">
      <formula>(#REF!=0)*(#REF!&lt;&gt;"")*(LEN(#REF!)=0)*((#REF!="")+(#REF!="En curso"))</formula>
    </cfRule>
  </conditionalFormatting>
  <conditionalFormatting sqref="C10 E10">
    <cfRule type="expression" dxfId="33695" priority="1490">
      <formula>$F25="En curso"</formula>
    </cfRule>
    <cfRule type="expression" dxfId="33694" priority="1492">
      <formula>(#REF!=0)*(#REF!&lt;&gt;"")*(LEN(#REF!)=0)*(($F25="")+($F25="En curso"))</formula>
    </cfRule>
    <cfRule type="expression" dxfId="33693" priority="1491">
      <formula>$F25="Completada"</formula>
    </cfRule>
    <cfRule type="expression" dxfId="33692" priority="1487">
      <formula>$F25="Cancelada"</formula>
    </cfRule>
    <cfRule type="expression" dxfId="33691" priority="1488">
      <formula>$F25="Pausada"</formula>
    </cfRule>
    <cfRule type="expression" dxfId="33690" priority="1489">
      <formula>$F25="Para hoy"</formula>
    </cfRule>
    <cfRule type="expression" dxfId="33689" priority="1493">
      <formula>(#REF!&lt;0)*(LEN(#REF!)=0)*(($F25="")+($F25="En curso"))</formula>
    </cfRule>
  </conditionalFormatting>
  <conditionalFormatting sqref="C11:C13">
    <cfRule type="expression" dxfId="33688" priority="1195">
      <formula>$F8="Cancelada"</formula>
    </cfRule>
    <cfRule type="expression" dxfId="33687" priority="1194">
      <formula>$F8="Vencida"</formula>
    </cfRule>
    <cfRule type="expression" dxfId="33686" priority="1199">
      <formula>$F8="Completada"</formula>
    </cfRule>
    <cfRule type="expression" dxfId="33685" priority="1198">
      <formula>$F8="En curso"</formula>
    </cfRule>
    <cfRule type="expression" dxfId="33684" priority="1200">
      <formula>(#REF!=0)*(#REF!&lt;&gt;"")*(LEN(#REF!)=0)*(($F8="")+($F8="En curso"))</formula>
    </cfRule>
    <cfRule type="expression" dxfId="33683" priority="1201">
      <formula>(#REF!&lt;0)*(LEN(#REF!)=0)*(($F8="")+($F8="En curso"))</formula>
    </cfRule>
    <cfRule type="expression" dxfId="33682" priority="1197">
      <formula>$F8="Para hoy"</formula>
    </cfRule>
    <cfRule type="expression" dxfId="33681" priority="1196">
      <formula>$F8="Pausada"</formula>
    </cfRule>
  </conditionalFormatting>
  <conditionalFormatting sqref="C14:C17 E14:E17">
    <cfRule type="expression" dxfId="33680" priority="142">
      <formula>#REF!="Pausada"</formula>
    </cfRule>
    <cfRule type="expression" dxfId="33679" priority="141">
      <formula>#REF!="Cancelada"</formula>
    </cfRule>
    <cfRule type="expression" dxfId="33678" priority="143">
      <formula>#REF!="Para hoy"</formula>
    </cfRule>
    <cfRule type="expression" dxfId="33677" priority="144">
      <formula>#REF!="En curso"</formula>
    </cfRule>
  </conditionalFormatting>
  <conditionalFormatting sqref="C14:C17">
    <cfRule type="expression" dxfId="33676" priority="147">
      <formula>(#REF!&lt;0)*(LEN(#REF!)=0)*((#REF!="")+(#REF!="En curso"))</formula>
    </cfRule>
    <cfRule type="expression" dxfId="33675" priority="146">
      <formula>(#REF!=0)*(#REF!&lt;&gt;"")*(LEN(#REF!)=0)*((#REF!="")+(#REF!="En curso"))</formula>
    </cfRule>
    <cfRule type="expression" dxfId="33674" priority="145">
      <formula>#REF!="Completada"</formula>
    </cfRule>
  </conditionalFormatting>
  <conditionalFormatting sqref="C15:C16 E15:E16">
    <cfRule type="expression" dxfId="33673" priority="105">
      <formula>$F13="Completada"</formula>
    </cfRule>
    <cfRule type="expression" dxfId="33672" priority="100">
      <formula>$F13="Vencida"</formula>
    </cfRule>
    <cfRule type="expression" dxfId="33671" priority="107">
      <formula>(#REF!&lt;0)*(LEN(#REF!)=0)*(($F13="")+($F13="En curso"))</formula>
    </cfRule>
    <cfRule type="expression" dxfId="33670" priority="106">
      <formula>(#REF!=0)*(#REF!&lt;&gt;"")*(LEN(#REF!)=0)*(($F13="")+($F13="En curso"))</formula>
    </cfRule>
    <cfRule type="expression" dxfId="33669" priority="104">
      <formula>$F13="En curso"</formula>
    </cfRule>
    <cfRule type="expression" dxfId="33668" priority="103">
      <formula>$F13="Para hoy"</formula>
    </cfRule>
    <cfRule type="expression" dxfId="33667" priority="102">
      <formula>$F13="Pausada"</formula>
    </cfRule>
    <cfRule type="expression" dxfId="33666" priority="101">
      <formula>$F13="Cancelada"</formula>
    </cfRule>
  </conditionalFormatting>
  <conditionalFormatting sqref="C18">
    <cfRule type="expression" dxfId="33665" priority="3">
      <formula>$F15="Pausada"</formula>
    </cfRule>
    <cfRule type="expression" dxfId="33664" priority="4">
      <formula>$F15="Para hoy"</formula>
    </cfRule>
    <cfRule type="expression" dxfId="33663" priority="5">
      <formula>$F15="En curso"</formula>
    </cfRule>
    <cfRule type="expression" dxfId="33662" priority="6">
      <formula>$F15="Completada"</formula>
    </cfRule>
    <cfRule type="expression" dxfId="33661" priority="7">
      <formula>(#REF!=0)*(#REF!&lt;&gt;"")*(LEN(#REF!)=0)*(($F15="")+($F15="En curso"))</formula>
    </cfRule>
    <cfRule type="expression" dxfId="33660" priority="8">
      <formula>(#REF!&lt;0)*(LEN(#REF!)=0)*(($F15="")+($F15="En curso"))</formula>
    </cfRule>
    <cfRule type="expression" dxfId="33659" priority="2">
      <formula>$F15="Cancelada"</formula>
    </cfRule>
    <cfRule type="expression" dxfId="33658" priority="1">
      <formula>$F15="Vencida"</formula>
    </cfRule>
  </conditionalFormatting>
  <conditionalFormatting sqref="C19">
    <cfRule type="expression" dxfId="33657" priority="49">
      <formula>$F19="Vencida"</formula>
    </cfRule>
    <cfRule type="expression" dxfId="33656" priority="38">
      <formula>$F19="Completada"</formula>
    </cfRule>
    <cfRule type="expression" dxfId="33655" priority="33">
      <formula>$F19="Vencida"</formula>
    </cfRule>
    <cfRule type="expression" dxfId="33654" priority="53">
      <formula>$F19="En curso"</formula>
    </cfRule>
    <cfRule type="expression" dxfId="33653" priority="55">
      <formula>(#REF!=0)*(#REF!&lt;&gt;"")*(LEN(#REF!)=0)*(($F19="")+($F19="En curso"))</formula>
    </cfRule>
    <cfRule type="expression" dxfId="33652" priority="56">
      <formula>(#REF!&lt;0)*(LEN(#REF!)=0)*(($F19="")+($F19="En curso"))</formula>
    </cfRule>
    <cfRule type="expression" dxfId="33651" priority="50">
      <formula>$F19="Cancelada"</formula>
    </cfRule>
    <cfRule type="expression" dxfId="33650" priority="37">
      <formula>$F19="En curso"</formula>
    </cfRule>
    <cfRule type="expression" dxfId="33649" priority="54">
      <formula>$F19="Completada"</formula>
    </cfRule>
    <cfRule type="expression" dxfId="33648" priority="34">
      <formula>$F19="Cancelada"</formula>
    </cfRule>
    <cfRule type="expression" dxfId="33647" priority="52">
      <formula>$F19="Para hoy"</formula>
    </cfRule>
    <cfRule type="expression" dxfId="33646" priority="51">
      <formula>$F19="Pausada"</formula>
    </cfRule>
    <cfRule type="expression" dxfId="33645" priority="35">
      <formula>$F19="Pausada"</formula>
    </cfRule>
    <cfRule type="expression" dxfId="33644" priority="36">
      <formula>$F19="Para hoy"</formula>
    </cfRule>
    <cfRule type="expression" dxfId="33643" priority="40">
      <formula>(#REF!&lt;0)*(LEN(#REF!)=0)*(($F19="")+($F19="En curso"))</formula>
    </cfRule>
    <cfRule type="expression" dxfId="33642" priority="39">
      <formula>(#REF!=0)*(#REF!&lt;&gt;"")*(LEN(#REF!)=0)*(($F19="")+($F19="En curso"))</formula>
    </cfRule>
  </conditionalFormatting>
  <conditionalFormatting sqref="C24:C25">
    <cfRule type="expression" dxfId="33641" priority="308">
      <formula>$F24="Completada"</formula>
    </cfRule>
    <cfRule type="expression" dxfId="33640" priority="310">
      <formula>(#REF!&lt;0)*(LEN(#REF!)=0)*(($F24="")+($F24="En curso"))</formula>
    </cfRule>
    <cfRule type="expression" dxfId="33639" priority="309">
      <formula>(#REF!=0)*(#REF!&lt;&gt;"")*(LEN(#REF!)=0)*(($F24="")+($F24="En curso"))</formula>
    </cfRule>
    <cfRule type="expression" dxfId="33638" priority="296">
      <formula>$F21="Cancelada"</formula>
    </cfRule>
    <cfRule type="expression" dxfId="33637" priority="298">
      <formula>$F21="Para hoy"</formula>
    </cfRule>
    <cfRule type="expression" dxfId="33636" priority="301">
      <formula>(#REF!=0)*(#REF!&lt;&gt;"")*(LEN(#REF!)=0)*(($F21="")+($F21="En curso"))</formula>
    </cfRule>
    <cfRule type="expression" dxfId="33635" priority="300">
      <formula>$F21="Completada"</formula>
    </cfRule>
    <cfRule type="expression" dxfId="33634" priority="302">
      <formula>(#REF!&lt;0)*(LEN(#REF!)=0)*(($F21="")+($F21="En curso"))</formula>
    </cfRule>
    <cfRule type="expression" dxfId="33633" priority="299">
      <formula>$F21="En curso"</formula>
    </cfRule>
    <cfRule type="expression" dxfId="33632" priority="297">
      <formula>$F21="Pausada"</formula>
    </cfRule>
    <cfRule type="expression" dxfId="33631" priority="295">
      <formula>$F21="Vencida"</formula>
    </cfRule>
    <cfRule type="expression" dxfId="33630" priority="303">
      <formula>$F24="Vencida"</formula>
    </cfRule>
    <cfRule type="expression" dxfId="33629" priority="304">
      <formula>$F24="Cancelada"</formula>
    </cfRule>
    <cfRule type="expression" dxfId="33628" priority="305">
      <formula>$F24="Pausada"</formula>
    </cfRule>
    <cfRule type="expression" dxfId="33627" priority="306">
      <formula>$F24="Para hoy"</formula>
    </cfRule>
    <cfRule type="expression" dxfId="33626" priority="307">
      <formula>$F24="En curso"</formula>
    </cfRule>
  </conditionalFormatting>
  <conditionalFormatting sqref="C26">
    <cfRule type="expression" dxfId="33625" priority="316">
      <formula>$F21="Completada"</formula>
    </cfRule>
    <cfRule type="expression" dxfId="33624" priority="317">
      <formula>(#REF!=0)*(#REF!&lt;&gt;"")*(LEN(#REF!)=0)*(($F21="")+($F21="En curso"))</formula>
    </cfRule>
    <cfRule type="expression" dxfId="33623" priority="315">
      <formula>$F21="En curso"</formula>
    </cfRule>
    <cfRule type="expression" dxfId="33622" priority="312">
      <formula>$F21="Cancelada"</formula>
    </cfRule>
    <cfRule type="expression" dxfId="33621" priority="313">
      <formula>$F21="Pausada"</formula>
    </cfRule>
    <cfRule type="expression" dxfId="33620" priority="311">
      <formula>$F21="Vencida"</formula>
    </cfRule>
    <cfRule type="expression" dxfId="33619" priority="314">
      <formula>$F21="Para hoy"</formula>
    </cfRule>
    <cfRule type="expression" dxfId="33618" priority="318">
      <formula>(#REF!&lt;0)*(LEN(#REF!)=0)*(($F21="")+($F21="En curso"))</formula>
    </cfRule>
    <cfRule type="expression" dxfId="33617" priority="345">
      <formula>$F26="Vencida"</formula>
    </cfRule>
    <cfRule type="expression" dxfId="33616" priority="346">
      <formula>$F26="Cancelada"</formula>
    </cfRule>
    <cfRule type="expression" dxfId="33615" priority="347">
      <formula>$F26="Pausada"</formula>
    </cfRule>
    <cfRule type="expression" dxfId="33614" priority="348">
      <formula>$F26="Para hoy"</formula>
    </cfRule>
    <cfRule type="expression" dxfId="33613" priority="349">
      <formula>$F26="En curso"</formula>
    </cfRule>
    <cfRule type="expression" dxfId="33612" priority="350">
      <formula>$F26="Completada"</formula>
    </cfRule>
    <cfRule type="expression" dxfId="33611" priority="351">
      <formula>(#REF!=0)*(#REF!&lt;&gt;"")*(LEN(#REF!)=0)*(($F26="")+($F26="En curso"))</formula>
    </cfRule>
    <cfRule type="expression" dxfId="33610" priority="352">
      <formula>(#REF!&lt;0)*(LEN(#REF!)=0)*(($F26="")+($F26="En curso"))</formula>
    </cfRule>
  </conditionalFormatting>
  <conditionalFormatting sqref="C27 E27">
    <cfRule type="expression" dxfId="33609" priority="359">
      <formula>(#REF!=0)*(#REF!&lt;&gt;"")*(LEN(#REF!)=0)*(($F26="")+($F26="En curso"))</formula>
    </cfRule>
    <cfRule type="expression" dxfId="33608" priority="360">
      <formula>(#REF!&lt;0)*(LEN(#REF!)=0)*(($F26="")+($F26="En curso"))</formula>
    </cfRule>
    <cfRule type="expression" dxfId="33607" priority="354">
      <formula>$F26="Cancelada"</formula>
    </cfRule>
    <cfRule type="expression" dxfId="33606" priority="353">
      <formula>$F26="Vencida"</formula>
    </cfRule>
    <cfRule type="expression" dxfId="33605" priority="355">
      <formula>$F26="Pausada"</formula>
    </cfRule>
    <cfRule type="expression" dxfId="33604" priority="356">
      <formula>$F26="Para hoy"</formula>
    </cfRule>
    <cfRule type="expression" dxfId="33603" priority="357">
      <formula>$F26="En curso"</formula>
    </cfRule>
    <cfRule type="expression" dxfId="33602" priority="358">
      <formula>$F26="Completada"</formula>
    </cfRule>
  </conditionalFormatting>
  <conditionalFormatting sqref="C30 E30">
    <cfRule type="expression" dxfId="33601" priority="1471">
      <formula>$F10="Cancelada"</formula>
    </cfRule>
    <cfRule type="expression" dxfId="33600" priority="1470">
      <formula>$F10="Vencida"</formula>
    </cfRule>
    <cfRule type="expression" dxfId="33599" priority="1477">
      <formula>(#REF!&lt;0)*(LEN(#REF!)=0)*(($F10="")+($F10="En curso"))</formula>
    </cfRule>
    <cfRule type="expression" dxfId="33598" priority="1472">
      <formula>$F10="Pausada"</formula>
    </cfRule>
    <cfRule type="expression" dxfId="33597" priority="1473">
      <formula>$F10="Para hoy"</formula>
    </cfRule>
    <cfRule type="expression" dxfId="33596" priority="1474">
      <formula>$F10="En curso"</formula>
    </cfRule>
    <cfRule type="expression" dxfId="33595" priority="1476">
      <formula>(#REF!=0)*(#REF!&lt;&gt;"")*(LEN(#REF!)=0)*(($F10="")+($F10="En curso"))</formula>
    </cfRule>
    <cfRule type="expression" dxfId="33594" priority="1475">
      <formula>$F10="Completada"</formula>
    </cfRule>
  </conditionalFormatting>
  <conditionalFormatting sqref="C31">
    <cfRule type="expression" dxfId="33593" priority="1024">
      <formula>$F31="Pausada"</formula>
    </cfRule>
    <cfRule type="expression" dxfId="33592" priority="1025">
      <formula>$F31="Para hoy"</formula>
    </cfRule>
    <cfRule type="expression" dxfId="33591" priority="1026">
      <formula>$F31="En curso"</formula>
    </cfRule>
    <cfRule type="expression" dxfId="33590" priority="1008">
      <formula>$F31="Pausada"</formula>
    </cfRule>
    <cfRule type="expression" dxfId="33589" priority="1007">
      <formula>$F31="Cancelada"</formula>
    </cfRule>
    <cfRule type="expression" dxfId="33588" priority="1009">
      <formula>$F31="Para hoy"</formula>
    </cfRule>
    <cfRule type="expression" dxfId="33587" priority="1010">
      <formula>$F31="En curso"</formula>
    </cfRule>
    <cfRule type="expression" dxfId="33586" priority="1011">
      <formula>$F31="Completada"</formula>
    </cfRule>
    <cfRule type="expression" dxfId="33585" priority="1027">
      <formula>$F31="Completada"</formula>
    </cfRule>
    <cfRule type="expression" dxfId="33584" priority="1006">
      <formula>$F31="Vencida"</formula>
    </cfRule>
    <cfRule type="expression" dxfId="33583" priority="1029">
      <formula>(#REF!&lt;0)*(LEN(#REF!)=0)*(($F31="")+($F31="En curso"))</formula>
    </cfRule>
    <cfRule type="expression" dxfId="33582" priority="1028">
      <formula>(#REF!=0)*(#REF!&lt;&gt;"")*(LEN(#REF!)=0)*(($F31="")+($F31="En curso"))</formula>
    </cfRule>
    <cfRule type="expression" dxfId="33581" priority="1012">
      <formula>(#REF!=0)*(#REF!&lt;&gt;"")*(LEN(#REF!)=0)*(($F31="")+($F31="En curso"))</formula>
    </cfRule>
    <cfRule type="expression" dxfId="33580" priority="1013">
      <formula>(#REF!&lt;0)*(LEN(#REF!)=0)*(($F31="")+($F31="En curso"))</formula>
    </cfRule>
    <cfRule type="expression" dxfId="33579" priority="1022">
      <formula>$F31="Vencida"</formula>
    </cfRule>
    <cfRule type="expression" dxfId="33578" priority="1023">
      <formula>$F31="Cancelada"</formula>
    </cfRule>
  </conditionalFormatting>
  <conditionalFormatting sqref="C32:C33 E33">
    <cfRule type="expression" dxfId="33577" priority="874">
      <formula>$F29="En curso"</formula>
    </cfRule>
    <cfRule type="expression" dxfId="33576" priority="875">
      <formula>$F29="Completada"</formula>
    </cfRule>
    <cfRule type="expression" dxfId="33575" priority="876">
      <formula>(#REF!=0)*(#REF!&lt;&gt;"")*(LEN(#REF!)=0)*(($F29="")+($F29="En curso"))</formula>
    </cfRule>
    <cfRule type="expression" dxfId="33574" priority="877">
      <formula>(#REF!&lt;0)*(LEN(#REF!)=0)*(($F29="")+($F29="En curso"))</formula>
    </cfRule>
    <cfRule type="expression" dxfId="33573" priority="872">
      <formula>$F29="Pausada"</formula>
    </cfRule>
    <cfRule type="expression" dxfId="33572" priority="871">
      <formula>$F29="Cancelada"</formula>
    </cfRule>
    <cfRule type="expression" dxfId="33571" priority="873">
      <formula>$F29="Para hoy"</formula>
    </cfRule>
  </conditionalFormatting>
  <conditionalFormatting sqref="C33">
    <cfRule type="expression" dxfId="33570" priority="848">
      <formula>$F30="Para hoy"</formula>
    </cfRule>
    <cfRule type="expression" dxfId="33569" priority="850">
      <formula>$F30="Completada"</formula>
    </cfRule>
    <cfRule type="expression" dxfId="33568" priority="852">
      <formula>(#REF!&lt;0)*(LEN(#REF!)=0)*(($F30="")+($F30="En curso"))</formula>
    </cfRule>
    <cfRule type="expression" dxfId="33567" priority="845">
      <formula>$F30="Vencida"</formula>
    </cfRule>
    <cfRule type="expression" dxfId="33566" priority="847">
      <formula>$F30="Pausada"</formula>
    </cfRule>
    <cfRule type="expression" dxfId="33565" priority="849">
      <formula>$F30="En curso"</formula>
    </cfRule>
    <cfRule type="expression" dxfId="33564" priority="846">
      <formula>$F30="Cancelada"</formula>
    </cfRule>
    <cfRule type="expression" dxfId="33563" priority="851">
      <formula>(#REF!=0)*(#REF!&lt;&gt;"")*(LEN(#REF!)=0)*(($F30="")+($F30="En curso"))</formula>
    </cfRule>
  </conditionalFormatting>
  <conditionalFormatting sqref="C34">
    <cfRule type="expression" dxfId="33562" priority="839">
      <formula>$F34="Pausada"</formula>
    </cfRule>
    <cfRule type="expression" dxfId="33561" priority="841">
      <formula>$F34="En curso"</formula>
    </cfRule>
    <cfRule type="expression" dxfId="33560" priority="840">
      <formula>$F34="Para hoy"</formula>
    </cfRule>
    <cfRule type="expression" dxfId="33559" priority="838">
      <formula>$F34="Cancelada"</formula>
    </cfRule>
    <cfRule type="expression" dxfId="33558" priority="837">
      <formula>$F34="Vencida"</formula>
    </cfRule>
    <cfRule type="expression" dxfId="33557" priority="842">
      <formula>$F34="Completada"</formula>
    </cfRule>
    <cfRule type="expression" dxfId="33556" priority="843">
      <formula>(#REF!=0)*(#REF!&lt;&gt;"")*(LEN(#REF!)=0)*(($F34="")+($F34="En curso"))</formula>
    </cfRule>
    <cfRule type="expression" dxfId="33555" priority="844">
      <formula>(#REF!&lt;0)*(LEN(#REF!)=0)*(($F34="")+($F34="En curso"))</formula>
    </cfRule>
  </conditionalFormatting>
  <conditionalFormatting sqref="C35 E35">
    <cfRule type="expression" dxfId="33554" priority="740">
      <formula>$F32="Completada"</formula>
    </cfRule>
    <cfRule type="expression" dxfId="33553" priority="735">
      <formula>$F32="Vencida"</formula>
    </cfRule>
    <cfRule type="expression" dxfId="33552" priority="738">
      <formula>$F32="Para hoy"</formula>
    </cfRule>
    <cfRule type="expression" dxfId="33551" priority="737">
      <formula>$F32="Pausada"</formula>
    </cfRule>
    <cfRule type="expression" dxfId="33550" priority="741">
      <formula>(#REF!=0)*(#REF!&lt;&gt;"")*(LEN(#REF!)=0)*(($F32="")+($F32="En curso"))</formula>
    </cfRule>
    <cfRule type="expression" dxfId="33549" priority="742">
      <formula>(#REF!&lt;0)*(LEN(#REF!)=0)*(($F32="")+($F32="En curso"))</formula>
    </cfRule>
    <cfRule type="expression" dxfId="33548" priority="739">
      <formula>$F32="En curso"</formula>
    </cfRule>
    <cfRule type="expression" dxfId="33547" priority="736">
      <formula>$F32="Cancelada"</formula>
    </cfRule>
  </conditionalFormatting>
  <conditionalFormatting sqref="C35">
    <cfRule type="expression" dxfId="33546" priority="717">
      <formula>(#REF!=0)*(#REF!&lt;&gt;"")*(LEN(#REF!)=0)*(($F32="")+($F32="En curso"))</formula>
    </cfRule>
    <cfRule type="expression" dxfId="33545" priority="718">
      <formula>(#REF!&lt;0)*(LEN(#REF!)=0)*(($F32="")+($F32="En curso"))</formula>
    </cfRule>
    <cfRule type="expression" dxfId="33544" priority="712">
      <formula>$F32="Cancelada"</formula>
    </cfRule>
    <cfRule type="expression" dxfId="33543" priority="713">
      <formula>$F32="Pausada"</formula>
    </cfRule>
    <cfRule type="expression" dxfId="33542" priority="714">
      <formula>$F32="Para hoy"</formula>
    </cfRule>
    <cfRule type="expression" dxfId="33541" priority="715">
      <formula>$F32="En curso"</formula>
    </cfRule>
    <cfRule type="expression" dxfId="33540" priority="716">
      <formula>$F32="Completada"</formula>
    </cfRule>
    <cfRule type="expression" dxfId="33539" priority="711">
      <formula>$F32="Vencida"</formula>
    </cfRule>
  </conditionalFormatting>
  <conditionalFormatting sqref="C36:C37">
    <cfRule type="expression" dxfId="33538" priority="1269">
      <formula>(#REF!&lt;0)*(LEN(#REF!)=0)*(($F36="")+($F36="En curso"))</formula>
    </cfRule>
    <cfRule type="expression" dxfId="33537" priority="1268">
      <formula>(#REF!=0)*(#REF!&lt;&gt;"")*(LEN(#REF!)=0)*(($F36="")+($F36="En curso"))</formula>
    </cfRule>
    <cfRule type="expression" dxfId="33536" priority="1267">
      <formula>$F36="Completada"</formula>
    </cfRule>
    <cfRule type="expression" dxfId="33535" priority="1266">
      <formula>$F36="En curso"</formula>
    </cfRule>
    <cfRule type="expression" dxfId="33534" priority="1265">
      <formula>$F36="Para hoy"</formula>
    </cfRule>
    <cfRule type="expression" dxfId="33533" priority="1264">
      <formula>$F36="Pausada"</formula>
    </cfRule>
    <cfRule type="expression" dxfId="33532" priority="1262">
      <formula>$F36="Vencida"</formula>
    </cfRule>
    <cfRule type="expression" dxfId="33531" priority="1263">
      <formula>$F36="Cancelada"</formula>
    </cfRule>
  </conditionalFormatting>
  <conditionalFormatting sqref="C42 E42">
    <cfRule type="expression" dxfId="33530" priority="481">
      <formula>$F39="Vencida"</formula>
    </cfRule>
    <cfRule type="expression" dxfId="33529" priority="482">
      <formula>$F39="Cancelada"</formula>
    </cfRule>
    <cfRule type="expression" dxfId="33528" priority="483">
      <formula>$F39="Pausada"</formula>
    </cfRule>
    <cfRule type="expression" dxfId="33527" priority="484">
      <formula>$F39="Para hoy"</formula>
    </cfRule>
    <cfRule type="expression" dxfId="33526" priority="485">
      <formula>$F39="En curso"</formula>
    </cfRule>
    <cfRule type="expression" dxfId="33525" priority="486">
      <formula>$F39="Completada"</formula>
    </cfRule>
    <cfRule type="expression" dxfId="33524" priority="487">
      <formula>(#REF!=0)*(#REF!&lt;&gt;"")*(LEN(#REF!)=0)*(($F39="")+($F39="En curso"))</formula>
    </cfRule>
    <cfRule type="expression" dxfId="33523" priority="488">
      <formula>(#REF!&lt;0)*(LEN(#REF!)=0)*(($F39="")+($F39="En curso"))</formula>
    </cfRule>
  </conditionalFormatting>
  <conditionalFormatting sqref="C42">
    <cfRule type="expression" dxfId="33522" priority="472">
      <formula>(#REF!&lt;0)*(LEN(#REF!)=0)*(($F42="")+($F42="En curso"))</formula>
    </cfRule>
    <cfRule type="expression" dxfId="33521" priority="471">
      <formula>(#REF!=0)*(#REF!&lt;&gt;"")*(LEN(#REF!)=0)*(($F42="")+($F42="En curso"))</formula>
    </cfRule>
    <cfRule type="expression" dxfId="33520" priority="470">
      <formula>$F42="Completada"</formula>
    </cfRule>
    <cfRule type="expression" dxfId="33519" priority="469">
      <formula>$F42="En curso"</formula>
    </cfRule>
    <cfRule type="expression" dxfId="33518" priority="468">
      <formula>$F42="Para hoy"</formula>
    </cfRule>
    <cfRule type="expression" dxfId="33517" priority="467">
      <formula>$F42="Pausada"</formula>
    </cfRule>
    <cfRule type="expression" dxfId="33516" priority="466">
      <formula>$F42="Cancelada"</formula>
    </cfRule>
    <cfRule type="expression" dxfId="33515" priority="465">
      <formula>$F42="Vencida"</formula>
    </cfRule>
  </conditionalFormatting>
  <conditionalFormatting sqref="C43">
    <cfRule type="expression" dxfId="33514" priority="394">
      <formula>$F40="Cancelada"</formula>
    </cfRule>
    <cfRule type="expression" dxfId="33513" priority="393">
      <formula>$F40="Vencida"</formula>
    </cfRule>
    <cfRule type="expression" dxfId="33512" priority="400">
      <formula>(#REF!&lt;0)*(LEN(#REF!)=0)*(($F40="")+($F40="En curso"))</formula>
    </cfRule>
    <cfRule type="expression" dxfId="33511" priority="397">
      <formula>$F40="En curso"</formula>
    </cfRule>
    <cfRule type="expression" dxfId="33510" priority="395">
      <formula>$F40="Pausada"</formula>
    </cfRule>
    <cfRule type="expression" dxfId="33509" priority="396">
      <formula>$F40="Para hoy"</formula>
    </cfRule>
    <cfRule type="expression" dxfId="33508" priority="398">
      <formula>$F40="Completada"</formula>
    </cfRule>
    <cfRule type="expression" dxfId="33507" priority="399">
      <formula>(#REF!=0)*(#REF!&lt;&gt;"")*(LEN(#REF!)=0)*(($F40="")+($F40="En curso"))</formula>
    </cfRule>
  </conditionalFormatting>
  <conditionalFormatting sqref="C44 F4:F9">
    <cfRule type="expression" dxfId="33506" priority="910">
      <formula>$F4="Vencida"</formula>
    </cfRule>
  </conditionalFormatting>
  <conditionalFormatting sqref="C44">
    <cfRule type="expression" dxfId="33505" priority="887">
      <formula>$F44="Cancelada"</formula>
    </cfRule>
    <cfRule type="expression" dxfId="33504" priority="893">
      <formula>(#REF!&lt;0)*(LEN(#REF!)=0)*(($F44="")+($F44="En curso"))</formula>
    </cfRule>
    <cfRule type="expression" dxfId="33503" priority="888">
      <formula>$F44="Pausada"</formula>
    </cfRule>
    <cfRule type="expression" dxfId="33502" priority="889">
      <formula>$F44="Para hoy"</formula>
    </cfRule>
    <cfRule type="expression" dxfId="33501" priority="890">
      <formula>$F44="En curso"</formula>
    </cfRule>
    <cfRule type="expression" dxfId="33500" priority="891">
      <formula>$F44="Completada"</formula>
    </cfRule>
    <cfRule type="expression" dxfId="33499" priority="886">
      <formula>$F44="Vencida"</formula>
    </cfRule>
    <cfRule type="expression" dxfId="33498" priority="892">
      <formula>(#REF!=0)*(#REF!&lt;&gt;"")*(LEN(#REF!)=0)*(($F44="")+($F44="En curso"))</formula>
    </cfRule>
  </conditionalFormatting>
  <conditionalFormatting sqref="C45">
    <cfRule type="expression" dxfId="33497" priority="822">
      <formula>$F42="Completada"</formula>
    </cfRule>
    <cfRule type="expression" dxfId="33496" priority="824">
      <formula>(#REF!&lt;0)*(LEN(#REF!)=0)*(($F42="")+($F42="En curso"))</formula>
    </cfRule>
    <cfRule type="expression" dxfId="33495" priority="823">
      <formula>(#REF!=0)*(#REF!&lt;&gt;"")*(LEN(#REF!)=0)*(($F42="")+($F42="En curso"))</formula>
    </cfRule>
    <cfRule type="expression" dxfId="33494" priority="821">
      <formula>$F42="En curso"</formula>
    </cfRule>
    <cfRule type="expression" dxfId="33493" priority="820">
      <formula>$F42="Para hoy"</formula>
    </cfRule>
    <cfRule type="expression" dxfId="33492" priority="819">
      <formula>$F42="Pausada"</formula>
    </cfRule>
    <cfRule type="expression" dxfId="33491" priority="818">
      <formula>$F42="Cancelada"</formula>
    </cfRule>
    <cfRule type="expression" dxfId="33490" priority="817">
      <formula>$F42="Vencida"</formula>
    </cfRule>
  </conditionalFormatting>
  <conditionalFormatting sqref="C46">
    <cfRule type="expression" dxfId="33489" priority="1161">
      <formula>$F42="Cancelada"</formula>
    </cfRule>
    <cfRule type="expression" dxfId="33488" priority="1162">
      <formula>$F42="Pausada"</formula>
    </cfRule>
    <cfRule type="expression" dxfId="33487" priority="1163">
      <formula>$F42="Para hoy"</formula>
    </cfRule>
    <cfRule type="expression" dxfId="33486" priority="1164">
      <formula>$F42="En curso"</formula>
    </cfRule>
    <cfRule type="expression" dxfId="33485" priority="1165">
      <formula>$F42="Completada"</formula>
    </cfRule>
    <cfRule type="expression" dxfId="33484" priority="1160">
      <formula>$F42="Vencida"</formula>
    </cfRule>
    <cfRule type="expression" dxfId="33483" priority="1166">
      <formula>(#REF!=0)*(#REF!&lt;&gt;"")*(LEN(#REF!)=0)*(($F42="")+($F42="En curso"))</formula>
    </cfRule>
    <cfRule type="expression" dxfId="33482" priority="1167">
      <formula>(#REF!&lt;0)*(LEN(#REF!)=0)*(($F42="")+($F42="En curso"))</formula>
    </cfRule>
  </conditionalFormatting>
  <conditionalFormatting sqref="C47">
    <cfRule type="expression" dxfId="33481" priority="776">
      <formula>$F47="Cancelada"</formula>
    </cfRule>
    <cfRule type="expression" dxfId="33480" priority="779">
      <formula>$F47="En curso"</formula>
    </cfRule>
    <cfRule type="expression" dxfId="33479" priority="780">
      <formula>$F47="Completada"</formula>
    </cfRule>
    <cfRule type="expression" dxfId="33478" priority="781">
      <formula>(#REF!=0)*(#REF!&lt;&gt;"")*(LEN(#REF!)=0)*(($F47="")+($F47="En curso"))</formula>
    </cfRule>
    <cfRule type="expression" dxfId="33477" priority="775">
      <formula>$F47="Vencida"</formula>
    </cfRule>
    <cfRule type="expression" dxfId="33476" priority="782">
      <formula>(#REF!&lt;0)*(LEN(#REF!)=0)*(($F47="")+($F47="En curso"))</formula>
    </cfRule>
    <cfRule type="expression" dxfId="33475" priority="777">
      <formula>$F47="Pausada"</formula>
    </cfRule>
    <cfRule type="expression" dxfId="33474" priority="778">
      <formula>$F47="Para hoy"</formula>
    </cfRule>
  </conditionalFormatting>
  <conditionalFormatting sqref="C48:C49">
    <cfRule type="expression" dxfId="33473" priority="1052">
      <formula>(#REF!=0)*(#REF!&lt;&gt;"")*(LEN(#REF!)=0)*(($F45="")+($F45="En curso"))</formula>
    </cfRule>
    <cfRule type="expression" dxfId="33472" priority="1053">
      <formula>(#REF!&lt;0)*(LEN(#REF!)=0)*(($F45="")+($F45="En curso"))</formula>
    </cfRule>
    <cfRule type="expression" dxfId="33471" priority="1047">
      <formula>$F45="Cancelada"</formula>
    </cfRule>
    <cfRule type="expression" dxfId="33470" priority="1051">
      <formula>$F45="Completada"</formula>
    </cfRule>
    <cfRule type="expression" dxfId="33469" priority="1050">
      <formula>$F45="En curso"</formula>
    </cfRule>
    <cfRule type="expression" dxfId="33468" priority="1049">
      <formula>$F45="Para hoy"</formula>
    </cfRule>
    <cfRule type="expression" dxfId="33467" priority="1048">
      <formula>$F45="Pausada"</formula>
    </cfRule>
    <cfRule type="expression" dxfId="33466" priority="1046">
      <formula>$F45="Vencida"</formula>
    </cfRule>
  </conditionalFormatting>
  <conditionalFormatting sqref="C50">
    <cfRule type="expression" dxfId="33465" priority="1460">
      <formula>(#REF!=0)*(#REF!&lt;&gt;"")*(LEN(#REF!)=0)*(($F46="")+($F46="En curso"))</formula>
    </cfRule>
    <cfRule type="expression" dxfId="33464" priority="1461">
      <formula>(#REF!&lt;0)*(LEN(#REF!)=0)*(($F46="")+($F46="En curso"))</formula>
    </cfRule>
    <cfRule type="expression" dxfId="33463" priority="1454">
      <formula>$F46="Vencida"</formula>
    </cfRule>
    <cfRule type="expression" dxfId="33462" priority="1457">
      <formula>$F46="Para hoy"</formula>
    </cfRule>
    <cfRule type="expression" dxfId="33461" priority="1455">
      <formula>$F46="Cancelada"</formula>
    </cfRule>
    <cfRule type="expression" dxfId="33460" priority="1456">
      <formula>$F46="Pausada"</formula>
    </cfRule>
    <cfRule type="expression" dxfId="33459" priority="1458">
      <formula>$F46="En curso"</formula>
    </cfRule>
    <cfRule type="expression" dxfId="33458" priority="1459">
      <formula>$F46="Completada"</formula>
    </cfRule>
  </conditionalFormatting>
  <conditionalFormatting sqref="C51">
    <cfRule type="expression" dxfId="33457" priority="1430">
      <formula>$F46="Vencida"</formula>
    </cfRule>
    <cfRule type="expression" dxfId="33456" priority="1432">
      <formula>$F46="Pausada"</formula>
    </cfRule>
    <cfRule type="expression" dxfId="33455" priority="1436">
      <formula>(#REF!=0)*(#REF!&lt;&gt;"")*(LEN(#REF!)=0)*(($F46="")+($F46="En curso"))</formula>
    </cfRule>
    <cfRule type="expression" dxfId="33454" priority="1431">
      <formula>$F46="Cancelada"</formula>
    </cfRule>
    <cfRule type="expression" dxfId="33453" priority="1435">
      <formula>$F46="Completada"</formula>
    </cfRule>
    <cfRule type="expression" dxfId="33452" priority="1434">
      <formula>$F46="En curso"</formula>
    </cfRule>
    <cfRule type="expression" dxfId="33451" priority="1433">
      <formula>$F46="Para hoy"</formula>
    </cfRule>
    <cfRule type="expression" dxfId="33450" priority="1437">
      <formula>(#REF!&lt;0)*(LEN(#REF!)=0)*(($F46="")+($F46="En curso"))</formula>
    </cfRule>
  </conditionalFormatting>
  <conditionalFormatting sqref="C52">
    <cfRule type="expression" dxfId="33449" priority="1406">
      <formula>$F46="Vencida"</formula>
    </cfRule>
    <cfRule type="expression" dxfId="33448" priority="1412">
      <formula>(#REF!=0)*(#REF!&lt;&gt;"")*(LEN(#REF!)=0)*(($F46="")+($F46="En curso"))</formula>
    </cfRule>
    <cfRule type="expression" dxfId="33447" priority="1411">
      <formula>$F46="Completada"</formula>
    </cfRule>
    <cfRule type="expression" dxfId="33446" priority="1410">
      <formula>$F46="En curso"</formula>
    </cfRule>
    <cfRule type="expression" dxfId="33445" priority="1409">
      <formula>$F46="Para hoy"</formula>
    </cfRule>
    <cfRule type="expression" dxfId="33444" priority="1408">
      <formula>$F46="Pausada"</formula>
    </cfRule>
    <cfRule type="expression" dxfId="33443" priority="1413">
      <formula>(#REF!&lt;0)*(LEN(#REF!)=0)*(($F46="")+($F46="En curso"))</formula>
    </cfRule>
    <cfRule type="expression" dxfId="33442" priority="1407">
      <formula>$F46="Cancelada"</formula>
    </cfRule>
  </conditionalFormatting>
  <conditionalFormatting sqref="C53">
    <cfRule type="expression" dxfId="33441" priority="1372">
      <formula>(#REF!=0)*(#REF!&lt;&gt;"")*(LEN(#REF!)=0)*(($F46="")+($F46="En curso"))</formula>
    </cfRule>
    <cfRule type="expression" dxfId="33440" priority="1373">
      <formula>(#REF!&lt;0)*(LEN(#REF!)=0)*(($F46="")+($F46="En curso"))</formula>
    </cfRule>
    <cfRule type="expression" dxfId="33439" priority="1371">
      <formula>$F46="Completada"</formula>
    </cfRule>
    <cfRule type="expression" dxfId="33438" priority="1370">
      <formula>$F46="En curso"</formula>
    </cfRule>
    <cfRule type="expression" dxfId="33437" priority="1369">
      <formula>$F46="Para hoy"</formula>
    </cfRule>
    <cfRule type="expression" dxfId="33436" priority="1368">
      <formula>$F46="Pausada"</formula>
    </cfRule>
    <cfRule type="expression" dxfId="33435" priority="1367">
      <formula>$F46="Cancelada"</formula>
    </cfRule>
    <cfRule type="expression" dxfId="33434" priority="1366">
      <formula>$F46="Vencida"</formula>
    </cfRule>
  </conditionalFormatting>
  <conditionalFormatting sqref="C54">
    <cfRule type="expression" dxfId="33433" priority="702">
      <formula>(#REF!&lt;0)*(LEN(#REF!)=0)*(($F54="")+($F54="En curso"))</formula>
    </cfRule>
    <cfRule type="expression" dxfId="33432" priority="697">
      <formula>$F54="Pausada"</formula>
    </cfRule>
    <cfRule type="expression" dxfId="33431" priority="696">
      <formula>$F54="Cancelada"</formula>
    </cfRule>
    <cfRule type="expression" dxfId="33430" priority="698">
      <formula>$F54="Para hoy"</formula>
    </cfRule>
    <cfRule type="expression" dxfId="33429" priority="699">
      <formula>$F54="En curso"</formula>
    </cfRule>
    <cfRule type="expression" dxfId="33428" priority="700">
      <formula>$F54="Completada"</formula>
    </cfRule>
    <cfRule type="expression" dxfId="33427" priority="701">
      <formula>(#REF!=0)*(#REF!&lt;&gt;"")*(LEN(#REF!)=0)*(($F54="")+($F54="En curso"))</formula>
    </cfRule>
    <cfRule type="expression" dxfId="33426" priority="695">
      <formula>$F54="Vencida"</formula>
    </cfRule>
  </conditionalFormatting>
  <conditionalFormatting sqref="C62">
    <cfRule type="expression" dxfId="33425" priority="601">
      <formula>$F55="Pausada"</formula>
    </cfRule>
    <cfRule type="expression" dxfId="33424" priority="599">
      <formula>$F55="Vencida"</formula>
    </cfRule>
    <cfRule type="expression" dxfId="33423" priority="600">
      <formula>$F55="Cancelada"</formula>
    </cfRule>
    <cfRule type="expression" dxfId="33422" priority="602">
      <formula>$F55="Para hoy"</formula>
    </cfRule>
    <cfRule type="expression" dxfId="33421" priority="603">
      <formula>$F55="En curso"</formula>
    </cfRule>
    <cfRule type="expression" dxfId="33420" priority="604">
      <formula>$F55="Completada"</formula>
    </cfRule>
    <cfRule type="expression" dxfId="33419" priority="605">
      <formula>(#REF!=0)*(#REF!&lt;&gt;"")*(LEN(#REF!)=0)*(($F55="")+($F55="En curso"))</formula>
    </cfRule>
    <cfRule type="expression" dxfId="33418" priority="606">
      <formula>(#REF!&lt;0)*(LEN(#REF!)=0)*(($F55="")+($F55="En curso"))</formula>
    </cfRule>
  </conditionalFormatting>
  <conditionalFormatting sqref="C63">
    <cfRule type="expression" dxfId="33417" priority="661">
      <formula>(#REF!=0)*(#REF!&lt;&gt;"")*(LEN(#REF!)=0)*(($F63="")+($F63="En curso"))</formula>
    </cfRule>
    <cfRule type="expression" dxfId="33416" priority="662">
      <formula>(#REF!&lt;0)*(LEN(#REF!)=0)*(($F63="")+($F63="En curso"))</formula>
    </cfRule>
    <cfRule type="expression" dxfId="33415" priority="655">
      <formula>$F63="Vencida"</formula>
    </cfRule>
    <cfRule type="expression" dxfId="33414" priority="656">
      <formula>$F63="Cancelada"</formula>
    </cfRule>
    <cfRule type="expression" dxfId="33413" priority="657">
      <formula>$F63="Pausada"</formula>
    </cfRule>
    <cfRule type="expression" dxfId="33412" priority="658">
      <formula>$F63="Para hoy"</formula>
    </cfRule>
    <cfRule type="expression" dxfId="33411" priority="659">
      <formula>$F63="En curso"</formula>
    </cfRule>
    <cfRule type="expression" dxfId="33410" priority="660">
      <formula>$F63="Completada"</formula>
    </cfRule>
  </conditionalFormatting>
  <conditionalFormatting sqref="C65:C69">
    <cfRule type="expression" dxfId="33409" priority="546">
      <formula>$F65="Para hoy"</formula>
    </cfRule>
    <cfRule type="expression" dxfId="33408" priority="547">
      <formula>$F65="En curso"</formula>
    </cfRule>
    <cfRule type="expression" dxfId="33407" priority="543">
      <formula>$F65="Vencida"</formula>
    </cfRule>
    <cfRule type="expression" dxfId="33406" priority="544">
      <formula>$F65="Cancelada"</formula>
    </cfRule>
    <cfRule type="expression" dxfId="33405" priority="550">
      <formula>(#REF!&lt;0)*(LEN(#REF!)=0)*(($F65="")+($F65="En curso"))</formula>
    </cfRule>
    <cfRule type="expression" dxfId="33404" priority="548">
      <formula>$F65="Completada"</formula>
    </cfRule>
    <cfRule type="expression" dxfId="33403" priority="549">
      <formula>(#REF!=0)*(#REF!&lt;&gt;"")*(LEN(#REF!)=0)*(($F65="")+($F65="En curso"))</formula>
    </cfRule>
    <cfRule type="expression" dxfId="33402" priority="545">
      <formula>$F65="Pausada"</formula>
    </cfRule>
  </conditionalFormatting>
  <conditionalFormatting sqref="C66">
    <cfRule type="expression" dxfId="33401" priority="526">
      <formula>(#REF!&lt;0)*(LEN(#REF!)=0)*(($F66="")+($F66="En curso"))</formula>
    </cfRule>
    <cfRule type="expression" dxfId="33400" priority="525">
      <formula>(#REF!=0)*(#REF!&lt;&gt;"")*(LEN(#REF!)=0)*(($F66="")+($F66="En curso"))</formula>
    </cfRule>
    <cfRule type="expression" dxfId="33399" priority="524">
      <formula>$F66="Completada"</formula>
    </cfRule>
    <cfRule type="expression" dxfId="33398" priority="523">
      <formula>$F66="En curso"</formula>
    </cfRule>
    <cfRule type="expression" dxfId="33397" priority="521">
      <formula>$F66="Pausada"</formula>
    </cfRule>
    <cfRule type="expression" dxfId="33396" priority="520">
      <formula>$F66="Cancelada"</formula>
    </cfRule>
    <cfRule type="expression" dxfId="33395" priority="519">
      <formula>$F66="Vencida"</formula>
    </cfRule>
    <cfRule type="expression" dxfId="33394" priority="522">
      <formula>$F66="Para hoy"</formula>
    </cfRule>
  </conditionalFormatting>
  <conditionalFormatting sqref="D4">
    <cfRule type="expression" dxfId="33393" priority="379">
      <formula>$F32="Pausada"</formula>
    </cfRule>
    <cfRule type="expression" dxfId="33392" priority="380">
      <formula>$F32="Para hoy"</formula>
    </cfRule>
    <cfRule type="expression" dxfId="33391" priority="381">
      <formula>$F32="En curso"</formula>
    </cfRule>
    <cfRule type="expression" dxfId="33390" priority="382">
      <formula>$F32="Completada"</formula>
    </cfRule>
    <cfRule type="expression" dxfId="33389" priority="383">
      <formula>(#REF!=0)*(#REF!&lt;&gt;"")*(LEN(#REF!)=0)*(($F32="")+($F32="En curso"))</formula>
    </cfRule>
    <cfRule type="expression" dxfId="33388" priority="384">
      <formula>(#REF!&lt;0)*(LEN(#REF!)=0)*(($F32="")+($F32="En curso"))</formula>
    </cfRule>
    <cfRule type="expression" dxfId="33387" priority="377">
      <formula>$F32="Vencida"</formula>
    </cfRule>
    <cfRule type="expression" dxfId="33386" priority="361">
      <formula>$F36="Vencida"</formula>
    </cfRule>
    <cfRule type="expression" dxfId="33385" priority="362">
      <formula>$F36="Cancelada"</formula>
    </cfRule>
    <cfRule type="expression" dxfId="33384" priority="363">
      <formula>$F36="Pausada"</formula>
    </cfRule>
    <cfRule type="expression" dxfId="33383" priority="364">
      <formula>$F36="Para hoy"</formula>
    </cfRule>
    <cfRule type="expression" dxfId="33382" priority="365">
      <formula>$F36="En curso"</formula>
    </cfRule>
    <cfRule type="expression" dxfId="33381" priority="366">
      <formula>$F36="Completada"</formula>
    </cfRule>
    <cfRule type="expression" dxfId="33380" priority="367">
      <formula>(#REF!=0)*(#REF!&lt;&gt;"")*(LEN(#REF!)=0)*(($F36="")+($F36="En curso"))</formula>
    </cfRule>
    <cfRule type="expression" dxfId="33379" priority="368">
      <formula>(#REF!&lt;0)*(LEN(#REF!)=0)*(($F36="")+($F36="En curso"))</formula>
    </cfRule>
    <cfRule type="expression" dxfId="33378" priority="378">
      <formula>$F32="Cancelada"</formula>
    </cfRule>
  </conditionalFormatting>
  <conditionalFormatting sqref="D6">
    <cfRule type="expression" dxfId="33377" priority="1122">
      <formula>#REF!="Pausada"</formula>
    </cfRule>
    <cfRule type="expression" dxfId="33376" priority="1100">
      <formula>(#REF!=0)*(#REF!&lt;&gt;"")*(LEN(#REF!)=0)*((#REF!="")+(#REF!="En curso"))</formula>
    </cfRule>
    <cfRule type="expression" dxfId="33375" priority="1097">
      <formula>#REF!="Para hoy"</formula>
    </cfRule>
    <cfRule type="expression" dxfId="33374" priority="1096">
      <formula>#REF!="Pausada"</formula>
    </cfRule>
    <cfRule type="expression" dxfId="33373" priority="1095">
      <formula>#REF!="Cancelada"</formula>
    </cfRule>
    <cfRule type="expression" dxfId="33372" priority="1094">
      <formula>#REF!="Vencida"</formula>
    </cfRule>
    <cfRule type="expression" dxfId="33371" priority="1101">
      <formula>(#REF!&lt;0)*(LEN(#REF!)=0)*((#REF!="")+(#REF!="En curso"))</formula>
    </cfRule>
    <cfRule type="expression" dxfId="33370" priority="1121">
      <formula>#REF!="Cancelada"</formula>
    </cfRule>
    <cfRule type="expression" dxfId="33369" priority="1120">
      <formula>#REF!="Vencida"</formula>
    </cfRule>
    <cfRule type="expression" dxfId="33368" priority="1127">
      <formula>(#REF!&lt;0)*(LEN(#REF!)=0)*((#REF!="")+(#REF!="En curso"))</formula>
    </cfRule>
    <cfRule type="expression" dxfId="33367" priority="1126">
      <formula>(#REF!=0)*(#REF!&lt;&gt;"")*(LEN(#REF!)=0)*((#REF!="")+(#REF!="En curso"))</formula>
    </cfRule>
    <cfRule type="expression" dxfId="33366" priority="1125">
      <formula>#REF!="Completada"</formula>
    </cfRule>
    <cfRule type="expression" dxfId="33365" priority="1124">
      <formula>#REF!="En curso"</formula>
    </cfRule>
    <cfRule type="expression" dxfId="33364" priority="1123">
      <formula>#REF!="Para hoy"</formula>
    </cfRule>
    <cfRule type="expression" dxfId="33363" priority="1099">
      <formula>#REF!="Completada"</formula>
    </cfRule>
    <cfRule type="expression" dxfId="33362" priority="1098">
      <formula>#REF!="En curso"</formula>
    </cfRule>
  </conditionalFormatting>
  <conditionalFormatting sqref="D6:D7">
    <cfRule type="expression" dxfId="33361" priority="1468">
      <formula>(#REF!=0)*(#REF!&lt;&gt;"")*(LEN(#REF!)=0)*(($F35="")+($F35="En curso"))</formula>
    </cfRule>
    <cfRule type="expression" dxfId="33360" priority="1467">
      <formula>$F35="Completada"</formula>
    </cfRule>
    <cfRule type="expression" dxfId="33359" priority="1466">
      <formula>$F35="En curso"</formula>
    </cfRule>
    <cfRule type="expression" dxfId="33358" priority="1469">
      <formula>(#REF!&lt;0)*(LEN(#REF!)=0)*(($F35="")+($F35="En curso"))</formula>
    </cfRule>
    <cfRule type="expression" dxfId="33357" priority="1462">
      <formula>$F35="Vencida"</formula>
    </cfRule>
    <cfRule type="expression" dxfId="33356" priority="1463">
      <formula>$F35="Cancelada"</formula>
    </cfRule>
    <cfRule type="expression" dxfId="33355" priority="1464">
      <formula>$F35="Pausada"</formula>
    </cfRule>
    <cfRule type="expression" dxfId="33354" priority="1465">
      <formula>$F35="Para hoy"</formula>
    </cfRule>
    <cfRule type="expression" dxfId="33353" priority="1079">
      <formula>$F39="Cancelada"</formula>
    </cfRule>
    <cfRule type="expression" dxfId="33352" priority="1080">
      <formula>$F39="Pausada"</formula>
    </cfRule>
    <cfRule type="expression" dxfId="33351" priority="1081">
      <formula>$F39="Para hoy"</formula>
    </cfRule>
    <cfRule type="expression" dxfId="33350" priority="1082">
      <formula>$F39="En curso"</formula>
    </cfRule>
    <cfRule type="expression" dxfId="33349" priority="1083">
      <formula>$F39="Completada"</formula>
    </cfRule>
    <cfRule type="expression" dxfId="33348" priority="1084">
      <formula>(#REF!=0)*(#REF!&lt;&gt;"")*(LEN(#REF!)=0)*(($F39="")+($F39="En curso"))</formula>
    </cfRule>
    <cfRule type="expression" dxfId="33347" priority="1085">
      <formula>(#REF!&lt;0)*(LEN(#REF!)=0)*(($F39="")+($F39="En curso"))</formula>
    </cfRule>
    <cfRule type="expression" dxfId="33346" priority="1078">
      <formula>$F39="Vencida"</formula>
    </cfRule>
  </conditionalFormatting>
  <conditionalFormatting sqref="D7:D8">
    <cfRule type="expression" dxfId="33345" priority="1109">
      <formula>$F43="Completada"</formula>
    </cfRule>
    <cfRule type="expression" dxfId="33344" priority="1108">
      <formula>$F43="En curso"</formula>
    </cfRule>
    <cfRule type="expression" dxfId="33343" priority="1511">
      <formula>$F39="Para hoy"</formula>
    </cfRule>
    <cfRule type="expression" dxfId="33342" priority="1510">
      <formula>$F39="Pausada"</formula>
    </cfRule>
    <cfRule type="expression" dxfId="33341" priority="1508">
      <formula>$F39="Vencida"</formula>
    </cfRule>
    <cfRule type="expression" dxfId="33340" priority="1107">
      <formula>$F43="Para hoy"</formula>
    </cfRule>
    <cfRule type="expression" dxfId="33339" priority="1106">
      <formula>$F43="Pausada"</formula>
    </cfRule>
    <cfRule type="expression" dxfId="33338" priority="1105">
      <formula>$F43="Cancelada"</formula>
    </cfRule>
    <cfRule type="expression" dxfId="33337" priority="1104">
      <formula>$F43="Vencida"</formula>
    </cfRule>
    <cfRule type="expression" dxfId="33336" priority="1509">
      <formula>$F39="Cancelada"</formula>
    </cfRule>
    <cfRule type="expression" dxfId="33335" priority="1515">
      <formula>(#REF!&lt;0)*(LEN(#REF!)=0)*(($F39="")+($F39="En curso"))</formula>
    </cfRule>
    <cfRule type="expression" dxfId="33334" priority="1512">
      <formula>$F39="En curso"</formula>
    </cfRule>
    <cfRule type="expression" dxfId="33333" priority="1513">
      <formula>$F39="Completada"</formula>
    </cfRule>
    <cfRule type="expression" dxfId="33332" priority="1110">
      <formula>(#REF!=0)*(#REF!&lt;&gt;"")*(LEN(#REF!)=0)*(($F43="")+($F43="En curso"))</formula>
    </cfRule>
    <cfRule type="expression" dxfId="33331" priority="1514">
      <formula>(#REF!=0)*(#REF!&lt;&gt;"")*(LEN(#REF!)=0)*(($F39="")+($F39="En curso"))</formula>
    </cfRule>
    <cfRule type="expression" dxfId="33330" priority="1111">
      <formula>(#REF!&lt;0)*(LEN(#REF!)=0)*(($F43="")+($F43="En curso"))</formula>
    </cfRule>
  </conditionalFormatting>
  <conditionalFormatting sqref="D14">
    <cfRule type="expression" dxfId="33329" priority="78">
      <formula>$F42="Pausada"</formula>
    </cfRule>
    <cfRule type="expression" dxfId="33328" priority="69">
      <formula>$F42="Cancelada"</formula>
    </cfRule>
    <cfRule type="expression" dxfId="33327" priority="68">
      <formula>$F42="Vencida"</formula>
    </cfRule>
    <cfRule type="expression" dxfId="33326" priority="70">
      <formula>$F42="Pausada"</formula>
    </cfRule>
    <cfRule type="expression" dxfId="33325" priority="71">
      <formula>$F42="Para hoy"</formula>
    </cfRule>
    <cfRule type="expression" dxfId="33324" priority="72">
      <formula>$F42="En curso"</formula>
    </cfRule>
    <cfRule type="expression" dxfId="33323" priority="73">
      <formula>$F42="Completada"</formula>
    </cfRule>
    <cfRule type="expression" dxfId="33322" priority="74">
      <formula>(#REF!=0)*(#REF!&lt;&gt;"")*(LEN(#REF!)=0)*(($F42="")+($F42="En curso"))</formula>
    </cfRule>
    <cfRule type="expression" dxfId="33321" priority="75">
      <formula>(#REF!&lt;0)*(LEN(#REF!)=0)*(($F42="")+($F42="En curso"))</formula>
    </cfRule>
    <cfRule type="expression" dxfId="33320" priority="76">
      <formula>$F42="Vencida"</formula>
    </cfRule>
    <cfRule type="expression" dxfId="33319" priority="77">
      <formula>$F42="Cancelada"</formula>
    </cfRule>
    <cfRule type="expression" dxfId="33318" priority="79">
      <formula>$F42="Para hoy"</formula>
    </cfRule>
    <cfRule type="expression" dxfId="33317" priority="80">
      <formula>$F42="En curso"</formula>
    </cfRule>
    <cfRule type="expression" dxfId="33316" priority="81">
      <formula>$F42="Completada"</formula>
    </cfRule>
    <cfRule type="expression" dxfId="33315" priority="82">
      <formula>(#REF!=0)*(#REF!&lt;&gt;"")*(LEN(#REF!)=0)*(($F42="")+($F42="En curso"))</formula>
    </cfRule>
    <cfRule type="expression" dxfId="33314" priority="83">
      <formula>(#REF!&lt;0)*(LEN(#REF!)=0)*(($F42="")+($F42="En curso"))</formula>
    </cfRule>
  </conditionalFormatting>
  <conditionalFormatting sqref="D14:D15">
    <cfRule type="expression" dxfId="33313" priority="114">
      <formula>(#REF!=0)*(#REF!&lt;&gt;"")*(LEN(#REF!)=0)*((#REF!="")+(#REF!="En curso"))</formula>
    </cfRule>
    <cfRule type="expression" dxfId="33312" priority="134">
      <formula>#REF!="Pausada"</formula>
    </cfRule>
    <cfRule type="expression" dxfId="33311" priority="135">
      <formula>#REF!="Para hoy"</formula>
    </cfRule>
    <cfRule type="expression" dxfId="33310" priority="136">
      <formula>#REF!="En curso"</formula>
    </cfRule>
    <cfRule type="expression" dxfId="33309" priority="109">
      <formula>#REF!="Cancelada"</formula>
    </cfRule>
    <cfRule type="expression" dxfId="33308" priority="137">
      <formula>#REF!="Completada"</formula>
    </cfRule>
    <cfRule type="expression" dxfId="33307" priority="138">
      <formula>(#REF!=0)*(#REF!&lt;&gt;"")*(LEN(#REF!)=0)*((#REF!="")+(#REF!="En curso"))</formula>
    </cfRule>
    <cfRule type="expression" dxfId="33306" priority="115">
      <formula>(#REF!&lt;0)*(LEN(#REF!)=0)*((#REF!="")+(#REF!="En curso"))</formula>
    </cfRule>
    <cfRule type="expression" dxfId="33305" priority="139">
      <formula>(#REF!&lt;0)*(LEN(#REF!)=0)*((#REF!="")+(#REF!="En curso"))</formula>
    </cfRule>
    <cfRule type="expression" dxfId="33304" priority="108">
      <formula>#REF!="Vencida"</formula>
    </cfRule>
    <cfRule type="expression" dxfId="33303" priority="113">
      <formula>#REF!="Completada"</formula>
    </cfRule>
    <cfRule type="expression" dxfId="33302" priority="112">
      <formula>#REF!="En curso"</formula>
    </cfRule>
    <cfRule type="expression" dxfId="33301" priority="111">
      <formula>#REF!="Para hoy"</formula>
    </cfRule>
    <cfRule type="expression" dxfId="33300" priority="110">
      <formula>#REF!="Pausada"</formula>
    </cfRule>
    <cfRule type="expression" dxfId="33299" priority="132">
      <formula>#REF!="Vencida"</formula>
    </cfRule>
    <cfRule type="expression" dxfId="33298" priority="133">
      <formula>#REF!="Cancelada"</formula>
    </cfRule>
  </conditionalFormatting>
  <conditionalFormatting sqref="D15:D16">
    <cfRule type="expression" dxfId="33297" priority="152">
      <formula>$F44="En curso"</formula>
    </cfRule>
    <cfRule type="expression" dxfId="33296" priority="151">
      <formula>$F44="Para hoy"</formula>
    </cfRule>
    <cfRule type="expression" dxfId="33295" priority="93">
      <formula>$F48="Cancelada"</formula>
    </cfRule>
    <cfRule type="expression" dxfId="33294" priority="94">
      <formula>$F48="Pausada"</formula>
    </cfRule>
    <cfRule type="expression" dxfId="33293" priority="95">
      <formula>$F48="Para hoy"</formula>
    </cfRule>
    <cfRule type="expression" dxfId="33292" priority="149">
      <formula>$F44="Cancelada"</formula>
    </cfRule>
    <cfRule type="expression" dxfId="33291" priority="150">
      <formula>$F44="Pausada"</formula>
    </cfRule>
    <cfRule type="expression" dxfId="33290" priority="96">
      <formula>$F48="En curso"</formula>
    </cfRule>
    <cfRule type="expression" dxfId="33289" priority="153">
      <formula>$F44="Completada"</formula>
    </cfRule>
    <cfRule type="expression" dxfId="33288" priority="154">
      <formula>(#REF!=0)*(#REF!&lt;&gt;"")*(LEN(#REF!)=0)*(($F44="")+($F44="En curso"))</formula>
    </cfRule>
    <cfRule type="expression" dxfId="33287" priority="155">
      <formula>(#REF!&lt;0)*(LEN(#REF!)=0)*(($F44="")+($F44="En curso"))</formula>
    </cfRule>
    <cfRule type="expression" dxfId="33286" priority="99">
      <formula>(#REF!&lt;0)*(LEN(#REF!)=0)*(($F48="")+($F48="En curso"))</formula>
    </cfRule>
    <cfRule type="expression" dxfId="33285" priority="148">
      <formula>$F44="Vencida"</formula>
    </cfRule>
    <cfRule type="expression" dxfId="33284" priority="92">
      <formula>$F48="Vencida"</formula>
    </cfRule>
    <cfRule type="expression" dxfId="33283" priority="98">
      <formula>(#REF!=0)*(#REF!&lt;&gt;"")*(LEN(#REF!)=0)*(($F48="")+($F48="En curso"))</formula>
    </cfRule>
    <cfRule type="expression" dxfId="33282" priority="97">
      <formula>$F48="Completada"</formula>
    </cfRule>
  </conditionalFormatting>
  <conditionalFormatting sqref="D16:D17">
    <cfRule type="expression" dxfId="33281" priority="120">
      <formula>$F52="En curso"</formula>
    </cfRule>
    <cfRule type="expression" dxfId="33280" priority="121">
      <formula>$F52="Completada"</formula>
    </cfRule>
    <cfRule type="expression" dxfId="33279" priority="166">
      <formula>(#REF!&lt;0)*(LEN(#REF!)=0)*(($F48="")+($F48="En curso"))</formula>
    </cfRule>
    <cfRule type="expression" dxfId="33278" priority="119">
      <formula>$F52="Para hoy"</formula>
    </cfRule>
    <cfRule type="expression" dxfId="33277" priority="159">
      <formula>$F48="Vencida"</formula>
    </cfRule>
    <cfRule type="expression" dxfId="33276" priority="160">
      <formula>$F48="Cancelada"</formula>
    </cfRule>
    <cfRule type="expression" dxfId="33275" priority="161">
      <formula>$F48="Pausada"</formula>
    </cfRule>
    <cfRule type="expression" dxfId="33274" priority="162">
      <formula>$F48="Para hoy"</formula>
    </cfRule>
    <cfRule type="expression" dxfId="33273" priority="163">
      <formula>$F48="En curso"</formula>
    </cfRule>
    <cfRule type="expression" dxfId="33272" priority="164">
      <formula>$F48="Completada"</formula>
    </cfRule>
    <cfRule type="expression" dxfId="33271" priority="165">
      <formula>(#REF!=0)*(#REF!&lt;&gt;"")*(LEN(#REF!)=0)*(($F48="")+($F48="En curso"))</formula>
    </cfRule>
    <cfRule type="expression" dxfId="33270" priority="118">
      <formula>$F52="Pausada"</formula>
    </cfRule>
    <cfRule type="expression" dxfId="33269" priority="117">
      <formula>$F52="Cancelada"</formula>
    </cfRule>
    <cfRule type="expression" dxfId="33268" priority="116">
      <formula>$F52="Vencida"</formula>
    </cfRule>
    <cfRule type="expression" dxfId="33267" priority="122">
      <formula>(#REF!=0)*(#REF!&lt;&gt;"")*(LEN(#REF!)=0)*(($F52="")+($F52="En curso"))</formula>
    </cfRule>
    <cfRule type="expression" dxfId="33266" priority="123">
      <formula>(#REF!&lt;0)*(LEN(#REF!)=0)*(($F52="")+($F52="En curso"))</formula>
    </cfRule>
  </conditionalFormatting>
  <conditionalFormatting sqref="D18">
    <cfRule type="expression" dxfId="33265" priority="10">
      <formula>$F40="Cancelada"</formula>
    </cfRule>
    <cfRule type="expression" dxfId="33264" priority="24">
      <formula>(#REF!&lt;0)*(LEN(#REF!)=0)*(($F40="")+($F40="En curso"))</formula>
    </cfRule>
    <cfRule type="expression" dxfId="33263" priority="23">
      <formula>(#REF!=0)*(#REF!&lt;&gt;"")*(LEN(#REF!)=0)*(($F40="")+($F40="En curso"))</formula>
    </cfRule>
    <cfRule type="expression" dxfId="33262" priority="22">
      <formula>$F40="Completada"</formula>
    </cfRule>
    <cfRule type="expression" dxfId="33261" priority="21">
      <formula>$F40="En curso"</formula>
    </cfRule>
    <cfRule type="expression" dxfId="33260" priority="20">
      <formula>$F40="Para hoy"</formula>
    </cfRule>
    <cfRule type="expression" dxfId="33259" priority="19">
      <formula>$F40="Pausada"</formula>
    </cfRule>
    <cfRule type="expression" dxfId="33258" priority="9">
      <formula>$F40="Vencida"</formula>
    </cfRule>
    <cfRule type="expression" dxfId="33257" priority="17">
      <formula>$F40="Vencida"</formula>
    </cfRule>
    <cfRule type="expression" dxfId="33256" priority="16">
      <formula>(#REF!&lt;0)*(LEN(#REF!)=0)*(($F40="")+($F40="En curso"))</formula>
    </cfRule>
    <cfRule type="expression" dxfId="33255" priority="15">
      <formula>(#REF!=0)*(#REF!&lt;&gt;"")*(LEN(#REF!)=0)*(($F40="")+($F40="En curso"))</formula>
    </cfRule>
    <cfRule type="expression" dxfId="33254" priority="12">
      <formula>$F40="Para hoy"</formula>
    </cfRule>
    <cfRule type="expression" dxfId="33253" priority="11">
      <formula>$F40="Pausada"</formula>
    </cfRule>
    <cfRule type="expression" dxfId="33252" priority="14">
      <formula>$F40="Completada"</formula>
    </cfRule>
    <cfRule type="expression" dxfId="33251" priority="13">
      <formula>$F40="En curso"</formula>
    </cfRule>
    <cfRule type="expression" dxfId="33250" priority="18">
      <formula>$F40="Cancelada"</formula>
    </cfRule>
  </conditionalFormatting>
  <conditionalFormatting sqref="D19">
    <cfRule type="expression" dxfId="33249" priority="41">
      <formula>$F49="Vencida"</formula>
    </cfRule>
    <cfRule type="expression" dxfId="33248" priority="44">
      <formula>$F49="Para hoy"</formula>
    </cfRule>
    <cfRule type="expression" dxfId="33247" priority="46">
      <formula>$F49="Completada"</formula>
    </cfRule>
    <cfRule type="expression" dxfId="33246" priority="48">
      <formula>(#REF!&lt;0)*(LEN(#REF!)=0)*(($F49="")+($F49="En curso"))</formula>
    </cfRule>
    <cfRule type="expression" dxfId="33245" priority="47">
      <formula>(#REF!=0)*(#REF!&lt;&gt;"")*(LEN(#REF!)=0)*(($F49="")+($F49="En curso"))</formula>
    </cfRule>
    <cfRule type="expression" dxfId="33244" priority="45">
      <formula>$F49="En curso"</formula>
    </cfRule>
    <cfRule type="expression" dxfId="33243" priority="43">
      <formula>$F49="Pausada"</formula>
    </cfRule>
    <cfRule type="expression" dxfId="33242" priority="42">
      <formula>$F49="Cancelada"</formula>
    </cfRule>
  </conditionalFormatting>
  <conditionalFormatting sqref="D19:D20">
    <cfRule type="expression" dxfId="33241" priority="25">
      <formula>#REF!="Vencida"</formula>
    </cfRule>
    <cfRule type="expression" dxfId="33240" priority="26">
      <formula>#REF!="Cancelada"</formula>
    </cfRule>
    <cfRule type="expression" dxfId="33239" priority="27">
      <formula>#REF!="Pausada"</formula>
    </cfRule>
    <cfRule type="expression" dxfId="33238" priority="28">
      <formula>#REF!="Para hoy"</formula>
    </cfRule>
    <cfRule type="expression" dxfId="33237" priority="29">
      <formula>#REF!="En curso"</formula>
    </cfRule>
    <cfRule type="expression" dxfId="33236" priority="30">
      <formula>#REF!="Completada"</formula>
    </cfRule>
    <cfRule type="expression" dxfId="33235" priority="31">
      <formula>(#REF!=0)*(#REF!&lt;&gt;"")*(LEN(#REF!)=0)*((#REF!="")+(#REF!="En curso"))</formula>
    </cfRule>
    <cfRule type="expression" dxfId="33234" priority="32">
      <formula>(#REF!&lt;0)*(LEN(#REF!)=0)*((#REF!="")+(#REF!="En curso"))</formula>
    </cfRule>
  </conditionalFormatting>
  <conditionalFormatting sqref="D24:D25">
    <cfRule type="expression" dxfId="33233" priority="237">
      <formula>(#REF!=0)*(#REF!&lt;&gt;"")*(LEN(#REF!)=0)*((#REF!="")+(#REF!="En curso"))</formula>
    </cfRule>
    <cfRule type="expression" dxfId="33232" priority="236">
      <formula>#REF!="Completada"</formula>
    </cfRule>
    <cfRule type="expression" dxfId="33231" priority="235">
      <formula>#REF!="En curso"</formula>
    </cfRule>
    <cfRule type="expression" dxfId="33230" priority="234">
      <formula>#REF!="Para hoy"</formula>
    </cfRule>
    <cfRule type="expression" dxfId="33229" priority="233">
      <formula>#REF!="Pausada"</formula>
    </cfRule>
    <cfRule type="expression" dxfId="33228" priority="232">
      <formula>#REF!="Cancelada"</formula>
    </cfRule>
    <cfRule type="expression" dxfId="33227" priority="231">
      <formula>#REF!="Vencida"</formula>
    </cfRule>
    <cfRule type="expression" dxfId="33226" priority="252">
      <formula>$F56="Completada"</formula>
    </cfRule>
    <cfRule type="expression" dxfId="33225" priority="254">
      <formula>(#REF!&lt;0)*(LEN(#REF!)=0)*(($F56="")+($F56="En curso"))</formula>
    </cfRule>
    <cfRule type="expression" dxfId="33224" priority="253">
      <formula>(#REF!=0)*(#REF!&lt;&gt;"")*(LEN(#REF!)=0)*(($F56="")+($F56="En curso"))</formula>
    </cfRule>
    <cfRule type="expression" dxfId="33223" priority="251">
      <formula>$F56="En curso"</formula>
    </cfRule>
    <cfRule type="expression" dxfId="33222" priority="250">
      <formula>$F56="Para hoy"</formula>
    </cfRule>
    <cfRule type="expression" dxfId="33221" priority="249">
      <formula>$F56="Pausada"</formula>
    </cfRule>
    <cfRule type="expression" dxfId="33220" priority="248">
      <formula>$F56="Cancelada"</formula>
    </cfRule>
    <cfRule type="expression" dxfId="33219" priority="247">
      <formula>$F56="Vencida"</formula>
    </cfRule>
    <cfRule type="expression" dxfId="33218" priority="238">
      <formula>(#REF!&lt;0)*(LEN(#REF!)=0)*((#REF!="")+(#REF!="En curso"))</formula>
    </cfRule>
  </conditionalFormatting>
  <conditionalFormatting sqref="D25">
    <cfRule type="expression" dxfId="33217" priority="293">
      <formula>(#REF!=0)*(#REF!&lt;&gt;"")*(LEN(#REF!)=0)*((#REF!="")+(#REF!="En curso"))</formula>
    </cfRule>
    <cfRule type="expression" dxfId="33216" priority="292">
      <formula>#REF!="Completada"</formula>
    </cfRule>
    <cfRule type="expression" dxfId="33215" priority="291">
      <formula>#REF!="En curso"</formula>
    </cfRule>
    <cfRule type="expression" dxfId="33214" priority="287">
      <formula>#REF!="Vencida"</formula>
    </cfRule>
    <cfRule type="expression" dxfId="33213" priority="290">
      <formula>#REF!="Para hoy"</formula>
    </cfRule>
    <cfRule type="expression" dxfId="33212" priority="289">
      <formula>#REF!="Pausada"</formula>
    </cfRule>
    <cfRule type="expression" dxfId="33211" priority="288">
      <formula>#REF!="Cancelada"</formula>
    </cfRule>
    <cfRule type="expression" dxfId="33210" priority="294">
      <formula>(#REF!&lt;0)*(LEN(#REF!)=0)*((#REF!="")+(#REF!="En curso"))</formula>
    </cfRule>
  </conditionalFormatting>
  <conditionalFormatting sqref="D26">
    <cfRule type="expression" dxfId="33209" priority="222">
      <formula>(#REF!&lt;0)*(LEN(#REF!)=0)*(($F47="")+($F47="En curso"))</formula>
    </cfRule>
    <cfRule type="expression" dxfId="33208" priority="221">
      <formula>(#REF!=0)*(#REF!&lt;&gt;"")*(LEN(#REF!)=0)*(($F47="")+($F47="En curso"))</formula>
    </cfRule>
    <cfRule type="expression" dxfId="33207" priority="220">
      <formula>$F47="Completada"</formula>
    </cfRule>
    <cfRule type="expression" dxfId="33206" priority="219">
      <formula>$F47="En curso"</formula>
    </cfRule>
    <cfRule type="expression" dxfId="33205" priority="218">
      <formula>$F47="Para hoy"</formula>
    </cfRule>
    <cfRule type="expression" dxfId="33204" priority="217">
      <formula>$F47="Pausada"</formula>
    </cfRule>
    <cfRule type="expression" dxfId="33203" priority="216">
      <formula>$F47="Cancelada"</formula>
    </cfRule>
    <cfRule type="expression" dxfId="33202" priority="215">
      <formula>$F47="Vencida"</formula>
    </cfRule>
    <cfRule type="expression" dxfId="33201" priority="214">
      <formula>(#REF!&lt;0)*(LEN(#REF!)=0)*(($F47="")+($F47="En curso"))</formula>
    </cfRule>
    <cfRule type="expression" dxfId="33200" priority="208">
      <formula>$F47="Cancelada"</formula>
    </cfRule>
    <cfRule type="expression" dxfId="33199" priority="209">
      <formula>$F47="Pausada"</formula>
    </cfRule>
    <cfRule type="expression" dxfId="33198" priority="210">
      <formula>$F47="Para hoy"</formula>
    </cfRule>
    <cfRule type="expression" dxfId="33197" priority="212">
      <formula>$F47="Completada"</formula>
    </cfRule>
    <cfRule type="expression" dxfId="33196" priority="213">
      <formula>(#REF!=0)*(#REF!&lt;&gt;"")*(LEN(#REF!)=0)*(($F47="")+($F47="En curso"))</formula>
    </cfRule>
    <cfRule type="expression" dxfId="33195" priority="211">
      <formula>$F47="En curso"</formula>
    </cfRule>
    <cfRule type="expression" dxfId="33194" priority="207">
      <formula>$F47="Vencida"</formula>
    </cfRule>
  </conditionalFormatting>
  <conditionalFormatting sqref="D27">
    <cfRule type="expression" dxfId="33193" priority="271">
      <formula>$F54="Vencida"</formula>
    </cfRule>
    <cfRule type="expression" dxfId="33192" priority="272">
      <formula>$F54="Cancelada"</formula>
    </cfRule>
    <cfRule type="expression" dxfId="33191" priority="273">
      <formula>$F54="Pausada"</formula>
    </cfRule>
    <cfRule type="expression" dxfId="33190" priority="274">
      <formula>$F54="Para hoy"</formula>
    </cfRule>
    <cfRule type="expression" dxfId="33189" priority="275">
      <formula>$F54="En curso"</formula>
    </cfRule>
    <cfRule type="expression" dxfId="33188" priority="276">
      <formula>$F54="Completada"</formula>
    </cfRule>
    <cfRule type="expression" dxfId="33187" priority="277">
      <formula>(#REF!=0)*(#REF!&lt;&gt;"")*(LEN(#REF!)=0)*(($F54="")+($F54="En curso"))</formula>
    </cfRule>
    <cfRule type="expression" dxfId="33186" priority="278">
      <formula>(#REF!&lt;0)*(LEN(#REF!)=0)*(($F54="")+($F54="En curso"))</formula>
    </cfRule>
    <cfRule type="expression" dxfId="33185" priority="279">
      <formula>$F50="Vencida"</formula>
    </cfRule>
    <cfRule type="expression" dxfId="33184" priority="280">
      <formula>$F50="Cancelada"</formula>
    </cfRule>
    <cfRule type="expression" dxfId="33183" priority="281">
      <formula>$F50="Pausada"</formula>
    </cfRule>
    <cfRule type="expression" dxfId="33182" priority="282">
      <formula>$F50="Para hoy"</formula>
    </cfRule>
    <cfRule type="expression" dxfId="33181" priority="283">
      <formula>$F50="En curso"</formula>
    </cfRule>
    <cfRule type="expression" dxfId="33180" priority="284">
      <formula>$F50="Completada"</formula>
    </cfRule>
    <cfRule type="expression" dxfId="33179" priority="285">
      <formula>(#REF!=0)*(#REF!&lt;&gt;"")*(LEN(#REF!)=0)*(($F50="")+($F50="En curso"))</formula>
    </cfRule>
    <cfRule type="expression" dxfId="33178" priority="286">
      <formula>(#REF!&lt;0)*(LEN(#REF!)=0)*(($F50="")+($F50="En curso"))</formula>
    </cfRule>
  </conditionalFormatting>
  <conditionalFormatting sqref="D29">
    <cfRule type="expression" dxfId="33177" priority="191">
      <formula>$F53="Vencida"</formula>
    </cfRule>
    <cfRule type="expression" dxfId="33176" priority="192">
      <formula>$F53="Cancelada"</formula>
    </cfRule>
    <cfRule type="expression" dxfId="33175" priority="193">
      <formula>$F53="Pausada"</formula>
    </cfRule>
    <cfRule type="expression" dxfId="33174" priority="194">
      <formula>$F53="Para hoy"</formula>
    </cfRule>
    <cfRule type="expression" dxfId="33173" priority="195">
      <formula>$F53="En curso"</formula>
    </cfRule>
    <cfRule type="expression" dxfId="33172" priority="196">
      <formula>$F53="Completada"</formula>
    </cfRule>
    <cfRule type="expression" dxfId="33171" priority="197">
      <formula>(#REF!=0)*(#REF!&lt;&gt;"")*(LEN(#REF!)=0)*(($F53="")+($F53="En curso"))</formula>
    </cfRule>
    <cfRule type="expression" dxfId="33170" priority="198">
      <formula>(#REF!&lt;0)*(LEN(#REF!)=0)*(($F53="")+($F53="En curso"))</formula>
    </cfRule>
  </conditionalFormatting>
  <conditionalFormatting sqref="D30 D48:D53">
    <cfRule type="expression" dxfId="33169" priority="1059">
      <formula>$F56="Completada"</formula>
    </cfRule>
    <cfRule type="expression" dxfId="33168" priority="1058">
      <formula>$F56="En curso"</formula>
    </cfRule>
    <cfRule type="expression" dxfId="33167" priority="1057">
      <formula>$F56="Para hoy"</formula>
    </cfRule>
    <cfRule type="expression" dxfId="33166" priority="1056">
      <formula>$F56="Pausada"</formula>
    </cfRule>
    <cfRule type="expression" dxfId="33165" priority="1061">
      <formula>(#REF!&lt;0)*(LEN(#REF!)=0)*(($F56="")+($F56="En curso"))</formula>
    </cfRule>
    <cfRule type="expression" dxfId="33164" priority="1054">
      <formula>$F56="Vencida"</formula>
    </cfRule>
    <cfRule type="expression" dxfId="33163" priority="1060">
      <formula>(#REF!=0)*(#REF!&lt;&gt;"")*(LEN(#REF!)=0)*(($F56="")+($F56="En curso"))</formula>
    </cfRule>
    <cfRule type="expression" dxfId="33162" priority="1055">
      <formula>$F56="Cancelada"</formula>
    </cfRule>
  </conditionalFormatting>
  <conditionalFormatting sqref="D30">
    <cfRule type="expression" dxfId="33161" priority="1069">
      <formula>(#REF!&lt;0)*(LEN(#REF!)=0)*(($F61="")+($F61="En curso"))</formula>
    </cfRule>
    <cfRule type="expression" dxfId="33160" priority="1067">
      <formula>$F61="Completada"</formula>
    </cfRule>
    <cfRule type="expression" dxfId="33159" priority="1066">
      <formula>$F61="En curso"</formula>
    </cfRule>
    <cfRule type="expression" dxfId="33158" priority="1065">
      <formula>$F61="Para hoy"</formula>
    </cfRule>
    <cfRule type="expression" dxfId="33157" priority="1064">
      <formula>$F61="Pausada"</formula>
    </cfRule>
    <cfRule type="expression" dxfId="33156" priority="1068">
      <formula>(#REF!=0)*(#REF!&lt;&gt;"")*(LEN(#REF!)=0)*(($F61="")+($F61="En curso"))</formula>
    </cfRule>
    <cfRule type="expression" dxfId="33155" priority="1063">
      <formula>$F61="Cancelada"</formula>
    </cfRule>
    <cfRule type="expression" dxfId="33154" priority="1062">
      <formula>$F61="Vencida"</formula>
    </cfRule>
  </conditionalFormatting>
  <conditionalFormatting sqref="D31">
    <cfRule type="expression" dxfId="33153" priority="1001">
      <formula>#REF!="Para hoy"</formula>
    </cfRule>
    <cfRule type="expression" dxfId="33152" priority="1000">
      <formula>#REF!="Pausada"</formula>
    </cfRule>
    <cfRule type="expression" dxfId="33151" priority="999">
      <formula>#REF!="Cancelada"</formula>
    </cfRule>
    <cfRule type="expression" dxfId="33150" priority="998">
      <formula>#REF!="Vencida"</formula>
    </cfRule>
    <cfRule type="expression" dxfId="33149" priority="1021">
      <formula>(#REF!&lt;0)*(LEN(#REF!)=0)*(($F61="")+($F61="En curso"))</formula>
    </cfRule>
    <cfRule type="expression" dxfId="33148" priority="1020">
      <formula>(#REF!=0)*(#REF!&lt;&gt;"")*(LEN(#REF!)=0)*(($F61="")+($F61="En curso"))</formula>
    </cfRule>
    <cfRule type="expression" dxfId="33147" priority="1019">
      <formula>$F61="Completada"</formula>
    </cfRule>
    <cfRule type="expression" dxfId="33146" priority="1018">
      <formula>$F61="En curso"</formula>
    </cfRule>
    <cfRule type="expression" dxfId="33145" priority="1017">
      <formula>$F61="Para hoy"</formula>
    </cfRule>
    <cfRule type="expression" dxfId="33144" priority="1016">
      <formula>$F61="Pausada"</formula>
    </cfRule>
    <cfRule type="expression" dxfId="33143" priority="1015">
      <formula>$F61="Cancelada"</formula>
    </cfRule>
    <cfRule type="expression" dxfId="33142" priority="1014">
      <formula>$F61="Vencida"</formula>
    </cfRule>
    <cfRule type="expression" dxfId="33141" priority="1005">
      <formula>(#REF!&lt;0)*(LEN(#REF!)=0)*((#REF!="")+(#REF!="En curso"))</formula>
    </cfRule>
    <cfRule type="expression" dxfId="33140" priority="1003">
      <formula>#REF!="Completada"</formula>
    </cfRule>
    <cfRule type="expression" dxfId="33139" priority="1002">
      <formula>#REF!="En curso"</formula>
    </cfRule>
    <cfRule type="expression" dxfId="33138" priority="1004">
      <formula>(#REF!=0)*(#REF!&lt;&gt;"")*(LEN(#REF!)=0)*((#REF!="")+(#REF!="En curso"))</formula>
    </cfRule>
  </conditionalFormatting>
  <conditionalFormatting sqref="D32:D33">
    <cfRule type="expression" dxfId="33137" priority="862">
      <formula>$F63="Vencida"</formula>
    </cfRule>
    <cfRule type="expression" dxfId="33136" priority="863">
      <formula>$F63="Cancelada"</formula>
    </cfRule>
    <cfRule type="expression" dxfId="33135" priority="864">
      <formula>$F63="Pausada"</formula>
    </cfRule>
    <cfRule type="expression" dxfId="33134" priority="865">
      <formula>$F63="Para hoy"</formula>
    </cfRule>
    <cfRule type="expression" dxfId="33133" priority="866">
      <formula>$F63="En curso"</formula>
    </cfRule>
    <cfRule type="expression" dxfId="33132" priority="867">
      <formula>$F63="Completada"</formula>
    </cfRule>
    <cfRule type="expression" dxfId="33131" priority="868">
      <formula>(#REF!=0)*(#REF!&lt;&gt;"")*(LEN(#REF!)=0)*(($F63="")+($F63="En curso"))</formula>
    </cfRule>
    <cfRule type="expression" dxfId="33130" priority="869">
      <formula>(#REF!&lt;0)*(LEN(#REF!)=0)*(($F63="")+($F63="En curso"))</formula>
    </cfRule>
  </conditionalFormatting>
  <conditionalFormatting sqref="D33:D34">
    <cfRule type="expression" dxfId="33129" priority="834">
      <formula>(#REF!&lt;0)*(LEN(#REF!)=0)*(($F59="")+($F59="En curso"))</formula>
    </cfRule>
    <cfRule type="expression" dxfId="33128" priority="833">
      <formula>(#REF!=0)*(#REF!&lt;&gt;"")*(LEN(#REF!)=0)*(($F59="")+($F59="En curso"))</formula>
    </cfRule>
    <cfRule type="expression" dxfId="33127" priority="832">
      <formula>$F59="Completada"</formula>
    </cfRule>
    <cfRule type="expression" dxfId="33126" priority="831">
      <formula>$F59="En curso"</formula>
    </cfRule>
    <cfRule type="expression" dxfId="33125" priority="830">
      <formula>$F59="Para hoy"</formula>
    </cfRule>
    <cfRule type="expression" dxfId="33124" priority="828">
      <formula>$F59="Cancelada"</formula>
    </cfRule>
    <cfRule type="expression" dxfId="33123" priority="829">
      <formula>$F59="Pausada"</formula>
    </cfRule>
    <cfRule type="expression" dxfId="33122" priority="827">
      <formula>$F59="Vencida"</formula>
    </cfRule>
  </conditionalFormatting>
  <conditionalFormatting sqref="D34:D35">
    <cfRule type="expression" dxfId="33121" priority="720">
      <formula>$F60="Cancelada"</formula>
    </cfRule>
    <cfRule type="expression" dxfId="33120" priority="719">
      <formula>$F60="Vencida"</formula>
    </cfRule>
    <cfRule type="expression" dxfId="33119" priority="725">
      <formula>(#REF!=0)*(#REF!&lt;&gt;"")*(LEN(#REF!)=0)*(($F60="")+($F60="En curso"))</formula>
    </cfRule>
    <cfRule type="expression" dxfId="33118" priority="726">
      <formula>(#REF!&lt;0)*(LEN(#REF!)=0)*(($F60="")+($F60="En curso"))</formula>
    </cfRule>
    <cfRule type="expression" dxfId="33117" priority="724">
      <formula>$F60="Completada"</formula>
    </cfRule>
    <cfRule type="expression" dxfId="33116" priority="723">
      <formula>$F60="En curso"</formula>
    </cfRule>
    <cfRule type="expression" dxfId="33115" priority="722">
      <formula>$F60="Para hoy"</formula>
    </cfRule>
    <cfRule type="expression" dxfId="33114" priority="721">
      <formula>$F60="Pausada"</formula>
    </cfRule>
  </conditionalFormatting>
  <conditionalFormatting sqref="D35">
    <cfRule type="expression" dxfId="33113" priority="730">
      <formula>$F66="Para hoy"</formula>
    </cfRule>
    <cfRule type="expression" dxfId="33112" priority="734">
      <formula>(#REF!&lt;0)*(LEN(#REF!)=0)*(($F66="")+($F66="En curso"))</formula>
    </cfRule>
    <cfRule type="expression" dxfId="33111" priority="733">
      <formula>(#REF!=0)*(#REF!&lt;&gt;"")*(LEN(#REF!)=0)*(($F66="")+($F66="En curso"))</formula>
    </cfRule>
    <cfRule type="expression" dxfId="33110" priority="731">
      <formula>$F66="En curso"</formula>
    </cfRule>
    <cfRule type="expression" dxfId="33109" priority="729">
      <formula>$F66="Pausada"</formula>
    </cfRule>
    <cfRule type="expression" dxfId="33108" priority="728">
      <formula>$F66="Cancelada"</formula>
    </cfRule>
    <cfRule type="expression" dxfId="33107" priority="727">
      <formula>$F66="Vencida"</formula>
    </cfRule>
    <cfRule type="expression" dxfId="33106" priority="732">
      <formula>$F66="Completada"</formula>
    </cfRule>
  </conditionalFormatting>
  <conditionalFormatting sqref="D36">
    <cfRule type="expression" dxfId="33105" priority="1325">
      <formula>(#REF!&lt;0)*(LEN(#REF!)=0)*(($F61="")+($F61="En curso"))</formula>
    </cfRule>
    <cfRule type="expression" dxfId="33104" priority="1323">
      <formula>$F61="Completada"</formula>
    </cfRule>
    <cfRule type="expression" dxfId="33103" priority="1324">
      <formula>(#REF!=0)*(#REF!&lt;&gt;"")*(LEN(#REF!)=0)*(($F61="")+($F61="En curso"))</formula>
    </cfRule>
    <cfRule type="expression" dxfId="33102" priority="1320">
      <formula>$F61="Pausada"</formula>
    </cfRule>
    <cfRule type="expression" dxfId="33101" priority="1319">
      <formula>$F61="Cancelada"</formula>
    </cfRule>
    <cfRule type="expression" dxfId="33100" priority="1318">
      <formula>$F61="Vencida"</formula>
    </cfRule>
    <cfRule type="expression" dxfId="33099" priority="1322">
      <formula>$F61="En curso"</formula>
    </cfRule>
    <cfRule type="expression" dxfId="33098" priority="1321">
      <formula>$F61="Para hoy"</formula>
    </cfRule>
  </conditionalFormatting>
  <conditionalFormatting sqref="D37">
    <cfRule type="expression" dxfId="33097" priority="1312">
      <formula>$F61="Pausada"</formula>
    </cfRule>
    <cfRule type="expression" dxfId="33096" priority="1313">
      <formula>$F61="Para hoy"</formula>
    </cfRule>
    <cfRule type="expression" dxfId="33095" priority="1314">
      <formula>$F61="En curso"</formula>
    </cfRule>
    <cfRule type="expression" dxfId="33094" priority="1311">
      <formula>$F61="Cancelada"</formula>
    </cfRule>
    <cfRule type="expression" dxfId="33093" priority="1310">
      <formula>$F61="Vencida"</formula>
    </cfRule>
    <cfRule type="expression" dxfId="33092" priority="1315">
      <formula>$F61="Completada"</formula>
    </cfRule>
    <cfRule type="expression" dxfId="33091" priority="1317">
      <formula>(#REF!&lt;0)*(LEN(#REF!)=0)*(($F61="")+($F61="En curso"))</formula>
    </cfRule>
    <cfRule type="expression" dxfId="33090" priority="1316">
      <formula>(#REF!=0)*(#REF!&lt;&gt;"")*(LEN(#REF!)=0)*(($F61="")+($F61="En curso"))</formula>
    </cfRule>
  </conditionalFormatting>
  <conditionalFormatting sqref="D42">
    <cfRule type="expression" dxfId="33089" priority="461">
      <formula>$F68="En curso"</formula>
    </cfRule>
    <cfRule type="expression" dxfId="33088" priority="460">
      <formula>$F68="Para hoy"</formula>
    </cfRule>
    <cfRule type="expression" dxfId="33087" priority="459">
      <formula>$F68="Pausada"</formula>
    </cfRule>
    <cfRule type="expression" dxfId="33086" priority="457">
      <formula>$F68="Vencida"</formula>
    </cfRule>
    <cfRule type="expression" dxfId="33085" priority="463">
      <formula>(#REF!=0)*(#REF!&lt;&gt;"")*(LEN(#REF!)=0)*(($F68="")+($F68="En curso"))</formula>
    </cfRule>
    <cfRule type="expression" dxfId="33084" priority="458">
      <formula>$F68="Cancelada"</formula>
    </cfRule>
    <cfRule type="expression" dxfId="33083" priority="479">
      <formula>(#REF!=0)*(#REF!&lt;&gt;"")*(LEN(#REF!)=0)*(($F68="")+($F68="En curso"))</formula>
    </cfRule>
    <cfRule type="expression" dxfId="33082" priority="478">
      <formula>$F68="Completada"</formula>
    </cfRule>
    <cfRule type="expression" dxfId="33081" priority="480">
      <formula>(#REF!&lt;0)*(LEN(#REF!)=0)*(($F68="")+($F68="En curso"))</formula>
    </cfRule>
    <cfRule type="expression" dxfId="33080" priority="477">
      <formula>$F68="En curso"</formula>
    </cfRule>
    <cfRule type="expression" dxfId="33079" priority="476">
      <formula>$F68="Para hoy"</formula>
    </cfRule>
    <cfRule type="expression" dxfId="33078" priority="475">
      <formula>$F68="Pausada"</formula>
    </cfRule>
    <cfRule type="expression" dxfId="33077" priority="474">
      <formula>$F68="Cancelada"</formula>
    </cfRule>
    <cfRule type="expression" dxfId="33076" priority="473">
      <formula>$F68="Vencida"</formula>
    </cfRule>
    <cfRule type="expression" dxfId="33075" priority="464">
      <formula>(#REF!&lt;0)*(LEN(#REF!)=0)*(($F68="")+($F68="En curso"))</formula>
    </cfRule>
    <cfRule type="expression" dxfId="33074" priority="462">
      <formula>$F68="Completada"</formula>
    </cfRule>
  </conditionalFormatting>
  <conditionalFormatting sqref="D43">
    <cfRule type="expression" dxfId="33073" priority="419">
      <formula>$F65="Pausada"</formula>
    </cfRule>
    <cfRule type="expression" dxfId="33072" priority="418">
      <formula>$F65="Cancelada"</formula>
    </cfRule>
    <cfRule type="expression" dxfId="33071" priority="417">
      <formula>$F65="Vencida"</formula>
    </cfRule>
    <cfRule type="expression" dxfId="33070" priority="416">
      <formula>(#REF!&lt;0)*(LEN(#REF!)=0)*(($F65="")+($F65="En curso"))</formula>
    </cfRule>
    <cfRule type="expression" dxfId="33069" priority="415">
      <formula>(#REF!=0)*(#REF!&lt;&gt;"")*(LEN(#REF!)=0)*(($F65="")+($F65="En curso"))</formula>
    </cfRule>
    <cfRule type="expression" dxfId="33068" priority="414">
      <formula>$F65="Completada"</formula>
    </cfRule>
    <cfRule type="expression" dxfId="33067" priority="420">
      <formula>$F65="Para hoy"</formula>
    </cfRule>
    <cfRule type="expression" dxfId="33066" priority="413">
      <formula>$F65="En curso"</formula>
    </cfRule>
    <cfRule type="expression" dxfId="33065" priority="412">
      <formula>$F65="Para hoy"</formula>
    </cfRule>
    <cfRule type="expression" dxfId="33064" priority="410">
      <formula>$F65="Cancelada"</formula>
    </cfRule>
    <cfRule type="expression" dxfId="33063" priority="423">
      <formula>(#REF!=0)*(#REF!&lt;&gt;"")*(LEN(#REF!)=0)*(($F65="")+($F65="En curso"))</formula>
    </cfRule>
    <cfRule type="expression" dxfId="33062" priority="409">
      <formula>$F65="Vencida"</formula>
    </cfRule>
    <cfRule type="expression" dxfId="33061" priority="411">
      <formula>$F65="Pausada"</formula>
    </cfRule>
    <cfRule type="expression" dxfId="33060" priority="421">
      <formula>$F65="En curso"</formula>
    </cfRule>
    <cfRule type="expression" dxfId="33059" priority="424">
      <formula>(#REF!&lt;0)*(LEN(#REF!)=0)*(($F65="")+($F65="En curso"))</formula>
    </cfRule>
    <cfRule type="expression" dxfId="33058" priority="422">
      <formula>$F65="Completada"</formula>
    </cfRule>
  </conditionalFormatting>
  <conditionalFormatting sqref="D44">
    <cfRule type="expression" dxfId="33057" priority="882">
      <formula>#REF!="En curso"</formula>
    </cfRule>
    <cfRule type="expression" dxfId="33056" priority="885">
      <formula>(#REF!&lt;0)*(LEN(#REF!)=0)*((#REF!="")+(#REF!="En curso"))</formula>
    </cfRule>
    <cfRule type="expression" dxfId="33055" priority="884">
      <formula>(#REF!=0)*(#REF!&lt;&gt;"")*(LEN(#REF!)=0)*((#REF!="")+(#REF!="En curso"))</formula>
    </cfRule>
    <cfRule type="expression" dxfId="33054" priority="883">
      <formula>#REF!="Completada"</formula>
    </cfRule>
    <cfRule type="expression" dxfId="33053" priority="881">
      <formula>#REF!="Para hoy"</formula>
    </cfRule>
    <cfRule type="expression" dxfId="33052" priority="880">
      <formula>#REF!="Pausada"</formula>
    </cfRule>
    <cfRule type="expression" dxfId="33051" priority="879">
      <formula>#REF!="Cancelada"</formula>
    </cfRule>
    <cfRule type="expression" dxfId="33050" priority="878">
      <formula>#REF!="Vencida"</formula>
    </cfRule>
    <cfRule type="expression" dxfId="33049" priority="902">
      <formula>$F74="Vencida"</formula>
    </cfRule>
    <cfRule type="expression" dxfId="33048" priority="903">
      <formula>$F74="Cancelada"</formula>
    </cfRule>
    <cfRule type="expression" dxfId="33047" priority="904">
      <formula>$F74="Pausada"</formula>
    </cfRule>
    <cfRule type="expression" dxfId="33046" priority="905">
      <formula>$F74="Para hoy"</formula>
    </cfRule>
    <cfRule type="expression" dxfId="33045" priority="907">
      <formula>$F74="Completada"</formula>
    </cfRule>
    <cfRule type="expression" dxfId="33044" priority="908">
      <formula>(#REF!=0)*(#REF!&lt;&gt;"")*(LEN(#REF!)=0)*(($F74="")+($F74="En curso"))</formula>
    </cfRule>
    <cfRule type="expression" dxfId="33043" priority="909">
      <formula>(#REF!&lt;0)*(LEN(#REF!)=0)*(($F74="")+($F74="En curso"))</formula>
    </cfRule>
    <cfRule type="expression" dxfId="33042" priority="906">
      <formula>$F74="En curso"</formula>
    </cfRule>
  </conditionalFormatting>
  <conditionalFormatting sqref="D45">
    <cfRule type="expression" dxfId="33041" priority="804">
      <formula>$F71="Para hoy"</formula>
    </cfRule>
    <cfRule type="expression" dxfId="33040" priority="790">
      <formula>$F75="Completada"</formula>
    </cfRule>
    <cfRule type="expression" dxfId="33039" priority="805">
      <formula>$F71="En curso"</formula>
    </cfRule>
    <cfRule type="expression" dxfId="33038" priority="801">
      <formula>$F71="Vencida"</formula>
    </cfRule>
    <cfRule type="expression" dxfId="33037" priority="807">
      <formula>(#REF!=0)*(#REF!&lt;&gt;"")*(LEN(#REF!)=0)*(($F71="")+($F71="En curso"))</formula>
    </cfRule>
    <cfRule type="expression" dxfId="33036" priority="808">
      <formula>(#REF!&lt;0)*(LEN(#REF!)=0)*(($F71="")+($F71="En curso"))</formula>
    </cfRule>
    <cfRule type="expression" dxfId="33035" priority="792">
      <formula>(#REF!&lt;0)*(LEN(#REF!)=0)*(($F75="")+($F75="En curso"))</formula>
    </cfRule>
    <cfRule type="expression" dxfId="33034" priority="789">
      <formula>$F75="En curso"</formula>
    </cfRule>
    <cfRule type="expression" dxfId="33033" priority="802">
      <formula>$F71="Cancelada"</formula>
    </cfRule>
    <cfRule type="expression" dxfId="33032" priority="803">
      <formula>$F71="Pausada"</formula>
    </cfRule>
    <cfRule type="expression" dxfId="33031" priority="791">
      <formula>(#REF!=0)*(#REF!&lt;&gt;"")*(LEN(#REF!)=0)*(($F75="")+($F75="En curso"))</formula>
    </cfRule>
    <cfRule type="expression" dxfId="33030" priority="788">
      <formula>$F75="Para hoy"</formula>
    </cfRule>
    <cfRule type="expression" dxfId="33029" priority="806">
      <formula>$F71="Completada"</formula>
    </cfRule>
    <cfRule type="expression" dxfId="33028" priority="787">
      <formula>$F75="Pausada"</formula>
    </cfRule>
    <cfRule type="expression" dxfId="33027" priority="786">
      <formula>$F75="Cancelada"</formula>
    </cfRule>
    <cfRule type="expression" dxfId="33026" priority="785">
      <formula>$F75="Vencida"</formula>
    </cfRule>
  </conditionalFormatting>
  <conditionalFormatting sqref="D46">
    <cfRule type="expression" dxfId="33025" priority="1169">
      <formula>#REF!="Cancelada"</formula>
    </cfRule>
    <cfRule type="expression" dxfId="33024" priority="1170">
      <formula>#REF!="Pausada"</formula>
    </cfRule>
    <cfRule type="expression" dxfId="33023" priority="1171">
      <formula>#REF!="Para hoy"</formula>
    </cfRule>
    <cfRule type="expression" dxfId="33022" priority="1172">
      <formula>#REF!="En curso"</formula>
    </cfRule>
    <cfRule type="expression" dxfId="33021" priority="1173">
      <formula>#REF!="Completada"</formula>
    </cfRule>
    <cfRule type="expression" dxfId="33020" priority="1174">
      <formula>(#REF!=0)*(#REF!&lt;&gt;"")*(LEN(#REF!)=0)*((#REF!="")+(#REF!="En curso"))</formula>
    </cfRule>
    <cfRule type="expression" dxfId="33019" priority="1175">
      <formula>(#REF!&lt;0)*(LEN(#REF!)=0)*((#REF!="")+(#REF!="En curso"))</formula>
    </cfRule>
    <cfRule type="expression" dxfId="33018" priority="1145">
      <formula>$F77="Cancelada"</formula>
    </cfRule>
    <cfRule type="expression" dxfId="33017" priority="1144">
      <formula>$F77="Vencida"</formula>
    </cfRule>
    <cfRule type="expression" dxfId="33016" priority="1146">
      <formula>$F77="Pausada"</formula>
    </cfRule>
    <cfRule type="expression" dxfId="33015" priority="1147">
      <formula>$F77="Para hoy"</formula>
    </cfRule>
    <cfRule type="expression" dxfId="33014" priority="1148">
      <formula>$F77="En curso"</formula>
    </cfRule>
    <cfRule type="expression" dxfId="33013" priority="1149">
      <formula>$F77="Completada"</formula>
    </cfRule>
    <cfRule type="expression" dxfId="33012" priority="1150">
      <formula>(#REF!=0)*(#REF!&lt;&gt;"")*(LEN(#REF!)=0)*(($F77="")+($F77="En curso"))</formula>
    </cfRule>
    <cfRule type="expression" dxfId="33011" priority="1151">
      <formula>(#REF!&lt;0)*(LEN(#REF!)=0)*(($F77="")+($F77="En curso"))</formula>
    </cfRule>
    <cfRule type="expression" dxfId="33010" priority="1168">
      <formula>#REF!="Vencida"</formula>
    </cfRule>
  </conditionalFormatting>
  <conditionalFormatting sqref="D47">
    <cfRule type="expression" dxfId="33009" priority="761">
      <formula>#REF!="Pausada"</formula>
    </cfRule>
    <cfRule type="expression" dxfId="33008" priority="762">
      <formula>#REF!="Para hoy"</formula>
    </cfRule>
    <cfRule type="expression" dxfId="33007" priority="763">
      <formula>#REF!="En curso"</formula>
    </cfRule>
    <cfRule type="expression" dxfId="33006" priority="764">
      <formula>#REF!="Completada"</formula>
    </cfRule>
    <cfRule type="expression" dxfId="33005" priority="765">
      <formula>(#REF!=0)*(#REF!&lt;&gt;"")*(LEN(#REF!)=0)*((#REF!="")+(#REF!="En curso"))</formula>
    </cfRule>
    <cfRule type="expression" dxfId="33004" priority="766">
      <formula>(#REF!&lt;0)*(LEN(#REF!)=0)*((#REF!="")+(#REF!="En curso"))</formula>
    </cfRule>
    <cfRule type="expression" dxfId="33003" priority="767">
      <formula>#REF!="Vencida"</formula>
    </cfRule>
    <cfRule type="expression" dxfId="33002" priority="768">
      <formula>#REF!="Cancelada"</formula>
    </cfRule>
    <cfRule type="expression" dxfId="33001" priority="769">
      <formula>#REF!="Pausada"</formula>
    </cfRule>
    <cfRule type="expression" dxfId="33000" priority="770">
      <formula>#REF!="Para hoy"</formula>
    </cfRule>
    <cfRule type="expression" dxfId="32999" priority="771">
      <formula>#REF!="En curso"</formula>
    </cfRule>
    <cfRule type="expression" dxfId="32998" priority="772">
      <formula>#REF!="Completada"</formula>
    </cfRule>
    <cfRule type="expression" dxfId="32997" priority="773">
      <formula>(#REF!=0)*(#REF!&lt;&gt;"")*(LEN(#REF!)=0)*((#REF!="")+(#REF!="En curso"))</formula>
    </cfRule>
    <cfRule type="expression" dxfId="32996" priority="774">
      <formula>(#REF!&lt;0)*(LEN(#REF!)=0)*((#REF!="")+(#REF!="En curso"))</formula>
    </cfRule>
    <cfRule type="expression" dxfId="32995" priority="759">
      <formula>#REF!="Vencida"</formula>
    </cfRule>
    <cfRule type="expression" dxfId="32994" priority="760">
      <formula>#REF!="Cancelada"</formula>
    </cfRule>
  </conditionalFormatting>
  <conditionalFormatting sqref="D48:D52">
    <cfRule type="expression" dxfId="32993" priority="1077">
      <formula>(#REF!&lt;0)*(LEN(#REF!)=0)*(($F78="")+($F78="En curso"))</formula>
    </cfRule>
    <cfRule type="expression" dxfId="32992" priority="1075">
      <formula>$F78="Completada"</formula>
    </cfRule>
    <cfRule type="expression" dxfId="32991" priority="1074">
      <formula>$F78="En curso"</formula>
    </cfRule>
    <cfRule type="expression" dxfId="32990" priority="1071">
      <formula>$F78="Cancelada"</formula>
    </cfRule>
    <cfRule type="expression" dxfId="32989" priority="1073">
      <formula>$F78="Para hoy"</formula>
    </cfRule>
    <cfRule type="expression" dxfId="32988" priority="1072">
      <formula>$F78="Pausada"</formula>
    </cfRule>
    <cfRule type="expression" dxfId="32987" priority="1076">
      <formula>(#REF!=0)*(#REF!&lt;&gt;"")*(LEN(#REF!)=0)*(($F78="")+($F78="En curso"))</formula>
    </cfRule>
    <cfRule type="expression" dxfId="32986" priority="1070">
      <formula>$F78="Vencida"</formula>
    </cfRule>
  </conditionalFormatting>
  <conditionalFormatting sqref="D53">
    <cfRule type="expression" dxfId="32985" priority="1334">
      <formula>$F75="Vencida"</formula>
    </cfRule>
    <cfRule type="expression" dxfId="32984" priority="1337">
      <formula>$F75="Para hoy"</formula>
    </cfRule>
    <cfRule type="expression" dxfId="32983" priority="1336">
      <formula>$F75="Pausada"</formula>
    </cfRule>
    <cfRule type="expression" dxfId="32982" priority="1335">
      <formula>$F75="Cancelada"</formula>
    </cfRule>
    <cfRule type="expression" dxfId="32981" priority="1338">
      <formula>$F75="En curso"</formula>
    </cfRule>
    <cfRule type="expression" dxfId="32980" priority="1341">
      <formula>(#REF!&lt;0)*(LEN(#REF!)=0)*(($F75="")+($F75="En curso"))</formula>
    </cfRule>
    <cfRule type="expression" dxfId="32979" priority="1340">
      <formula>(#REF!=0)*(#REF!&lt;&gt;"")*(LEN(#REF!)=0)*(($F75="")+($F75="En curso"))</formula>
    </cfRule>
    <cfRule type="expression" dxfId="32978" priority="1339">
      <formula>$F75="Completada"</formula>
    </cfRule>
  </conditionalFormatting>
  <conditionalFormatting sqref="D54">
    <cfRule type="expression" dxfId="32977" priority="673">
      <formula>#REF!="Pausada"</formula>
    </cfRule>
    <cfRule type="expression" dxfId="32976" priority="674">
      <formula>#REF!="Para hoy"</formula>
    </cfRule>
    <cfRule type="expression" dxfId="32975" priority="675">
      <formula>#REF!="En curso"</formula>
    </cfRule>
    <cfRule type="expression" dxfId="32974" priority="689">
      <formula>#REF!="Pausada"</formula>
    </cfRule>
    <cfRule type="expression" dxfId="32973" priority="676">
      <formula>#REF!="Completada"</formula>
    </cfRule>
    <cfRule type="expression" dxfId="32972" priority="690">
      <formula>#REF!="Para hoy"</formula>
    </cfRule>
    <cfRule type="expression" dxfId="32971" priority="691">
      <formula>#REF!="En curso"</formula>
    </cfRule>
    <cfRule type="expression" dxfId="32970" priority="693">
      <formula>(#REF!=0)*(#REF!&lt;&gt;"")*(LEN(#REF!)=0)*((#REF!="")+(#REF!="En curso"))</formula>
    </cfRule>
    <cfRule type="expression" dxfId="32969" priority="694">
      <formula>(#REF!&lt;0)*(LEN(#REF!)=0)*((#REF!="")+(#REF!="En curso"))</formula>
    </cfRule>
    <cfRule type="expression" dxfId="32968" priority="692">
      <formula>#REF!="Completada"</formula>
    </cfRule>
    <cfRule type="expression" dxfId="32967" priority="672">
      <formula>#REF!="Cancelada"</formula>
    </cfRule>
    <cfRule type="expression" dxfId="32966" priority="671">
      <formula>#REF!="Vencida"</formula>
    </cfRule>
    <cfRule type="expression" dxfId="32965" priority="677">
      <formula>(#REF!=0)*(#REF!&lt;&gt;"")*(LEN(#REF!)=0)*((#REF!="")+(#REF!="En curso"))</formula>
    </cfRule>
    <cfRule type="expression" dxfId="32964" priority="687">
      <formula>#REF!="Vencida"</formula>
    </cfRule>
    <cfRule type="expression" dxfId="32963" priority="678">
      <formula>(#REF!&lt;0)*(LEN(#REF!)=0)*((#REF!="")+(#REF!="En curso"))</formula>
    </cfRule>
    <cfRule type="expression" dxfId="32962" priority="688">
      <formula>#REF!="Cancelada"</formula>
    </cfRule>
  </conditionalFormatting>
  <conditionalFormatting sqref="D62">
    <cfRule type="expression" dxfId="32961" priority="587">
      <formula>$F88="En curso"</formula>
    </cfRule>
    <cfRule type="expression" dxfId="32960" priority="586">
      <formula>$F88="Para hoy"</formula>
    </cfRule>
    <cfRule type="expression" dxfId="32959" priority="585">
      <formula>$F88="Pausada"</formula>
    </cfRule>
    <cfRule type="expression" dxfId="32958" priority="583">
      <formula>$F88="Vencida"</formula>
    </cfRule>
    <cfRule type="expression" dxfId="32957" priority="597">
      <formula>(#REF!=0)*(#REF!&lt;&gt;"")*(LEN(#REF!)=0)*(($F84="")+($F84="En curso"))</formula>
    </cfRule>
    <cfRule type="expression" dxfId="32956" priority="596">
      <formula>$F84="Completada"</formula>
    </cfRule>
    <cfRule type="expression" dxfId="32955" priority="594">
      <formula>$F84="Para hoy"</formula>
    </cfRule>
    <cfRule type="expression" dxfId="32954" priority="595">
      <formula>$F84="En curso"</formula>
    </cfRule>
    <cfRule type="expression" dxfId="32953" priority="598">
      <formula>(#REF!&lt;0)*(LEN(#REF!)=0)*(($F84="")+($F84="En curso"))</formula>
    </cfRule>
    <cfRule type="expression" dxfId="32952" priority="584">
      <formula>$F88="Cancelada"</formula>
    </cfRule>
    <cfRule type="expression" dxfId="32951" priority="593">
      <formula>$F84="Pausada"</formula>
    </cfRule>
    <cfRule type="expression" dxfId="32950" priority="592">
      <formula>$F84="Cancelada"</formula>
    </cfRule>
    <cfRule type="expression" dxfId="32949" priority="591">
      <formula>$F84="Vencida"</formula>
    </cfRule>
    <cfRule type="expression" dxfId="32948" priority="590">
      <formula>(#REF!&lt;0)*(LEN(#REF!)=0)*(($F88="")+($F88="En curso"))</formula>
    </cfRule>
    <cfRule type="expression" dxfId="32947" priority="589">
      <formula>(#REF!=0)*(#REF!&lt;&gt;"")*(LEN(#REF!)=0)*(($F88="")+($F88="En curso"))</formula>
    </cfRule>
    <cfRule type="expression" dxfId="32946" priority="588">
      <formula>$F88="Completada"</formula>
    </cfRule>
  </conditionalFormatting>
  <conditionalFormatting sqref="D63">
    <cfRule type="expression" dxfId="32945" priority="654">
      <formula>(#REF!&lt;0)*(LEN(#REF!)=0)*((#REF!="")+(#REF!="En curso"))</formula>
    </cfRule>
    <cfRule type="expression" dxfId="32944" priority="653">
      <formula>(#REF!=0)*(#REF!&lt;&gt;"")*(LEN(#REF!)=0)*((#REF!="")+(#REF!="En curso"))</formula>
    </cfRule>
    <cfRule type="expression" dxfId="32943" priority="652">
      <formula>#REF!="Completada"</formula>
    </cfRule>
    <cfRule type="expression" dxfId="32942" priority="651">
      <formula>#REF!="En curso"</formula>
    </cfRule>
    <cfRule type="expression" dxfId="32941" priority="650">
      <formula>#REF!="Para hoy"</formula>
    </cfRule>
    <cfRule type="expression" dxfId="32940" priority="632">
      <formula>#REF!="Cancelada"</formula>
    </cfRule>
    <cfRule type="expression" dxfId="32939" priority="648">
      <formula>#REF!="Cancelada"</formula>
    </cfRule>
    <cfRule type="expression" dxfId="32938" priority="647">
      <formula>#REF!="Vencida"</formula>
    </cfRule>
    <cfRule type="expression" dxfId="32937" priority="633">
      <formula>#REF!="Pausada"</formula>
    </cfRule>
    <cfRule type="expression" dxfId="32936" priority="634">
      <formula>#REF!="Para hoy"</formula>
    </cfRule>
    <cfRule type="expression" dxfId="32935" priority="635">
      <formula>#REF!="En curso"</formula>
    </cfRule>
    <cfRule type="expression" dxfId="32934" priority="636">
      <formula>#REF!="Completada"</formula>
    </cfRule>
    <cfRule type="expression" dxfId="32933" priority="631">
      <formula>#REF!="Vencida"</formula>
    </cfRule>
    <cfRule type="expression" dxfId="32932" priority="637">
      <formula>(#REF!=0)*(#REF!&lt;&gt;"")*(LEN(#REF!)=0)*((#REF!="")+(#REF!="En curso"))</formula>
    </cfRule>
    <cfRule type="expression" dxfId="32931" priority="638">
      <formula>(#REF!&lt;0)*(LEN(#REF!)=0)*((#REF!="")+(#REF!="En curso"))</formula>
    </cfRule>
    <cfRule type="expression" dxfId="32930" priority="649">
      <formula>#REF!="Pausada"</formula>
    </cfRule>
  </conditionalFormatting>
  <conditionalFormatting sqref="D65">
    <cfRule type="expression" dxfId="32929" priority="1206">
      <formula>$F91="En curso"</formula>
    </cfRule>
    <cfRule type="expression" dxfId="32928" priority="1207">
      <formula>$F91="Completada"</formula>
    </cfRule>
    <cfRule type="expression" dxfId="32927" priority="1208">
      <formula>(#REF!=0)*(#REF!&lt;&gt;"")*(LEN(#REF!)=0)*(($F91="")+($F91="En curso"))</formula>
    </cfRule>
    <cfRule type="expression" dxfId="32926" priority="1209">
      <formula>(#REF!&lt;0)*(LEN(#REF!)=0)*(($F91="")+($F91="En curso"))</formula>
    </cfRule>
    <cfRule type="expression" dxfId="32925" priority="1342">
      <formula>$F80="Vencida"</formula>
    </cfRule>
    <cfRule type="expression" dxfId="32924" priority="1343">
      <formula>$F80="Cancelada"</formula>
    </cfRule>
    <cfRule type="expression" dxfId="32923" priority="1344">
      <formula>$F80="Pausada"</formula>
    </cfRule>
    <cfRule type="expression" dxfId="32922" priority="1346">
      <formula>$F80="En curso"</formula>
    </cfRule>
    <cfRule type="expression" dxfId="32921" priority="1347">
      <formula>$F80="Completada"</formula>
    </cfRule>
    <cfRule type="expression" dxfId="32920" priority="1348">
      <formula>(#REF!=0)*(#REF!&lt;&gt;"")*(LEN(#REF!)=0)*(($F80="")+($F80="En curso"))</formula>
    </cfRule>
    <cfRule type="expression" dxfId="32919" priority="1349">
      <formula>(#REF!&lt;0)*(LEN(#REF!)=0)*(($F80="")+($F80="En curso"))</formula>
    </cfRule>
    <cfRule type="expression" dxfId="32918" priority="1345">
      <formula>$F80="Para hoy"</formula>
    </cfRule>
    <cfRule type="expression" dxfId="32917" priority="1202">
      <formula>$F91="Vencida"</formula>
    </cfRule>
    <cfRule type="expression" dxfId="32916" priority="1203">
      <formula>$F91="Cancelada"</formula>
    </cfRule>
    <cfRule type="expression" dxfId="32915" priority="1204">
      <formula>$F91="Pausada"</formula>
    </cfRule>
    <cfRule type="expression" dxfId="32914" priority="1205">
      <formula>$F91="Para hoy"</formula>
    </cfRule>
  </conditionalFormatting>
  <conditionalFormatting sqref="D66">
    <cfRule type="expression" dxfId="32913" priority="513">
      <formula>#REF!="Pausada"</formula>
    </cfRule>
    <cfRule type="expression" dxfId="32912" priority="542">
      <formula>(#REF!&lt;0)*(LEN(#REF!)=0)*(($F96="")+($F96="En curso"))</formula>
    </cfRule>
    <cfRule type="expression" dxfId="32911" priority="536">
      <formula>$F96="Cancelada"</formula>
    </cfRule>
    <cfRule type="expression" dxfId="32910" priority="515">
      <formula>#REF!="En curso"</formula>
    </cfRule>
    <cfRule type="expression" dxfId="32909" priority="516">
      <formula>#REF!="Completada"</formula>
    </cfRule>
    <cfRule type="expression" dxfId="32908" priority="517">
      <formula>(#REF!=0)*(#REF!&lt;&gt;"")*(LEN(#REF!)=0)*((#REF!="")+(#REF!="En curso"))</formula>
    </cfRule>
    <cfRule type="expression" dxfId="32907" priority="518">
      <formula>(#REF!&lt;0)*(LEN(#REF!)=0)*((#REF!="")+(#REF!="En curso"))</formula>
    </cfRule>
    <cfRule type="expression" dxfId="32906" priority="540">
      <formula>$F96="Completada"</formula>
    </cfRule>
    <cfRule type="expression" dxfId="32905" priority="537">
      <formula>$F96="Pausada"</formula>
    </cfRule>
    <cfRule type="expression" dxfId="32904" priority="538">
      <formula>$F96="Para hoy"</formula>
    </cfRule>
    <cfRule type="expression" dxfId="32903" priority="539">
      <formula>$F96="En curso"</formula>
    </cfRule>
    <cfRule type="expression" dxfId="32902" priority="541">
      <formula>(#REF!=0)*(#REF!&lt;&gt;"")*(LEN(#REF!)=0)*(($F96="")+($F96="En curso"))</formula>
    </cfRule>
    <cfRule type="expression" dxfId="32901" priority="511">
      <formula>#REF!="Vencida"</formula>
    </cfRule>
    <cfRule type="expression" dxfId="32900" priority="512">
      <formula>#REF!="Cancelada"</formula>
    </cfRule>
    <cfRule type="expression" dxfId="32899" priority="535">
      <formula>$F96="Vencida"</formula>
    </cfRule>
    <cfRule type="expression" dxfId="32898" priority="514">
      <formula>#REF!="Para hoy"</formula>
    </cfRule>
  </conditionalFormatting>
  <conditionalFormatting sqref="D67">
    <cfRule type="expression" dxfId="32897" priority="1309">
      <formula>(#REF!&lt;0)*(LEN(#REF!)=0)*(($F73="")+($F73="En curso"))</formula>
    </cfRule>
    <cfRule type="expression" dxfId="32896" priority="1308">
      <formula>(#REF!=0)*(#REF!&lt;&gt;"")*(LEN(#REF!)=0)*(($F73="")+($F73="En curso"))</formula>
    </cfRule>
    <cfRule type="expression" dxfId="32895" priority="1307">
      <formula>$F73="Completada"</formula>
    </cfRule>
    <cfRule type="expression" dxfId="32894" priority="1306">
      <formula>$F73="En curso"</formula>
    </cfRule>
    <cfRule type="expression" dxfId="32893" priority="1305">
      <formula>$F73="Para hoy"</formula>
    </cfRule>
    <cfRule type="expression" dxfId="32892" priority="1304">
      <formula>$F73="Pausada"</formula>
    </cfRule>
    <cfRule type="expression" dxfId="32891" priority="1302">
      <formula>$F73="Vencida"</formula>
    </cfRule>
    <cfRule type="expression" dxfId="32890" priority="1303">
      <formula>$F73="Cancelada"</formula>
    </cfRule>
  </conditionalFormatting>
  <conditionalFormatting sqref="D68:D70">
    <cfRule type="expression" dxfId="32889" priority="1301">
      <formula>(#REF!&lt;0)*(LEN(#REF!)=0)*(($F60="")+($F60="En curso"))</formula>
    </cfRule>
    <cfRule type="expression" dxfId="32888" priority="1297">
      <formula>$F60="Para hoy"</formula>
    </cfRule>
    <cfRule type="expression" dxfId="32887" priority="1300">
      <formula>(#REF!=0)*(#REF!&lt;&gt;"")*(LEN(#REF!)=0)*(($F60="")+($F60="En curso"))</formula>
    </cfRule>
    <cfRule type="expression" dxfId="32886" priority="1299">
      <formula>$F60="Completada"</formula>
    </cfRule>
    <cfRule type="expression" dxfId="32885" priority="1298">
      <formula>$F60="En curso"</formula>
    </cfRule>
    <cfRule type="expression" dxfId="32884" priority="1296">
      <formula>$F60="Pausada"</formula>
    </cfRule>
    <cfRule type="expression" dxfId="32883" priority="1295">
      <formula>$F60="Cancelada"</formula>
    </cfRule>
    <cfRule type="expression" dxfId="32882" priority="1294">
      <formula>$F60="Vencida"</formula>
    </cfRule>
  </conditionalFormatting>
  <conditionalFormatting sqref="E4">
    <cfRule type="expression" dxfId="32881" priority="389">
      <formula>#REF!="En curso"</formula>
    </cfRule>
    <cfRule type="expression" dxfId="32880" priority="386">
      <formula>#REF!="Cancelada"</formula>
    </cfRule>
    <cfRule type="expression" dxfId="32879" priority="387">
      <formula>#REF!="Pausada"</formula>
    </cfRule>
    <cfRule type="expression" dxfId="32878" priority="385">
      <formula>#REF!="Vencida"</formula>
    </cfRule>
    <cfRule type="expression" dxfId="32877" priority="390">
      <formula>#REF!="Completada"</formula>
    </cfRule>
    <cfRule type="expression" dxfId="32876" priority="391">
      <formula>(#REF!=0)*(#REF!&lt;&gt;"")*(LEN(#REF!)=0)*((#REF!="")+(#REF!="En curso"))</formula>
    </cfRule>
    <cfRule type="expression" dxfId="32875" priority="392">
      <formula>(#REF!&lt;0)*(LEN(#REF!)=0)*((#REF!="")+(#REF!="En curso"))</formula>
    </cfRule>
    <cfRule type="expression" dxfId="32874" priority="388">
      <formula>#REF!="Para hoy"</formula>
    </cfRule>
  </conditionalFormatting>
  <conditionalFormatting sqref="E4:E5 C5">
    <cfRule type="expression" dxfId="32873" priority="61">
      <formula>#REF!="En curso"</formula>
    </cfRule>
    <cfRule type="expression" dxfId="32872" priority="58">
      <formula>#REF!="Cancelada"</formula>
    </cfRule>
    <cfRule type="expression" dxfId="32871" priority="59">
      <formula>#REF!="Pausada"</formula>
    </cfRule>
    <cfRule type="expression" dxfId="32870" priority="60">
      <formula>#REF!="Para hoy"</formula>
    </cfRule>
    <cfRule type="expression" dxfId="32869" priority="57">
      <formula>#REF!="Vencida"</formula>
    </cfRule>
  </conditionalFormatting>
  <conditionalFormatting sqref="E4:E5">
    <cfRule type="expression" dxfId="32868" priority="62">
      <formula>#REF!="Completada"</formula>
    </cfRule>
    <cfRule type="expression" dxfId="32867" priority="63">
      <formula>(#REF!=0)*(#REF!&lt;&gt;"")*(LEN(#REF!)=0)*((#REF!="")+(#REF!="En curso"))</formula>
    </cfRule>
    <cfRule type="expression" dxfId="32866" priority="64">
      <formula>(#REF!&lt;0)*(LEN(#REF!)=0)*((#REF!="")+(#REF!="En curso"))</formula>
    </cfRule>
  </conditionalFormatting>
  <conditionalFormatting sqref="E6">
    <cfRule type="expression" dxfId="32865" priority="1119">
      <formula>(#REF!&lt;0)*(LEN(#REF!)=0)*(($F6="")+($F6="En curso"))</formula>
    </cfRule>
    <cfRule type="expression" dxfId="32864" priority="1118">
      <formula>(#REF!=0)*(#REF!&lt;&gt;"")*(LEN(#REF!)=0)*(($F6="")+($F6="En curso"))</formula>
    </cfRule>
    <cfRule type="expression" dxfId="32863" priority="1116">
      <formula>$F6="En curso"</formula>
    </cfRule>
    <cfRule type="expression" dxfId="32862" priority="1115">
      <formula>$F6="Para hoy"</formula>
    </cfRule>
    <cfRule type="expression" dxfId="32861" priority="1114">
      <formula>$F6="Pausada"</formula>
    </cfRule>
    <cfRule type="expression" dxfId="32860" priority="1113">
      <formula>$F6="Cancelada"</formula>
    </cfRule>
    <cfRule type="expression" dxfId="32859" priority="1112">
      <formula>$F6="Vencida"</formula>
    </cfRule>
    <cfRule type="expression" dxfId="32858" priority="1117">
      <formula>$F6="Completada"</formula>
    </cfRule>
  </conditionalFormatting>
  <conditionalFormatting sqref="E6:E10 C6:C9">
    <cfRule type="expression" dxfId="32857" priority="1178">
      <formula>#REF!="Vencida"</formula>
    </cfRule>
  </conditionalFormatting>
  <conditionalFormatting sqref="E10 C10">
    <cfRule type="expression" dxfId="32856" priority="1486">
      <formula>$F25="Vencida"</formula>
    </cfRule>
  </conditionalFormatting>
  <conditionalFormatting sqref="E14">
    <cfRule type="expression" dxfId="32855" priority="91">
      <formula>(#REF!&lt;0)*(LEN(#REF!)=0)*((#REF!="")+(#REF!="En curso"))</formula>
    </cfRule>
    <cfRule type="expression" dxfId="32854" priority="84">
      <formula>#REF!="Vencida"</formula>
    </cfRule>
    <cfRule type="expression" dxfId="32853" priority="90">
      <formula>(#REF!=0)*(#REF!&lt;&gt;"")*(LEN(#REF!)=0)*((#REF!="")+(#REF!="En curso"))</formula>
    </cfRule>
    <cfRule type="expression" dxfId="32852" priority="89">
      <formula>#REF!="Completada"</formula>
    </cfRule>
    <cfRule type="expression" dxfId="32851" priority="85">
      <formula>#REF!="Cancelada"</formula>
    </cfRule>
    <cfRule type="expression" dxfId="32850" priority="88">
      <formula>#REF!="En curso"</formula>
    </cfRule>
    <cfRule type="expression" dxfId="32849" priority="86">
      <formula>#REF!="Pausada"</formula>
    </cfRule>
    <cfRule type="expression" dxfId="32848" priority="87">
      <formula>#REF!="Para hoy"</formula>
    </cfRule>
  </conditionalFormatting>
  <conditionalFormatting sqref="E14:E15">
    <cfRule type="expression" dxfId="32847" priority="126">
      <formula>$F14="Pausada"</formula>
    </cfRule>
    <cfRule type="expression" dxfId="32846" priority="125">
      <formula>$F14="Cancelada"</formula>
    </cfRule>
    <cfRule type="expression" dxfId="32845" priority="124">
      <formula>$F14="Vencida"</formula>
    </cfRule>
    <cfRule type="expression" dxfId="32844" priority="127">
      <formula>$F14="Para hoy"</formula>
    </cfRule>
    <cfRule type="expression" dxfId="32843" priority="131">
      <formula>(#REF!&lt;0)*(LEN(#REF!)=0)*(($F14="")+($F14="En curso"))</formula>
    </cfRule>
    <cfRule type="expression" dxfId="32842" priority="130">
      <formula>(#REF!=0)*(#REF!&lt;&gt;"")*(LEN(#REF!)=0)*(($F14="")+($F14="En curso"))</formula>
    </cfRule>
    <cfRule type="expression" dxfId="32841" priority="129">
      <formula>$F14="Completada"</formula>
    </cfRule>
    <cfRule type="expression" dxfId="32840" priority="128">
      <formula>$F14="En curso"</formula>
    </cfRule>
  </conditionalFormatting>
  <conditionalFormatting sqref="E14:E17 C14:C17">
    <cfRule type="expression" dxfId="32839" priority="140">
      <formula>#REF!="Vencida"</formula>
    </cfRule>
  </conditionalFormatting>
  <conditionalFormatting sqref="E14:E17">
    <cfRule type="expression" dxfId="32838" priority="158">
      <formula>(#REF!&lt;0)*(LEN(#REF!)=0)*((#REF!="")+(#REF!="En curso"))</formula>
    </cfRule>
    <cfRule type="expression" dxfId="32837" priority="157">
      <formula>(#REF!=0)*(#REF!&lt;&gt;"")*(LEN(#REF!)=0)*((#REF!="")+(#REF!="En curso"))</formula>
    </cfRule>
    <cfRule type="expression" dxfId="32836" priority="156">
      <formula>#REF!="Completada"</formula>
    </cfRule>
  </conditionalFormatting>
  <conditionalFormatting sqref="E24:E25">
    <cfRule type="expression" dxfId="32835" priority="259">
      <formula>$F22="En curso"</formula>
    </cfRule>
    <cfRule type="expression" dxfId="32834" priority="258">
      <formula>$F22="Para hoy"</formula>
    </cfRule>
    <cfRule type="expression" dxfId="32833" priority="257">
      <formula>$F22="Pausada"</formula>
    </cfRule>
    <cfRule type="expression" dxfId="32832" priority="256">
      <formula>$F22="Cancelada"</formula>
    </cfRule>
    <cfRule type="expression" dxfId="32831" priority="239">
      <formula>$F21="Vencida"</formula>
    </cfRule>
    <cfRule type="expression" dxfId="32830" priority="241">
      <formula>$F21="Pausada"</formula>
    </cfRule>
    <cfRule type="expression" dxfId="32829" priority="245">
      <formula>(#REF!=0)*(#REF!&lt;&gt;"")*(LEN(#REF!)=0)*(($F21="")+($F21="En curso"))</formula>
    </cfRule>
    <cfRule type="expression" dxfId="32828" priority="240">
      <formula>$F21="Cancelada"</formula>
    </cfRule>
    <cfRule type="expression" dxfId="32827" priority="242">
      <formula>$F21="Para hoy"</formula>
    </cfRule>
    <cfRule type="expression" dxfId="32826" priority="260">
      <formula>$F22="Completada"</formula>
    </cfRule>
    <cfRule type="expression" dxfId="32825" priority="261">
      <formula>(#REF!=0)*(#REF!&lt;&gt;"")*(LEN(#REF!)=0)*(($F22="")+($F22="En curso"))</formula>
    </cfRule>
    <cfRule type="expression" dxfId="32824" priority="262">
      <formula>(#REF!&lt;0)*(LEN(#REF!)=0)*(($F22="")+($F22="En curso"))</formula>
    </cfRule>
    <cfRule type="expression" dxfId="32823" priority="243">
      <formula>$F21="En curso"</formula>
    </cfRule>
    <cfRule type="expression" dxfId="32822" priority="244">
      <formula>$F21="Completada"</formula>
    </cfRule>
    <cfRule type="expression" dxfId="32821" priority="246">
      <formula>(#REF!&lt;0)*(LEN(#REF!)=0)*(($F21="")+($F21="En curso"))</formula>
    </cfRule>
    <cfRule type="expression" dxfId="32820" priority="255">
      <formula>$F22="Vencida"</formula>
    </cfRule>
  </conditionalFormatting>
  <conditionalFormatting sqref="E26">
    <cfRule type="expression" dxfId="32819" priority="228">
      <formula>$F21="Completada"</formula>
    </cfRule>
    <cfRule type="expression" dxfId="32818" priority="226">
      <formula>$F21="Para hoy"</formula>
    </cfRule>
    <cfRule type="expression" dxfId="32817" priority="227">
      <formula>$F21="En curso"</formula>
    </cfRule>
    <cfRule type="expression" dxfId="32816" priority="229">
      <formula>(#REF!=0)*(#REF!&lt;&gt;"")*(LEN(#REF!)=0)*(($F21="")+($F21="En curso"))</formula>
    </cfRule>
    <cfRule type="expression" dxfId="32815" priority="230">
      <formula>(#REF!&lt;0)*(LEN(#REF!)=0)*(($F21="")+($F21="En curso"))</formula>
    </cfRule>
    <cfRule type="expression" dxfId="32814" priority="225">
      <formula>$F21="Pausada"</formula>
    </cfRule>
    <cfRule type="expression" dxfId="32813" priority="224">
      <formula>$F21="Cancelada"</formula>
    </cfRule>
    <cfRule type="expression" dxfId="32812" priority="223">
      <formula>$F21="Vencida"</formula>
    </cfRule>
  </conditionalFormatting>
  <conditionalFormatting sqref="E31">
    <cfRule type="expression" dxfId="32811" priority="1497">
      <formula>#REF!="Para hoy"</formula>
    </cfRule>
    <cfRule type="expression" dxfId="32810" priority="1483">
      <formula>$F10="Completada"</formula>
    </cfRule>
    <cfRule type="expression" dxfId="32809" priority="1495">
      <formula>#REF!="Cancelada"</formula>
    </cfRule>
    <cfRule type="expression" dxfId="32808" priority="1494">
      <formula>#REF!="Vencida"</formula>
    </cfRule>
    <cfRule type="expression" dxfId="32807" priority="1484">
      <formula>(#REF!=0)*(#REF!&lt;&gt;"")*(LEN(#REF!)=0)*(($F10="")+($F10="En curso"))</formula>
    </cfRule>
    <cfRule type="expression" dxfId="32806" priority="1485">
      <formula>(#REF!&lt;0)*(LEN(#REF!)=0)*(($F10="")+($F10="En curso"))</formula>
    </cfRule>
    <cfRule type="expression" dxfId="32805" priority="1482">
      <formula>$F10="En curso"</formula>
    </cfRule>
    <cfRule type="expression" dxfId="32804" priority="1478">
      <formula>$F10="Vencida"</formula>
    </cfRule>
    <cfRule type="expression" dxfId="32803" priority="1479">
      <formula>$F10="Cancelada"</formula>
    </cfRule>
    <cfRule type="expression" dxfId="32802" priority="1480">
      <formula>$F10="Pausada"</formula>
    </cfRule>
    <cfRule type="expression" dxfId="32801" priority="1481">
      <formula>$F10="Para hoy"</formula>
    </cfRule>
    <cfRule type="expression" dxfId="32800" priority="1501">
      <formula>(#REF!&lt;0)*(LEN(#REF!)=0)*((#REF!="")+(#REF!="En curso"))</formula>
    </cfRule>
    <cfRule type="expression" dxfId="32799" priority="1500">
      <formula>(#REF!=0)*(#REF!&lt;&gt;"")*(LEN(#REF!)=0)*((#REF!="")+(#REF!="En curso"))</formula>
    </cfRule>
    <cfRule type="expression" dxfId="32798" priority="1499">
      <formula>#REF!="Completada"</formula>
    </cfRule>
    <cfRule type="expression" dxfId="32797" priority="1498">
      <formula>#REF!="En curso"</formula>
    </cfRule>
    <cfRule type="expression" dxfId="32796" priority="1496">
      <formula>#REF!="Pausada"</formula>
    </cfRule>
  </conditionalFormatting>
  <conditionalFormatting sqref="E32">
    <cfRule type="expression" dxfId="32795" priority="703">
      <formula>$F29="Vencida"</formula>
    </cfRule>
    <cfRule type="expression" dxfId="32794" priority="710">
      <formula>(#REF!&lt;0)*(LEN(#REF!)=0)*(($F29="")+($F29="En curso"))</formula>
    </cfRule>
    <cfRule type="expression" dxfId="32793" priority="709">
      <formula>(#REF!=0)*(#REF!&lt;&gt;"")*(LEN(#REF!)=0)*(($F29="")+($F29="En curso"))</formula>
    </cfRule>
    <cfRule type="expression" dxfId="32792" priority="708">
      <formula>$F29="Completada"</formula>
    </cfRule>
    <cfRule type="expression" dxfId="32791" priority="707">
      <formula>$F29="En curso"</formula>
    </cfRule>
    <cfRule type="expression" dxfId="32790" priority="706">
      <formula>$F29="Para hoy"</formula>
    </cfRule>
    <cfRule type="expression" dxfId="32789" priority="705">
      <formula>$F29="Pausada"</formula>
    </cfRule>
    <cfRule type="expression" dxfId="32788" priority="704">
      <formula>$F29="Cancelada"</formula>
    </cfRule>
  </conditionalFormatting>
  <conditionalFormatting sqref="E33 C32:C33">
    <cfRule type="expression" dxfId="32787" priority="870">
      <formula>$F29="Vencida"</formula>
    </cfRule>
  </conditionalFormatting>
  <conditionalFormatting sqref="E33">
    <cfRule type="expression" dxfId="32786" priority="860">
      <formula>(#REF!=0)*(#REF!&lt;&gt;"")*(LEN(#REF!)=0)*(($F33="")+($F33="En curso"))</formula>
    </cfRule>
    <cfRule type="expression" dxfId="32785" priority="854">
      <formula>$F33="Vencida"</formula>
    </cfRule>
    <cfRule type="expression" dxfId="32784" priority="861">
      <formula>(#REF!&lt;0)*(LEN(#REF!)=0)*(($F33="")+($F33="En curso"))</formula>
    </cfRule>
    <cfRule type="expression" dxfId="32783" priority="859">
      <formula>$F33="Completada"</formula>
    </cfRule>
    <cfRule type="expression" dxfId="32782" priority="858">
      <formula>$F33="En curso"</formula>
    </cfRule>
    <cfRule type="expression" dxfId="32781" priority="857">
      <formula>$F33="Para hoy"</formula>
    </cfRule>
    <cfRule type="expression" dxfId="32780" priority="856">
      <formula>$F33="Pausada"</formula>
    </cfRule>
    <cfRule type="expression" dxfId="32779" priority="855">
      <formula>$F33="Cancelada"</formula>
    </cfRule>
  </conditionalFormatting>
  <conditionalFormatting sqref="E34:E35">
    <cfRule type="expression" dxfId="32778" priority="750">
      <formula>(#REF!&lt;0)*(LEN(#REF!)=0)*(($F31="")+($F31="En curso"))</formula>
    </cfRule>
    <cfRule type="expression" dxfId="32777" priority="743">
      <formula>$F31="Vencida"</formula>
    </cfRule>
    <cfRule type="expression" dxfId="32776" priority="749">
      <formula>(#REF!=0)*(#REF!&lt;&gt;"")*(LEN(#REF!)=0)*(($F31="")+($F31="En curso"))</formula>
    </cfRule>
    <cfRule type="expression" dxfId="32775" priority="744">
      <formula>$F31="Cancelada"</formula>
    </cfRule>
    <cfRule type="expression" dxfId="32774" priority="748">
      <formula>$F31="Completada"</formula>
    </cfRule>
    <cfRule type="expression" dxfId="32773" priority="745">
      <formula>$F31="Pausada"</formula>
    </cfRule>
    <cfRule type="expression" dxfId="32772" priority="747">
      <formula>$F31="En curso"</formula>
    </cfRule>
    <cfRule type="expression" dxfId="32771" priority="746">
      <formula>$F31="Para hoy"</formula>
    </cfRule>
  </conditionalFormatting>
  <conditionalFormatting sqref="E36:E38">
    <cfRule type="expression" dxfId="32770" priority="1246">
      <formula>$F36="Pausada"</formula>
    </cfRule>
    <cfRule type="expression" dxfId="32769" priority="1247">
      <formula>$F36="Para hoy"</formula>
    </cfRule>
    <cfRule type="expression" dxfId="32768" priority="1248">
      <formula>$F36="En curso"</formula>
    </cfRule>
    <cfRule type="expression" dxfId="32767" priority="1249">
      <formula>$F36="Completada"</formula>
    </cfRule>
    <cfRule type="expression" dxfId="32766" priority="1250">
      <formula>(#REF!=0)*(#REF!&lt;&gt;"")*(LEN(#REF!)=0)*(($F36="")+($F36="En curso"))</formula>
    </cfRule>
    <cfRule type="expression" dxfId="32765" priority="1245">
      <formula>$F36="Cancelada"</formula>
    </cfRule>
    <cfRule type="expression" dxfId="32764" priority="1251">
      <formula>(#REF!&lt;0)*(LEN(#REF!)=0)*(($F36="")+($F36="En curso"))</formula>
    </cfRule>
    <cfRule type="expression" dxfId="32763" priority="1244">
      <formula>$F36="Vencida"</formula>
    </cfRule>
  </conditionalFormatting>
  <conditionalFormatting sqref="E42">
    <cfRule type="expression" dxfId="32762" priority="449">
      <formula>$F38="Vencida"</formula>
    </cfRule>
    <cfRule type="expression" dxfId="32761" priority="451">
      <formula>$F38="Pausada"</formula>
    </cfRule>
    <cfRule type="expression" dxfId="32760" priority="450">
      <formula>$F38="Cancelada"</formula>
    </cfRule>
    <cfRule type="expression" dxfId="32759" priority="452">
      <formula>$F38="Para hoy"</formula>
    </cfRule>
    <cfRule type="expression" dxfId="32758" priority="453">
      <formula>$F38="En curso"</formula>
    </cfRule>
    <cfRule type="expression" dxfId="32757" priority="454">
      <formula>$F38="Completada"</formula>
    </cfRule>
    <cfRule type="expression" dxfId="32756" priority="455">
      <formula>(#REF!=0)*(#REF!&lt;&gt;"")*(LEN(#REF!)=0)*(($F38="")+($F38="En curso"))</formula>
    </cfRule>
    <cfRule type="expression" dxfId="32755" priority="456">
      <formula>(#REF!&lt;0)*(LEN(#REF!)=0)*(($F38="")+($F38="En curso"))</formula>
    </cfRule>
  </conditionalFormatting>
  <conditionalFormatting sqref="E43">
    <cfRule type="expression" dxfId="32754" priority="431">
      <formula>(#REF!=0)*(#REF!&lt;&gt;"")*(LEN(#REF!)=0)*(($F40="")+($F40="En curso"))</formula>
    </cfRule>
    <cfRule type="expression" dxfId="32753" priority="428">
      <formula>$F40="Para hoy"</formula>
    </cfRule>
    <cfRule type="expression" dxfId="32752" priority="432">
      <formula>(#REF!&lt;0)*(LEN(#REF!)=0)*(($F40="")+($F40="En curso"))</formula>
    </cfRule>
    <cfRule type="expression" dxfId="32751" priority="425">
      <formula>$F40="Vencida"</formula>
    </cfRule>
    <cfRule type="expression" dxfId="32750" priority="426">
      <formula>$F40="Cancelada"</formula>
    </cfRule>
    <cfRule type="expression" dxfId="32749" priority="427">
      <formula>$F40="Pausada"</formula>
    </cfRule>
    <cfRule type="expression" dxfId="32748" priority="429">
      <formula>$F40="En curso"</formula>
    </cfRule>
    <cfRule type="expression" dxfId="32747" priority="430">
      <formula>$F40="Completada"</formula>
    </cfRule>
  </conditionalFormatting>
  <conditionalFormatting sqref="E44">
    <cfRule type="expression" dxfId="32746" priority="900">
      <formula>(#REF!=0)*(#REF!&lt;&gt;"")*(LEN(#REF!)=0)*(($F40="")+($F40="En curso"))</formula>
    </cfRule>
    <cfRule type="expression" dxfId="32745" priority="899">
      <formula>$F40="Completada"</formula>
    </cfRule>
    <cfRule type="expression" dxfId="32744" priority="898">
      <formula>$F40="En curso"</formula>
    </cfRule>
    <cfRule type="expression" dxfId="32743" priority="897">
      <formula>$F40="Para hoy"</formula>
    </cfRule>
    <cfRule type="expression" dxfId="32742" priority="896">
      <formula>$F40="Pausada"</formula>
    </cfRule>
    <cfRule type="expression" dxfId="32741" priority="895">
      <formula>$F40="Cancelada"</formula>
    </cfRule>
    <cfRule type="expression" dxfId="32740" priority="894">
      <formula>$F40="Vencida"</formula>
    </cfRule>
    <cfRule type="expression" dxfId="32739" priority="901">
      <formula>(#REF!&lt;0)*(LEN(#REF!)=0)*(($F40="")+($F40="En curso"))</formula>
    </cfRule>
    <cfRule type="expression" dxfId="32738" priority="925">
      <formula>(#REF!&lt;0)*(LEN(#REF!)=0)*(($F41="")+($F41="En curso"))</formula>
    </cfRule>
    <cfRule type="expression" dxfId="32737" priority="923">
      <formula>$F41="Completada"</formula>
    </cfRule>
    <cfRule type="expression" dxfId="32736" priority="922">
      <formula>$F41="En curso"</formula>
    </cfRule>
    <cfRule type="expression" dxfId="32735" priority="924">
      <formula>(#REF!=0)*(#REF!&lt;&gt;"")*(LEN(#REF!)=0)*(($F41="")+($F41="En curso"))</formula>
    </cfRule>
    <cfRule type="expression" dxfId="32734" priority="921">
      <formula>$F41="Para hoy"</formula>
    </cfRule>
    <cfRule type="expression" dxfId="32733" priority="920">
      <formula>$F41="Pausada"</formula>
    </cfRule>
    <cfRule type="expression" dxfId="32732" priority="919">
      <formula>$F41="Cancelada"</formula>
    </cfRule>
    <cfRule type="expression" dxfId="32731" priority="918">
      <formula>$F41="Vencida"</formula>
    </cfRule>
  </conditionalFormatting>
  <conditionalFormatting sqref="E45">
    <cfRule type="expression" dxfId="32730" priority="794">
      <formula>$F42="Cancelada"</formula>
    </cfRule>
    <cfRule type="expression" dxfId="32729" priority="793">
      <formula>$F42="Vencida"</formula>
    </cfRule>
    <cfRule type="expression" dxfId="32728" priority="797">
      <formula>$F42="En curso"</formula>
    </cfRule>
    <cfRule type="expression" dxfId="32727" priority="816">
      <formula>(#REF!&lt;0)*(LEN(#REF!)=0)*(($F42="")+($F42="En curso"))</formula>
    </cfRule>
    <cfRule type="expression" dxfId="32726" priority="813">
      <formula>$F42="En curso"</formula>
    </cfRule>
    <cfRule type="expression" dxfId="32725" priority="814">
      <formula>$F42="Completada"</formula>
    </cfRule>
    <cfRule type="expression" dxfId="32724" priority="810">
      <formula>$F42="Cancelada"</formula>
    </cfRule>
    <cfRule type="expression" dxfId="32723" priority="809">
      <formula>$F42="Vencida"</formula>
    </cfRule>
    <cfRule type="expression" dxfId="32722" priority="811">
      <formula>$F42="Pausada"</formula>
    </cfRule>
    <cfRule type="expression" dxfId="32721" priority="796">
      <formula>$F42="Para hoy"</formula>
    </cfRule>
    <cfRule type="expression" dxfId="32720" priority="800">
      <formula>(#REF!&lt;0)*(LEN(#REF!)=0)*(($F42="")+($F42="En curso"))</formula>
    </cfRule>
    <cfRule type="expression" dxfId="32719" priority="799">
      <formula>(#REF!=0)*(#REF!&lt;&gt;"")*(LEN(#REF!)=0)*(($F42="")+($F42="En curso"))</formula>
    </cfRule>
    <cfRule type="expression" dxfId="32718" priority="798">
      <formula>$F42="Completada"</formula>
    </cfRule>
    <cfRule type="expression" dxfId="32717" priority="812">
      <formula>$F42="Para hoy"</formula>
    </cfRule>
    <cfRule type="expression" dxfId="32716" priority="815">
      <formula>(#REF!=0)*(#REF!&lt;&gt;"")*(LEN(#REF!)=0)*(($F42="")+($F42="En curso"))</formula>
    </cfRule>
    <cfRule type="expression" dxfId="32715" priority="795">
      <formula>$F42="Pausada"</formula>
    </cfRule>
  </conditionalFormatting>
  <conditionalFormatting sqref="E46">
    <cfRule type="expression" dxfId="32714" priority="1155">
      <formula>$F43="Para hoy"</formula>
    </cfRule>
    <cfRule type="expression" dxfId="32713" priority="1157">
      <formula>$F43="Completada"</formula>
    </cfRule>
    <cfRule type="expression" dxfId="32712" priority="1154">
      <formula>$F43="Pausada"</formula>
    </cfRule>
    <cfRule type="expression" dxfId="32711" priority="1152">
      <formula>$F43="Vencida"</formula>
    </cfRule>
    <cfRule type="expression" dxfId="32710" priority="1156">
      <formula>$F43="En curso"</formula>
    </cfRule>
    <cfRule type="expression" dxfId="32709" priority="1153">
      <formula>$F43="Cancelada"</formula>
    </cfRule>
    <cfRule type="expression" dxfId="32708" priority="1159">
      <formula>(#REF!&lt;0)*(LEN(#REF!)=0)*(($F43="")+($F43="En curso"))</formula>
    </cfRule>
    <cfRule type="expression" dxfId="32707" priority="1158">
      <formula>(#REF!=0)*(#REF!&lt;&gt;"")*(LEN(#REF!)=0)*(($F43="")+($F43="En curso"))</formula>
    </cfRule>
  </conditionalFormatting>
  <conditionalFormatting sqref="E46:E47">
    <cfRule type="expression" dxfId="32706" priority="1136">
      <formula>$F46="Vencida"</formula>
    </cfRule>
    <cfRule type="expression" dxfId="32705" priority="1138">
      <formula>$F46="Pausada"</formula>
    </cfRule>
    <cfRule type="expression" dxfId="32704" priority="1139">
      <formula>$F46="Para hoy"</formula>
    </cfRule>
    <cfRule type="expression" dxfId="32703" priority="1140">
      <formula>$F46="En curso"</formula>
    </cfRule>
    <cfRule type="expression" dxfId="32702" priority="1141">
      <formula>$F46="Completada"</formula>
    </cfRule>
    <cfRule type="expression" dxfId="32701" priority="1142">
      <formula>(#REF!=0)*(#REF!&lt;&gt;"")*(LEN(#REF!)=0)*(($F46="")+($F46="En curso"))</formula>
    </cfRule>
    <cfRule type="expression" dxfId="32700" priority="1143">
      <formula>(#REF!&lt;0)*(LEN(#REF!)=0)*(($F46="")+($F46="En curso"))</formula>
    </cfRule>
    <cfRule type="expression" dxfId="32699" priority="1137">
      <formula>$F46="Cancelada"</formula>
    </cfRule>
  </conditionalFormatting>
  <conditionalFormatting sqref="E48:E49">
    <cfRule type="expression" dxfId="32698" priority="1328">
      <formula>$F45="Pausada"</formula>
    </cfRule>
    <cfRule type="expression" dxfId="32697" priority="1327">
      <formula>$F45="Cancelada"</formula>
    </cfRule>
    <cfRule type="expression" dxfId="32696" priority="1326">
      <formula>$F45="Vencida"</formula>
    </cfRule>
    <cfRule type="expression" dxfId="32695" priority="1188">
      <formula>$F45="Pausada"</formula>
    </cfRule>
    <cfRule type="expression" dxfId="32694" priority="1189">
      <formula>$F45="Para hoy"</formula>
    </cfRule>
    <cfRule type="expression" dxfId="32693" priority="1190">
      <formula>$F45="En curso"</formula>
    </cfRule>
    <cfRule type="expression" dxfId="32692" priority="1331">
      <formula>$F45="Completada"</formula>
    </cfRule>
    <cfRule type="expression" dxfId="32691" priority="1191">
      <formula>$F45="Completada"</formula>
    </cfRule>
    <cfRule type="expression" dxfId="32690" priority="1192">
      <formula>(#REF!=0)*(#REF!&lt;&gt;"")*(LEN(#REF!)=0)*(($F45="")+($F45="En curso"))</formula>
    </cfRule>
    <cfRule type="expression" dxfId="32689" priority="1193">
      <formula>(#REF!&lt;0)*(LEN(#REF!)=0)*(($F45="")+($F45="En curso"))</formula>
    </cfRule>
    <cfRule type="expression" dxfId="32688" priority="1186">
      <formula>$F45="Vencida"</formula>
    </cfRule>
    <cfRule type="expression" dxfId="32687" priority="1332">
      <formula>(#REF!=0)*(#REF!&lt;&gt;"")*(LEN(#REF!)=0)*(($F45="")+($F45="En curso"))</formula>
    </cfRule>
    <cfRule type="expression" dxfId="32686" priority="1187">
      <formula>$F45="Cancelada"</formula>
    </cfRule>
    <cfRule type="expression" dxfId="32685" priority="1330">
      <formula>$F45="En curso"</formula>
    </cfRule>
    <cfRule type="expression" dxfId="32684" priority="1329">
      <formula>$F45="Para hoy"</formula>
    </cfRule>
    <cfRule type="expression" dxfId="32683" priority="1333">
      <formula>(#REF!&lt;0)*(LEN(#REF!)=0)*(($F45="")+($F45="En curso"))</formula>
    </cfRule>
  </conditionalFormatting>
  <conditionalFormatting sqref="E50">
    <cfRule type="expression" dxfId="32682" priority="1450">
      <formula>$F46="En curso"</formula>
    </cfRule>
    <cfRule type="expression" dxfId="32681" priority="1451">
      <formula>$F46="Completada"</formula>
    </cfRule>
    <cfRule type="expression" dxfId="32680" priority="1452">
      <formula>(#REF!=0)*(#REF!&lt;&gt;"")*(LEN(#REF!)=0)*(($F46="")+($F46="En curso"))</formula>
    </cfRule>
    <cfRule type="expression" dxfId="32679" priority="1453">
      <formula>(#REF!&lt;0)*(LEN(#REF!)=0)*(($F46="")+($F46="En curso"))</formula>
    </cfRule>
    <cfRule type="expression" dxfId="32678" priority="1439">
      <formula>$F46="Cancelada"</formula>
    </cfRule>
    <cfRule type="expression" dxfId="32677" priority="1438">
      <formula>$F46="Vencida"</formula>
    </cfRule>
    <cfRule type="expression" dxfId="32676" priority="1440">
      <formula>$F46="Pausada"</formula>
    </cfRule>
    <cfRule type="expression" dxfId="32675" priority="1441">
      <formula>$F46="Para hoy"</formula>
    </cfRule>
    <cfRule type="expression" dxfId="32674" priority="1442">
      <formula>$F46="En curso"</formula>
    </cfRule>
    <cfRule type="expression" dxfId="32673" priority="1443">
      <formula>$F46="Completada"</formula>
    </cfRule>
    <cfRule type="expression" dxfId="32672" priority="1444">
      <formula>(#REF!=0)*(#REF!&lt;&gt;"")*(LEN(#REF!)=0)*(($F46="")+($F46="En curso"))</formula>
    </cfRule>
    <cfRule type="expression" dxfId="32671" priority="1445">
      <formula>(#REF!&lt;0)*(LEN(#REF!)=0)*(($F46="")+($F46="En curso"))</formula>
    </cfRule>
    <cfRule type="expression" dxfId="32670" priority="1446">
      <formula>$F46="Vencida"</formula>
    </cfRule>
    <cfRule type="expression" dxfId="32669" priority="1447">
      <formula>$F46="Cancelada"</formula>
    </cfRule>
    <cfRule type="expression" dxfId="32668" priority="1448">
      <formula>$F46="Pausada"</formula>
    </cfRule>
    <cfRule type="expression" dxfId="32667" priority="1449">
      <formula>$F46="Para hoy"</formula>
    </cfRule>
  </conditionalFormatting>
  <conditionalFormatting sqref="E51">
    <cfRule type="expression" dxfId="32666" priority="1415">
      <formula>$F46="Cancelada"</formula>
    </cfRule>
    <cfRule type="expression" dxfId="32665" priority="1416">
      <formula>$F46="Pausada"</formula>
    </cfRule>
    <cfRule type="expression" dxfId="32664" priority="1417">
      <formula>$F46="Para hoy"</formula>
    </cfRule>
    <cfRule type="expression" dxfId="32663" priority="1418">
      <formula>$F46="En curso"</formula>
    </cfRule>
    <cfRule type="expression" dxfId="32662" priority="1419">
      <formula>$F46="Completada"</formula>
    </cfRule>
    <cfRule type="expression" dxfId="32661" priority="1420">
      <formula>(#REF!=0)*(#REF!&lt;&gt;"")*(LEN(#REF!)=0)*(($F46="")+($F46="En curso"))</formula>
    </cfRule>
    <cfRule type="expression" dxfId="32660" priority="1421">
      <formula>(#REF!&lt;0)*(LEN(#REF!)=0)*(($F46="")+($F46="En curso"))</formula>
    </cfRule>
    <cfRule type="expression" dxfId="32659" priority="1426">
      <formula>$F46="En curso"</formula>
    </cfRule>
    <cfRule type="expression" dxfId="32658" priority="1422">
      <formula>$F46="Vencida"</formula>
    </cfRule>
    <cfRule type="expression" dxfId="32657" priority="1423">
      <formula>$F46="Cancelada"</formula>
    </cfRule>
    <cfRule type="expression" dxfId="32656" priority="1424">
      <formula>$F46="Pausada"</formula>
    </cfRule>
    <cfRule type="expression" dxfId="32655" priority="1425">
      <formula>$F46="Para hoy"</formula>
    </cfRule>
    <cfRule type="expression" dxfId="32654" priority="1428">
      <formula>(#REF!=0)*(#REF!&lt;&gt;"")*(LEN(#REF!)=0)*(($F46="")+($F46="En curso"))</formula>
    </cfRule>
    <cfRule type="expression" dxfId="32653" priority="1429">
      <formula>(#REF!&lt;0)*(LEN(#REF!)=0)*(($F46="")+($F46="En curso"))</formula>
    </cfRule>
    <cfRule type="expression" dxfId="32652" priority="1427">
      <formula>$F46="Completada"</formula>
    </cfRule>
    <cfRule type="expression" dxfId="32651" priority="1414">
      <formula>$F46="Vencida"</formula>
    </cfRule>
  </conditionalFormatting>
  <conditionalFormatting sqref="E52">
    <cfRule type="expression" dxfId="32650" priority="1394">
      <formula>$F46="En curso"</formula>
    </cfRule>
    <cfRule type="expression" dxfId="32649" priority="1390">
      <formula>$F46="Vencida"</formula>
    </cfRule>
    <cfRule type="expression" dxfId="32648" priority="1391">
      <formula>$F46="Cancelada"</formula>
    </cfRule>
    <cfRule type="expression" dxfId="32647" priority="1392">
      <formula>$F46="Pausada"</formula>
    </cfRule>
    <cfRule type="expression" dxfId="32646" priority="1393">
      <formula>$F46="Para hoy"</formula>
    </cfRule>
    <cfRule type="expression" dxfId="32645" priority="1395">
      <formula>$F46="Completada"</formula>
    </cfRule>
    <cfRule type="expression" dxfId="32644" priority="1396">
      <formula>(#REF!=0)*(#REF!&lt;&gt;"")*(LEN(#REF!)=0)*(($F46="")+($F46="En curso"))</formula>
    </cfRule>
    <cfRule type="expression" dxfId="32643" priority="1397">
      <formula>(#REF!&lt;0)*(LEN(#REF!)=0)*(($F46="")+($F46="En curso"))</formula>
    </cfRule>
    <cfRule type="expression" dxfId="32642" priority="1398">
      <formula>$F46="Vencida"</formula>
    </cfRule>
    <cfRule type="expression" dxfId="32641" priority="1399">
      <formula>$F46="Cancelada"</formula>
    </cfRule>
    <cfRule type="expression" dxfId="32640" priority="1400">
      <formula>$F46="Pausada"</formula>
    </cfRule>
    <cfRule type="expression" dxfId="32639" priority="1401">
      <formula>$F46="Para hoy"</formula>
    </cfRule>
    <cfRule type="expression" dxfId="32638" priority="1402">
      <formula>$F46="En curso"</formula>
    </cfRule>
    <cfRule type="expression" dxfId="32637" priority="1403">
      <formula>$F46="Completada"</formula>
    </cfRule>
    <cfRule type="expression" dxfId="32636" priority="1404">
      <formula>(#REF!=0)*(#REF!&lt;&gt;"")*(LEN(#REF!)=0)*(($F46="")+($F46="En curso"))</formula>
    </cfRule>
    <cfRule type="expression" dxfId="32635" priority="1405">
      <formula>(#REF!&lt;0)*(LEN(#REF!)=0)*(($F46="")+($F46="En curso"))</formula>
    </cfRule>
  </conditionalFormatting>
  <conditionalFormatting sqref="E53">
    <cfRule type="expression" dxfId="32634" priority="1378">
      <formula>$F46="En curso"</formula>
    </cfRule>
    <cfRule type="expression" dxfId="32633" priority="1377">
      <formula>$F46="Para hoy"</formula>
    </cfRule>
    <cfRule type="expression" dxfId="32632" priority="1376">
      <formula>$F46="Pausada"</formula>
    </cfRule>
    <cfRule type="expression" dxfId="32631" priority="1375">
      <formula>$F46="Cancelada"</formula>
    </cfRule>
    <cfRule type="expression" dxfId="32630" priority="1374">
      <formula>$F46="Vencida"</formula>
    </cfRule>
    <cfRule type="expression" dxfId="32629" priority="1389">
      <formula>(#REF!&lt;0)*(LEN(#REF!)=0)*(($F46="")+($F46="En curso"))</formula>
    </cfRule>
    <cfRule type="expression" dxfId="32628" priority="1388">
      <formula>(#REF!=0)*(#REF!&lt;&gt;"")*(LEN(#REF!)=0)*(($F46="")+($F46="En curso"))</formula>
    </cfRule>
    <cfRule type="expression" dxfId="32627" priority="1387">
      <formula>$F46="Completada"</formula>
    </cfRule>
    <cfRule type="expression" dxfId="32626" priority="1386">
      <formula>$F46="En curso"</formula>
    </cfRule>
    <cfRule type="expression" dxfId="32625" priority="1385">
      <formula>$F46="Para hoy"</formula>
    </cfRule>
    <cfRule type="expression" dxfId="32624" priority="1384">
      <formula>$F46="Pausada"</formula>
    </cfRule>
    <cfRule type="expression" dxfId="32623" priority="1383">
      <formula>$F46="Cancelada"</formula>
    </cfRule>
    <cfRule type="expression" dxfId="32622" priority="1382">
      <formula>$F46="Vencida"</formula>
    </cfRule>
    <cfRule type="expression" dxfId="32621" priority="1381">
      <formula>(#REF!&lt;0)*(LEN(#REF!)=0)*(($F46="")+($F46="En curso"))</formula>
    </cfRule>
    <cfRule type="expression" dxfId="32620" priority="1380">
      <formula>(#REF!=0)*(#REF!&lt;&gt;"")*(LEN(#REF!)=0)*(($F46="")+($F46="En curso"))</formula>
    </cfRule>
    <cfRule type="expression" dxfId="32619" priority="1379">
      <formula>$F46="Completada"</formula>
    </cfRule>
  </conditionalFormatting>
  <conditionalFormatting sqref="E54">
    <cfRule type="expression" dxfId="32618" priority="686">
      <formula>(#REF!&lt;0)*(LEN(#REF!)=0)*(($F46="")+($F46="En curso"))</formula>
    </cfRule>
    <cfRule type="expression" dxfId="32617" priority="685">
      <formula>(#REF!=0)*(#REF!&lt;&gt;"")*(LEN(#REF!)=0)*(($F46="")+($F46="En curso"))</formula>
    </cfRule>
    <cfRule type="expression" dxfId="32616" priority="684">
      <formula>$F46="Completada"</formula>
    </cfRule>
    <cfRule type="expression" dxfId="32615" priority="683">
      <formula>$F46="En curso"</formula>
    </cfRule>
    <cfRule type="expression" dxfId="32614" priority="682">
      <formula>$F46="Para hoy"</formula>
    </cfRule>
    <cfRule type="expression" dxfId="32613" priority="681">
      <formula>$F46="Pausada"</formula>
    </cfRule>
    <cfRule type="expression" dxfId="32612" priority="680">
      <formula>$F46="Cancelada"</formula>
    </cfRule>
    <cfRule type="expression" dxfId="32611" priority="679">
      <formula>$F46="Vencida"</formula>
    </cfRule>
    <cfRule type="expression" dxfId="32610" priority="670">
      <formula>(#REF!&lt;0)*(LEN(#REF!)=0)*(($F54="")+($F54="En curso"))</formula>
    </cfRule>
    <cfRule type="expression" dxfId="32609" priority="669">
      <formula>(#REF!=0)*(#REF!&lt;&gt;"")*(LEN(#REF!)=0)*(($F54="")+($F54="En curso"))</formula>
    </cfRule>
    <cfRule type="expression" dxfId="32608" priority="668">
      <formula>$F54="Completada"</formula>
    </cfRule>
    <cfRule type="expression" dxfId="32607" priority="667">
      <formula>$F54="En curso"</formula>
    </cfRule>
    <cfRule type="expression" dxfId="32606" priority="666">
      <formula>$F54="Para hoy"</formula>
    </cfRule>
    <cfRule type="expression" dxfId="32605" priority="664">
      <formula>$F54="Cancelada"</formula>
    </cfRule>
    <cfRule type="expression" dxfId="32604" priority="663">
      <formula>$F54="Vencida"</formula>
    </cfRule>
    <cfRule type="expression" dxfId="32603" priority="665">
      <formula>$F54="Pausada"</formula>
    </cfRule>
  </conditionalFormatting>
  <conditionalFormatting sqref="E58">
    <cfRule type="expression" dxfId="32602" priority="1229">
      <formula>$F58="Para hoy"</formula>
    </cfRule>
    <cfRule type="expression" dxfId="32601" priority="1230">
      <formula>$F58="En curso"</formula>
    </cfRule>
    <cfRule type="expression" dxfId="32600" priority="1231">
      <formula>$F58="Completada"</formula>
    </cfRule>
    <cfRule type="expression" dxfId="32599" priority="1232">
      <formula>(#REF!=0)*(#REF!&lt;&gt;"")*(LEN(#REF!)=0)*(($F58="")+($F58="En curso"))</formula>
    </cfRule>
    <cfRule type="expression" dxfId="32598" priority="1233">
      <formula>(#REF!&lt;0)*(LEN(#REF!)=0)*(($F58="")+($F58="En curso"))</formula>
    </cfRule>
    <cfRule type="expression" dxfId="32597" priority="1226">
      <formula>$F58="Vencida"</formula>
    </cfRule>
    <cfRule type="expression" dxfId="32596" priority="1227">
      <formula>$F58="Cancelada"</formula>
    </cfRule>
    <cfRule type="expression" dxfId="32595" priority="1228">
      <formula>$F58="Pausada"</formula>
    </cfRule>
  </conditionalFormatting>
  <conditionalFormatting sqref="E62">
    <cfRule type="expression" dxfId="32594" priority="608">
      <formula>$F55="Cancelada"</formula>
    </cfRule>
    <cfRule type="expression" dxfId="32593" priority="609">
      <formula>$F55="Pausada"</formula>
    </cfRule>
    <cfRule type="expression" dxfId="32592" priority="615">
      <formula>$F55="Vencida"</formula>
    </cfRule>
    <cfRule type="expression" dxfId="32591" priority="610">
      <formula>$F55="Para hoy"</formula>
    </cfRule>
    <cfRule type="expression" dxfId="32590" priority="612">
      <formula>$F55="Completada"</formula>
    </cfRule>
    <cfRule type="expression" dxfId="32589" priority="613">
      <formula>(#REF!=0)*(#REF!&lt;&gt;"")*(LEN(#REF!)=0)*(($F55="")+($F55="En curso"))</formula>
    </cfRule>
    <cfRule type="expression" dxfId="32588" priority="614">
      <formula>(#REF!&lt;0)*(LEN(#REF!)=0)*(($F55="")+($F55="En curso"))</formula>
    </cfRule>
    <cfRule type="expression" dxfId="32587" priority="616">
      <formula>$F55="Cancelada"</formula>
    </cfRule>
    <cfRule type="expression" dxfId="32586" priority="611">
      <formula>$F55="En curso"</formula>
    </cfRule>
    <cfRule type="expression" dxfId="32585" priority="617">
      <formula>$F55="Pausada"</formula>
    </cfRule>
    <cfRule type="expression" dxfId="32584" priority="618">
      <formula>$F55="Para hoy"</formula>
    </cfRule>
    <cfRule type="expression" dxfId="32583" priority="619">
      <formula>$F55="En curso"</formula>
    </cfRule>
    <cfRule type="expression" dxfId="32582" priority="622">
      <formula>(#REF!&lt;0)*(LEN(#REF!)=0)*(($F55="")+($F55="En curso"))</formula>
    </cfRule>
    <cfRule type="expression" dxfId="32581" priority="620">
      <formula>$F55="Completada"</formula>
    </cfRule>
    <cfRule type="expression" dxfId="32580" priority="607">
      <formula>$F55="Vencida"</formula>
    </cfRule>
    <cfRule type="expression" dxfId="32579" priority="621">
      <formula>(#REF!=0)*(#REF!&lt;&gt;"")*(LEN(#REF!)=0)*(($F55="")+($F55="En curso"))</formula>
    </cfRule>
  </conditionalFormatting>
  <conditionalFormatting sqref="E63">
    <cfRule type="expression" dxfId="32578" priority="629">
      <formula>(#REF!=0)*(#REF!&lt;&gt;"")*(LEN(#REF!)=0)*(($F63="")+($F63="En curso"))</formula>
    </cfRule>
    <cfRule type="expression" dxfId="32577" priority="630">
      <formula>(#REF!&lt;0)*(LEN(#REF!)=0)*(($F63="")+($F63="En curso"))</formula>
    </cfRule>
    <cfRule type="expression" dxfId="32576" priority="639">
      <formula>$F55="Vencida"</formula>
    </cfRule>
    <cfRule type="expression" dxfId="32575" priority="640">
      <formula>$F55="Cancelada"</formula>
    </cfRule>
    <cfRule type="expression" dxfId="32574" priority="641">
      <formula>$F55="Pausada"</formula>
    </cfRule>
    <cfRule type="expression" dxfId="32573" priority="643">
      <formula>$F55="En curso"</formula>
    </cfRule>
    <cfRule type="expression" dxfId="32572" priority="644">
      <formula>$F55="Completada"</formula>
    </cfRule>
    <cfRule type="expression" dxfId="32571" priority="645">
      <formula>(#REF!=0)*(#REF!&lt;&gt;"")*(LEN(#REF!)=0)*(($F55="")+($F55="En curso"))</formula>
    </cfRule>
    <cfRule type="expression" dxfId="32570" priority="646">
      <formula>(#REF!&lt;0)*(LEN(#REF!)=0)*(($F55="")+($F55="En curso"))</formula>
    </cfRule>
    <cfRule type="expression" dxfId="32569" priority="623">
      <formula>$F63="Vencida"</formula>
    </cfRule>
    <cfRule type="expression" dxfId="32568" priority="624">
      <formula>$F63="Cancelada"</formula>
    </cfRule>
    <cfRule type="expression" dxfId="32567" priority="625">
      <formula>$F63="Pausada"</formula>
    </cfRule>
    <cfRule type="expression" dxfId="32566" priority="626">
      <formula>$F63="Para hoy"</formula>
    </cfRule>
    <cfRule type="expression" dxfId="32565" priority="627">
      <formula>$F63="En curso"</formula>
    </cfRule>
    <cfRule type="expression" dxfId="32564" priority="628">
      <formula>$F63="Completada"</formula>
    </cfRule>
    <cfRule type="expression" dxfId="32563" priority="642">
      <formula>$F55="Para hoy"</formula>
    </cfRule>
  </conditionalFormatting>
  <conditionalFormatting sqref="E65">
    <cfRule type="expression" dxfId="32562" priority="1350">
      <formula>$F43="Vencida"</formula>
    </cfRule>
    <cfRule type="expression" dxfId="32561" priority="1351">
      <formula>$F43="Cancelada"</formula>
    </cfRule>
    <cfRule type="expression" dxfId="32560" priority="1352">
      <formula>$F43="Pausada"</formula>
    </cfRule>
    <cfRule type="expression" dxfId="32559" priority="1353">
      <formula>$F43="Para hoy"</formula>
    </cfRule>
    <cfRule type="expression" dxfId="32558" priority="1354">
      <formula>$F43="En curso"</formula>
    </cfRule>
    <cfRule type="expression" dxfId="32557" priority="1223">
      <formula>$F65="Completada"</formula>
    </cfRule>
    <cfRule type="expression" dxfId="32556" priority="1224">
      <formula>(#REF!=0)*(#REF!&lt;&gt;"")*(LEN(#REF!)=0)*(($F65="")+($F65="En curso"))</formula>
    </cfRule>
    <cfRule type="expression" dxfId="32555" priority="1225">
      <formula>(#REF!&lt;0)*(LEN(#REF!)=0)*(($F65="")+($F65="En curso"))</formula>
    </cfRule>
    <cfRule type="expression" dxfId="32554" priority="1355">
      <formula>$F43="Completada"</formula>
    </cfRule>
    <cfRule type="expression" dxfId="32553" priority="1356">
      <formula>(#REF!=0)*(#REF!&lt;&gt;"")*(LEN(#REF!)=0)*(($F43="")+($F43="En curso"))</formula>
    </cfRule>
    <cfRule type="expression" dxfId="32552" priority="1357">
      <formula>(#REF!&lt;0)*(LEN(#REF!)=0)*(($F43="")+($F43="En curso"))</formula>
    </cfRule>
    <cfRule type="expression" dxfId="32551" priority="1218">
      <formula>$F65="Vencida"</formula>
    </cfRule>
    <cfRule type="expression" dxfId="32550" priority="1219">
      <formula>$F65="Cancelada"</formula>
    </cfRule>
    <cfRule type="expression" dxfId="32549" priority="1220">
      <formula>$F65="Pausada"</formula>
    </cfRule>
    <cfRule type="expression" dxfId="32548" priority="1221">
      <formula>$F65="Para hoy"</formula>
    </cfRule>
    <cfRule type="expression" dxfId="32547" priority="1222">
      <formula>$F65="En curso"</formula>
    </cfRule>
  </conditionalFormatting>
  <conditionalFormatting sqref="E66">
    <cfRule type="expression" dxfId="32546" priority="531">
      <formula>$F62="En curso"</formula>
    </cfRule>
    <cfRule type="expression" dxfId="32545" priority="527">
      <formula>$F62="Vencida"</formula>
    </cfRule>
    <cfRule type="expression" dxfId="32544" priority="528">
      <formula>$F62="Cancelada"</formula>
    </cfRule>
    <cfRule type="expression" dxfId="32543" priority="529">
      <formula>$F62="Pausada"</formula>
    </cfRule>
    <cfRule type="expression" dxfId="32542" priority="530">
      <formula>$F62="Para hoy"</formula>
    </cfRule>
    <cfRule type="expression" dxfId="32541" priority="533">
      <formula>(#REF!=0)*(#REF!&lt;&gt;"")*(LEN(#REF!)=0)*(($F62="")+($F62="En curso"))</formula>
    </cfRule>
    <cfRule type="expression" dxfId="32540" priority="532">
      <formula>$F62="Completada"</formula>
    </cfRule>
    <cfRule type="expression" dxfId="32539" priority="556">
      <formula>$F63="Completada"</formula>
    </cfRule>
    <cfRule type="expression" dxfId="32538" priority="555">
      <formula>$F63="En curso"</formula>
    </cfRule>
    <cfRule type="expression" dxfId="32537" priority="551">
      <formula>$F63="Vencida"</formula>
    </cfRule>
    <cfRule type="expression" dxfId="32536" priority="552">
      <formula>$F63="Cancelada"</formula>
    </cfRule>
    <cfRule type="expression" dxfId="32535" priority="557">
      <formula>(#REF!=0)*(#REF!&lt;&gt;"")*(LEN(#REF!)=0)*(($F63="")+($F63="En curso"))</formula>
    </cfRule>
    <cfRule type="expression" dxfId="32534" priority="534">
      <formula>(#REF!&lt;0)*(LEN(#REF!)=0)*(($F62="")+($F62="En curso"))</formula>
    </cfRule>
    <cfRule type="expression" dxfId="32533" priority="558">
      <formula>(#REF!&lt;0)*(LEN(#REF!)=0)*(($F63="")+($F63="En curso"))</formula>
    </cfRule>
    <cfRule type="expression" dxfId="32532" priority="553">
      <formula>$F63="Pausada"</formula>
    </cfRule>
    <cfRule type="expression" dxfId="32531" priority="554">
      <formula>$F63="Para hoy"</formula>
    </cfRule>
  </conditionalFormatting>
  <conditionalFormatting sqref="E67:E70">
    <cfRule type="expression" dxfId="32530" priority="1358">
      <formula>#REF!="Vencida"</formula>
    </cfRule>
    <cfRule type="expression" dxfId="32529" priority="1365">
      <formula>(#REF!&lt;0)*(LEN(#REF!)=0)*((#REF!="")+(#REF!="En curso"))</formula>
    </cfRule>
    <cfRule type="expression" dxfId="32528" priority="1364">
      <formula>(#REF!=0)*(#REF!&lt;&gt;"")*(LEN(#REF!)=0)*((#REF!="")+(#REF!="En curso"))</formula>
    </cfRule>
    <cfRule type="expression" dxfId="32527" priority="1363">
      <formula>#REF!="Completada"</formula>
    </cfRule>
    <cfRule type="expression" dxfId="32526" priority="1362">
      <formula>#REF!="En curso"</formula>
    </cfRule>
    <cfRule type="expression" dxfId="32525" priority="1361">
      <formula>#REF!="Para hoy"</formula>
    </cfRule>
    <cfRule type="expression" dxfId="32524" priority="1360">
      <formula>#REF!="Pausada"</formula>
    </cfRule>
    <cfRule type="expression" dxfId="32523" priority="1359">
      <formula>#REF!="Cancelada"</formula>
    </cfRule>
  </conditionalFormatting>
  <conditionalFormatting sqref="E75">
    <cfRule type="expression" dxfId="32522" priority="1217">
      <formula>(#REF!&lt;0)*(LEN(#REF!)=0)*(($F75="")+($F75="En curso"))</formula>
    </cfRule>
    <cfRule type="expression" dxfId="32521" priority="1216">
      <formula>(#REF!=0)*(#REF!&lt;&gt;"")*(LEN(#REF!)=0)*(($F75="")+($F75="En curso"))</formula>
    </cfRule>
    <cfRule type="expression" dxfId="32520" priority="1215">
      <formula>$F75="Completada"</formula>
    </cfRule>
    <cfRule type="expression" dxfId="32519" priority="1214">
      <formula>$F75="En curso"</formula>
    </cfRule>
    <cfRule type="expression" dxfId="32518" priority="1213">
      <formula>$F75="Para hoy"</formula>
    </cfRule>
    <cfRule type="expression" dxfId="32517" priority="1211">
      <formula>$F75="Cancelada"</formula>
    </cfRule>
    <cfRule type="expression" dxfId="32516" priority="1212">
      <formula>$F75="Pausada"</formula>
    </cfRule>
    <cfRule type="expression" dxfId="32515" priority="1210">
      <formula>$F75="Vencida"</formula>
    </cfRule>
  </conditionalFormatting>
  <conditionalFormatting sqref="E10:F10 E20">
    <cfRule type="expression" dxfId="32514" priority="1282">
      <formula>$F10="En curso"</formula>
    </cfRule>
    <cfRule type="expression" dxfId="32513" priority="1283">
      <formula>$F10="Completada"</formula>
    </cfRule>
    <cfRule type="expression" dxfId="32512" priority="1284">
      <formula>(#REF!=0)*(#REF!&lt;&gt;"")*(LEN(#REF!)=0)*(($F10="")+($F10="En curso"))</formula>
    </cfRule>
    <cfRule type="expression" dxfId="32511" priority="1285">
      <formula>(#REF!&lt;0)*(LEN(#REF!)=0)*(($F10="")+($F10="En curso"))</formula>
    </cfRule>
    <cfRule type="expression" dxfId="32510" priority="1280">
      <formula>$F10="Pausada"</formula>
    </cfRule>
    <cfRule type="expression" dxfId="32509" priority="1278">
      <formula>$F10="Vencida"</formula>
    </cfRule>
    <cfRule type="expression" dxfId="32508" priority="1279">
      <formula>$F10="Cancelada"</formula>
    </cfRule>
    <cfRule type="expression" dxfId="32507" priority="1281">
      <formula>$F10="Para hoy"</formula>
    </cfRule>
  </conditionalFormatting>
  <conditionalFormatting sqref="F4:F9 C44">
    <cfRule type="expression" dxfId="32506" priority="911">
      <formula>$F4="Cancelada"</formula>
    </cfRule>
    <cfRule type="expression" dxfId="32505" priority="912">
      <formula>$F4="Pausada"</formula>
    </cfRule>
    <cfRule type="expression" dxfId="32504" priority="913">
      <formula>$F4="Para hoy"</formula>
    </cfRule>
    <cfRule type="expression" dxfId="32503" priority="917">
      <formula>(#REF!&lt;0)*(LEN(#REF!)=0)*(($F4="")+($F4="En curso"))</formula>
    </cfRule>
    <cfRule type="expression" dxfId="32502" priority="915">
      <formula>$F4="Completada"</formula>
    </cfRule>
    <cfRule type="expression" dxfId="32501" priority="916">
      <formula>(#REF!=0)*(#REF!&lt;&gt;"")*(LEN(#REF!)=0)*(($F4="")+($F4="En curso"))</formula>
    </cfRule>
    <cfRule type="expression" dxfId="32500" priority="914">
      <formula>$F4="En curso"</formula>
    </cfRule>
  </conditionalFormatting>
  <conditionalFormatting sqref="F11:F19">
    <cfRule type="expression" dxfId="32499" priority="185">
      <formula>$F11="Pausada"</formula>
    </cfRule>
    <cfRule type="expression" dxfId="32498" priority="189">
      <formula>(#REF!=0)*(#REF!&lt;&gt;"")*(LEN(#REF!)=0)*(($F11="")+($F11="En curso"))</formula>
    </cfRule>
    <cfRule type="expression" dxfId="32497" priority="184">
      <formula>$F11="Cancelada"</formula>
    </cfRule>
    <cfRule type="expression" dxfId="32496" priority="190">
      <formula>(#REF!&lt;0)*(LEN(#REF!)=0)*(($F11="")+($F11="En curso"))</formula>
    </cfRule>
    <cfRule type="expression" dxfId="32495" priority="186">
      <formula>$F11="Para hoy"</formula>
    </cfRule>
    <cfRule type="expression" dxfId="32494" priority="188">
      <formula>$F11="Completada"</formula>
    </cfRule>
    <cfRule type="expression" dxfId="32493" priority="183">
      <formula>$F11="Vencida"</formula>
    </cfRule>
    <cfRule type="expression" dxfId="32492" priority="187">
      <formula>$F11="En curso"</formula>
    </cfRule>
  </conditionalFormatting>
  <conditionalFormatting sqref="F24:F27">
    <cfRule type="expression" dxfId="32491" priority="267">
      <formula>$F24="En curso"</formula>
    </cfRule>
    <cfRule type="expression" dxfId="32490" priority="268">
      <formula>$F24="Completada"</formula>
    </cfRule>
    <cfRule type="expression" dxfId="32489" priority="269">
      <formula>(#REF!=0)*(#REF!&lt;&gt;"")*(LEN(#REF!)=0)*(($F24="")+($F24="En curso"))</formula>
    </cfRule>
    <cfRule type="expression" dxfId="32488" priority="270">
      <formula>(#REF!&lt;0)*(LEN(#REF!)=0)*(($F24="")+($F24="En curso"))</formula>
    </cfRule>
    <cfRule type="expression" dxfId="32487" priority="265">
      <formula>$F24="Pausada"</formula>
    </cfRule>
    <cfRule type="expression" dxfId="32486" priority="263">
      <formula>$F24="Vencida"</formula>
    </cfRule>
    <cfRule type="expression" dxfId="32485" priority="266">
      <formula>$F24="Para hoy"</formula>
    </cfRule>
    <cfRule type="expression" dxfId="32484" priority="264">
      <formula>$F24="Cancelada"</formula>
    </cfRule>
  </conditionalFormatting>
  <conditionalFormatting sqref="F29:F37">
    <cfRule type="expression" dxfId="32483" priority="751">
      <formula>$F29="Vencida"</formula>
    </cfRule>
    <cfRule type="expression" dxfId="32482" priority="752">
      <formula>$F29="Cancelada"</formula>
    </cfRule>
    <cfRule type="expression" dxfId="32481" priority="754">
      <formula>$F29="Para hoy"</formula>
    </cfRule>
    <cfRule type="expression" dxfId="32480" priority="755">
      <formula>$F29="En curso"</formula>
    </cfRule>
    <cfRule type="expression" dxfId="32479" priority="756">
      <formula>$F29="Completada"</formula>
    </cfRule>
    <cfRule type="expression" dxfId="32478" priority="757">
      <formula>(#REF!=0)*(#REF!&lt;&gt;"")*(LEN(#REF!)=0)*(($F29="")+($F29="En curso"))</formula>
    </cfRule>
    <cfRule type="expression" dxfId="32477" priority="758">
      <formula>(#REF!&lt;0)*(LEN(#REF!)=0)*(($F29="")+($F29="En curso"))</formula>
    </cfRule>
    <cfRule type="expression" dxfId="32476" priority="753">
      <formula>$F29="Pausada"</formula>
    </cfRule>
  </conditionalFormatting>
  <conditionalFormatting sqref="F42:F55">
    <cfRule type="expression" dxfId="32475" priority="408">
      <formula>(#REF!&lt;0)*(LEN(#REF!)=0)*(($F42="")+($F42="En curso"))</formula>
    </cfRule>
    <cfRule type="expression" dxfId="32474" priority="407">
      <formula>(#REF!=0)*(#REF!&lt;&gt;"")*(LEN(#REF!)=0)*(($F42="")+($F42="En curso"))</formula>
    </cfRule>
    <cfRule type="expression" dxfId="32473" priority="402">
      <formula>$F42="Cancelada"</formula>
    </cfRule>
    <cfRule type="expression" dxfId="32472" priority="405">
      <formula>$F42="En curso"</formula>
    </cfRule>
    <cfRule type="expression" dxfId="32471" priority="401">
      <formula>$F42="Vencida"</formula>
    </cfRule>
    <cfRule type="expression" dxfId="32470" priority="404">
      <formula>$F42="Para hoy"</formula>
    </cfRule>
    <cfRule type="expression" dxfId="32469" priority="403">
      <formula>$F42="Pausada"</formula>
    </cfRule>
    <cfRule type="expression" dxfId="32468" priority="406">
      <formula>$F42="Completada"</formula>
    </cfRule>
  </conditionalFormatting>
  <conditionalFormatting sqref="F62:F69">
    <cfRule type="expression" dxfId="32467" priority="566">
      <formula>(#REF!&lt;0)*(LEN(#REF!)=0)*(($F62="")+($F62="En curso"))</formula>
    </cfRule>
    <cfRule type="expression" dxfId="32466" priority="560">
      <formula>$F62="Cancelada"</formula>
    </cfRule>
    <cfRule type="expression" dxfId="32465" priority="559">
      <formula>$F62="Vencida"</formula>
    </cfRule>
    <cfRule type="expression" dxfId="32464" priority="565">
      <formula>(#REF!=0)*(#REF!&lt;&gt;"")*(LEN(#REF!)=0)*(($F62="")+($F62="En curso"))</formula>
    </cfRule>
    <cfRule type="expression" dxfId="32463" priority="563">
      <formula>$F62="En curso"</formula>
    </cfRule>
    <cfRule type="expression" dxfId="32462" priority="564">
      <formula>$F62="Completada"</formula>
    </cfRule>
    <cfRule type="expression" dxfId="32461" priority="561">
      <formula>$F62="Pausada"</formula>
    </cfRule>
    <cfRule type="expression" dxfId="32460" priority="562">
      <formula>$F62="Para hoy"</formula>
    </cfRule>
  </conditionalFormatting>
  <conditionalFormatting sqref="G4:G10">
    <cfRule type="expression" dxfId="32459" priority="969">
      <formula>#REF!="Completada"</formula>
    </cfRule>
    <cfRule type="expression" dxfId="32458" priority="971">
      <formula>(#REF!&lt;0)*(LEN(#REF!)=0)*((#REF!="")+(#REF!="En curso"))</formula>
    </cfRule>
    <cfRule type="expression" dxfId="32457" priority="967">
      <formula>#REF!="Para hoy"</formula>
    </cfRule>
    <cfRule type="expression" dxfId="32456" priority="964">
      <formula>#REF!="Vencida"</formula>
    </cfRule>
    <cfRule type="expression" dxfId="32455" priority="966">
      <formula>#REF!="Pausada"</formula>
    </cfRule>
    <cfRule type="expression" dxfId="32454" priority="970">
      <formula>(#REF!=0)*(#REF!&lt;&gt;"")*(LEN(#REF!)=0)*((#REF!="")+(#REF!="En curso"))</formula>
    </cfRule>
    <cfRule type="expression" dxfId="32453" priority="965">
      <formula>#REF!="Cancelada"</formula>
    </cfRule>
    <cfRule type="expression" dxfId="32452" priority="968">
      <formula>#REF!="En curso"</formula>
    </cfRule>
  </conditionalFormatting>
  <conditionalFormatting sqref="G5">
    <cfRule type="expression" dxfId="32451" priority="958">
      <formula>#REF!="Pausada"</formula>
    </cfRule>
    <cfRule type="expression" dxfId="32450" priority="957">
      <formula>#REF!="Cancelada"</formula>
    </cfRule>
    <cfRule type="expression" dxfId="32449" priority="956">
      <formula>#REF!="Vencida"</formula>
    </cfRule>
    <cfRule type="expression" dxfId="32448" priority="962">
      <formula>(#REF!=0)*(#REF!&lt;&gt;"")*(LEN(#REF!)=0)*((#REF!="")+(#REF!="En curso"))</formula>
    </cfRule>
    <cfRule type="expression" dxfId="32447" priority="963">
      <formula>(#REF!&lt;0)*(LEN(#REF!)=0)*((#REF!="")+(#REF!="En curso"))</formula>
    </cfRule>
    <cfRule type="expression" dxfId="32446" priority="961">
      <formula>#REF!="Completada"</formula>
    </cfRule>
    <cfRule type="expression" dxfId="32445" priority="960">
      <formula>#REF!="En curso"</formula>
    </cfRule>
    <cfRule type="expression" dxfId="32444" priority="959">
      <formula>#REF!="Para hoy"</formula>
    </cfRule>
  </conditionalFormatting>
  <conditionalFormatting sqref="G24:G25">
    <cfRule type="expression" dxfId="32443" priority="323">
      <formula>#REF!="En curso"</formula>
    </cfRule>
    <cfRule type="expression" dxfId="32442" priority="322">
      <formula>#REF!="Para hoy"</formula>
    </cfRule>
    <cfRule type="expression" dxfId="32441" priority="321">
      <formula>#REF!="Pausada"</formula>
    </cfRule>
    <cfRule type="expression" dxfId="32440" priority="319">
      <formula>#REF!="Vencida"</formula>
    </cfRule>
    <cfRule type="expression" dxfId="32439" priority="325">
      <formula>(#REF!=0)*(#REF!&lt;&gt;"")*(LEN(#REF!)=0)*((#REF!="")+(#REF!="En curso"))</formula>
    </cfRule>
    <cfRule type="expression" dxfId="32438" priority="320">
      <formula>#REF!="Cancelada"</formula>
    </cfRule>
    <cfRule type="expression" dxfId="32437" priority="326">
      <formula>(#REF!&lt;0)*(LEN(#REF!)=0)*((#REF!="")+(#REF!="En curso"))</formula>
    </cfRule>
    <cfRule type="expression" dxfId="32436" priority="324">
      <formula>#REF!="Completada"</formula>
    </cfRule>
  </conditionalFormatting>
  <conditionalFormatting sqref="G24:G27">
    <cfRule type="expression" dxfId="32435" priority="332">
      <formula>#REF!="Completada"</formula>
    </cfRule>
    <cfRule type="expression" dxfId="32434" priority="333">
      <formula>(#REF!=0)*(#REF!&lt;&gt;"")*(LEN(#REF!)=0)*((#REF!="")+(#REF!="En curso"))</formula>
    </cfRule>
    <cfRule type="expression" dxfId="32433" priority="334">
      <formula>(#REF!&lt;0)*(LEN(#REF!)=0)*((#REF!="")+(#REF!="En curso"))</formula>
    </cfRule>
    <cfRule type="expression" dxfId="32432" priority="330">
      <formula>#REF!="Para hoy"</formula>
    </cfRule>
    <cfRule type="expression" dxfId="32431" priority="329">
      <formula>#REF!="Pausada"</formula>
    </cfRule>
    <cfRule type="expression" dxfId="32430" priority="327">
      <formula>#REF!="Vencida"</formula>
    </cfRule>
    <cfRule type="expression" dxfId="32429" priority="328">
      <formula>#REF!="Cancelada"</formula>
    </cfRule>
    <cfRule type="expression" dxfId="32428" priority="331">
      <formula>#REF!="En curso"</formula>
    </cfRule>
  </conditionalFormatting>
  <conditionalFormatting sqref="G26">
    <cfRule type="expression" dxfId="32427" priority="344">
      <formula>(#REF!&lt;0)*(LEN(#REF!)=0)*((#REF!="")+(#REF!="En curso"))</formula>
    </cfRule>
    <cfRule type="expression" dxfId="32426" priority="337">
      <formula>#REF!="Vencida"</formula>
    </cfRule>
    <cfRule type="expression" dxfId="32425" priority="338">
      <formula>#REF!="Cancelada"</formula>
    </cfRule>
    <cfRule type="expression" dxfId="32424" priority="1255">
      <formula>#REF!="Cancelada"</formula>
    </cfRule>
    <cfRule type="expression" dxfId="32423" priority="1261">
      <formula>(#REF!&lt;0)*(LEN(#REF!)=0)*((#REF!="")+(#REF!="En curso"))</formula>
    </cfRule>
    <cfRule type="expression" dxfId="32422" priority="1256">
      <formula>#REF!="Pausada"</formula>
    </cfRule>
    <cfRule type="expression" dxfId="32421" priority="1257">
      <formula>#REF!="Para hoy"</formula>
    </cfRule>
    <cfRule type="expression" dxfId="32420" priority="1259">
      <formula>#REF!="Completada"</formula>
    </cfRule>
    <cfRule type="expression" dxfId="32419" priority="1260">
      <formula>(#REF!=0)*(#REF!&lt;&gt;"")*(LEN(#REF!)=0)*((#REF!="")+(#REF!="En curso"))</formula>
    </cfRule>
    <cfRule type="expression" dxfId="32418" priority="339">
      <formula>#REF!="Pausada"</formula>
    </cfRule>
    <cfRule type="expression" dxfId="32417" priority="343">
      <formula>(#REF!=0)*(#REF!&lt;&gt;"")*(LEN(#REF!)=0)*((#REF!="")+(#REF!="En curso"))</formula>
    </cfRule>
    <cfRule type="expression" dxfId="32416" priority="1254">
      <formula>#REF!="Vencida"</formula>
    </cfRule>
    <cfRule type="expression" dxfId="32415" priority="342">
      <formula>#REF!="Completada"</formula>
    </cfRule>
    <cfRule type="expression" dxfId="32414" priority="341">
      <formula>#REF!="En curso"</formula>
    </cfRule>
    <cfRule type="expression" dxfId="32413" priority="340">
      <formula>#REF!="Para hoy"</formula>
    </cfRule>
    <cfRule type="expression" dxfId="32412" priority="1258">
      <formula>#REF!="En curso"</formula>
    </cfRule>
  </conditionalFormatting>
  <conditionalFormatting sqref="G29:G37">
    <cfRule type="expression" dxfId="32411" priority="1272">
      <formula>#REF!="Pausada"</formula>
    </cfRule>
    <cfRule type="expression" dxfId="32410" priority="1277">
      <formula>(#REF!&lt;0)*(LEN(#REF!)=0)*((#REF!="")+(#REF!="En curso"))</formula>
    </cfRule>
    <cfRule type="expression" dxfId="32409" priority="1276">
      <formula>(#REF!=0)*(#REF!&lt;&gt;"")*(LEN(#REF!)=0)*((#REF!="")+(#REF!="En curso"))</formula>
    </cfRule>
    <cfRule type="expression" dxfId="32408" priority="1275">
      <formula>#REF!="Completada"</formula>
    </cfRule>
    <cfRule type="expression" dxfId="32407" priority="1274">
      <formula>#REF!="En curso"</formula>
    </cfRule>
    <cfRule type="expression" dxfId="32406" priority="1273">
      <formula>#REF!="Para hoy"</formula>
    </cfRule>
    <cfRule type="expression" dxfId="32405" priority="1271">
      <formula>#REF!="Cancelada"</formula>
    </cfRule>
    <cfRule type="expression" dxfId="32404" priority="1270">
      <formula>#REF!="Vencida"</formula>
    </cfRule>
  </conditionalFormatting>
  <conditionalFormatting sqref="G31">
    <cfRule type="expression" dxfId="32403" priority="1042">
      <formula>#REF!="En curso"</formula>
    </cfRule>
    <cfRule type="expression" dxfId="32402" priority="1043">
      <formula>#REF!="Completada"</formula>
    </cfRule>
    <cfRule type="expression" dxfId="32401" priority="1044">
      <formula>(#REF!=0)*(#REF!&lt;&gt;"")*(LEN(#REF!)=0)*((#REF!="")+(#REF!="En curso"))</formula>
    </cfRule>
    <cfRule type="expression" dxfId="32400" priority="1045">
      <formula>(#REF!&lt;0)*(LEN(#REF!)=0)*((#REF!="")+(#REF!="En curso"))</formula>
    </cfRule>
    <cfRule type="expression" dxfId="32399" priority="1039">
      <formula>#REF!="Cancelada"</formula>
    </cfRule>
    <cfRule type="expression" dxfId="32398" priority="1040">
      <formula>#REF!="Pausada"</formula>
    </cfRule>
    <cfRule type="expression" dxfId="32397" priority="1041">
      <formula>#REF!="Para hoy"</formula>
    </cfRule>
    <cfRule type="expression" dxfId="32396" priority="1038">
      <formula>#REF!="Vencida"</formula>
    </cfRule>
  </conditionalFormatting>
  <conditionalFormatting sqref="G42">
    <cfRule type="expression" dxfId="32395" priority="496">
      <formula>#REF!="Para hoy"</formula>
    </cfRule>
    <cfRule type="expression" dxfId="32394" priority="497">
      <formula>#REF!="En curso"</formula>
    </cfRule>
    <cfRule type="expression" dxfId="32393" priority="499">
      <formula>(#REF!=0)*(#REF!&lt;&gt;"")*(LEN(#REF!)=0)*((#REF!="")+(#REF!="En curso"))</formula>
    </cfRule>
    <cfRule type="expression" dxfId="32392" priority="495">
      <formula>#REF!="Pausada"</formula>
    </cfRule>
    <cfRule type="expression" dxfId="32391" priority="500">
      <formula>(#REF!&lt;0)*(LEN(#REF!)=0)*((#REF!="")+(#REF!="En curso"))</formula>
    </cfRule>
    <cfRule type="expression" dxfId="32390" priority="498">
      <formula>#REF!="Completada"</formula>
    </cfRule>
    <cfRule type="expression" dxfId="32389" priority="493">
      <formula>#REF!="Vencida"</formula>
    </cfRule>
    <cfRule type="expression" dxfId="32388" priority="494">
      <formula>#REF!="Cancelada"</formula>
    </cfRule>
  </conditionalFormatting>
  <conditionalFormatting sqref="G42:G44">
    <cfRule type="expression" dxfId="32387" priority="448">
      <formula>(#REF!&lt;0)*(LEN(#REF!)=0)*((#REF!="")+(#REF!="En curso"))</formula>
    </cfRule>
    <cfRule type="expression" dxfId="32386" priority="447">
      <formula>(#REF!=0)*(#REF!&lt;&gt;"")*(LEN(#REF!)=0)*((#REF!="")+(#REF!="En curso"))</formula>
    </cfRule>
    <cfRule type="expression" dxfId="32385" priority="446">
      <formula>#REF!="Completada"</formula>
    </cfRule>
    <cfRule type="expression" dxfId="32384" priority="445">
      <formula>#REF!="En curso"</formula>
    </cfRule>
    <cfRule type="expression" dxfId="32383" priority="444">
      <formula>#REF!="Para hoy"</formula>
    </cfRule>
    <cfRule type="expression" dxfId="32382" priority="443">
      <formula>#REF!="Pausada"</formula>
    </cfRule>
    <cfRule type="expression" dxfId="32381" priority="441">
      <formula>#REF!="Vencida"</formula>
    </cfRule>
    <cfRule type="expression" dxfId="32380" priority="442">
      <formula>#REF!="Cancelada"</formula>
    </cfRule>
  </conditionalFormatting>
  <conditionalFormatting sqref="G43">
    <cfRule type="expression" dxfId="32379" priority="436">
      <formula>#REF!="Para hoy"</formula>
    </cfRule>
    <cfRule type="expression" dxfId="32378" priority="433">
      <formula>#REF!="Vencida"</formula>
    </cfRule>
    <cfRule type="expression" dxfId="32377" priority="434">
      <formula>#REF!="Cancelada"</formula>
    </cfRule>
    <cfRule type="expression" dxfId="32376" priority="435">
      <formula>#REF!="Pausada"</formula>
    </cfRule>
    <cfRule type="expression" dxfId="32375" priority="437">
      <formula>#REF!="En curso"</formula>
    </cfRule>
    <cfRule type="expression" dxfId="32374" priority="438">
      <formula>#REF!="Completada"</formula>
    </cfRule>
    <cfRule type="expression" dxfId="32373" priority="439">
      <formula>(#REF!=0)*(#REF!&lt;&gt;"")*(LEN(#REF!)=0)*((#REF!="")+(#REF!="En curso"))</formula>
    </cfRule>
    <cfRule type="expression" dxfId="32372" priority="440">
      <formula>(#REF!&lt;0)*(LEN(#REF!)=0)*((#REF!="")+(#REF!="En curso"))</formula>
    </cfRule>
  </conditionalFormatting>
  <conditionalFormatting sqref="G44:G54">
    <cfRule type="expression" dxfId="32371" priority="949">
      <formula>(#REF!&lt;0)*(LEN(#REF!)=0)*((#REF!="")+(#REF!="En curso"))</formula>
    </cfRule>
    <cfRule type="expression" dxfId="32370" priority="948">
      <formula>(#REF!=0)*(#REF!&lt;&gt;"")*(LEN(#REF!)=0)*((#REF!="")+(#REF!="En curso"))</formula>
    </cfRule>
    <cfRule type="expression" dxfId="32369" priority="947">
      <formula>#REF!="Completada"</formula>
    </cfRule>
    <cfRule type="expression" dxfId="32368" priority="946">
      <formula>#REF!="En curso"</formula>
    </cfRule>
    <cfRule type="expression" dxfId="32367" priority="945">
      <formula>#REF!="Para hoy"</formula>
    </cfRule>
    <cfRule type="expression" dxfId="32366" priority="944">
      <formula>#REF!="Pausada"</formula>
    </cfRule>
    <cfRule type="expression" dxfId="32365" priority="943">
      <formula>#REF!="Cancelada"</formula>
    </cfRule>
    <cfRule type="expression" dxfId="32364" priority="942">
      <formula>#REF!="Vencida"</formula>
    </cfRule>
  </conditionalFormatting>
  <conditionalFormatting sqref="G62:G69">
    <cfRule type="expression" dxfId="32363" priority="575">
      <formula>#REF!="Vencida"</formula>
    </cfRule>
    <cfRule type="expression" dxfId="32362" priority="578">
      <formula>#REF!="Para hoy"</formula>
    </cfRule>
    <cfRule type="expression" dxfId="32361" priority="579">
      <formula>#REF!="En curso"</formula>
    </cfRule>
    <cfRule type="expression" dxfId="32360" priority="580">
      <formula>#REF!="Completada"</formula>
    </cfRule>
    <cfRule type="expression" dxfId="32359" priority="581">
      <formula>(#REF!=0)*(#REF!&lt;&gt;"")*(LEN(#REF!)=0)*((#REF!="")+(#REF!="En curso"))</formula>
    </cfRule>
    <cfRule type="expression" dxfId="32358" priority="582">
      <formula>(#REF!&lt;0)*(LEN(#REF!)=0)*((#REF!="")+(#REF!="En curso"))</formula>
    </cfRule>
    <cfRule type="expression" dxfId="32357" priority="577">
      <formula>#REF!="Pausada"</formula>
    </cfRule>
    <cfRule type="expression" dxfId="32356" priority="576">
      <formula>#REF!="Cancelada"</formula>
    </cfRule>
  </conditionalFormatting>
  <conditionalFormatting sqref="G66">
    <cfRule type="expression" dxfId="32355" priority="567">
      <formula>#REF!="Vencida"</formula>
    </cfRule>
    <cfRule type="expression" dxfId="32354" priority="574">
      <formula>(#REF!&lt;0)*(LEN(#REF!)=0)*((#REF!="")+(#REF!="En curso"))</formula>
    </cfRule>
    <cfRule type="expression" dxfId="32353" priority="572">
      <formula>#REF!="Completada"</formula>
    </cfRule>
    <cfRule type="expression" dxfId="32352" priority="571">
      <formula>#REF!="En curso"</formula>
    </cfRule>
    <cfRule type="expression" dxfId="32351" priority="573">
      <formula>(#REF!=0)*(#REF!&lt;&gt;"")*(LEN(#REF!)=0)*((#REF!="")+(#REF!="En curso"))</formula>
    </cfRule>
    <cfRule type="expression" dxfId="32350" priority="570">
      <formula>#REF!="Para hoy"</formula>
    </cfRule>
    <cfRule type="expression" dxfId="32349" priority="569">
      <formula>#REF!="Pausada"</formula>
    </cfRule>
    <cfRule type="expression" dxfId="32348" priority="568">
      <formula>#REF!="Cancelada"</formula>
    </cfRule>
  </conditionalFormatting>
  <dataValidations count="11">
    <dataValidation allowBlank="1" showInputMessage="1" showErrorMessage="1" prompt="Escriba las notas en esta columna, debajo de este encabezado." sqref="G3:G4 G45:G54 G67:G69 G23 G30 G32:G37 G41 G61:G65" xr:uid="{D14A0FEB-2F7F-4081-A481-195FBB6C5BB5}"/>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3:E23 B41:E41 B61:E61 C67:D69 D67:D70 C36:D37 C47" xr:uid="{0C8AFAFB-2877-47F4-A74B-7D436844A7D8}"/>
    <dataValidation allowBlank="1" showInputMessage="1" showErrorMessage="1" prompt="Seleccione el estado en esta columna, debajo de este encabezado. Presione ALT+FLECHA ABAJO para mostrar las opciones y, después, FLECHA ABAJO y ENTRAR para realizar la selección." sqref="F3 F47 F23 F37 F45 F61:F65 F67:F69 F41" xr:uid="{3CA275B8-E287-4A7E-8522-DC32E5CF6D86}"/>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2 A40 A60" xr:uid="{73ED6E9A-4CE4-4E75-B42E-F7488D38E9FC}"/>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2:E22 B40:E40 B60:E60" xr:uid="{072E2CF7-4A60-447B-A120-CE034A113D26}"/>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4 B33 B66:B70 B36:B37 B44 B31 B63 B42 B26" xr:uid="{9FE44949-9E38-4A2E-9D4D-67D9C3B95E2C}">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6:C69 C42:C54 C62:C63 C24:C27 C29:C37 C4:C19" xr:uid="{3EE95C9D-335D-4008-8802-F4B5E13ABB1E}">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8 F47 F37 F45 F62:F65 F67:F69" xr:uid="{00A89BB7-DD5A-4A37-B019-7A1554E3071D}">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33:E37 E66:E70 E42:E54 E62:E63 E24:E27 E29:E31 E20 E14:E17 E4:E10" xr:uid="{A0FA2C8D-A135-4BCB-A2DF-838686D68521}"/>
    <dataValidation type="list" errorStyle="warning" allowBlank="1" showInputMessage="1" showErrorMessage="1" error="Seleccione un estado de la lista. Seleccione CANCELAR, presione ALT+FLECHA ABAJO para mostrar las opciones y, después, FLECHA ABAJO y ENTRAR para realizar la selección." sqref="F46 F48:F55 F42:F44 F66 F24:F27 F29:F36 F4:F19" xr:uid="{9FD5D857-A63A-402E-BF61-9F84E3182257}">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4:B35 B62 B32 B55:B56 B45:B53 B64:B65 B43 B24:B25 B29:B30 B27 B4:B10" xr:uid="{437EF2F5-0D0E-4A39-917F-10688CF29BC2}">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3A89-1344-4013-A7C5-5EA944C197AE}">
  <sheetPr>
    <tabColor theme="4"/>
    <pageSetUpPr autoPageBreaks="0" fitToPage="1"/>
  </sheetPr>
  <dimension ref="A1:Q86"/>
  <sheetViews>
    <sheetView showGridLines="0" topLeftCell="A23" zoomScale="90" zoomScaleNormal="90" workbookViewId="0">
      <selection activeCell="A35" sqref="A35:XFD35"/>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170</v>
      </c>
      <c r="C1" s="430"/>
      <c r="D1" s="430"/>
      <c r="E1" s="430"/>
      <c r="F1" s="425"/>
      <c r="G1" s="425"/>
      <c r="H1" s="425"/>
      <c r="I1" s="425"/>
      <c r="J1" s="425"/>
      <c r="K1" s="425"/>
      <c r="L1" s="425"/>
      <c r="M1" s="425"/>
      <c r="N1" s="425"/>
      <c r="O1" s="425"/>
      <c r="P1" s="425"/>
      <c r="Q1" s="425"/>
    </row>
    <row r="2" spans="1:17" s="14" customFormat="1" ht="34.5">
      <c r="A2" s="12"/>
      <c r="B2" s="431" t="s">
        <v>171</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95" customFormat="1" ht="16.899999999999999" customHeight="1">
      <c r="A4" s="72"/>
      <c r="B4" s="58"/>
      <c r="C4" s="54"/>
      <c r="D4" s="55" t="s">
        <v>78</v>
      </c>
      <c r="E4" s="54">
        <v>7</v>
      </c>
      <c r="F4" s="55"/>
      <c r="G4" s="57"/>
      <c r="H4" s="72"/>
      <c r="I4" s="55"/>
      <c r="J4" s="72"/>
      <c r="K4" s="72"/>
      <c r="L4" s="72"/>
      <c r="M4" s="72"/>
      <c r="N4" s="72"/>
      <c r="O4" s="72"/>
      <c r="P4" s="72"/>
      <c r="Q4" s="72"/>
    </row>
    <row r="5" spans="1:17">
      <c r="A5" s="25"/>
      <c r="B5" s="16"/>
      <c r="C5" s="10"/>
      <c r="D5" s="144"/>
      <c r="E5" s="10"/>
      <c r="F5"/>
      <c r="G5" s="19"/>
      <c r="H5" s="25"/>
      <c r="I5"/>
      <c r="J5" s="25"/>
      <c r="K5" s="25"/>
      <c r="L5" s="25"/>
      <c r="M5" s="25"/>
      <c r="N5" s="25"/>
      <c r="O5" s="25"/>
      <c r="P5" s="25"/>
      <c r="Q5" s="25"/>
    </row>
    <row r="6" spans="1:17" s="95" customFormat="1" ht="21.4" customHeight="1">
      <c r="A6" s="72"/>
      <c r="B6" s="58"/>
      <c r="C6" s="54"/>
      <c r="D6" s="55" t="s">
        <v>122</v>
      </c>
      <c r="E6" s="54"/>
      <c r="F6" s="55"/>
      <c r="G6" s="157"/>
      <c r="H6" s="72"/>
      <c r="I6" s="55"/>
      <c r="J6" s="72"/>
      <c r="K6" s="72"/>
      <c r="L6" s="72"/>
      <c r="M6" s="72"/>
      <c r="N6" s="72"/>
      <c r="O6" s="72"/>
      <c r="P6" s="72"/>
      <c r="Q6" s="72"/>
    </row>
    <row r="7" spans="1:17" ht="20.65" customHeight="1">
      <c r="A7" s="25"/>
      <c r="B7" s="16"/>
      <c r="C7" s="10"/>
      <c r="D7" t="s">
        <v>124</v>
      </c>
      <c r="E7" s="10">
        <v>4.7</v>
      </c>
      <c r="F7"/>
      <c r="G7" s="111"/>
      <c r="H7" s="25"/>
      <c r="I7"/>
      <c r="J7" s="25"/>
      <c r="K7" s="25"/>
      <c r="L7" s="25"/>
      <c r="M7" s="25"/>
      <c r="N7" s="25"/>
      <c r="O7" s="25"/>
      <c r="P7" s="25"/>
      <c r="Q7" s="25"/>
    </row>
    <row r="8" spans="1:17">
      <c r="A8" s="25"/>
      <c r="B8" s="16"/>
      <c r="C8" s="10"/>
      <c r="D8"/>
      <c r="E8" s="10"/>
      <c r="F8" s="6"/>
      <c r="G8" s="11"/>
      <c r="H8" s="25"/>
      <c r="I8" s="25"/>
      <c r="J8" s="25"/>
      <c r="K8" s="25"/>
      <c r="L8" s="25"/>
      <c r="M8" s="25"/>
      <c r="N8" s="25"/>
      <c r="O8" s="25"/>
      <c r="P8" s="25"/>
      <c r="Q8" s="25"/>
    </row>
    <row r="9" spans="1:17" ht="54.6">
      <c r="A9" s="25"/>
      <c r="B9" s="16"/>
      <c r="C9" s="10"/>
      <c r="D9" t="s">
        <v>161</v>
      </c>
      <c r="E9" s="10"/>
      <c r="F9"/>
      <c r="G9" s="17"/>
      <c r="H9" s="25"/>
      <c r="I9"/>
      <c r="J9" s="25"/>
      <c r="K9" s="25"/>
      <c r="L9" s="25"/>
      <c r="M9" s="25"/>
      <c r="N9" s="25"/>
      <c r="O9" s="25"/>
      <c r="P9" s="25"/>
      <c r="Q9" s="25"/>
    </row>
    <row r="10" spans="1:17" ht="13.9" customHeight="1">
      <c r="A10" s="25"/>
      <c r="B10" s="16"/>
      <c r="C10" s="10"/>
      <c r="D10" t="s">
        <v>162</v>
      </c>
      <c r="E10" s="25"/>
      <c r="F10"/>
      <c r="G10" s="111"/>
      <c r="H10" s="25"/>
      <c r="I10"/>
      <c r="J10" s="25"/>
      <c r="K10" s="25"/>
      <c r="L10" s="25"/>
      <c r="M10" s="25"/>
      <c r="N10" s="25"/>
      <c r="O10" s="25"/>
      <c r="P10" s="25"/>
      <c r="Q10" s="25"/>
    </row>
    <row r="11" spans="1:17">
      <c r="A11" s="25"/>
      <c r="B11" s="146"/>
      <c r="C11" s="10"/>
      <c r="D11"/>
      <c r="E11" s="25"/>
      <c r="F11"/>
      <c r="G11" s="147"/>
      <c r="H11" s="25"/>
      <c r="I11" s="25"/>
      <c r="J11" s="25"/>
      <c r="K11" s="25"/>
      <c r="L11" s="25"/>
      <c r="M11" s="25"/>
      <c r="N11" s="25"/>
      <c r="O11" s="25"/>
      <c r="P11" s="25"/>
      <c r="Q11" s="25"/>
    </row>
    <row r="12" spans="1:17">
      <c r="A12" s="25"/>
      <c r="B12" s="16"/>
      <c r="C12" s="10"/>
      <c r="D12" s="144"/>
      <c r="E12" s="10"/>
      <c r="F12"/>
      <c r="G12" s="17"/>
      <c r="H12" s="25"/>
      <c r="I12" s="25"/>
      <c r="J12" s="25"/>
      <c r="K12" s="25"/>
      <c r="L12" s="25"/>
      <c r="M12" s="25"/>
      <c r="N12" s="25"/>
      <c r="O12" s="25"/>
      <c r="P12" s="25"/>
      <c r="Q12" s="25"/>
    </row>
    <row r="13" spans="1:17">
      <c r="A13" s="25"/>
      <c r="B13" s="16"/>
      <c r="C13" s="10"/>
      <c r="D13" s="144"/>
      <c r="E13" s="10"/>
      <c r="F13"/>
      <c r="G13" s="17"/>
      <c r="H13" s="25"/>
      <c r="I13" s="25"/>
      <c r="J13" s="25"/>
      <c r="K13" s="25"/>
      <c r="L13" s="25"/>
      <c r="M13" s="25"/>
      <c r="N13" s="25"/>
      <c r="O13" s="25"/>
      <c r="P13" s="25"/>
      <c r="Q13" s="25"/>
    </row>
    <row r="14" spans="1:17">
      <c r="A14" s="25"/>
      <c r="B14" s="16"/>
      <c r="C14" s="10"/>
      <c r="D14"/>
      <c r="E14" s="10"/>
      <c r="F14"/>
      <c r="G14" s="17"/>
      <c r="H14" s="25"/>
      <c r="I14" s="25"/>
      <c r="J14" s="25"/>
      <c r="K14" s="25"/>
      <c r="L14" s="25"/>
      <c r="M14" s="25"/>
      <c r="N14" s="25"/>
      <c r="O14" s="25"/>
      <c r="P14" s="25"/>
      <c r="Q14" s="25"/>
    </row>
    <row r="15" spans="1:17">
      <c r="A15" s="25"/>
      <c r="B15" s="16"/>
      <c r="C15" s="10"/>
      <c r="D15"/>
      <c r="E15" s="10"/>
      <c r="F15"/>
      <c r="G15" s="17"/>
      <c r="H15" s="25"/>
      <c r="I15" s="25"/>
      <c r="J15" s="25"/>
      <c r="K15" s="25"/>
      <c r="L15" s="25"/>
      <c r="M15" s="25"/>
      <c r="N15" s="25"/>
      <c r="O15" s="25"/>
      <c r="P15" s="25"/>
      <c r="Q15" s="25"/>
    </row>
    <row r="16" spans="1:17">
      <c r="A16" s="25"/>
      <c r="B16" s="16"/>
      <c r="C16" s="10"/>
      <c r="D16"/>
      <c r="E16" s="10"/>
      <c r="F16"/>
      <c r="G16" s="17"/>
      <c r="H16" s="25"/>
      <c r="I16" s="25"/>
      <c r="J16" s="25"/>
      <c r="K16" s="25"/>
      <c r="L16" s="25"/>
      <c r="M16" s="25"/>
      <c r="N16" s="25"/>
      <c r="O16" s="25"/>
      <c r="P16" s="25"/>
      <c r="Q16" s="25"/>
    </row>
    <row r="17" spans="1:17">
      <c r="A17" s="25"/>
      <c r="B17" s="16"/>
      <c r="C17" s="10"/>
      <c r="D17"/>
      <c r="E17" s="10"/>
      <c r="F17"/>
      <c r="G17" s="17"/>
      <c r="H17" s="25"/>
      <c r="I17" s="25"/>
      <c r="J17" s="25"/>
      <c r="K17" s="25"/>
      <c r="L17" s="25"/>
      <c r="M17" s="25"/>
      <c r="N17" s="25"/>
      <c r="O17" s="25"/>
      <c r="P17" s="25"/>
      <c r="Q17" s="25"/>
    </row>
    <row r="18" spans="1:17">
      <c r="A18" s="25"/>
      <c r="B18" s="16"/>
      <c r="C18" s="10"/>
      <c r="D18"/>
      <c r="E18" s="10"/>
      <c r="F18"/>
      <c r="G18" s="17"/>
      <c r="H18" s="25"/>
      <c r="I18" s="25"/>
      <c r="J18" s="25"/>
      <c r="K18" s="25"/>
      <c r="L18" s="25"/>
      <c r="M18" s="25"/>
      <c r="N18" s="25"/>
      <c r="O18" s="25"/>
      <c r="P18" s="25"/>
      <c r="Q18" s="25"/>
    </row>
    <row r="19" spans="1:17">
      <c r="A19" s="25"/>
      <c r="B19" s="25"/>
      <c r="C19" s="5"/>
      <c r="D19"/>
      <c r="E19" s="25"/>
      <c r="F19" t="s">
        <v>72</v>
      </c>
      <c r="G19" s="25"/>
      <c r="H19" s="25"/>
      <c r="I19" s="25"/>
      <c r="J19" s="25"/>
      <c r="K19" s="25"/>
      <c r="L19" s="25"/>
      <c r="M19" s="25"/>
      <c r="N19" s="25"/>
      <c r="O19" s="25"/>
      <c r="P19" s="25"/>
      <c r="Q19" s="25"/>
    </row>
    <row r="20" spans="1:17">
      <c r="A20" s="25"/>
      <c r="B20" s="25"/>
      <c r="C20" s="25"/>
      <c r="D20"/>
      <c r="E20" s="15">
        <f>SUM(E4:E19)</f>
        <v>11.7</v>
      </c>
      <c r="F20"/>
      <c r="G20" s="25"/>
      <c r="H20" s="25"/>
      <c r="I20" s="25"/>
      <c r="J20" s="25"/>
      <c r="K20" s="25"/>
      <c r="L20" s="25"/>
      <c r="M20" s="25"/>
      <c r="N20" s="25"/>
      <c r="O20" s="25"/>
      <c r="P20" s="25"/>
      <c r="Q20" s="25"/>
    </row>
    <row r="21" spans="1:17">
      <c r="A21" s="25"/>
      <c r="B21" s="25"/>
      <c r="C21" s="25"/>
      <c r="D21" s="25"/>
      <c r="E21" s="25"/>
      <c r="F21" s="25"/>
      <c r="G21" s="25"/>
      <c r="H21" s="25"/>
      <c r="I21" s="25"/>
      <c r="J21" s="25"/>
      <c r="K21" s="25"/>
      <c r="L21" s="25"/>
      <c r="M21" s="25"/>
      <c r="N21" s="25"/>
      <c r="O21" s="25"/>
      <c r="P21" s="25"/>
      <c r="Q21" s="25"/>
    </row>
    <row r="22" spans="1:17" s="14" customFormat="1" ht="34.5">
      <c r="A22" s="12"/>
      <c r="B22" s="431" t="s">
        <v>172</v>
      </c>
      <c r="C22" s="431"/>
      <c r="D22" s="431"/>
      <c r="E22" s="431"/>
      <c r="F22" s="13"/>
      <c r="G22" s="13"/>
      <c r="H22" s="13"/>
      <c r="I22" s="13"/>
      <c r="J22" s="13"/>
      <c r="K22" s="13"/>
    </row>
    <row r="23" spans="1:17" s="1" customFormat="1">
      <c r="A23" s="23"/>
      <c r="B23" s="148" t="s">
        <v>4</v>
      </c>
      <c r="C23" s="149" t="s">
        <v>5</v>
      </c>
      <c r="D23" s="149" t="s">
        <v>6</v>
      </c>
      <c r="E23" s="149" t="s">
        <v>7</v>
      </c>
      <c r="F23" s="150" t="s">
        <v>8</v>
      </c>
      <c r="G23" s="151" t="s">
        <v>9</v>
      </c>
      <c r="H23" s="23"/>
      <c r="I23" s="23"/>
      <c r="J23" s="23"/>
      <c r="K23" s="23"/>
      <c r="L23" s="23"/>
      <c r="M23" s="23"/>
      <c r="N23" s="23"/>
      <c r="O23" s="23"/>
      <c r="P23" s="23"/>
      <c r="Q23" s="23"/>
    </row>
    <row r="24" spans="1:17" s="95" customFormat="1" ht="19.7" customHeight="1">
      <c r="A24" s="72"/>
      <c r="B24" s="58"/>
      <c r="C24" s="54"/>
      <c r="D24" s="55" t="s">
        <v>173</v>
      </c>
      <c r="E24" s="135"/>
      <c r="F24" s="55"/>
      <c r="G24" s="60"/>
      <c r="H24" s="72"/>
      <c r="I24" s="72"/>
      <c r="J24" s="72"/>
      <c r="K24" s="72"/>
      <c r="L24" s="72"/>
      <c r="M24" s="72"/>
      <c r="N24" s="72"/>
      <c r="O24" s="72"/>
      <c r="P24" s="72"/>
      <c r="Q24" s="72"/>
    </row>
    <row r="25" spans="1:17" s="95" customFormat="1" ht="29.45" customHeight="1">
      <c r="A25" s="72"/>
      <c r="B25" s="58"/>
      <c r="C25" s="54"/>
      <c r="D25" s="136" t="s">
        <v>174</v>
      </c>
      <c r="E25" s="54">
        <v>6</v>
      </c>
      <c r="F25" s="55"/>
      <c r="G25" s="57"/>
      <c r="H25" s="72"/>
      <c r="I25" s="72"/>
      <c r="J25" s="72"/>
      <c r="K25" s="72"/>
      <c r="L25" s="72"/>
      <c r="M25" s="72"/>
      <c r="N25" s="72"/>
      <c r="O25" s="72"/>
      <c r="P25" s="72"/>
      <c r="Q25" s="72"/>
    </row>
    <row r="26" spans="1:17" s="55" customFormat="1" ht="25.7" customHeight="1">
      <c r="B26" s="58"/>
      <c r="C26" s="54"/>
      <c r="D26" s="55" t="s">
        <v>175</v>
      </c>
      <c r="E26" s="54">
        <v>6</v>
      </c>
      <c r="G26" s="57"/>
    </row>
    <row r="27" spans="1:17" ht="13.9" customHeight="1">
      <c r="A27" s="25"/>
      <c r="B27" s="16"/>
      <c r="C27" s="10"/>
      <c r="D27"/>
      <c r="E27" s="10"/>
      <c r="F27"/>
      <c r="G27" s="19"/>
      <c r="H27" s="25"/>
      <c r="I27" s="25"/>
      <c r="J27" s="25"/>
      <c r="K27" s="25"/>
      <c r="L27" s="25"/>
      <c r="M27" s="25"/>
      <c r="N27" s="25"/>
      <c r="O27" s="25"/>
      <c r="P27" s="25"/>
      <c r="Q27" s="25"/>
    </row>
    <row r="28" spans="1:17" s="95" customFormat="1">
      <c r="A28" s="72"/>
      <c r="B28" s="58"/>
      <c r="C28" s="55"/>
      <c r="D28" s="55" t="s">
        <v>176</v>
      </c>
      <c r="E28" s="54">
        <v>3.3</v>
      </c>
      <c r="F28" s="55"/>
      <c r="G28" s="57"/>
      <c r="H28" s="72"/>
      <c r="I28" s="55"/>
      <c r="J28" s="72"/>
      <c r="K28" s="72"/>
      <c r="L28" s="72"/>
      <c r="M28" s="72"/>
      <c r="N28" s="72"/>
      <c r="O28" s="72"/>
      <c r="P28" s="72"/>
      <c r="Q28" s="72"/>
    </row>
    <row r="29" spans="1:17" s="95" customFormat="1">
      <c r="A29" s="72"/>
      <c r="B29" s="58"/>
      <c r="C29" s="54"/>
      <c r="D29" s="55" t="s">
        <v>177</v>
      </c>
      <c r="E29" s="54">
        <v>5.3</v>
      </c>
      <c r="F29" s="55"/>
      <c r="G29" s="57"/>
      <c r="H29" s="72"/>
      <c r="I29" s="55"/>
      <c r="J29" s="72"/>
      <c r="K29" s="72"/>
      <c r="L29" s="72"/>
      <c r="M29" s="72"/>
      <c r="N29" s="72"/>
      <c r="O29" s="72"/>
      <c r="P29" s="72"/>
      <c r="Q29" s="72"/>
    </row>
    <row r="30" spans="1:17" s="95" customFormat="1">
      <c r="A30" s="72"/>
      <c r="B30" s="153"/>
      <c r="C30" s="154"/>
      <c r="D30" s="155" t="s">
        <v>178</v>
      </c>
      <c r="E30" s="54">
        <v>1.3</v>
      </c>
      <c r="F30" s="156"/>
      <c r="G30" s="57"/>
      <c r="H30" s="72"/>
      <c r="I30" s="72"/>
      <c r="J30" s="72"/>
      <c r="K30" s="72"/>
      <c r="L30" s="72"/>
      <c r="M30" s="72"/>
      <c r="N30" s="72"/>
      <c r="O30" s="72"/>
      <c r="P30" s="72"/>
      <c r="Q30" s="72"/>
    </row>
    <row r="31" spans="1:17" s="95" customFormat="1">
      <c r="A31" s="72"/>
      <c r="B31" s="73"/>
      <c r="C31" s="74"/>
      <c r="D31" s="55" t="s">
        <v>179</v>
      </c>
      <c r="E31" s="54">
        <v>20</v>
      </c>
      <c r="F31" s="55"/>
      <c r="G31" s="56" t="s">
        <v>180</v>
      </c>
      <c r="H31" s="72"/>
      <c r="I31" s="72"/>
      <c r="J31" s="72"/>
      <c r="K31" s="72"/>
      <c r="L31" s="72"/>
      <c r="M31" s="72"/>
      <c r="N31" s="72"/>
      <c r="O31" s="72"/>
      <c r="P31" s="72"/>
      <c r="Q31" s="72"/>
    </row>
    <row r="32" spans="1:17" s="95" customFormat="1">
      <c r="A32" s="72"/>
      <c r="B32" s="58"/>
      <c r="C32" s="54"/>
      <c r="D32" s="55" t="s">
        <v>181</v>
      </c>
      <c r="E32" s="54">
        <v>9.5</v>
      </c>
      <c r="F32" s="55"/>
      <c r="G32" s="57"/>
      <c r="H32" s="72"/>
      <c r="I32" s="72"/>
      <c r="J32" s="72"/>
      <c r="K32" s="72"/>
      <c r="L32" s="72"/>
      <c r="M32" s="72"/>
      <c r="N32" s="72"/>
      <c r="O32" s="72"/>
      <c r="P32" s="72"/>
      <c r="Q32" s="72"/>
    </row>
    <row r="33" spans="1:17" s="95" customFormat="1">
      <c r="A33" s="72"/>
      <c r="B33" s="58"/>
      <c r="C33" s="54"/>
      <c r="D33" s="155" t="s">
        <v>182</v>
      </c>
      <c r="E33" s="54">
        <v>4.7</v>
      </c>
      <c r="F33" s="55"/>
      <c r="G33" s="57"/>
      <c r="H33" s="72"/>
      <c r="I33" s="72"/>
      <c r="J33" s="72"/>
      <c r="K33" s="72"/>
      <c r="L33" s="72"/>
      <c r="M33" s="72"/>
      <c r="N33" s="72"/>
      <c r="O33" s="72"/>
      <c r="P33" s="72"/>
      <c r="Q33" s="72"/>
    </row>
    <row r="34" spans="1:17">
      <c r="A34" s="25"/>
      <c r="B34" s="16"/>
      <c r="C34" s="10"/>
      <c r="D34" t="s">
        <v>183</v>
      </c>
      <c r="E34" s="10">
        <v>10</v>
      </c>
      <c r="F34"/>
      <c r="G34" s="17"/>
      <c r="H34" s="25"/>
      <c r="I34" s="25"/>
      <c r="J34" s="25"/>
      <c r="K34" s="25"/>
      <c r="L34" s="25"/>
      <c r="M34" s="25"/>
      <c r="N34" s="25"/>
      <c r="O34" s="25"/>
      <c r="P34" s="25"/>
      <c r="Q34" s="25"/>
    </row>
    <row r="35" spans="1:17">
      <c r="A35" s="25"/>
      <c r="B35" s="16"/>
      <c r="C35" s="10"/>
      <c r="D35" t="s">
        <v>184</v>
      </c>
      <c r="E35" s="10">
        <v>5</v>
      </c>
      <c r="F35"/>
      <c r="G35" s="17"/>
      <c r="H35" s="25"/>
      <c r="I35" s="25"/>
      <c r="J35" s="25"/>
      <c r="K35" s="25"/>
      <c r="L35" s="25"/>
      <c r="M35" s="25"/>
      <c r="N35" s="25"/>
      <c r="O35" s="25"/>
      <c r="P35" s="25"/>
      <c r="Q35" s="25"/>
    </row>
    <row r="36" spans="1:17" s="95" customFormat="1">
      <c r="A36" s="72"/>
      <c r="B36" s="58"/>
      <c r="C36" s="54"/>
      <c r="D36" s="55" t="s">
        <v>185</v>
      </c>
      <c r="E36" s="54">
        <v>20</v>
      </c>
      <c r="F36" s="55"/>
      <c r="G36" s="57"/>
      <c r="H36" s="72"/>
      <c r="I36" s="72"/>
      <c r="J36" s="72"/>
      <c r="K36" s="72"/>
      <c r="L36" s="72"/>
      <c r="M36" s="72"/>
      <c r="N36" s="72"/>
      <c r="O36" s="72"/>
      <c r="P36" s="72"/>
      <c r="Q36" s="72"/>
    </row>
    <row r="37" spans="1:17">
      <c r="A37" s="25"/>
      <c r="B37" s="16"/>
      <c r="C37" s="10"/>
      <c r="D37"/>
      <c r="E37" s="10"/>
      <c r="F37"/>
      <c r="G37" s="17"/>
      <c r="H37" s="25"/>
      <c r="I37" s="25"/>
      <c r="J37" s="25"/>
      <c r="K37" s="25"/>
      <c r="L37" s="25"/>
      <c r="M37" s="25"/>
      <c r="N37" s="25"/>
      <c r="O37" s="25"/>
      <c r="P37" s="25"/>
      <c r="Q37" s="25"/>
    </row>
    <row r="38" spans="1:17">
      <c r="A38" s="25"/>
      <c r="B38"/>
      <c r="C38"/>
      <c r="D38"/>
      <c r="E38" s="18">
        <f>SUBTOTAL(109,Lista31115192327[Estimación])</f>
        <v>91.100000000000009</v>
      </c>
      <c r="F38">
        <f>SUBTOTAL(109,Lista31115192327[ESTADO])</f>
        <v>0</v>
      </c>
      <c r="G38"/>
      <c r="H38" s="25"/>
      <c r="I38" s="25"/>
      <c r="J38" s="25"/>
      <c r="K38" s="25"/>
      <c r="L38" s="25"/>
      <c r="M38" s="25"/>
      <c r="N38" s="25"/>
      <c r="O38" s="25"/>
      <c r="P38" s="25"/>
      <c r="Q38" s="25"/>
    </row>
    <row r="40" spans="1:17" s="14" customFormat="1" ht="34.5">
      <c r="A40" s="12"/>
      <c r="B40" s="431" t="s">
        <v>186</v>
      </c>
      <c r="C40" s="431"/>
      <c r="D40" s="431"/>
      <c r="E40" s="431"/>
      <c r="F40" s="13"/>
      <c r="G40" s="13"/>
      <c r="H40" s="13"/>
      <c r="I40" s="13"/>
      <c r="J40" s="13"/>
      <c r="K40" s="13"/>
    </row>
    <row r="41" spans="1:17" s="1" customFormat="1">
      <c r="A41" s="23"/>
      <c r="B41" s="148" t="s">
        <v>4</v>
      </c>
      <c r="C41" s="149" t="s">
        <v>5</v>
      </c>
      <c r="D41" s="149" t="s">
        <v>6</v>
      </c>
      <c r="E41" s="149" t="s">
        <v>7</v>
      </c>
      <c r="F41" s="150" t="s">
        <v>8</v>
      </c>
      <c r="G41" s="151" t="s">
        <v>9</v>
      </c>
      <c r="H41" s="23"/>
      <c r="I41" s="23"/>
      <c r="J41" s="23"/>
      <c r="K41" s="23"/>
      <c r="L41" s="23"/>
      <c r="M41" s="23"/>
      <c r="N41" s="23"/>
      <c r="O41" s="23"/>
      <c r="P41" s="23"/>
      <c r="Q41" s="23"/>
    </row>
    <row r="42" spans="1:17">
      <c r="A42" s="25"/>
      <c r="B42" s="16"/>
      <c r="C42" s="10"/>
      <c r="D42"/>
      <c r="E42" s="10"/>
      <c r="F42"/>
      <c r="G42" s="17"/>
      <c r="H42" s="25"/>
      <c r="I42" s="25"/>
      <c r="J42" s="25"/>
      <c r="K42" s="25"/>
      <c r="L42" s="25"/>
      <c r="M42" s="25"/>
      <c r="N42" s="25"/>
      <c r="O42" s="25"/>
      <c r="P42" s="25"/>
      <c r="Q42" s="25"/>
    </row>
    <row r="43" spans="1:17">
      <c r="A43" s="25"/>
      <c r="B43" s="16"/>
      <c r="C43" s="10"/>
      <c r="D43"/>
      <c r="E43" s="10"/>
      <c r="F43"/>
      <c r="G43" s="19"/>
      <c r="H43" s="25"/>
      <c r="I43" s="25"/>
      <c r="J43" s="25"/>
      <c r="K43" s="25"/>
      <c r="L43" s="25"/>
      <c r="M43" s="25"/>
      <c r="N43" s="25"/>
      <c r="O43" s="25"/>
      <c r="P43" s="25"/>
      <c r="Q43" s="25"/>
    </row>
    <row r="44" spans="1:17">
      <c r="A44" s="25"/>
      <c r="B44" s="16"/>
      <c r="C44" s="10"/>
      <c r="D44"/>
      <c r="E44" s="30"/>
      <c r="F44"/>
      <c r="G44" s="19"/>
      <c r="H44" s="25"/>
      <c r="I44" s="25"/>
      <c r="J44" s="25"/>
      <c r="K44" s="25"/>
      <c r="L44" s="25"/>
      <c r="M44" s="25"/>
      <c r="N44" s="25"/>
      <c r="O44" s="25"/>
      <c r="P44" s="25"/>
      <c r="Q44" s="25"/>
    </row>
    <row r="45" spans="1:17">
      <c r="A45" s="25"/>
      <c r="B45" s="16"/>
      <c r="C45" s="10"/>
      <c r="D45"/>
      <c r="E45" s="30"/>
      <c r="F45"/>
      <c r="G45" s="17"/>
      <c r="H45" s="25"/>
      <c r="I45" s="25"/>
      <c r="J45" s="25"/>
      <c r="K45" s="25"/>
      <c r="L45" s="25"/>
      <c r="M45" s="25"/>
      <c r="N45" s="25"/>
      <c r="O45" s="25"/>
      <c r="P45" s="25"/>
      <c r="Q45" s="25"/>
    </row>
    <row r="46" spans="1:17">
      <c r="A46" s="25"/>
      <c r="B46" s="16"/>
      <c r="C46" s="10"/>
      <c r="D46"/>
      <c r="E46" s="30"/>
      <c r="F46"/>
      <c r="G46" s="17"/>
      <c r="H46" s="25"/>
      <c r="I46" s="25"/>
      <c r="J46" s="25"/>
      <c r="K46" s="25"/>
      <c r="L46" s="25"/>
      <c r="M46" s="25"/>
      <c r="N46" s="25"/>
      <c r="O46" s="25"/>
      <c r="P46" s="25"/>
      <c r="Q46" s="25"/>
    </row>
    <row r="47" spans="1:17">
      <c r="A47" s="25"/>
      <c r="B47" s="16"/>
      <c r="C47" s="10"/>
      <c r="D47"/>
      <c r="E47" s="30"/>
      <c r="F47"/>
      <c r="G47" s="17"/>
      <c r="H47" s="25"/>
      <c r="I47" s="25"/>
      <c r="J47" s="25"/>
      <c r="K47" s="25"/>
      <c r="L47" s="25"/>
      <c r="M47" s="25"/>
      <c r="N47" s="25"/>
      <c r="O47" s="25"/>
      <c r="P47" s="25"/>
      <c r="Q47" s="25"/>
    </row>
    <row r="48" spans="1:17">
      <c r="A48" s="25"/>
      <c r="B48" s="16"/>
      <c r="C48" s="10"/>
      <c r="D48"/>
      <c r="E48" s="30"/>
      <c r="F48"/>
      <c r="G48" s="17"/>
      <c r="H48" s="25"/>
      <c r="I48" s="25"/>
      <c r="J48" s="25"/>
      <c r="K48" s="25"/>
      <c r="L48" s="25"/>
      <c r="M48" s="25"/>
      <c r="N48" s="25"/>
      <c r="O48" s="25"/>
      <c r="P48" s="25"/>
      <c r="Q48" s="25"/>
    </row>
    <row r="49" spans="1:17">
      <c r="A49" s="25"/>
      <c r="B49" s="16"/>
      <c r="C49" s="10"/>
      <c r="D49"/>
      <c r="E49" s="30"/>
      <c r="F49"/>
      <c r="G49" s="17"/>
      <c r="H49" s="25"/>
      <c r="I49" s="25"/>
      <c r="J49" s="25"/>
      <c r="K49" s="25"/>
      <c r="L49" s="25"/>
      <c r="M49" s="25"/>
      <c r="N49" s="25"/>
      <c r="O49" s="25"/>
      <c r="P49" s="25"/>
      <c r="Q49" s="25"/>
    </row>
    <row r="50" spans="1:17">
      <c r="A50" s="25"/>
      <c r="B50" s="16"/>
      <c r="C50" s="10"/>
      <c r="D50"/>
      <c r="E50" s="30"/>
      <c r="F50"/>
      <c r="G50" s="17"/>
      <c r="H50" s="25"/>
      <c r="I50" s="25"/>
      <c r="J50" s="25"/>
      <c r="K50" s="25"/>
      <c r="L50" s="25"/>
      <c r="M50" s="25"/>
      <c r="N50" s="25"/>
      <c r="O50" s="25"/>
      <c r="P50" s="25"/>
      <c r="Q50" s="25"/>
    </row>
    <row r="51" spans="1:17">
      <c r="A51" s="25"/>
      <c r="B51" s="16"/>
      <c r="C51" s="10"/>
      <c r="D51"/>
      <c r="E51" s="30"/>
      <c r="F51"/>
      <c r="G51" s="17"/>
      <c r="H51" s="25"/>
      <c r="I51" s="25"/>
      <c r="J51" s="25"/>
      <c r="K51" s="25"/>
      <c r="L51" s="25"/>
      <c r="M51" s="25"/>
      <c r="N51" s="25"/>
      <c r="O51" s="25"/>
      <c r="P51" s="25"/>
      <c r="Q51" s="25"/>
    </row>
    <row r="52" spans="1:17">
      <c r="A52" s="25"/>
      <c r="B52" s="16"/>
      <c r="C52" s="10"/>
      <c r="D52"/>
      <c r="E52" s="30"/>
      <c r="F52"/>
      <c r="G52" s="17"/>
      <c r="H52" s="25"/>
      <c r="I52" s="25"/>
      <c r="J52" s="25"/>
      <c r="K52" s="25"/>
      <c r="L52" s="25"/>
      <c r="M52" s="25"/>
      <c r="N52" s="25"/>
      <c r="O52" s="25"/>
      <c r="P52" s="25"/>
      <c r="Q52" s="25"/>
    </row>
    <row r="53" spans="1:17">
      <c r="A53" s="25"/>
      <c r="B53" s="16"/>
      <c r="C53" s="10"/>
      <c r="D53"/>
      <c r="E53" s="30"/>
      <c r="F53"/>
      <c r="G53" s="17"/>
      <c r="H53" s="25"/>
      <c r="I53" s="25"/>
      <c r="J53" s="25"/>
      <c r="K53" s="25"/>
      <c r="L53" s="25"/>
      <c r="M53" s="25"/>
      <c r="N53" s="25"/>
      <c r="O53" s="25"/>
      <c r="P53" s="25"/>
      <c r="Q53" s="25"/>
    </row>
    <row r="54" spans="1:17">
      <c r="A54" s="25"/>
      <c r="B54" s="16"/>
      <c r="C54" s="10"/>
      <c r="D54"/>
      <c r="E54" s="30"/>
      <c r="F54"/>
      <c r="G54" s="17"/>
      <c r="H54" s="25"/>
      <c r="I54" s="25"/>
      <c r="J54" s="25"/>
      <c r="K54" s="25"/>
      <c r="L54" s="25"/>
      <c r="M54" s="25"/>
      <c r="N54" s="25"/>
      <c r="O54" s="25"/>
      <c r="P54" s="25"/>
      <c r="Q54" s="25"/>
    </row>
    <row r="55" spans="1:17">
      <c r="A55" s="25"/>
      <c r="B55" s="16"/>
      <c r="C55" s="25"/>
      <c r="D55" s="25"/>
      <c r="E55" s="30"/>
      <c r="F55"/>
      <c r="G55" s="17"/>
      <c r="H55" s="25"/>
      <c r="I55" s="25"/>
      <c r="J55" s="25"/>
      <c r="K55" s="25"/>
      <c r="L55" s="25"/>
      <c r="M55" s="25"/>
      <c r="N55" s="25"/>
      <c r="O55" s="25"/>
      <c r="P55" s="25"/>
      <c r="Q55" s="25"/>
    </row>
    <row r="56" spans="1:17">
      <c r="A56" s="25"/>
      <c r="B56" s="16"/>
      <c r="C56" s="25"/>
      <c r="D56" s="25"/>
      <c r="E56" s="30"/>
      <c r="F56"/>
      <c r="G56" s="17"/>
      <c r="H56" s="25"/>
      <c r="I56" s="25"/>
      <c r="J56" s="25"/>
      <c r="K56" s="25"/>
      <c r="L56" s="25"/>
      <c r="M56" s="25"/>
      <c r="N56" s="25"/>
      <c r="O56" s="25"/>
      <c r="P56" s="25"/>
      <c r="Q56" s="25"/>
    </row>
    <row r="57" spans="1:17">
      <c r="A57" s="25"/>
      <c r="B57" s="4"/>
      <c r="C57" s="26"/>
      <c r="D57" s="26"/>
      <c r="E57" s="31"/>
      <c r="F57" s="6"/>
      <c r="G57" s="11"/>
      <c r="H57" s="25"/>
      <c r="I57" s="25"/>
      <c r="J57" s="25"/>
      <c r="K57" s="25"/>
      <c r="L57" s="25"/>
      <c r="M57" s="25"/>
      <c r="N57" s="25"/>
      <c r="O57" s="25"/>
      <c r="P57" s="25"/>
      <c r="Q57" s="25"/>
    </row>
    <row r="58" spans="1:17">
      <c r="A58" s="25"/>
      <c r="B58"/>
      <c r="C58"/>
      <c r="D58"/>
      <c r="E58" s="18">
        <f>SUBTOTAL(109,Lista341216202428[Estimación])</f>
        <v>0</v>
      </c>
      <c r="F58"/>
      <c r="G58"/>
      <c r="H58" s="25"/>
      <c r="I58" s="25"/>
      <c r="J58" s="25"/>
      <c r="K58" s="25"/>
      <c r="L58" s="25"/>
      <c r="M58" s="25"/>
      <c r="N58" s="25"/>
      <c r="O58" s="25"/>
      <c r="P58" s="25"/>
      <c r="Q58" s="25"/>
    </row>
    <row r="60" spans="1:17" s="14" customFormat="1" ht="34.5">
      <c r="A60" s="12"/>
      <c r="B60" s="431" t="s">
        <v>187</v>
      </c>
      <c r="C60" s="431"/>
      <c r="D60" s="431"/>
      <c r="E60" s="431"/>
      <c r="F60" s="13"/>
      <c r="G60" s="13"/>
      <c r="H60" s="13"/>
      <c r="I60" s="13"/>
      <c r="J60" s="13"/>
      <c r="K60" s="13"/>
    </row>
    <row r="61" spans="1:17" s="1" customFormat="1">
      <c r="A61" s="23"/>
      <c r="B61" s="148" t="s">
        <v>4</v>
      </c>
      <c r="C61" s="149" t="s">
        <v>5</v>
      </c>
      <c r="D61" s="149" t="s">
        <v>6</v>
      </c>
      <c r="E61" s="149" t="s">
        <v>7</v>
      </c>
      <c r="F61" s="150" t="s">
        <v>8</v>
      </c>
      <c r="G61" s="151" t="s">
        <v>9</v>
      </c>
      <c r="H61" s="23"/>
      <c r="I61" s="23"/>
      <c r="J61" s="23"/>
      <c r="K61" s="23"/>
      <c r="L61" s="23"/>
      <c r="M61" s="23"/>
      <c r="N61" s="23"/>
      <c r="O61" s="23"/>
      <c r="P61" s="23"/>
      <c r="Q61" s="23"/>
    </row>
    <row r="62" spans="1:17" ht="17.649999999999999" customHeight="1">
      <c r="A62" s="25"/>
      <c r="B62" s="16"/>
      <c r="C62" s="10"/>
      <c r="D62"/>
      <c r="E62" s="30"/>
      <c r="F62"/>
      <c r="G62" s="17"/>
      <c r="H62" s="25"/>
      <c r="I62" s="25"/>
      <c r="J62" s="25"/>
      <c r="K62" s="25"/>
      <c r="L62" s="25"/>
      <c r="M62" s="25"/>
      <c r="N62" s="25"/>
      <c r="O62" s="25"/>
      <c r="P62" s="25"/>
      <c r="Q62" s="25"/>
    </row>
    <row r="63" spans="1:17" ht="17.649999999999999" customHeight="1">
      <c r="A63" s="25"/>
      <c r="B63" s="16"/>
      <c r="C63" s="10"/>
      <c r="D63"/>
      <c r="E63" s="30"/>
      <c r="F63"/>
      <c r="G63" s="17"/>
      <c r="H63" s="25"/>
      <c r="I63" s="25"/>
      <c r="J63" s="25"/>
      <c r="K63" s="25"/>
      <c r="L63" s="25"/>
      <c r="M63" s="25"/>
      <c r="N63" s="25"/>
      <c r="O63" s="25"/>
      <c r="P63" s="25"/>
      <c r="Q63" s="25"/>
    </row>
    <row r="64" spans="1:17" s="28" customFormat="1" ht="17.649999999999999" customHeight="1">
      <c r="B64" s="33"/>
      <c r="E64" s="34"/>
      <c r="G64" s="35"/>
    </row>
    <row r="65" spans="1:17" ht="17.649999999999999" customHeight="1">
      <c r="A65" s="25"/>
      <c r="B65" s="16"/>
      <c r="C65" s="25"/>
      <c r="D65" s="25"/>
      <c r="E65" s="30"/>
      <c r="F65"/>
      <c r="G65" s="17"/>
      <c r="H65" s="25"/>
      <c r="I65" s="25"/>
      <c r="J65" s="25"/>
      <c r="K65" s="25"/>
      <c r="L65" s="25"/>
      <c r="M65" s="25"/>
      <c r="N65" s="25"/>
      <c r="O65" s="25"/>
      <c r="P65" s="25"/>
      <c r="Q65" s="25"/>
    </row>
    <row r="66" spans="1:17" s="28" customFormat="1" ht="17.649999999999999" customHeight="1">
      <c r="B66" s="16"/>
      <c r="C66" s="25"/>
      <c r="D66" s="25"/>
      <c r="E66" s="34"/>
      <c r="G66" s="32"/>
    </row>
    <row r="67" spans="1:17" ht="17.649999999999999" customHeight="1">
      <c r="A67" s="25"/>
      <c r="B67" s="16"/>
      <c r="C67" s="10"/>
      <c r="D67"/>
      <c r="E67" s="10"/>
      <c r="F67"/>
      <c r="G67" s="17"/>
      <c r="H67" s="25"/>
      <c r="I67" s="25"/>
      <c r="J67" s="25"/>
      <c r="K67" s="25"/>
      <c r="L67" s="25"/>
      <c r="M67" s="25"/>
      <c r="N67" s="25"/>
      <c r="O67" s="25"/>
      <c r="P67" s="25"/>
      <c r="Q67" s="25"/>
    </row>
    <row r="68" spans="1:17" ht="17.649999999999999" customHeight="1">
      <c r="A68" s="25"/>
      <c r="B68" s="16"/>
      <c r="C68" s="10"/>
      <c r="D68"/>
      <c r="E68" s="10"/>
      <c r="F68"/>
      <c r="G68" s="17"/>
      <c r="H68" s="25"/>
      <c r="I68" s="25"/>
      <c r="J68" s="25"/>
      <c r="K68" s="25"/>
      <c r="L68" s="25"/>
      <c r="M68" s="25"/>
      <c r="N68" s="25"/>
      <c r="O68" s="25"/>
      <c r="P68" s="25"/>
      <c r="Q68" s="25"/>
    </row>
    <row r="69" spans="1:17" ht="17.649999999999999" customHeight="1">
      <c r="A69" s="25"/>
      <c r="B69" s="16"/>
      <c r="C69" s="10"/>
      <c r="D69"/>
      <c r="E69" s="10"/>
      <c r="F69"/>
      <c r="G69" s="17"/>
      <c r="H69" s="25"/>
      <c r="I69" s="25"/>
      <c r="J69" s="25"/>
      <c r="K69" s="25"/>
      <c r="L69" s="25"/>
      <c r="M69" s="25"/>
      <c r="N69" s="25"/>
      <c r="O69" s="25"/>
      <c r="P69" s="25"/>
      <c r="Q69" s="25"/>
    </row>
    <row r="70" spans="1:17" ht="17.649999999999999" customHeight="1">
      <c r="A70" s="25"/>
      <c r="B70" s="16"/>
      <c r="C70" s="25"/>
      <c r="D70"/>
      <c r="E70" s="10"/>
      <c r="F70"/>
      <c r="G70" s="17"/>
      <c r="H70" s="25"/>
      <c r="I70" s="25"/>
      <c r="J70" s="25"/>
      <c r="K70" s="25"/>
      <c r="L70" s="25"/>
      <c r="M70" s="25"/>
      <c r="N70" s="25"/>
      <c r="O70" s="25"/>
      <c r="P70" s="25"/>
      <c r="Q70" s="25"/>
    </row>
    <row r="71" spans="1:17">
      <c r="A71" s="25"/>
      <c r="B71" s="16"/>
      <c r="C71"/>
      <c r="D71"/>
      <c r="E71" s="10"/>
      <c r="F71"/>
      <c r="G71" s="17"/>
      <c r="H71" s="25"/>
      <c r="I71" s="25"/>
      <c r="J71" s="25"/>
      <c r="K71" s="25"/>
      <c r="L71" s="25"/>
      <c r="M71" s="25"/>
      <c r="N71" s="25"/>
      <c r="O71" s="25"/>
      <c r="P71" s="25"/>
      <c r="Q71" s="25"/>
    </row>
    <row r="72" spans="1:17">
      <c r="A72" s="25"/>
      <c r="B72" s="16"/>
      <c r="C72" s="25"/>
      <c r="D72" s="25"/>
      <c r="E72" s="10"/>
      <c r="F72"/>
      <c r="G72" s="17"/>
      <c r="H72" s="25"/>
      <c r="I72" s="25"/>
      <c r="J72" s="25"/>
      <c r="K72" s="25"/>
      <c r="L72" s="25"/>
      <c r="M72" s="25"/>
      <c r="N72" s="25"/>
      <c r="O72" s="25"/>
      <c r="P72" s="25"/>
      <c r="Q72" s="25"/>
    </row>
    <row r="73" spans="1:17">
      <c r="A73" s="25"/>
      <c r="B73" s="16"/>
      <c r="C73" s="25"/>
      <c r="D73" s="25"/>
      <c r="E73" s="10"/>
      <c r="F73"/>
      <c r="G73" s="17"/>
      <c r="H73" s="25"/>
      <c r="I73" s="25"/>
      <c r="J73" s="25"/>
      <c r="K73" s="25"/>
      <c r="L73" s="25"/>
      <c r="M73" s="25"/>
      <c r="N73" s="25"/>
      <c r="O73" s="25"/>
      <c r="P73" s="25"/>
      <c r="Q73" s="25"/>
    </row>
    <row r="74" spans="1:17">
      <c r="A74" s="25"/>
      <c r="B74" s="4"/>
      <c r="C74" s="26"/>
      <c r="D74" s="26"/>
      <c r="E74" s="5"/>
      <c r="F74" s="6"/>
      <c r="G74" s="11"/>
      <c r="H74" s="25"/>
      <c r="I74" s="25"/>
      <c r="J74" s="25"/>
      <c r="K74" s="25"/>
      <c r="L74" s="25"/>
      <c r="M74" s="25"/>
      <c r="N74" s="25"/>
      <c r="O74" s="25"/>
      <c r="P74" s="25"/>
      <c r="Q74" s="25"/>
    </row>
    <row r="75" spans="1:17">
      <c r="A75" s="25"/>
      <c r="B75"/>
      <c r="C75"/>
      <c r="D75"/>
      <c r="E75" s="18">
        <f>SUBTOTAL(109,Lista3451317212529[Estimación])</f>
        <v>0</v>
      </c>
      <c r="F75"/>
      <c r="G7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row r="77" spans="1:17">
      <c r="A77" s="25"/>
      <c r="B77" s="25"/>
      <c r="C77" s="25"/>
      <c r="D77" s="25"/>
      <c r="E77" s="25"/>
      <c r="F77" s="25"/>
      <c r="G77" s="25"/>
      <c r="H77" s="25"/>
      <c r="I77" s="25"/>
      <c r="J77" s="25"/>
      <c r="K77" s="25"/>
      <c r="L77" s="25"/>
      <c r="M77" s="25"/>
      <c r="N77" s="25"/>
      <c r="O77" s="25"/>
      <c r="P77" s="25"/>
      <c r="Q77" s="25"/>
    </row>
    <row r="78" spans="1:17">
      <c r="A78" s="25"/>
      <c r="B78" s="25"/>
      <c r="C78" s="25"/>
      <c r="D78" s="25"/>
      <c r="E78" s="25"/>
      <c r="F78" s="25"/>
      <c r="G78" s="25"/>
      <c r="H78" s="25"/>
      <c r="I78" s="25"/>
      <c r="J78" s="25"/>
      <c r="K78" s="25"/>
      <c r="L78" s="25"/>
      <c r="M78" s="25"/>
      <c r="N78" s="25"/>
      <c r="O78" s="25"/>
      <c r="P78" s="25"/>
      <c r="Q78" s="25"/>
    </row>
    <row r="79" spans="1:17">
      <c r="A79" s="25"/>
      <c r="B79" s="25"/>
      <c r="C79" s="25"/>
      <c r="D79" s="25"/>
      <c r="E79" s="25"/>
      <c r="F79" s="25"/>
      <c r="G79" s="25"/>
      <c r="H79" s="25"/>
      <c r="I79" s="25"/>
      <c r="J79" s="25"/>
      <c r="K79" s="25"/>
      <c r="L79" s="25"/>
      <c r="M79" s="25"/>
      <c r="N79" s="25"/>
      <c r="O79" s="25"/>
      <c r="P79" s="25"/>
      <c r="Q79" s="25"/>
    </row>
    <row r="80" spans="1:17">
      <c r="A80" s="25"/>
      <c r="B80" s="25"/>
      <c r="C80" s="25"/>
      <c r="D80" s="25"/>
      <c r="E80" s="25"/>
      <c r="F80" s="25"/>
      <c r="G80" s="25"/>
      <c r="H80" s="25"/>
      <c r="I80" s="25"/>
      <c r="J80" s="25"/>
      <c r="K80" s="25"/>
      <c r="L80" s="25"/>
      <c r="M80" s="25"/>
      <c r="N80" s="25"/>
      <c r="O80" s="25"/>
      <c r="P80" s="25"/>
      <c r="Q80" s="25"/>
    </row>
    <row r="81" spans="1:17">
      <c r="A81" s="25"/>
      <c r="B81" s="25"/>
      <c r="C81" s="25"/>
      <c r="D81" s="25"/>
      <c r="E81" s="25"/>
      <c r="F81" s="25"/>
      <c r="G81" s="25"/>
      <c r="H81" s="25"/>
      <c r="I81" s="25"/>
      <c r="J81" s="25"/>
      <c r="K81" s="25"/>
      <c r="L81" s="25"/>
      <c r="M81" s="25"/>
      <c r="N81" s="25"/>
      <c r="O81" s="25"/>
      <c r="P81" s="25"/>
      <c r="Q81" s="25"/>
    </row>
    <row r="82" spans="1:17">
      <c r="A82" s="25"/>
      <c r="B82" s="25"/>
      <c r="C82" s="25"/>
      <c r="D82" s="25"/>
      <c r="E82" s="25"/>
      <c r="F82" s="25"/>
      <c r="G82" s="25"/>
      <c r="H82" s="25"/>
      <c r="I82" s="25"/>
      <c r="J82" s="25"/>
      <c r="K82" s="25"/>
      <c r="L82" s="25"/>
      <c r="M82" s="25"/>
      <c r="N82" s="25"/>
      <c r="O82" s="25"/>
      <c r="P82" s="25"/>
      <c r="Q82" s="25"/>
    </row>
    <row r="83" spans="1:17">
      <c r="A83" s="25"/>
      <c r="B83" s="25"/>
      <c r="C83" s="25"/>
      <c r="D83" s="25"/>
      <c r="E83" s="25"/>
      <c r="F83" s="25"/>
      <c r="G83" s="25"/>
      <c r="H83" s="25"/>
      <c r="I83" s="25"/>
      <c r="J83" s="25"/>
      <c r="K83" s="25"/>
      <c r="L83" s="25"/>
      <c r="M83" s="25"/>
      <c r="N83" s="25"/>
      <c r="O83" s="25"/>
      <c r="P83" s="25"/>
      <c r="Q83" s="25"/>
    </row>
    <row r="84" spans="1:17">
      <c r="A84" s="25"/>
      <c r="B84" s="25"/>
      <c r="C84" s="25"/>
      <c r="D84" s="25"/>
      <c r="E84" s="25"/>
      <c r="F84" s="25"/>
      <c r="G84" s="25"/>
      <c r="H84" s="25"/>
      <c r="I84" s="25"/>
      <c r="J84" s="25"/>
      <c r="K84" s="25"/>
      <c r="L84" s="25"/>
      <c r="M84" s="25"/>
      <c r="N84" s="25"/>
      <c r="O84" s="25"/>
      <c r="P84" s="25"/>
      <c r="Q84" s="25"/>
    </row>
    <row r="85" spans="1:17">
      <c r="A85" s="25"/>
      <c r="B85" s="25"/>
      <c r="C85" s="25"/>
      <c r="D85" s="25"/>
      <c r="E85" s="25"/>
      <c r="F85" s="25"/>
      <c r="G85" s="25"/>
      <c r="H85" s="25"/>
      <c r="I85" s="25"/>
      <c r="J85" s="25"/>
      <c r="K85" s="25"/>
      <c r="L85" s="25"/>
      <c r="M85" s="25"/>
      <c r="N85" s="25"/>
      <c r="O85" s="25"/>
      <c r="P85" s="25"/>
      <c r="Q85" s="25"/>
    </row>
    <row r="86" spans="1:17">
      <c r="A86" s="25"/>
      <c r="B86" s="25"/>
      <c r="C86" s="25"/>
      <c r="D86" s="25"/>
      <c r="E86" s="25"/>
      <c r="F86" s="25"/>
      <c r="G86" s="25"/>
      <c r="H86" s="25"/>
      <c r="I86" s="25"/>
      <c r="J86" s="25"/>
      <c r="K86" s="25"/>
      <c r="L86" s="25"/>
      <c r="M86" s="25"/>
      <c r="N86" s="25"/>
      <c r="O86" s="25"/>
      <c r="P86" s="25"/>
      <c r="Q86" s="25"/>
    </row>
  </sheetData>
  <dataConsolidate/>
  <mergeCells count="9">
    <mergeCell ref="O1:Q1"/>
    <mergeCell ref="B2:E2"/>
    <mergeCell ref="B22:E22"/>
    <mergeCell ref="B40:E40"/>
    <mergeCell ref="B60:E60"/>
    <mergeCell ref="B1:E1"/>
    <mergeCell ref="F1:H1"/>
    <mergeCell ref="I1:K1"/>
    <mergeCell ref="L1:N1"/>
  </mergeCells>
  <conditionalFormatting sqref="C4">
    <cfRule type="expression" dxfId="32295" priority="1100">
      <formula>$F4="Vencida"</formula>
    </cfRule>
    <cfRule type="expression" dxfId="32294" priority="1101">
      <formula>$F4="Cancelada"</formula>
    </cfRule>
    <cfRule type="expression" dxfId="32293" priority="1107">
      <formula>(#REF!&lt;0)*(LEN(#REF!)=0)*(($F4="")+($F4="En curso"))</formula>
    </cfRule>
    <cfRule type="expression" dxfId="32292" priority="1106">
      <formula>(#REF!=0)*(#REF!&lt;&gt;"")*(LEN(#REF!)=0)*(($F4="")+($F4="En curso"))</formula>
    </cfRule>
    <cfRule type="expression" dxfId="32291" priority="1105">
      <formula>$F4="Completada"</formula>
    </cfRule>
    <cfRule type="expression" dxfId="32290" priority="1104">
      <formula>$F4="En curso"</formula>
    </cfRule>
    <cfRule type="expression" dxfId="32289" priority="1103">
      <formula>$F4="Para hoy"</formula>
    </cfRule>
    <cfRule type="expression" dxfId="32288" priority="1102">
      <formula>$F4="Pausada"</formula>
    </cfRule>
  </conditionalFormatting>
  <conditionalFormatting sqref="C5">
    <cfRule type="expression" dxfId="32287" priority="196">
      <formula>#REF!="Para hoy"</formula>
    </cfRule>
    <cfRule type="expression" dxfId="32286" priority="195">
      <formula>#REF!="Pausada"</formula>
    </cfRule>
    <cfRule type="expression" dxfId="32285" priority="194">
      <formula>#REF!="Cancelada"</formula>
    </cfRule>
    <cfRule type="expression" dxfId="32284" priority="193">
      <formula>#REF!="Vencida"</formula>
    </cfRule>
    <cfRule type="expression" dxfId="32283" priority="197">
      <formula>#REF!="En curso"</formula>
    </cfRule>
    <cfRule type="expression" dxfId="32282" priority="201">
      <formula>#REF!="Completada"</formula>
    </cfRule>
    <cfRule type="expression" dxfId="32281" priority="202">
      <formula>(#REF!=0)*(#REF!&lt;&gt;"")*(LEN(#REF!)=0)*((#REF!="")+(#REF!="En curso"))</formula>
    </cfRule>
    <cfRule type="expression" dxfId="32280" priority="203">
      <formula>(#REF!&lt;0)*(LEN(#REF!)=0)*((#REF!="")+(#REF!="En curso"))</formula>
    </cfRule>
  </conditionalFormatting>
  <conditionalFormatting sqref="C6:C7 C10 C29 E29">
    <cfRule type="expression" dxfId="32279" priority="1196">
      <formula>$F4="Vencida"</formula>
    </cfRule>
    <cfRule type="expression" dxfId="32278" priority="1197">
      <formula>$F4="Cancelada"</formula>
    </cfRule>
    <cfRule type="expression" dxfId="32277" priority="1201">
      <formula>$F4="Completada"</formula>
    </cfRule>
    <cfRule type="expression" dxfId="32276" priority="1200">
      <formula>$F4="En curso"</formula>
    </cfRule>
    <cfRule type="expression" dxfId="32275" priority="1203">
      <formula>(#REF!&lt;0)*(LEN(#REF!)=0)*(($F4="")+($F4="En curso"))</formula>
    </cfRule>
    <cfRule type="expression" dxfId="32274" priority="1199">
      <formula>$F4="Para hoy"</formula>
    </cfRule>
    <cfRule type="expression" dxfId="32273" priority="1198">
      <formula>$F4="Pausada"</formula>
    </cfRule>
    <cfRule type="expression" dxfId="32272" priority="1202">
      <formula>(#REF!=0)*(#REF!&lt;&gt;"")*(LEN(#REF!)=0)*(($F4="")+($F4="En curso"))</formula>
    </cfRule>
  </conditionalFormatting>
  <conditionalFormatting sqref="C6:C9">
    <cfRule type="expression" dxfId="32271" priority="1293">
      <formula>#REF!="Completada"</formula>
    </cfRule>
    <cfRule type="expression" dxfId="32270" priority="1294">
      <formula>(#REF!=0)*(#REF!&lt;&gt;"")*(LEN(#REF!)=0)*((#REF!="")+(#REF!="En curso"))</formula>
    </cfRule>
    <cfRule type="expression" dxfId="32269" priority="1295">
      <formula>(#REF!&lt;0)*(LEN(#REF!)=0)*((#REF!="")+(#REF!="En curso"))</formula>
    </cfRule>
    <cfRule type="expression" dxfId="32268" priority="1288">
      <formula>#REF!="Vencida"</formula>
    </cfRule>
    <cfRule type="expression" dxfId="32267" priority="1289">
      <formula>#REF!="Cancelada"</formula>
    </cfRule>
    <cfRule type="expression" dxfId="32266" priority="1290">
      <formula>#REF!="Pausada"</formula>
    </cfRule>
    <cfRule type="expression" dxfId="32265" priority="1291">
      <formula>#REF!="Para hoy"</formula>
    </cfRule>
    <cfRule type="expression" dxfId="32264" priority="1292">
      <formula>#REF!="En curso"</formula>
    </cfRule>
  </conditionalFormatting>
  <conditionalFormatting sqref="C10">
    <cfRule type="expression" dxfId="32263" priority="1602">
      <formula>(#REF!=0)*(#REF!&lt;&gt;"")*(LEN(#REF!)=0)*(($F25="")+($F25="En curso"))</formula>
    </cfRule>
    <cfRule type="expression" dxfId="32262" priority="1601">
      <formula>$F25="Completada"</formula>
    </cfRule>
    <cfRule type="expression" dxfId="32261" priority="1600">
      <formula>$F25="En curso"</formula>
    </cfRule>
    <cfRule type="expression" dxfId="32260" priority="1598">
      <formula>$F25="Pausada"</formula>
    </cfRule>
    <cfRule type="expression" dxfId="32259" priority="1603">
      <formula>(#REF!&lt;0)*(LEN(#REF!)=0)*(($F25="")+($F25="En curso"))</formula>
    </cfRule>
    <cfRule type="expression" dxfId="32258" priority="1596">
      <formula>$F25="Vencida"</formula>
    </cfRule>
    <cfRule type="expression" dxfId="32257" priority="1597">
      <formula>$F25="Cancelada"</formula>
    </cfRule>
    <cfRule type="expression" dxfId="32256" priority="1599">
      <formula>$F25="Para hoy"</formula>
    </cfRule>
  </conditionalFormatting>
  <conditionalFormatting sqref="C11:C13">
    <cfRule type="expression" dxfId="32255" priority="1310">
      <formula>(#REF!=0)*(#REF!&lt;&gt;"")*(LEN(#REF!)=0)*(($F8="")+($F8="En curso"))</formula>
    </cfRule>
    <cfRule type="expression" dxfId="32254" priority="1305">
      <formula>$F8="Cancelada"</formula>
    </cfRule>
    <cfRule type="expression" dxfId="32253" priority="1309">
      <formula>$F8="Completada"</formula>
    </cfRule>
    <cfRule type="expression" dxfId="32252" priority="1311">
      <formula>(#REF!&lt;0)*(LEN(#REF!)=0)*(($F8="")+($F8="En curso"))</formula>
    </cfRule>
    <cfRule type="expression" dxfId="32251" priority="1304">
      <formula>$F8="Vencida"</formula>
    </cfRule>
    <cfRule type="expression" dxfId="32250" priority="1308">
      <formula>$F8="En curso"</formula>
    </cfRule>
    <cfRule type="expression" dxfId="32249" priority="1307">
      <formula>$F8="Para hoy"</formula>
    </cfRule>
    <cfRule type="expression" dxfId="32248" priority="1306">
      <formula>$F8="Pausada"</formula>
    </cfRule>
  </conditionalFormatting>
  <conditionalFormatting sqref="C14:C17 E14:E17">
    <cfRule type="expression" dxfId="32247" priority="279">
      <formula>#REF!="Para hoy"</formula>
    </cfRule>
    <cfRule type="expression" dxfId="32246" priority="278">
      <formula>#REF!="Pausada"</formula>
    </cfRule>
    <cfRule type="expression" dxfId="32245" priority="277">
      <formula>#REF!="Cancelada"</formula>
    </cfRule>
    <cfRule type="expression" dxfId="32244" priority="280">
      <formula>#REF!="En curso"</formula>
    </cfRule>
  </conditionalFormatting>
  <conditionalFormatting sqref="C14:C17">
    <cfRule type="expression" dxfId="32243" priority="281">
      <formula>#REF!="Completada"</formula>
    </cfRule>
    <cfRule type="expression" dxfId="32242" priority="283">
      <formula>(#REF!&lt;0)*(LEN(#REF!)=0)*((#REF!="")+(#REF!="En curso"))</formula>
    </cfRule>
    <cfRule type="expression" dxfId="32241" priority="282">
      <formula>(#REF!=0)*(#REF!&lt;&gt;"")*(LEN(#REF!)=0)*((#REF!="")+(#REF!="En curso"))</formula>
    </cfRule>
  </conditionalFormatting>
  <conditionalFormatting sqref="C15:C16 E15:E16">
    <cfRule type="expression" dxfId="32240" priority="236">
      <formula>$F13="Vencida"</formula>
    </cfRule>
    <cfRule type="expression" dxfId="32239" priority="237">
      <formula>$F13="Cancelada"</formula>
    </cfRule>
    <cfRule type="expression" dxfId="32238" priority="243">
      <formula>(#REF!&lt;0)*(LEN(#REF!)=0)*(($F13="")+($F13="En curso"))</formula>
    </cfRule>
    <cfRule type="expression" dxfId="32237" priority="238">
      <formula>$F13="Pausada"</formula>
    </cfRule>
    <cfRule type="expression" dxfId="32236" priority="239">
      <formula>$F13="Para hoy"</formula>
    </cfRule>
    <cfRule type="expression" dxfId="32235" priority="240">
      <formula>$F13="En curso"</formula>
    </cfRule>
    <cfRule type="expression" dxfId="32234" priority="242">
      <formula>(#REF!=0)*(#REF!&lt;&gt;"")*(LEN(#REF!)=0)*(($F13="")+($F13="En curso"))</formula>
    </cfRule>
    <cfRule type="expression" dxfId="32233" priority="241">
      <formula>$F13="Completada"</formula>
    </cfRule>
  </conditionalFormatting>
  <conditionalFormatting sqref="C18">
    <cfRule type="expression" dxfId="32232" priority="137">
      <formula>$F15="Vencida"</formula>
    </cfRule>
    <cfRule type="expression" dxfId="32231" priority="141">
      <formula>$F15="En curso"</formula>
    </cfRule>
    <cfRule type="expression" dxfId="32230" priority="140">
      <formula>$F15="Para hoy"</formula>
    </cfRule>
    <cfRule type="expression" dxfId="32229" priority="139">
      <formula>$F15="Pausada"</formula>
    </cfRule>
    <cfRule type="expression" dxfId="32228" priority="142">
      <formula>$F15="Completada"</formula>
    </cfRule>
    <cfRule type="expression" dxfId="32227" priority="138">
      <formula>$F15="Cancelada"</formula>
    </cfRule>
    <cfRule type="expression" dxfId="32226" priority="144">
      <formula>(#REF!&lt;0)*(LEN(#REF!)=0)*(($F15="")+($F15="En curso"))</formula>
    </cfRule>
    <cfRule type="expression" dxfId="32225" priority="143">
      <formula>(#REF!=0)*(#REF!&lt;&gt;"")*(LEN(#REF!)=0)*(($F15="")+($F15="En curso"))</formula>
    </cfRule>
  </conditionalFormatting>
  <conditionalFormatting sqref="C19">
    <cfRule type="expression" dxfId="32224" priority="169">
      <formula>$F19="Vencida"</formula>
    </cfRule>
    <cfRule type="expression" dxfId="32223" priority="170">
      <formula>$F19="Cancelada"</formula>
    </cfRule>
    <cfRule type="expression" dxfId="32222" priority="171">
      <formula>$F19="Pausada"</formula>
    </cfRule>
    <cfRule type="expression" dxfId="32221" priority="172">
      <formula>$F19="Para hoy"</formula>
    </cfRule>
    <cfRule type="expression" dxfId="32220" priority="174">
      <formula>$F19="Completada"</formula>
    </cfRule>
    <cfRule type="expression" dxfId="32219" priority="176">
      <formula>(#REF!&lt;0)*(LEN(#REF!)=0)*(($F19="")+($F19="En curso"))</formula>
    </cfRule>
    <cfRule type="expression" dxfId="32218" priority="175">
      <formula>(#REF!=0)*(#REF!&lt;&gt;"")*(LEN(#REF!)=0)*(($F19="")+($F19="En curso"))</formula>
    </cfRule>
    <cfRule type="expression" dxfId="32217" priority="173">
      <formula>$F19="En curso"</formula>
    </cfRule>
    <cfRule type="expression" dxfId="32216" priority="192">
      <formula>(#REF!&lt;0)*(LEN(#REF!)=0)*(($F19="")+($F19="En curso"))</formula>
    </cfRule>
    <cfRule type="expression" dxfId="32215" priority="191">
      <formula>(#REF!=0)*(#REF!&lt;&gt;"")*(LEN(#REF!)=0)*(($F19="")+($F19="En curso"))</formula>
    </cfRule>
    <cfRule type="expression" dxfId="32214" priority="190">
      <formula>$F19="Completada"</formula>
    </cfRule>
    <cfRule type="expression" dxfId="32213" priority="189">
      <formula>$F19="En curso"</formula>
    </cfRule>
    <cfRule type="expression" dxfId="32212" priority="188">
      <formula>$F19="Para hoy"</formula>
    </cfRule>
    <cfRule type="expression" dxfId="32211" priority="187">
      <formula>$F19="Pausada"</formula>
    </cfRule>
    <cfRule type="expression" dxfId="32210" priority="186">
      <formula>$F19="Cancelada"</formula>
    </cfRule>
    <cfRule type="expression" dxfId="32209" priority="185">
      <formula>$F19="Vencida"</formula>
    </cfRule>
  </conditionalFormatting>
  <conditionalFormatting sqref="C24:C25">
    <cfRule type="expression" dxfId="32208" priority="427">
      <formula>$F21="En curso"</formula>
    </cfRule>
    <cfRule type="expression" dxfId="32207" priority="429">
      <formula>(#REF!=0)*(#REF!&lt;&gt;"")*(LEN(#REF!)=0)*(($F21="")+($F21="En curso"))</formula>
    </cfRule>
    <cfRule type="expression" dxfId="32206" priority="430">
      <formula>(#REF!&lt;0)*(LEN(#REF!)=0)*(($F21="")+($F21="En curso"))</formula>
    </cfRule>
    <cfRule type="expression" dxfId="32205" priority="433">
      <formula>$F24="Pausada"</formula>
    </cfRule>
    <cfRule type="expression" dxfId="32204" priority="434">
      <formula>$F24="Para hoy"</formula>
    </cfRule>
    <cfRule type="expression" dxfId="32203" priority="435">
      <formula>$F24="En curso"</formula>
    </cfRule>
    <cfRule type="expression" dxfId="32202" priority="425">
      <formula>$F21="Pausada"</formula>
    </cfRule>
    <cfRule type="expression" dxfId="32201" priority="426">
      <formula>$F21="Para hoy"</formula>
    </cfRule>
    <cfRule type="expression" dxfId="32200" priority="431">
      <formula>$F24="Vencida"</formula>
    </cfRule>
    <cfRule type="expression" dxfId="32199" priority="428">
      <formula>$F21="Completada"</formula>
    </cfRule>
    <cfRule type="expression" dxfId="32198" priority="436">
      <formula>$F24="Completada"</formula>
    </cfRule>
    <cfRule type="expression" dxfId="32197" priority="437">
      <formula>(#REF!=0)*(#REF!&lt;&gt;"")*(LEN(#REF!)=0)*(($F24="")+($F24="En curso"))</formula>
    </cfRule>
    <cfRule type="expression" dxfId="32196" priority="438">
      <formula>(#REF!&lt;0)*(LEN(#REF!)=0)*(($F24="")+($F24="En curso"))</formula>
    </cfRule>
    <cfRule type="expression" dxfId="32195" priority="432">
      <formula>$F24="Cancelada"</formula>
    </cfRule>
    <cfRule type="expression" dxfId="32194" priority="423">
      <formula>$F21="Vencida"</formula>
    </cfRule>
    <cfRule type="expression" dxfId="32193" priority="424">
      <formula>$F21="Cancelada"</formula>
    </cfRule>
  </conditionalFormatting>
  <conditionalFormatting sqref="C26">
    <cfRule type="expression" dxfId="32192" priority="477">
      <formula>$F26="En curso"</formula>
    </cfRule>
    <cfRule type="expression" dxfId="32191" priority="476">
      <formula>$F26="Para hoy"</formula>
    </cfRule>
    <cfRule type="expression" dxfId="32190" priority="475">
      <formula>$F26="Pausada"</formula>
    </cfRule>
    <cfRule type="expression" dxfId="32189" priority="474">
      <formula>$F26="Cancelada"</formula>
    </cfRule>
    <cfRule type="expression" dxfId="32188" priority="473">
      <formula>$F26="Vencida"</formula>
    </cfRule>
    <cfRule type="expression" dxfId="32187" priority="446">
      <formula>(#REF!&lt;0)*(LEN(#REF!)=0)*(($F21="")+($F21="En curso"))</formula>
    </cfRule>
    <cfRule type="expression" dxfId="32186" priority="445">
      <formula>(#REF!=0)*(#REF!&lt;&gt;"")*(LEN(#REF!)=0)*(($F21="")+($F21="En curso"))</formula>
    </cfRule>
    <cfRule type="expression" dxfId="32185" priority="444">
      <formula>$F21="Completada"</formula>
    </cfRule>
    <cfRule type="expression" dxfId="32184" priority="442">
      <formula>$F21="Para hoy"</formula>
    </cfRule>
    <cfRule type="expression" dxfId="32183" priority="441">
      <formula>$F21="Pausada"</formula>
    </cfRule>
    <cfRule type="expression" dxfId="32182" priority="440">
      <formula>$F21="Cancelada"</formula>
    </cfRule>
    <cfRule type="expression" dxfId="32181" priority="439">
      <formula>$F21="Vencida"</formula>
    </cfRule>
    <cfRule type="expression" dxfId="32180" priority="443">
      <formula>$F21="En curso"</formula>
    </cfRule>
    <cfRule type="expression" dxfId="32179" priority="480">
      <formula>(#REF!&lt;0)*(LEN(#REF!)=0)*(($F26="")+($F26="En curso"))</formula>
    </cfRule>
    <cfRule type="expression" dxfId="32178" priority="479">
      <formula>(#REF!=0)*(#REF!&lt;&gt;"")*(LEN(#REF!)=0)*(($F26="")+($F26="En curso"))</formula>
    </cfRule>
    <cfRule type="expression" dxfId="32177" priority="478">
      <formula>$F26="Completada"</formula>
    </cfRule>
  </conditionalFormatting>
  <conditionalFormatting sqref="C27 E27">
    <cfRule type="expression" dxfId="32176" priority="482">
      <formula>$F26="Cancelada"</formula>
    </cfRule>
    <cfRule type="expression" dxfId="32175" priority="487">
      <formula>(#REF!=0)*(#REF!&lt;&gt;"")*(LEN(#REF!)=0)*(($F26="")+($F26="En curso"))</formula>
    </cfRule>
    <cfRule type="expression" dxfId="32174" priority="481">
      <formula>$F26="Vencida"</formula>
    </cfRule>
    <cfRule type="expression" dxfId="32173" priority="483">
      <formula>$F26="Pausada"</formula>
    </cfRule>
    <cfRule type="expression" dxfId="32172" priority="484">
      <formula>$F26="Para hoy"</formula>
    </cfRule>
    <cfRule type="expression" dxfId="32171" priority="485">
      <formula>$F26="En curso"</formula>
    </cfRule>
    <cfRule type="expression" dxfId="32170" priority="486">
      <formula>$F26="Completada"</formula>
    </cfRule>
    <cfRule type="expression" dxfId="32169" priority="488">
      <formula>(#REF!&lt;0)*(LEN(#REF!)=0)*(($F26="")+($F26="En curso"))</formula>
    </cfRule>
  </conditionalFormatting>
  <conditionalFormatting sqref="C30 E30">
    <cfRule type="expression" dxfId="32168" priority="1585">
      <formula>$F10="Completada"</formula>
    </cfRule>
    <cfRule type="expression" dxfId="32167" priority="1584">
      <formula>$F10="En curso"</formula>
    </cfRule>
    <cfRule type="expression" dxfId="32166" priority="1583">
      <formula>$F10="Para hoy"</formula>
    </cfRule>
    <cfRule type="expression" dxfId="32165" priority="1580">
      <formula>$F10="Vencida"</formula>
    </cfRule>
    <cfRule type="expression" dxfId="32164" priority="1586">
      <formula>(#REF!=0)*(#REF!&lt;&gt;"")*(LEN(#REF!)=0)*(($F10="")+($F10="En curso"))</formula>
    </cfRule>
    <cfRule type="expression" dxfId="32163" priority="1581">
      <formula>$F10="Cancelada"</formula>
    </cfRule>
    <cfRule type="expression" dxfId="32162" priority="1582">
      <formula>$F10="Pausada"</formula>
    </cfRule>
    <cfRule type="expression" dxfId="32161" priority="1587">
      <formula>(#REF!&lt;0)*(LEN(#REF!)=0)*(($F10="")+($F10="En curso"))</formula>
    </cfRule>
  </conditionalFormatting>
  <conditionalFormatting sqref="C31">
    <cfRule type="expression" dxfId="32160" priority="1139">
      <formula>(#REF!&lt;0)*(LEN(#REF!)=0)*(($F31="")+($F31="En curso"))</formula>
    </cfRule>
    <cfRule type="expression" dxfId="32159" priority="1121">
      <formula>$F31="Completada"</formula>
    </cfRule>
    <cfRule type="expression" dxfId="32158" priority="1120">
      <formula>$F31="En curso"</formula>
    </cfRule>
    <cfRule type="expression" dxfId="32157" priority="1119">
      <formula>$F31="Para hoy"</formula>
    </cfRule>
    <cfRule type="expression" dxfId="32156" priority="1118">
      <formula>$F31="Pausada"</formula>
    </cfRule>
    <cfRule type="expression" dxfId="32155" priority="1117">
      <formula>$F31="Cancelada"</formula>
    </cfRule>
    <cfRule type="expression" dxfId="32154" priority="1116">
      <formula>$F31="Vencida"</formula>
    </cfRule>
    <cfRule type="expression" dxfId="32153" priority="1122">
      <formula>(#REF!=0)*(#REF!&lt;&gt;"")*(LEN(#REF!)=0)*(($F31="")+($F31="En curso"))</formula>
    </cfRule>
    <cfRule type="expression" dxfId="32152" priority="1133">
      <formula>$F31="Cancelada"</formula>
    </cfRule>
    <cfRule type="expression" dxfId="32151" priority="1132">
      <formula>$F31="Vencida"</formula>
    </cfRule>
    <cfRule type="expression" dxfId="32150" priority="1138">
      <formula>(#REF!=0)*(#REF!&lt;&gt;"")*(LEN(#REF!)=0)*(($F31="")+($F31="En curso"))</formula>
    </cfRule>
    <cfRule type="expression" dxfId="32149" priority="1137">
      <formula>$F31="Completada"</formula>
    </cfRule>
    <cfRule type="expression" dxfId="32148" priority="1136">
      <formula>$F31="En curso"</formula>
    </cfRule>
    <cfRule type="expression" dxfId="32147" priority="1123">
      <formula>(#REF!&lt;0)*(LEN(#REF!)=0)*(($F31="")+($F31="En curso"))</formula>
    </cfRule>
    <cfRule type="expression" dxfId="32146" priority="1135">
      <formula>$F31="Para hoy"</formula>
    </cfRule>
    <cfRule type="expression" dxfId="32145" priority="1134">
      <formula>$F31="Pausada"</formula>
    </cfRule>
  </conditionalFormatting>
  <conditionalFormatting sqref="C32:C33 E33">
    <cfRule type="expression" dxfId="32144" priority="1003">
      <formula>$F29="Completada"</formula>
    </cfRule>
    <cfRule type="expression" dxfId="32143" priority="1004">
      <formula>(#REF!=0)*(#REF!&lt;&gt;"")*(LEN(#REF!)=0)*(($F29="")+($F29="En curso"))</formula>
    </cfRule>
    <cfRule type="expression" dxfId="32142" priority="1005">
      <formula>(#REF!&lt;0)*(LEN(#REF!)=0)*(($F29="")+($F29="En curso"))</formula>
    </cfRule>
    <cfRule type="expression" dxfId="32141" priority="999">
      <formula>$F29="Cancelada"</formula>
    </cfRule>
    <cfRule type="expression" dxfId="32140" priority="1000">
      <formula>$F29="Pausada"</formula>
    </cfRule>
    <cfRule type="expression" dxfId="32139" priority="1001">
      <formula>$F29="Para hoy"</formula>
    </cfRule>
    <cfRule type="expression" dxfId="32138" priority="1002">
      <formula>$F29="En curso"</formula>
    </cfRule>
  </conditionalFormatting>
  <conditionalFormatting sqref="C33">
    <cfRule type="expression" dxfId="32137" priority="977">
      <formula>$F30="En curso"</formula>
    </cfRule>
    <cfRule type="expression" dxfId="32136" priority="976">
      <formula>$F30="Para hoy"</formula>
    </cfRule>
    <cfRule type="expression" dxfId="32135" priority="973">
      <formula>$F30="Vencida"</formula>
    </cfRule>
    <cfRule type="expression" dxfId="32134" priority="974">
      <formula>$F30="Cancelada"</formula>
    </cfRule>
    <cfRule type="expression" dxfId="32133" priority="978">
      <formula>$F30="Completada"</formula>
    </cfRule>
    <cfRule type="expression" dxfId="32132" priority="975">
      <formula>$F30="Pausada"</formula>
    </cfRule>
    <cfRule type="expression" dxfId="32131" priority="980">
      <formula>(#REF!&lt;0)*(LEN(#REF!)=0)*(($F30="")+($F30="En curso"))</formula>
    </cfRule>
    <cfRule type="expression" dxfId="32130" priority="979">
      <formula>(#REF!=0)*(#REF!&lt;&gt;"")*(LEN(#REF!)=0)*(($F30="")+($F30="En curso"))</formula>
    </cfRule>
  </conditionalFormatting>
  <conditionalFormatting sqref="C34">
    <cfRule type="expression" dxfId="32129" priority="965">
      <formula>$F34="Vencida"</formula>
    </cfRule>
    <cfRule type="expression" dxfId="32128" priority="966">
      <formula>$F34="Cancelada"</formula>
    </cfRule>
    <cfRule type="expression" dxfId="32127" priority="972">
      <formula>(#REF!&lt;0)*(LEN(#REF!)=0)*(($F34="")+($F34="En curso"))</formula>
    </cfRule>
    <cfRule type="expression" dxfId="32126" priority="971">
      <formula>(#REF!=0)*(#REF!&lt;&gt;"")*(LEN(#REF!)=0)*(($F34="")+($F34="En curso"))</formula>
    </cfRule>
    <cfRule type="expression" dxfId="32125" priority="970">
      <formula>$F34="Completada"</formula>
    </cfRule>
    <cfRule type="expression" dxfId="32124" priority="969">
      <formula>$F34="En curso"</formula>
    </cfRule>
    <cfRule type="expression" dxfId="32123" priority="968">
      <formula>$F34="Para hoy"</formula>
    </cfRule>
    <cfRule type="expression" dxfId="32122" priority="967">
      <formula>$F34="Pausada"</formula>
    </cfRule>
  </conditionalFormatting>
  <conditionalFormatting sqref="C35 E35">
    <cfRule type="expression" dxfId="32121" priority="864">
      <formula>$F32="Cancelada"</formula>
    </cfRule>
    <cfRule type="expression" dxfId="32120" priority="863">
      <formula>$F32="Vencida"</formula>
    </cfRule>
    <cfRule type="expression" dxfId="32119" priority="866">
      <formula>$F32="Para hoy"</formula>
    </cfRule>
    <cfRule type="expression" dxfId="32118" priority="865">
      <formula>$F32="Pausada"</formula>
    </cfRule>
    <cfRule type="expression" dxfId="32117" priority="867">
      <formula>$F32="En curso"</formula>
    </cfRule>
    <cfRule type="expression" dxfId="32116" priority="868">
      <formula>$F32="Completada"</formula>
    </cfRule>
    <cfRule type="expression" dxfId="32115" priority="869">
      <formula>(#REF!=0)*(#REF!&lt;&gt;"")*(LEN(#REF!)=0)*(($F32="")+($F32="En curso"))</formula>
    </cfRule>
    <cfRule type="expression" dxfId="32114" priority="870">
      <formula>(#REF!&lt;0)*(LEN(#REF!)=0)*(($F32="")+($F32="En curso"))</formula>
    </cfRule>
  </conditionalFormatting>
  <conditionalFormatting sqref="C35">
    <cfRule type="expression" dxfId="32113" priority="842">
      <formula>$F32="Para hoy"</formula>
    </cfRule>
    <cfRule type="expression" dxfId="32112" priority="846">
      <formula>(#REF!&lt;0)*(LEN(#REF!)=0)*(($F32="")+($F32="En curso"))</formula>
    </cfRule>
    <cfRule type="expression" dxfId="32111" priority="845">
      <formula>(#REF!=0)*(#REF!&lt;&gt;"")*(LEN(#REF!)=0)*(($F32="")+($F32="En curso"))</formula>
    </cfRule>
    <cfRule type="expression" dxfId="32110" priority="844">
      <formula>$F32="Completada"</formula>
    </cfRule>
    <cfRule type="expression" dxfId="32109" priority="843">
      <formula>$F32="En curso"</formula>
    </cfRule>
    <cfRule type="expression" dxfId="32108" priority="841">
      <formula>$F32="Pausada"</formula>
    </cfRule>
    <cfRule type="expression" dxfId="32107" priority="840">
      <formula>$F32="Cancelada"</formula>
    </cfRule>
    <cfRule type="expression" dxfId="32106" priority="839">
      <formula>$F32="Vencida"</formula>
    </cfRule>
  </conditionalFormatting>
  <conditionalFormatting sqref="C36:C37 C65:C69">
    <cfRule type="expression" dxfId="32105" priority="1379">
      <formula>(#REF!&lt;0)*(LEN(#REF!)=0)*(($F36="")+($F36="En curso"))</formula>
    </cfRule>
    <cfRule type="expression" dxfId="32104" priority="1378">
      <formula>(#REF!=0)*(#REF!&lt;&gt;"")*(LEN(#REF!)=0)*(($F36="")+($F36="En curso"))</formula>
    </cfRule>
    <cfRule type="expression" dxfId="32103" priority="1377">
      <formula>$F36="Completada"</formula>
    </cfRule>
    <cfRule type="expression" dxfId="32102" priority="1372">
      <formula>$F36="Vencida"</formula>
    </cfRule>
    <cfRule type="expression" dxfId="32101" priority="1373">
      <formula>$F36="Cancelada"</formula>
    </cfRule>
    <cfRule type="expression" dxfId="32100" priority="1374">
      <formula>$F36="Pausada"</formula>
    </cfRule>
    <cfRule type="expression" dxfId="32099" priority="1376">
      <formula>$F36="En curso"</formula>
    </cfRule>
    <cfRule type="expression" dxfId="32098" priority="1375">
      <formula>$F36="Para hoy"</formula>
    </cfRule>
  </conditionalFormatting>
  <conditionalFormatting sqref="C42 E42">
    <cfRule type="expression" dxfId="32097" priority="610">
      <formula>$F39="Cancelada"</formula>
    </cfRule>
    <cfRule type="expression" dxfId="32096" priority="611">
      <formula>$F39="Pausada"</formula>
    </cfRule>
    <cfRule type="expression" dxfId="32095" priority="612">
      <formula>$F39="Para hoy"</formula>
    </cfRule>
    <cfRule type="expression" dxfId="32094" priority="616">
      <formula>(#REF!&lt;0)*(LEN(#REF!)=0)*(($F39="")+($F39="En curso"))</formula>
    </cfRule>
    <cfRule type="expression" dxfId="32093" priority="613">
      <formula>$F39="En curso"</formula>
    </cfRule>
    <cfRule type="expression" dxfId="32092" priority="614">
      <formula>$F39="Completada"</formula>
    </cfRule>
    <cfRule type="expression" dxfId="32091" priority="615">
      <formula>(#REF!=0)*(#REF!&lt;&gt;"")*(LEN(#REF!)=0)*(($F39="")+($F39="En curso"))</formula>
    </cfRule>
    <cfRule type="expression" dxfId="32090" priority="609">
      <formula>$F39="Vencida"</formula>
    </cfRule>
  </conditionalFormatting>
  <conditionalFormatting sqref="C42">
    <cfRule type="expression" dxfId="32089" priority="596">
      <formula>$F42="Para hoy"</formula>
    </cfRule>
    <cfRule type="expression" dxfId="32088" priority="599">
      <formula>(#REF!=0)*(#REF!&lt;&gt;"")*(LEN(#REF!)=0)*(($F42="")+($F42="En curso"))</formula>
    </cfRule>
    <cfRule type="expression" dxfId="32087" priority="593">
      <formula>$F42="Vencida"</formula>
    </cfRule>
    <cfRule type="expression" dxfId="32086" priority="600">
      <formula>(#REF!&lt;0)*(LEN(#REF!)=0)*(($F42="")+($F42="En curso"))</formula>
    </cfRule>
    <cfRule type="expression" dxfId="32085" priority="595">
      <formula>$F42="Pausada"</formula>
    </cfRule>
    <cfRule type="expression" dxfId="32084" priority="598">
      <formula>$F42="Completada"</formula>
    </cfRule>
    <cfRule type="expression" dxfId="32083" priority="597">
      <formula>$F42="En curso"</formula>
    </cfRule>
    <cfRule type="expression" dxfId="32082" priority="594">
      <formula>$F42="Cancelada"</formula>
    </cfRule>
  </conditionalFormatting>
  <conditionalFormatting sqref="C43:C45">
    <cfRule type="expression" dxfId="32081" priority="522">
      <formula>$F40="Cancelada"</formula>
    </cfRule>
    <cfRule type="expression" dxfId="32080" priority="521">
      <formula>$F40="Vencida"</formula>
    </cfRule>
    <cfRule type="expression" dxfId="32079" priority="524">
      <formula>$F40="Para hoy"</formula>
    </cfRule>
    <cfRule type="expression" dxfId="32078" priority="525">
      <formula>$F40="En curso"</formula>
    </cfRule>
    <cfRule type="expression" dxfId="32077" priority="523">
      <formula>$F40="Pausada"</formula>
    </cfRule>
    <cfRule type="expression" dxfId="32076" priority="526">
      <formula>$F40="Completada"</formula>
    </cfRule>
    <cfRule type="expression" dxfId="32075" priority="527">
      <formula>(#REF!=0)*(#REF!&lt;&gt;"")*(LEN(#REF!)=0)*(($F40="")+($F40="En curso"))</formula>
    </cfRule>
    <cfRule type="expression" dxfId="32074" priority="528">
      <formula>(#REF!&lt;0)*(LEN(#REF!)=0)*(($F40="")+($F40="En curso"))</formula>
    </cfRule>
  </conditionalFormatting>
  <conditionalFormatting sqref="C46">
    <cfRule type="expression" dxfId="32073" priority="1276">
      <formula>(#REF!=0)*(#REF!&lt;&gt;"")*(LEN(#REF!)=0)*(($F42="")+($F42="En curso"))</formula>
    </cfRule>
    <cfRule type="expression" dxfId="32072" priority="1272">
      <formula>$F42="Pausada"</formula>
    </cfRule>
    <cfRule type="expression" dxfId="32071" priority="1277">
      <formula>(#REF!&lt;0)*(LEN(#REF!)=0)*(($F42="")+($F42="En curso"))</formula>
    </cfRule>
    <cfRule type="expression" dxfId="32070" priority="1270">
      <formula>$F42="Vencida"</formula>
    </cfRule>
    <cfRule type="expression" dxfId="32069" priority="1271">
      <formula>$F42="Cancelada"</formula>
    </cfRule>
    <cfRule type="expression" dxfId="32068" priority="1273">
      <formula>$F42="Para hoy"</formula>
    </cfRule>
    <cfRule type="expression" dxfId="32067" priority="1274">
      <formula>$F42="En curso"</formula>
    </cfRule>
    <cfRule type="expression" dxfId="32066" priority="1275">
      <formula>$F42="Completada"</formula>
    </cfRule>
  </conditionalFormatting>
  <conditionalFormatting sqref="C47">
    <cfRule type="expression" dxfId="32065" priority="907">
      <formula>$F47="En curso"</formula>
    </cfRule>
    <cfRule type="expression" dxfId="32064" priority="908">
      <formula>$F47="Completada"</formula>
    </cfRule>
    <cfRule type="expression" dxfId="32063" priority="909">
      <formula>(#REF!=0)*(#REF!&lt;&gt;"")*(LEN(#REF!)=0)*(($F47="")+($F47="En curso"))</formula>
    </cfRule>
    <cfRule type="expression" dxfId="32062" priority="903">
      <formula>$F47="Vencida"</formula>
    </cfRule>
    <cfRule type="expression" dxfId="32061" priority="904">
      <formula>$F47="Cancelada"</formula>
    </cfRule>
    <cfRule type="expression" dxfId="32060" priority="905">
      <formula>$F47="Pausada"</formula>
    </cfRule>
    <cfRule type="expression" dxfId="32059" priority="910">
      <formula>(#REF!&lt;0)*(LEN(#REF!)=0)*(($F47="")+($F47="En curso"))</formula>
    </cfRule>
    <cfRule type="expression" dxfId="32058" priority="906">
      <formula>$F47="Para hoy"</formula>
    </cfRule>
  </conditionalFormatting>
  <conditionalFormatting sqref="C48:C49">
    <cfRule type="expression" dxfId="32057" priority="1156">
      <formula>$F45="Vencida"</formula>
    </cfRule>
    <cfRule type="expression" dxfId="32056" priority="1157">
      <formula>$F45="Cancelada"</formula>
    </cfRule>
    <cfRule type="expression" dxfId="32055" priority="1158">
      <formula>$F45="Pausada"</formula>
    </cfRule>
    <cfRule type="expression" dxfId="32054" priority="1161">
      <formula>$F45="Completada"</formula>
    </cfRule>
    <cfRule type="expression" dxfId="32053" priority="1162">
      <formula>(#REF!=0)*(#REF!&lt;&gt;"")*(LEN(#REF!)=0)*(($F45="")+($F45="En curso"))</formula>
    </cfRule>
    <cfRule type="expression" dxfId="32052" priority="1163">
      <formula>(#REF!&lt;0)*(LEN(#REF!)=0)*(($F45="")+($F45="En curso"))</formula>
    </cfRule>
    <cfRule type="expression" dxfId="32051" priority="1160">
      <formula>$F45="En curso"</formula>
    </cfRule>
    <cfRule type="expression" dxfId="32050" priority="1159">
      <formula>$F45="Para hoy"</formula>
    </cfRule>
  </conditionalFormatting>
  <conditionalFormatting sqref="C50">
    <cfRule type="expression" dxfId="32049" priority="1570">
      <formula>(#REF!=0)*(#REF!&lt;&gt;"")*(LEN(#REF!)=0)*(($F46="")+($F46="En curso"))</formula>
    </cfRule>
    <cfRule type="expression" dxfId="32048" priority="1569">
      <formula>$F46="Completada"</formula>
    </cfRule>
    <cfRule type="expression" dxfId="32047" priority="1568">
      <formula>$F46="En curso"</formula>
    </cfRule>
    <cfRule type="expression" dxfId="32046" priority="1567">
      <formula>$F46="Para hoy"</formula>
    </cfRule>
    <cfRule type="expression" dxfId="32045" priority="1566">
      <formula>$F46="Pausada"</formula>
    </cfRule>
    <cfRule type="expression" dxfId="32044" priority="1564">
      <formula>$F46="Vencida"</formula>
    </cfRule>
    <cfRule type="expression" dxfId="32043" priority="1571">
      <formula>(#REF!&lt;0)*(LEN(#REF!)=0)*(($F46="")+($F46="En curso"))</formula>
    </cfRule>
    <cfRule type="expression" dxfId="32042" priority="1565">
      <formula>$F46="Cancelada"</formula>
    </cfRule>
  </conditionalFormatting>
  <conditionalFormatting sqref="C51">
    <cfRule type="expression" dxfId="32041" priority="1543">
      <formula>$F46="Para hoy"</formula>
    </cfRule>
    <cfRule type="expression" dxfId="32040" priority="1542">
      <formula>$F46="Pausada"</formula>
    </cfRule>
    <cfRule type="expression" dxfId="32039" priority="1541">
      <formula>$F46="Cancelada"</formula>
    </cfRule>
    <cfRule type="expression" dxfId="32038" priority="1540">
      <formula>$F46="Vencida"</formula>
    </cfRule>
    <cfRule type="expression" dxfId="32037" priority="1547">
      <formula>(#REF!&lt;0)*(LEN(#REF!)=0)*(($F46="")+($F46="En curso"))</formula>
    </cfRule>
    <cfRule type="expression" dxfId="32036" priority="1546">
      <formula>(#REF!=0)*(#REF!&lt;&gt;"")*(LEN(#REF!)=0)*(($F46="")+($F46="En curso"))</formula>
    </cfRule>
    <cfRule type="expression" dxfId="32035" priority="1545">
      <formula>$F46="Completada"</formula>
    </cfRule>
    <cfRule type="expression" dxfId="32034" priority="1544">
      <formula>$F46="En curso"</formula>
    </cfRule>
  </conditionalFormatting>
  <conditionalFormatting sqref="C52">
    <cfRule type="expression" dxfId="32033" priority="1522">
      <formula>(#REF!=0)*(#REF!&lt;&gt;"")*(LEN(#REF!)=0)*(($F46="")+($F46="En curso"))</formula>
    </cfRule>
    <cfRule type="expression" dxfId="32032" priority="1523">
      <formula>(#REF!&lt;0)*(LEN(#REF!)=0)*(($F46="")+($F46="En curso"))</formula>
    </cfRule>
    <cfRule type="expression" dxfId="32031" priority="1518">
      <formula>$F46="Pausada"</formula>
    </cfRule>
    <cfRule type="expression" dxfId="32030" priority="1516">
      <formula>$F46="Vencida"</formula>
    </cfRule>
    <cfRule type="expression" dxfId="32029" priority="1517">
      <formula>$F46="Cancelada"</formula>
    </cfRule>
    <cfRule type="expression" dxfId="32028" priority="1519">
      <formula>$F46="Para hoy"</formula>
    </cfRule>
    <cfRule type="expression" dxfId="32027" priority="1520">
      <formula>$F46="En curso"</formula>
    </cfRule>
    <cfRule type="expression" dxfId="32026" priority="1521">
      <formula>$F46="Completada"</formula>
    </cfRule>
  </conditionalFormatting>
  <conditionalFormatting sqref="C53">
    <cfRule type="expression" dxfId="32025" priority="1477">
      <formula>$F46="Cancelada"</formula>
    </cfRule>
    <cfRule type="expression" dxfId="32024" priority="1478">
      <formula>$F46="Pausada"</formula>
    </cfRule>
    <cfRule type="expression" dxfId="32023" priority="1480">
      <formula>$F46="En curso"</formula>
    </cfRule>
    <cfRule type="expression" dxfId="32022" priority="1479">
      <formula>$F46="Para hoy"</formula>
    </cfRule>
    <cfRule type="expression" dxfId="32021" priority="1476">
      <formula>$F46="Vencida"</formula>
    </cfRule>
    <cfRule type="expression" dxfId="32020" priority="1481">
      <formula>$F46="Completada"</formula>
    </cfRule>
    <cfRule type="expression" dxfId="32019" priority="1482">
      <formula>(#REF!=0)*(#REF!&lt;&gt;"")*(LEN(#REF!)=0)*(($F46="")+($F46="En curso"))</formula>
    </cfRule>
    <cfRule type="expression" dxfId="32018" priority="1483">
      <formula>(#REF!&lt;0)*(LEN(#REF!)=0)*(($F46="")+($F46="En curso"))</formula>
    </cfRule>
  </conditionalFormatting>
  <conditionalFormatting sqref="C54">
    <cfRule type="expression" dxfId="32017" priority="826">
      <formula>$F54="Para hoy"</formula>
    </cfRule>
    <cfRule type="expression" dxfId="32016" priority="823">
      <formula>$F54="Vencida"</formula>
    </cfRule>
    <cfRule type="expression" dxfId="32015" priority="824">
      <formula>$F54="Cancelada"</formula>
    </cfRule>
    <cfRule type="expression" dxfId="32014" priority="825">
      <formula>$F54="Pausada"</formula>
    </cfRule>
    <cfRule type="expression" dxfId="32013" priority="827">
      <formula>$F54="En curso"</formula>
    </cfRule>
    <cfRule type="expression" dxfId="32012" priority="828">
      <formula>$F54="Completada"</formula>
    </cfRule>
    <cfRule type="expression" dxfId="32011" priority="829">
      <formula>(#REF!=0)*(#REF!&lt;&gt;"")*(LEN(#REF!)=0)*(($F54="")+($F54="En curso"))</formula>
    </cfRule>
    <cfRule type="expression" dxfId="32010" priority="830">
      <formula>(#REF!&lt;0)*(LEN(#REF!)=0)*(($F54="")+($F54="En curso"))</formula>
    </cfRule>
  </conditionalFormatting>
  <conditionalFormatting sqref="C62">
    <cfRule type="expression" dxfId="32009" priority="730">
      <formula>$F55="Para hoy"</formula>
    </cfRule>
    <cfRule type="expression" dxfId="32008" priority="728">
      <formula>$F55="Cancelada"</formula>
    </cfRule>
    <cfRule type="expression" dxfId="32007" priority="727">
      <formula>$F55="Vencida"</formula>
    </cfRule>
    <cfRule type="expression" dxfId="32006" priority="731">
      <formula>$F55="En curso"</formula>
    </cfRule>
    <cfRule type="expression" dxfId="32005" priority="729">
      <formula>$F55="Pausada"</formula>
    </cfRule>
    <cfRule type="expression" dxfId="32004" priority="734">
      <formula>(#REF!&lt;0)*(LEN(#REF!)=0)*(($F55="")+($F55="En curso"))</formula>
    </cfRule>
    <cfRule type="expression" dxfId="32003" priority="733">
      <formula>(#REF!=0)*(#REF!&lt;&gt;"")*(LEN(#REF!)=0)*(($F55="")+($F55="En curso"))</formula>
    </cfRule>
    <cfRule type="expression" dxfId="32002" priority="732">
      <formula>$F55="Completada"</formula>
    </cfRule>
  </conditionalFormatting>
  <conditionalFormatting sqref="C63">
    <cfRule type="expression" dxfId="32001" priority="784">
      <formula>$F63="Cancelada"</formula>
    </cfRule>
    <cfRule type="expression" dxfId="32000" priority="783">
      <formula>$F63="Vencida"</formula>
    </cfRule>
    <cfRule type="expression" dxfId="31999" priority="790">
      <formula>(#REF!&lt;0)*(LEN(#REF!)=0)*(($F63="")+($F63="En curso"))</formula>
    </cfRule>
    <cfRule type="expression" dxfId="31998" priority="789">
      <formula>(#REF!=0)*(#REF!&lt;&gt;"")*(LEN(#REF!)=0)*(($F63="")+($F63="En curso"))</formula>
    </cfRule>
    <cfRule type="expression" dxfId="31997" priority="788">
      <formula>$F63="Completada"</formula>
    </cfRule>
    <cfRule type="expression" dxfId="31996" priority="787">
      <formula>$F63="En curso"</formula>
    </cfRule>
    <cfRule type="expression" dxfId="31995" priority="786">
      <formula>$F63="Para hoy"</formula>
    </cfRule>
    <cfRule type="expression" dxfId="31994" priority="785">
      <formula>$F63="Pausada"</formula>
    </cfRule>
  </conditionalFormatting>
  <conditionalFormatting sqref="D4">
    <cfRule type="expression" dxfId="31993" priority="512">
      <formula>(#REF!&lt;0)*(LEN(#REF!)=0)*(($F32="")+($F32="En curso"))</formula>
    </cfRule>
    <cfRule type="expression" dxfId="31992" priority="511">
      <formula>(#REF!=0)*(#REF!&lt;&gt;"")*(LEN(#REF!)=0)*(($F32="")+($F32="En curso"))</formula>
    </cfRule>
    <cfRule type="expression" dxfId="31991" priority="505">
      <formula>$F32="Vencida"</formula>
    </cfRule>
    <cfRule type="expression" dxfId="31990" priority="496">
      <formula>(#REF!&lt;0)*(LEN(#REF!)=0)*(($F36="")+($F36="En curso"))</formula>
    </cfRule>
    <cfRule type="expression" dxfId="31989" priority="489">
      <formula>$F36="Vencida"</formula>
    </cfRule>
    <cfRule type="expression" dxfId="31988" priority="495">
      <formula>(#REF!=0)*(#REF!&lt;&gt;"")*(LEN(#REF!)=0)*(($F36="")+($F36="En curso"))</formula>
    </cfRule>
    <cfRule type="expression" dxfId="31987" priority="494">
      <formula>$F36="Completada"</formula>
    </cfRule>
    <cfRule type="expression" dxfId="31986" priority="493">
      <formula>$F36="En curso"</formula>
    </cfRule>
    <cfRule type="expression" dxfId="31985" priority="490">
      <formula>$F36="Cancelada"</formula>
    </cfRule>
    <cfRule type="expression" dxfId="31984" priority="491">
      <formula>$F36="Pausada"</formula>
    </cfRule>
    <cfRule type="expression" dxfId="31983" priority="506">
      <formula>$F32="Cancelada"</formula>
    </cfRule>
    <cfRule type="expression" dxfId="31982" priority="507">
      <formula>$F32="Pausada"</formula>
    </cfRule>
    <cfRule type="expression" dxfId="31981" priority="508">
      <formula>$F32="Para hoy"</formula>
    </cfRule>
    <cfRule type="expression" dxfId="31980" priority="509">
      <formula>$F32="En curso"</formula>
    </cfRule>
    <cfRule type="expression" dxfId="31979" priority="510">
      <formula>$F32="Completada"</formula>
    </cfRule>
    <cfRule type="expression" dxfId="31978" priority="492">
      <formula>$F36="Para hoy"</formula>
    </cfRule>
  </conditionalFormatting>
  <conditionalFormatting sqref="D6">
    <cfRule type="expression" dxfId="31977" priority="44">
      <formula>$F34="Para hoy"</formula>
    </cfRule>
    <cfRule type="expression" dxfId="31976" priority="45">
      <formula>$F34="En curso"</formula>
    </cfRule>
    <cfRule type="expression" dxfId="31975" priority="46">
      <formula>$F34="Completada"</formula>
    </cfRule>
    <cfRule type="expression" dxfId="31974" priority="48">
      <formula>(#REF!&lt;0)*(LEN(#REF!)=0)*(($F34="")+($F34="En curso"))</formula>
    </cfRule>
    <cfRule type="expression" dxfId="31973" priority="47">
      <formula>(#REF!=0)*(#REF!&lt;&gt;"")*(LEN(#REF!)=0)*(($F34="")+($F34="En curso"))</formula>
    </cfRule>
    <cfRule type="expression" dxfId="31972" priority="33">
      <formula>$F34="Vencida"</formula>
    </cfRule>
    <cfRule type="expression" dxfId="31971" priority="34">
      <formula>$F34="Cancelada"</formula>
    </cfRule>
    <cfRule type="expression" dxfId="31970" priority="35">
      <formula>$F34="Pausada"</formula>
    </cfRule>
    <cfRule type="expression" dxfId="31969" priority="36">
      <formula>$F34="Para hoy"</formula>
    </cfRule>
    <cfRule type="expression" dxfId="31968" priority="37">
      <formula>$F34="En curso"</formula>
    </cfRule>
    <cfRule type="expression" dxfId="31967" priority="38">
      <formula>$F34="Completada"</formula>
    </cfRule>
    <cfRule type="expression" dxfId="31966" priority="39">
      <formula>(#REF!=0)*(#REF!&lt;&gt;"")*(LEN(#REF!)=0)*(($F34="")+($F34="En curso"))</formula>
    </cfRule>
    <cfRule type="expression" dxfId="31965" priority="40">
      <formula>(#REF!&lt;0)*(LEN(#REF!)=0)*(($F34="")+($F34="En curso"))</formula>
    </cfRule>
    <cfRule type="expression" dxfId="31964" priority="41">
      <formula>$F34="Vencida"</formula>
    </cfRule>
    <cfRule type="expression" dxfId="31963" priority="42">
      <formula>$F34="Cancelada"</formula>
    </cfRule>
    <cfRule type="expression" dxfId="31962" priority="43">
      <formula>$F34="Pausada"</formula>
    </cfRule>
  </conditionalFormatting>
  <conditionalFormatting sqref="D6:D7">
    <cfRule type="expression" dxfId="31961" priority="102">
      <formula>#REF!="Completada"</formula>
    </cfRule>
    <cfRule type="expression" dxfId="31960" priority="101">
      <formula>#REF!="En curso"</formula>
    </cfRule>
    <cfRule type="expression" dxfId="31959" priority="100">
      <formula>#REF!="Para hoy"</formula>
    </cfRule>
    <cfRule type="expression" dxfId="31958" priority="79">
      <formula>(#REF!=0)*(#REF!&lt;&gt;"")*(LEN(#REF!)=0)*((#REF!="")+(#REF!="En curso"))</formula>
    </cfRule>
    <cfRule type="expression" dxfId="31957" priority="99">
      <formula>#REF!="Pausada"</formula>
    </cfRule>
    <cfRule type="expression" dxfId="31956" priority="98">
      <formula>#REF!="Cancelada"</formula>
    </cfRule>
    <cfRule type="expression" dxfId="31955" priority="77">
      <formula>#REF!="En curso"</formula>
    </cfRule>
    <cfRule type="expression" dxfId="31954" priority="97">
      <formula>#REF!="Vencida"</formula>
    </cfRule>
    <cfRule type="expression" dxfId="31953" priority="80">
      <formula>(#REF!&lt;0)*(LEN(#REF!)=0)*((#REF!="")+(#REF!="En curso"))</formula>
    </cfRule>
    <cfRule type="expression" dxfId="31952" priority="73">
      <formula>#REF!="Vencida"</formula>
    </cfRule>
    <cfRule type="expression" dxfId="31951" priority="74">
      <formula>#REF!="Cancelada"</formula>
    </cfRule>
    <cfRule type="expression" dxfId="31950" priority="75">
      <formula>#REF!="Pausada"</formula>
    </cfRule>
    <cfRule type="expression" dxfId="31949" priority="78">
      <formula>#REF!="Completada"</formula>
    </cfRule>
    <cfRule type="expression" dxfId="31948" priority="76">
      <formula>#REF!="Para hoy"</formula>
    </cfRule>
    <cfRule type="expression" dxfId="31947" priority="104">
      <formula>(#REF!&lt;0)*(LEN(#REF!)=0)*((#REF!="")+(#REF!="En curso"))</formula>
    </cfRule>
    <cfRule type="expression" dxfId="31946" priority="103">
      <formula>(#REF!=0)*(#REF!&lt;&gt;"")*(LEN(#REF!)=0)*((#REF!="")+(#REF!="En curso"))</formula>
    </cfRule>
  </conditionalFormatting>
  <conditionalFormatting sqref="D7:D8">
    <cfRule type="expression" dxfId="31945" priority="62">
      <formula>$F40="Completada"</formula>
    </cfRule>
    <cfRule type="expression" dxfId="31944" priority="57">
      <formula>$F40="Vencida"</formula>
    </cfRule>
    <cfRule type="expression" dxfId="31943" priority="58">
      <formula>$F40="Cancelada"</formula>
    </cfRule>
    <cfRule type="expression" dxfId="31942" priority="60">
      <formula>$F40="Para hoy"</formula>
    </cfRule>
    <cfRule type="expression" dxfId="31941" priority="61">
      <formula>$F40="En curso"</formula>
    </cfRule>
    <cfRule type="expression" dxfId="31940" priority="63">
      <formula>(#REF!=0)*(#REF!&lt;&gt;"")*(LEN(#REF!)=0)*(($F40="")+($F40="En curso"))</formula>
    </cfRule>
    <cfRule type="expression" dxfId="31939" priority="64">
      <formula>(#REF!&lt;0)*(LEN(#REF!)=0)*(($F40="")+($F40="En curso"))</formula>
    </cfRule>
    <cfRule type="expression" dxfId="31938" priority="117">
      <formula>(#REF!&lt;0)*(LEN(#REF!)=0)*(($F36="")+($F36="En curso"))</formula>
    </cfRule>
    <cfRule type="expression" dxfId="31937" priority="59">
      <formula>$F40="Pausada"</formula>
    </cfRule>
    <cfRule type="expression" dxfId="31936" priority="110">
      <formula>$F36="Vencida"</formula>
    </cfRule>
    <cfRule type="expression" dxfId="31935" priority="111">
      <formula>$F36="Cancelada"</formula>
    </cfRule>
    <cfRule type="expression" dxfId="31934" priority="112">
      <formula>$F36="Pausada"</formula>
    </cfRule>
    <cfRule type="expression" dxfId="31933" priority="113">
      <formula>$F36="Para hoy"</formula>
    </cfRule>
    <cfRule type="expression" dxfId="31932" priority="114">
      <formula>$F36="En curso"</formula>
    </cfRule>
    <cfRule type="expression" dxfId="31931" priority="115">
      <formula>$F36="Completada"</formula>
    </cfRule>
    <cfRule type="expression" dxfId="31930" priority="116">
      <formula>(#REF!=0)*(#REF!&lt;&gt;"")*(LEN(#REF!)=0)*(($F36="")+($F36="En curso"))</formula>
    </cfRule>
  </conditionalFormatting>
  <conditionalFormatting sqref="D7:D9">
    <cfRule type="expression" dxfId="31929" priority="128">
      <formula>(#REF!&lt;0)*(LEN(#REF!)=0)*(($F39="")+($F39="En curso"))</formula>
    </cfRule>
    <cfRule type="expression" dxfId="31928" priority="88">
      <formula>(#REF!&lt;0)*(LEN(#REF!)=0)*(($F43="")+($F43="En curso"))</formula>
    </cfRule>
    <cfRule type="expression" dxfId="31927" priority="87">
      <formula>(#REF!=0)*(#REF!&lt;&gt;"")*(LEN(#REF!)=0)*(($F43="")+($F43="En curso"))</formula>
    </cfRule>
    <cfRule type="expression" dxfId="31926" priority="127">
      <formula>(#REF!=0)*(#REF!&lt;&gt;"")*(LEN(#REF!)=0)*(($F39="")+($F39="En curso"))</formula>
    </cfRule>
    <cfRule type="expression" dxfId="31925" priority="86">
      <formula>$F43="Completada"</formula>
    </cfRule>
    <cfRule type="expression" dxfId="31924" priority="85">
      <formula>$F43="En curso"</formula>
    </cfRule>
    <cfRule type="expression" dxfId="31923" priority="84">
      <formula>$F43="Para hoy"</formula>
    </cfRule>
    <cfRule type="expression" dxfId="31922" priority="83">
      <formula>$F43="Pausada"</formula>
    </cfRule>
    <cfRule type="expression" dxfId="31921" priority="82">
      <formula>$F43="Cancelada"</formula>
    </cfRule>
    <cfRule type="expression" dxfId="31920" priority="81">
      <formula>$F43="Vencida"</formula>
    </cfRule>
    <cfRule type="expression" dxfId="31919" priority="121">
      <formula>$F39="Vencida"</formula>
    </cfRule>
    <cfRule type="expression" dxfId="31918" priority="122">
      <formula>$F39="Cancelada"</formula>
    </cfRule>
    <cfRule type="expression" dxfId="31917" priority="123">
      <formula>$F39="Pausada"</formula>
    </cfRule>
    <cfRule type="expression" dxfId="31916" priority="124">
      <formula>$F39="Para hoy"</formula>
    </cfRule>
    <cfRule type="expression" dxfId="31915" priority="125">
      <formula>$F39="En curso"</formula>
    </cfRule>
    <cfRule type="expression" dxfId="31914" priority="126">
      <formula>$F39="Completada"</formula>
    </cfRule>
  </conditionalFormatting>
  <conditionalFormatting sqref="D9:D10">
    <cfRule type="expression" dxfId="31913" priority="3">
      <formula>$F31="Pausada"</formula>
    </cfRule>
    <cfRule type="expression" dxfId="31912" priority="2">
      <formula>$F31="Cancelada"</formula>
    </cfRule>
    <cfRule type="expression" dxfId="31911" priority="4">
      <formula>$F31="Para hoy"</formula>
    </cfRule>
    <cfRule type="expression" dxfId="31910" priority="5">
      <formula>$F31="En curso"</formula>
    </cfRule>
    <cfRule type="expression" dxfId="31909" priority="6">
      <formula>$F31="Completada"</formula>
    </cfRule>
    <cfRule type="expression" dxfId="31908" priority="7">
      <formula>(#REF!=0)*(#REF!&lt;&gt;"")*(LEN(#REF!)=0)*(($F31="")+($F31="En curso"))</formula>
    </cfRule>
    <cfRule type="expression" dxfId="31907" priority="8">
      <formula>(#REF!&lt;0)*(LEN(#REF!)=0)*(($F31="")+($F31="En curso"))</formula>
    </cfRule>
    <cfRule type="expression" dxfId="31906" priority="9">
      <formula>$F31="Vencida"</formula>
    </cfRule>
    <cfRule type="expression" dxfId="31905" priority="10">
      <formula>$F31="Cancelada"</formula>
    </cfRule>
    <cfRule type="expression" dxfId="31904" priority="11">
      <formula>$F31="Pausada"</formula>
    </cfRule>
    <cfRule type="expression" dxfId="31903" priority="12">
      <formula>$F31="Para hoy"</formula>
    </cfRule>
    <cfRule type="expression" dxfId="31902" priority="13">
      <formula>$F31="En curso"</formula>
    </cfRule>
    <cfRule type="expression" dxfId="31901" priority="14">
      <formula>$F31="Completada"</formula>
    </cfRule>
    <cfRule type="expression" dxfId="31900" priority="16">
      <formula>(#REF!&lt;0)*(LEN(#REF!)=0)*(($F31="")+($F31="En curso"))</formula>
    </cfRule>
    <cfRule type="expression" dxfId="31899" priority="15">
      <formula>(#REF!=0)*(#REF!&lt;&gt;"")*(LEN(#REF!)=0)*(($F31="")+($F31="En curso"))</formula>
    </cfRule>
    <cfRule type="expression" dxfId="31898" priority="1">
      <formula>$F31="Vencida"</formula>
    </cfRule>
  </conditionalFormatting>
  <conditionalFormatting sqref="D10:D11">
    <cfRule type="expression" dxfId="31897" priority="20">
      <formula>#REF!="Para hoy"</formula>
    </cfRule>
    <cfRule type="expression" dxfId="31896" priority="19">
      <formula>#REF!="Pausada"</formula>
    </cfRule>
    <cfRule type="expression" dxfId="31895" priority="18">
      <formula>#REF!="Cancelada"</formula>
    </cfRule>
    <cfRule type="expression" dxfId="31894" priority="17">
      <formula>#REF!="Vencida"</formula>
    </cfRule>
    <cfRule type="expression" dxfId="31893" priority="31">
      <formula>(#REF!=0)*(#REF!&lt;&gt;"")*(LEN(#REF!)=0)*(($F40="")+($F40="En curso"))</formula>
    </cfRule>
    <cfRule type="expression" dxfId="31892" priority="25">
      <formula>$F40="Vencida"</formula>
    </cfRule>
    <cfRule type="expression" dxfId="31891" priority="30">
      <formula>$F40="Completada"</formula>
    </cfRule>
    <cfRule type="expression" dxfId="31890" priority="24">
      <formula>(#REF!&lt;0)*(LEN(#REF!)=0)*((#REF!="")+(#REF!="En curso"))</formula>
    </cfRule>
    <cfRule type="expression" dxfId="31889" priority="29">
      <formula>$F40="En curso"</formula>
    </cfRule>
    <cfRule type="expression" dxfId="31888" priority="32">
      <formula>(#REF!&lt;0)*(LEN(#REF!)=0)*(($F40="")+($F40="En curso"))</formula>
    </cfRule>
    <cfRule type="expression" dxfId="31887" priority="28">
      <formula>$F40="Para hoy"</formula>
    </cfRule>
    <cfRule type="expression" dxfId="31886" priority="23">
      <formula>(#REF!=0)*(#REF!&lt;&gt;"")*(LEN(#REF!)=0)*((#REF!="")+(#REF!="En curso"))</formula>
    </cfRule>
    <cfRule type="expression" dxfId="31885" priority="22">
      <formula>#REF!="Completada"</formula>
    </cfRule>
    <cfRule type="expression" dxfId="31884" priority="21">
      <formula>#REF!="En curso"</formula>
    </cfRule>
    <cfRule type="expression" dxfId="31883" priority="27">
      <formula>$F40="Pausada"</formula>
    </cfRule>
    <cfRule type="expression" dxfId="31882" priority="26">
      <formula>$F40="Cancelada"</formula>
    </cfRule>
  </conditionalFormatting>
  <conditionalFormatting sqref="D14">
    <cfRule type="expression" dxfId="31881" priority="218">
      <formula>(#REF!=0)*(#REF!&lt;&gt;"")*(LEN(#REF!)=0)*(($F42="")+($F42="En curso"))</formula>
    </cfRule>
    <cfRule type="expression" dxfId="31880" priority="217">
      <formula>$F42="Completada"</formula>
    </cfRule>
    <cfRule type="expression" dxfId="31879" priority="204">
      <formula>$F42="Vencida"</formula>
    </cfRule>
    <cfRule type="expression" dxfId="31878" priority="205">
      <formula>$F42="Cancelada"</formula>
    </cfRule>
    <cfRule type="expression" dxfId="31877" priority="206">
      <formula>$F42="Pausada"</formula>
    </cfRule>
    <cfRule type="expression" dxfId="31876" priority="207">
      <formula>$F42="Para hoy"</formula>
    </cfRule>
    <cfRule type="expression" dxfId="31875" priority="215">
      <formula>$F42="Para hoy"</formula>
    </cfRule>
    <cfRule type="expression" dxfId="31874" priority="214">
      <formula>$F42="Pausada"</formula>
    </cfRule>
    <cfRule type="expression" dxfId="31873" priority="213">
      <formula>$F42="Cancelada"</formula>
    </cfRule>
    <cfRule type="expression" dxfId="31872" priority="216">
      <formula>$F42="En curso"</formula>
    </cfRule>
    <cfRule type="expression" dxfId="31871" priority="211">
      <formula>(#REF!&lt;0)*(LEN(#REF!)=0)*(($F42="")+($F42="En curso"))</formula>
    </cfRule>
    <cfRule type="expression" dxfId="31870" priority="210">
      <formula>(#REF!=0)*(#REF!&lt;&gt;"")*(LEN(#REF!)=0)*(($F42="")+($F42="En curso"))</formula>
    </cfRule>
    <cfRule type="expression" dxfId="31869" priority="209">
      <formula>$F42="Completada"</formula>
    </cfRule>
    <cfRule type="expression" dxfId="31868" priority="208">
      <formula>$F42="En curso"</formula>
    </cfRule>
    <cfRule type="expression" dxfId="31867" priority="219">
      <formula>(#REF!&lt;0)*(LEN(#REF!)=0)*(($F42="")+($F42="En curso"))</formula>
    </cfRule>
    <cfRule type="expression" dxfId="31866" priority="212">
      <formula>$F42="Vencida"</formula>
    </cfRule>
  </conditionalFormatting>
  <conditionalFormatting sqref="D14:D15">
    <cfRule type="expression" dxfId="31865" priority="248">
      <formula>#REF!="En curso"</formula>
    </cfRule>
    <cfRule type="expression" dxfId="31864" priority="249">
      <formula>#REF!="Completada"</formula>
    </cfRule>
    <cfRule type="expression" dxfId="31863" priority="250">
      <formula>(#REF!=0)*(#REF!&lt;&gt;"")*(LEN(#REF!)=0)*((#REF!="")+(#REF!="En curso"))</formula>
    </cfRule>
    <cfRule type="expression" dxfId="31862" priority="251">
      <formula>(#REF!&lt;0)*(LEN(#REF!)=0)*((#REF!="")+(#REF!="En curso"))</formula>
    </cfRule>
    <cfRule type="expression" dxfId="31861" priority="246">
      <formula>#REF!="Pausada"</formula>
    </cfRule>
    <cfRule type="expression" dxfId="31860" priority="275">
      <formula>(#REF!&lt;0)*(LEN(#REF!)=0)*((#REF!="")+(#REF!="En curso"))</formula>
    </cfRule>
    <cfRule type="expression" dxfId="31859" priority="274">
      <formula>(#REF!=0)*(#REF!&lt;&gt;"")*(LEN(#REF!)=0)*((#REF!="")+(#REF!="En curso"))</formula>
    </cfRule>
    <cfRule type="expression" dxfId="31858" priority="273">
      <formula>#REF!="Completada"</formula>
    </cfRule>
    <cfRule type="expression" dxfId="31857" priority="272">
      <formula>#REF!="En curso"</formula>
    </cfRule>
    <cfRule type="expression" dxfId="31856" priority="271">
      <formula>#REF!="Para hoy"</formula>
    </cfRule>
    <cfRule type="expression" dxfId="31855" priority="270">
      <formula>#REF!="Pausada"</formula>
    </cfRule>
    <cfRule type="expression" dxfId="31854" priority="269">
      <formula>#REF!="Cancelada"</formula>
    </cfRule>
    <cfRule type="expression" dxfId="31853" priority="268">
      <formula>#REF!="Vencida"</formula>
    </cfRule>
    <cfRule type="expression" dxfId="31852" priority="244">
      <formula>#REF!="Vencida"</formula>
    </cfRule>
    <cfRule type="expression" dxfId="31851" priority="245">
      <formula>#REF!="Cancelada"</formula>
    </cfRule>
    <cfRule type="expression" dxfId="31850" priority="247">
      <formula>#REF!="Para hoy"</formula>
    </cfRule>
  </conditionalFormatting>
  <conditionalFormatting sqref="D15:D16">
    <cfRule type="expression" dxfId="31849" priority="288">
      <formula>$F44="En curso"</formula>
    </cfRule>
    <cfRule type="expression" dxfId="31848" priority="291">
      <formula>(#REF!&lt;0)*(LEN(#REF!)=0)*(($F44="")+($F44="En curso"))</formula>
    </cfRule>
    <cfRule type="expression" dxfId="31847" priority="231">
      <formula>$F48="Para hoy"</formula>
    </cfRule>
    <cfRule type="expression" dxfId="31846" priority="284">
      <formula>$F44="Vencida"</formula>
    </cfRule>
    <cfRule type="expression" dxfId="31845" priority="233">
      <formula>$F48="Completada"</formula>
    </cfRule>
    <cfRule type="expression" dxfId="31844" priority="228">
      <formula>$F48="Vencida"</formula>
    </cfRule>
    <cfRule type="expression" dxfId="31843" priority="289">
      <formula>$F44="Completada"</formula>
    </cfRule>
    <cfRule type="expression" dxfId="31842" priority="235">
      <formula>(#REF!&lt;0)*(LEN(#REF!)=0)*(($F48="")+($F48="En curso"))</formula>
    </cfRule>
    <cfRule type="expression" dxfId="31841" priority="232">
      <formula>$F48="En curso"</formula>
    </cfRule>
    <cfRule type="expression" dxfId="31840" priority="285">
      <formula>$F44="Cancelada"</formula>
    </cfRule>
    <cfRule type="expression" dxfId="31839" priority="234">
      <formula>(#REF!=0)*(#REF!&lt;&gt;"")*(LEN(#REF!)=0)*(($F48="")+($F48="En curso"))</formula>
    </cfRule>
    <cfRule type="expression" dxfId="31838" priority="290">
      <formula>(#REF!=0)*(#REF!&lt;&gt;"")*(LEN(#REF!)=0)*(($F44="")+($F44="En curso"))</formula>
    </cfRule>
    <cfRule type="expression" dxfId="31837" priority="230">
      <formula>$F48="Pausada"</formula>
    </cfRule>
    <cfRule type="expression" dxfId="31836" priority="229">
      <formula>$F48="Cancelada"</formula>
    </cfRule>
    <cfRule type="expression" dxfId="31835" priority="286">
      <formula>$F44="Pausada"</formula>
    </cfRule>
    <cfRule type="expression" dxfId="31834" priority="287">
      <formula>$F44="Para hoy"</formula>
    </cfRule>
  </conditionalFormatting>
  <conditionalFormatting sqref="D16:D17">
    <cfRule type="expression" dxfId="31833" priority="254">
      <formula>$F52="Pausada"</formula>
    </cfRule>
    <cfRule type="expression" dxfId="31832" priority="255">
      <formula>$F52="Para hoy"</formula>
    </cfRule>
    <cfRule type="expression" dxfId="31831" priority="256">
      <formula>$F52="En curso"</formula>
    </cfRule>
    <cfRule type="expression" dxfId="31830" priority="257">
      <formula>$F52="Completada"</formula>
    </cfRule>
    <cfRule type="expression" dxfId="31829" priority="258">
      <formula>(#REF!=0)*(#REF!&lt;&gt;"")*(LEN(#REF!)=0)*(($F52="")+($F52="En curso"))</formula>
    </cfRule>
    <cfRule type="expression" dxfId="31828" priority="259">
      <formula>(#REF!&lt;0)*(LEN(#REF!)=0)*(($F52="")+($F52="En curso"))</formula>
    </cfRule>
    <cfRule type="expression" dxfId="31827" priority="297">
      <formula>$F48="Pausada"</formula>
    </cfRule>
    <cfRule type="expression" dxfId="31826" priority="295">
      <formula>$F48="Vencida"</formula>
    </cfRule>
    <cfRule type="expression" dxfId="31825" priority="296">
      <formula>$F48="Cancelada"</formula>
    </cfRule>
    <cfRule type="expression" dxfId="31824" priority="298">
      <formula>$F48="Para hoy"</formula>
    </cfRule>
    <cfRule type="expression" dxfId="31823" priority="299">
      <formula>$F48="En curso"</formula>
    </cfRule>
    <cfRule type="expression" dxfId="31822" priority="300">
      <formula>$F48="Completada"</formula>
    </cfRule>
    <cfRule type="expression" dxfId="31821" priority="302">
      <formula>(#REF!&lt;0)*(LEN(#REF!)=0)*(($F48="")+($F48="En curso"))</formula>
    </cfRule>
    <cfRule type="expression" dxfId="31820" priority="253">
      <formula>$F52="Cancelada"</formula>
    </cfRule>
    <cfRule type="expression" dxfId="31819" priority="252">
      <formula>$F52="Vencida"</formula>
    </cfRule>
    <cfRule type="expression" dxfId="31818" priority="301">
      <formula>(#REF!=0)*(#REF!&lt;&gt;"")*(LEN(#REF!)=0)*(($F48="")+($F48="En curso"))</formula>
    </cfRule>
  </conditionalFormatting>
  <conditionalFormatting sqref="D18">
    <cfRule type="expression" dxfId="31817" priority="153">
      <formula>$F40="Vencida"</formula>
    </cfRule>
    <cfRule type="expression" dxfId="31816" priority="159">
      <formula>(#REF!=0)*(#REF!&lt;&gt;"")*(LEN(#REF!)=0)*(($F40="")+($F40="En curso"))</formula>
    </cfRule>
    <cfRule type="expression" dxfId="31815" priority="157">
      <formula>$F40="En curso"</formula>
    </cfRule>
    <cfRule type="expression" dxfId="31814" priority="156">
      <formula>$F40="Para hoy"</formula>
    </cfRule>
    <cfRule type="expression" dxfId="31813" priority="155">
      <formula>$F40="Pausada"</formula>
    </cfRule>
    <cfRule type="expression" dxfId="31812" priority="154">
      <formula>$F40="Cancelada"</formula>
    </cfRule>
    <cfRule type="expression" dxfId="31811" priority="152">
      <formula>(#REF!&lt;0)*(LEN(#REF!)=0)*(($F40="")+($F40="En curso"))</formula>
    </cfRule>
    <cfRule type="expression" dxfId="31810" priority="150">
      <formula>$F40="Completada"</formula>
    </cfRule>
    <cfRule type="expression" dxfId="31809" priority="149">
      <formula>$F40="En curso"</formula>
    </cfRule>
    <cfRule type="expression" dxfId="31808" priority="148">
      <formula>$F40="Para hoy"</formula>
    </cfRule>
    <cfRule type="expression" dxfId="31807" priority="147">
      <formula>$F40="Pausada"</formula>
    </cfRule>
    <cfRule type="expression" dxfId="31806" priority="145">
      <formula>$F40="Vencida"</formula>
    </cfRule>
    <cfRule type="expression" dxfId="31805" priority="146">
      <formula>$F40="Cancelada"</formula>
    </cfRule>
    <cfRule type="expression" dxfId="31804" priority="158">
      <formula>$F40="Completada"</formula>
    </cfRule>
    <cfRule type="expression" dxfId="31803" priority="160">
      <formula>(#REF!&lt;0)*(LEN(#REF!)=0)*(($F40="")+($F40="En curso"))</formula>
    </cfRule>
    <cfRule type="expression" dxfId="31802" priority="151">
      <formula>(#REF!=0)*(#REF!&lt;&gt;"")*(LEN(#REF!)=0)*(($F40="")+($F40="En curso"))</formula>
    </cfRule>
  </conditionalFormatting>
  <conditionalFormatting sqref="D19">
    <cfRule type="expression" dxfId="31801" priority="183">
      <formula>(#REF!=0)*(#REF!&lt;&gt;"")*(LEN(#REF!)=0)*(($F49="")+($F49="En curso"))</formula>
    </cfRule>
    <cfRule type="expression" dxfId="31800" priority="182">
      <formula>$F49="Completada"</formula>
    </cfRule>
    <cfRule type="expression" dxfId="31799" priority="180">
      <formula>$F49="Para hoy"</formula>
    </cfRule>
    <cfRule type="expression" dxfId="31798" priority="179">
      <formula>$F49="Pausada"</formula>
    </cfRule>
    <cfRule type="expression" dxfId="31797" priority="178">
      <formula>$F49="Cancelada"</formula>
    </cfRule>
    <cfRule type="expression" dxfId="31796" priority="177">
      <formula>$F49="Vencida"</formula>
    </cfRule>
    <cfRule type="expression" dxfId="31795" priority="181">
      <formula>$F49="En curso"</formula>
    </cfRule>
    <cfRule type="expression" dxfId="31794" priority="184">
      <formula>(#REF!&lt;0)*(LEN(#REF!)=0)*(($F49="")+($F49="En curso"))</formula>
    </cfRule>
  </conditionalFormatting>
  <conditionalFormatting sqref="D19:D20">
    <cfRule type="expression" dxfId="31793" priority="161">
      <formula>#REF!="Vencida"</formula>
    </cfRule>
    <cfRule type="expression" dxfId="31792" priority="162">
      <formula>#REF!="Cancelada"</formula>
    </cfRule>
    <cfRule type="expression" dxfId="31791" priority="163">
      <formula>#REF!="Pausada"</formula>
    </cfRule>
    <cfRule type="expression" dxfId="31790" priority="164">
      <formula>#REF!="Para hoy"</formula>
    </cfRule>
    <cfRule type="expression" dxfId="31789" priority="168">
      <formula>(#REF!&lt;0)*(LEN(#REF!)=0)*((#REF!="")+(#REF!="En curso"))</formula>
    </cfRule>
    <cfRule type="expression" dxfId="31788" priority="167">
      <formula>(#REF!=0)*(#REF!&lt;&gt;"")*(LEN(#REF!)=0)*((#REF!="")+(#REF!="En curso"))</formula>
    </cfRule>
    <cfRule type="expression" dxfId="31787" priority="166">
      <formula>#REF!="Completada"</formula>
    </cfRule>
    <cfRule type="expression" dxfId="31786" priority="165">
      <formula>#REF!="En curso"</formula>
    </cfRule>
  </conditionalFormatting>
  <conditionalFormatting sqref="D24:D25">
    <cfRule type="expression" dxfId="31785" priority="378">
      <formula>$F56="Para hoy"</formula>
    </cfRule>
    <cfRule type="expression" dxfId="31784" priority="377">
      <formula>$F56="Pausada"</formula>
    </cfRule>
    <cfRule type="expression" dxfId="31783" priority="376">
      <formula>$F56="Cancelada"</formula>
    </cfRule>
    <cfRule type="expression" dxfId="31782" priority="375">
      <formula>$F56="Vencida"</formula>
    </cfRule>
    <cfRule type="expression" dxfId="31781" priority="366">
      <formula>(#REF!&lt;0)*(LEN(#REF!)=0)*((#REF!="")+(#REF!="En curso"))</formula>
    </cfRule>
    <cfRule type="expression" dxfId="31780" priority="365">
      <formula>(#REF!=0)*(#REF!&lt;&gt;"")*(LEN(#REF!)=0)*((#REF!="")+(#REF!="En curso"))</formula>
    </cfRule>
    <cfRule type="expression" dxfId="31779" priority="364">
      <formula>#REF!="Completada"</formula>
    </cfRule>
    <cfRule type="expression" dxfId="31778" priority="363">
      <formula>#REF!="En curso"</formula>
    </cfRule>
    <cfRule type="expression" dxfId="31777" priority="362">
      <formula>#REF!="Para hoy"</formula>
    </cfRule>
    <cfRule type="expression" dxfId="31776" priority="361">
      <formula>#REF!="Pausada"</formula>
    </cfRule>
    <cfRule type="expression" dxfId="31775" priority="360">
      <formula>#REF!="Cancelada"</formula>
    </cfRule>
    <cfRule type="expression" dxfId="31774" priority="379">
      <formula>$F56="En curso"</formula>
    </cfRule>
    <cfRule type="expression" dxfId="31773" priority="382">
      <formula>(#REF!&lt;0)*(LEN(#REF!)=0)*(($F56="")+($F56="En curso"))</formula>
    </cfRule>
    <cfRule type="expression" dxfId="31772" priority="359">
      <formula>#REF!="Vencida"</formula>
    </cfRule>
    <cfRule type="expression" dxfId="31771" priority="380">
      <formula>$F56="Completada"</formula>
    </cfRule>
    <cfRule type="expression" dxfId="31770" priority="381">
      <formula>(#REF!=0)*(#REF!&lt;&gt;"")*(LEN(#REF!)=0)*(($F56="")+($F56="En curso"))</formula>
    </cfRule>
  </conditionalFormatting>
  <conditionalFormatting sqref="D25">
    <cfRule type="expression" dxfId="31769" priority="415">
      <formula>#REF!="Vencida"</formula>
    </cfRule>
    <cfRule type="expression" dxfId="31768" priority="416">
      <formula>#REF!="Cancelada"</formula>
    </cfRule>
    <cfRule type="expression" dxfId="31767" priority="417">
      <formula>#REF!="Pausada"</formula>
    </cfRule>
    <cfRule type="expression" dxfId="31766" priority="418">
      <formula>#REF!="Para hoy"</formula>
    </cfRule>
    <cfRule type="expression" dxfId="31765" priority="419">
      <formula>#REF!="En curso"</formula>
    </cfRule>
    <cfRule type="expression" dxfId="31764" priority="420">
      <formula>#REF!="Completada"</formula>
    </cfRule>
    <cfRule type="expression" dxfId="31763" priority="421">
      <formula>(#REF!=0)*(#REF!&lt;&gt;"")*(LEN(#REF!)=0)*((#REF!="")+(#REF!="En curso"))</formula>
    </cfRule>
    <cfRule type="expression" dxfId="31762" priority="422">
      <formula>(#REF!&lt;0)*(LEN(#REF!)=0)*((#REF!="")+(#REF!="En curso"))</formula>
    </cfRule>
  </conditionalFormatting>
  <conditionalFormatting sqref="D26">
    <cfRule type="expression" dxfId="31761" priority="337">
      <formula>$F47="Pausada"</formula>
    </cfRule>
    <cfRule type="expression" dxfId="31760" priority="336">
      <formula>$F47="Cancelada"</formula>
    </cfRule>
    <cfRule type="expression" dxfId="31759" priority="335">
      <formula>$F47="Vencida"</formula>
    </cfRule>
    <cfRule type="expression" dxfId="31758" priority="350">
      <formula>(#REF!&lt;0)*(LEN(#REF!)=0)*(($F47="")+($F47="En curso"))</formula>
    </cfRule>
    <cfRule type="expression" dxfId="31757" priority="349">
      <formula>(#REF!=0)*(#REF!&lt;&gt;"")*(LEN(#REF!)=0)*(($F47="")+($F47="En curso"))</formula>
    </cfRule>
    <cfRule type="expression" dxfId="31756" priority="348">
      <formula>$F47="Completada"</formula>
    </cfRule>
    <cfRule type="expression" dxfId="31755" priority="347">
      <formula>$F47="En curso"</formula>
    </cfRule>
    <cfRule type="expression" dxfId="31754" priority="346">
      <formula>$F47="Para hoy"</formula>
    </cfRule>
    <cfRule type="expression" dxfId="31753" priority="345">
      <formula>$F47="Pausada"</formula>
    </cfRule>
    <cfRule type="expression" dxfId="31752" priority="344">
      <formula>$F47="Cancelada"</formula>
    </cfRule>
    <cfRule type="expression" dxfId="31751" priority="343">
      <formula>$F47="Vencida"</formula>
    </cfRule>
    <cfRule type="expression" dxfId="31750" priority="342">
      <formula>(#REF!&lt;0)*(LEN(#REF!)=0)*(($F47="")+($F47="En curso"))</formula>
    </cfRule>
    <cfRule type="expression" dxfId="31749" priority="341">
      <formula>(#REF!=0)*(#REF!&lt;&gt;"")*(LEN(#REF!)=0)*(($F47="")+($F47="En curso"))</formula>
    </cfRule>
    <cfRule type="expression" dxfId="31748" priority="340">
      <formula>$F47="Completada"</formula>
    </cfRule>
    <cfRule type="expression" dxfId="31747" priority="339">
      <formula>$F47="En curso"</formula>
    </cfRule>
    <cfRule type="expression" dxfId="31746" priority="338">
      <formula>$F47="Para hoy"</formula>
    </cfRule>
  </conditionalFormatting>
  <conditionalFormatting sqref="D27">
    <cfRule type="expression" dxfId="31745" priority="414">
      <formula>(#REF!&lt;0)*(LEN(#REF!)=0)*(($F50="")+($F50="En curso"))</formula>
    </cfRule>
    <cfRule type="expression" dxfId="31744" priority="409">
      <formula>$F50="Pausada"</formula>
    </cfRule>
    <cfRule type="expression" dxfId="31743" priority="410">
      <formula>$F50="Para hoy"</formula>
    </cfRule>
    <cfRule type="expression" dxfId="31742" priority="411">
      <formula>$F50="En curso"</formula>
    </cfRule>
    <cfRule type="expression" dxfId="31741" priority="412">
      <formula>$F50="Completada"</formula>
    </cfRule>
    <cfRule type="expression" dxfId="31740" priority="413">
      <formula>(#REF!=0)*(#REF!&lt;&gt;"")*(LEN(#REF!)=0)*(($F50="")+($F50="En curso"))</formula>
    </cfRule>
    <cfRule type="expression" dxfId="31739" priority="399">
      <formula>$F54="Vencida"</formula>
    </cfRule>
    <cfRule type="expression" dxfId="31738" priority="400">
      <formula>$F54="Cancelada"</formula>
    </cfRule>
    <cfRule type="expression" dxfId="31737" priority="401">
      <formula>$F54="Pausada"</formula>
    </cfRule>
    <cfRule type="expression" dxfId="31736" priority="402">
      <formula>$F54="Para hoy"</formula>
    </cfRule>
    <cfRule type="expression" dxfId="31735" priority="403">
      <formula>$F54="En curso"</formula>
    </cfRule>
    <cfRule type="expression" dxfId="31734" priority="405">
      <formula>(#REF!=0)*(#REF!&lt;&gt;"")*(LEN(#REF!)=0)*(($F54="")+($F54="En curso"))</formula>
    </cfRule>
    <cfRule type="expression" dxfId="31733" priority="407">
      <formula>$F50="Vencida"</formula>
    </cfRule>
    <cfRule type="expression" dxfId="31732" priority="404">
      <formula>$F54="Completada"</formula>
    </cfRule>
    <cfRule type="expression" dxfId="31731" priority="408">
      <formula>$F50="Cancelada"</formula>
    </cfRule>
    <cfRule type="expression" dxfId="31730" priority="406">
      <formula>(#REF!&lt;0)*(LEN(#REF!)=0)*(($F54="")+($F54="En curso"))</formula>
    </cfRule>
  </conditionalFormatting>
  <conditionalFormatting sqref="D29">
    <cfRule type="expression" dxfId="31729" priority="319">
      <formula>$F53="Vencida"</formula>
    </cfRule>
    <cfRule type="expression" dxfId="31728" priority="324">
      <formula>$F53="Completada"</formula>
    </cfRule>
    <cfRule type="expression" dxfId="31727" priority="323">
      <formula>$F53="En curso"</formula>
    </cfRule>
    <cfRule type="expression" dxfId="31726" priority="322">
      <formula>$F53="Para hoy"</formula>
    </cfRule>
    <cfRule type="expression" dxfId="31725" priority="321">
      <formula>$F53="Pausada"</formula>
    </cfRule>
    <cfRule type="expression" dxfId="31724" priority="320">
      <formula>$F53="Cancelada"</formula>
    </cfRule>
    <cfRule type="expression" dxfId="31723" priority="325">
      <formula>(#REF!=0)*(#REF!&lt;&gt;"")*(LEN(#REF!)=0)*(($F53="")+($F53="En curso"))</formula>
    </cfRule>
    <cfRule type="expression" dxfId="31722" priority="326">
      <formula>(#REF!&lt;0)*(LEN(#REF!)=0)*(($F53="")+($F53="En curso"))</formula>
    </cfRule>
  </conditionalFormatting>
  <conditionalFormatting sqref="D30 D48:D53">
    <cfRule type="expression" dxfId="31721" priority="1168">
      <formula>$F56="En curso"</formula>
    </cfRule>
    <cfRule type="expression" dxfId="31720" priority="1169">
      <formula>$F56="Completada"</formula>
    </cfRule>
    <cfRule type="expression" dxfId="31719" priority="1170">
      <formula>(#REF!=0)*(#REF!&lt;&gt;"")*(LEN(#REF!)=0)*(($F56="")+($F56="En curso"))</formula>
    </cfRule>
    <cfRule type="expression" dxfId="31718" priority="1171">
      <formula>(#REF!&lt;0)*(LEN(#REF!)=0)*(($F56="")+($F56="En curso"))</formula>
    </cfRule>
    <cfRule type="expression" dxfId="31717" priority="1164">
      <formula>$F56="Vencida"</formula>
    </cfRule>
    <cfRule type="expression" dxfId="31716" priority="1167">
      <formula>$F56="Para hoy"</formula>
    </cfRule>
    <cfRule type="expression" dxfId="31715" priority="1166">
      <formula>$F56="Pausada"</formula>
    </cfRule>
    <cfRule type="expression" dxfId="31714" priority="1165">
      <formula>$F56="Cancelada"</formula>
    </cfRule>
  </conditionalFormatting>
  <conditionalFormatting sqref="D30">
    <cfRule type="expression" dxfId="31713" priority="1172">
      <formula>$F61="Vencida"</formula>
    </cfRule>
    <cfRule type="expression" dxfId="31712" priority="1173">
      <formula>$F61="Cancelada"</formula>
    </cfRule>
    <cfRule type="expression" dxfId="31711" priority="1179">
      <formula>(#REF!&lt;0)*(LEN(#REF!)=0)*(($F61="")+($F61="En curso"))</formula>
    </cfRule>
    <cfRule type="expression" dxfId="31710" priority="1178">
      <formula>(#REF!=0)*(#REF!&lt;&gt;"")*(LEN(#REF!)=0)*(($F61="")+($F61="En curso"))</formula>
    </cfRule>
    <cfRule type="expression" dxfId="31709" priority="1177">
      <formula>$F61="Completada"</formula>
    </cfRule>
    <cfRule type="expression" dxfId="31708" priority="1176">
      <formula>$F61="En curso"</formula>
    </cfRule>
    <cfRule type="expression" dxfId="31707" priority="1175">
      <formula>$F61="Para hoy"</formula>
    </cfRule>
    <cfRule type="expression" dxfId="31706" priority="1174">
      <formula>$F61="Pausada"</formula>
    </cfRule>
  </conditionalFormatting>
  <conditionalFormatting sqref="D31">
    <cfRule type="expression" dxfId="31705" priority="1113">
      <formula>#REF!="Completada"</formula>
    </cfRule>
    <cfRule type="expression" dxfId="31704" priority="1112">
      <formula>#REF!="En curso"</formula>
    </cfRule>
    <cfRule type="expression" dxfId="31703" priority="1111">
      <formula>#REF!="Para hoy"</formula>
    </cfRule>
    <cfRule type="expression" dxfId="31702" priority="1110">
      <formula>#REF!="Pausada"</formula>
    </cfRule>
    <cfRule type="expression" dxfId="31701" priority="1108">
      <formula>#REF!="Vencida"</formula>
    </cfRule>
    <cfRule type="expression" dxfId="31700" priority="1129">
      <formula>$F61="Completada"</formula>
    </cfRule>
    <cfRule type="expression" dxfId="31699" priority="1115">
      <formula>(#REF!&lt;0)*(LEN(#REF!)=0)*((#REF!="")+(#REF!="En curso"))</formula>
    </cfRule>
    <cfRule type="expression" dxfId="31698" priority="1124">
      <formula>$F61="Vencida"</formula>
    </cfRule>
    <cfRule type="expression" dxfId="31697" priority="1125">
      <formula>$F61="Cancelada"</formula>
    </cfRule>
    <cfRule type="expression" dxfId="31696" priority="1126">
      <formula>$F61="Pausada"</formula>
    </cfRule>
    <cfRule type="expression" dxfId="31695" priority="1127">
      <formula>$F61="Para hoy"</formula>
    </cfRule>
    <cfRule type="expression" dxfId="31694" priority="1128">
      <formula>$F61="En curso"</formula>
    </cfRule>
    <cfRule type="expression" dxfId="31693" priority="1109">
      <formula>#REF!="Cancelada"</formula>
    </cfRule>
    <cfRule type="expression" dxfId="31692" priority="1131">
      <formula>(#REF!&lt;0)*(LEN(#REF!)=0)*(($F61="")+($F61="En curso"))</formula>
    </cfRule>
    <cfRule type="expression" dxfId="31691" priority="1130">
      <formula>(#REF!=0)*(#REF!&lt;&gt;"")*(LEN(#REF!)=0)*(($F61="")+($F61="En curso"))</formula>
    </cfRule>
    <cfRule type="expression" dxfId="31690" priority="1114">
      <formula>(#REF!=0)*(#REF!&lt;&gt;"")*(LEN(#REF!)=0)*((#REF!="")+(#REF!="En curso"))</formula>
    </cfRule>
  </conditionalFormatting>
  <conditionalFormatting sqref="D32:D33">
    <cfRule type="expression" dxfId="31689" priority="990">
      <formula>$F63="Vencida"</formula>
    </cfRule>
    <cfRule type="expression" dxfId="31688" priority="992">
      <formula>$F63="Pausada"</formula>
    </cfRule>
    <cfRule type="expression" dxfId="31687" priority="993">
      <formula>$F63="Para hoy"</formula>
    </cfRule>
    <cfRule type="expression" dxfId="31686" priority="994">
      <formula>$F63="En curso"</formula>
    </cfRule>
    <cfRule type="expression" dxfId="31685" priority="995">
      <formula>$F63="Completada"</formula>
    </cfRule>
    <cfRule type="expression" dxfId="31684" priority="996">
      <formula>(#REF!=0)*(#REF!&lt;&gt;"")*(LEN(#REF!)=0)*(($F63="")+($F63="En curso"))</formula>
    </cfRule>
    <cfRule type="expression" dxfId="31683" priority="997">
      <formula>(#REF!&lt;0)*(LEN(#REF!)=0)*(($F63="")+($F63="En curso"))</formula>
    </cfRule>
    <cfRule type="expression" dxfId="31682" priority="991">
      <formula>$F63="Cancelada"</formula>
    </cfRule>
  </conditionalFormatting>
  <conditionalFormatting sqref="D33:D34">
    <cfRule type="expression" dxfId="31681" priority="962">
      <formula>(#REF!&lt;0)*(LEN(#REF!)=0)*(($F59="")+($F59="En curso"))</formula>
    </cfRule>
    <cfRule type="expression" dxfId="31680" priority="961">
      <formula>(#REF!=0)*(#REF!&lt;&gt;"")*(LEN(#REF!)=0)*(($F59="")+($F59="En curso"))</formula>
    </cfRule>
    <cfRule type="expression" dxfId="31679" priority="955">
      <formula>$F59="Vencida"</formula>
    </cfRule>
    <cfRule type="expression" dxfId="31678" priority="956">
      <formula>$F59="Cancelada"</formula>
    </cfRule>
    <cfRule type="expression" dxfId="31677" priority="957">
      <formula>$F59="Pausada"</formula>
    </cfRule>
    <cfRule type="expression" dxfId="31676" priority="958">
      <formula>$F59="Para hoy"</formula>
    </cfRule>
    <cfRule type="expression" dxfId="31675" priority="959">
      <formula>$F59="En curso"</formula>
    </cfRule>
    <cfRule type="expression" dxfId="31674" priority="960">
      <formula>$F59="Completada"</formula>
    </cfRule>
  </conditionalFormatting>
  <conditionalFormatting sqref="D34:D35">
    <cfRule type="expression" dxfId="31673" priority="849">
      <formula>$F60="Pausada"</formula>
    </cfRule>
    <cfRule type="expression" dxfId="31672" priority="850">
      <formula>$F60="Para hoy"</formula>
    </cfRule>
    <cfRule type="expression" dxfId="31671" priority="848">
      <formula>$F60="Cancelada"</formula>
    </cfRule>
    <cfRule type="expression" dxfId="31670" priority="853">
      <formula>(#REF!=0)*(#REF!&lt;&gt;"")*(LEN(#REF!)=0)*(($F60="")+($F60="En curso"))</formula>
    </cfRule>
    <cfRule type="expression" dxfId="31669" priority="851">
      <formula>$F60="En curso"</formula>
    </cfRule>
    <cfRule type="expression" dxfId="31668" priority="854">
      <formula>(#REF!&lt;0)*(LEN(#REF!)=0)*(($F60="")+($F60="En curso"))</formula>
    </cfRule>
    <cfRule type="expression" dxfId="31667" priority="847">
      <formula>$F60="Vencida"</formula>
    </cfRule>
    <cfRule type="expression" dxfId="31666" priority="852">
      <formula>$F60="Completada"</formula>
    </cfRule>
  </conditionalFormatting>
  <conditionalFormatting sqref="D35">
    <cfRule type="expression" dxfId="31665" priority="856">
      <formula>$F66="Cancelada"</formula>
    </cfRule>
    <cfRule type="expression" dxfId="31664" priority="855">
      <formula>$F66="Vencida"</formula>
    </cfRule>
    <cfRule type="expression" dxfId="31663" priority="861">
      <formula>(#REF!=0)*(#REF!&lt;&gt;"")*(LEN(#REF!)=0)*(($F66="")+($F66="En curso"))</formula>
    </cfRule>
    <cfRule type="expression" dxfId="31662" priority="858">
      <formula>$F66="Para hoy"</formula>
    </cfRule>
    <cfRule type="expression" dxfId="31661" priority="857">
      <formula>$F66="Pausada"</formula>
    </cfRule>
    <cfRule type="expression" dxfId="31660" priority="862">
      <formula>(#REF!&lt;0)*(LEN(#REF!)=0)*(($F66="")+($F66="En curso"))</formula>
    </cfRule>
    <cfRule type="expression" dxfId="31659" priority="859">
      <formula>$F66="En curso"</formula>
    </cfRule>
    <cfRule type="expression" dxfId="31658" priority="860">
      <formula>$F66="Completada"</formula>
    </cfRule>
  </conditionalFormatting>
  <conditionalFormatting sqref="D36">
    <cfRule type="expression" dxfId="31657" priority="1433">
      <formula>$F61="Completada"</formula>
    </cfRule>
    <cfRule type="expression" dxfId="31656" priority="1432">
      <formula>$F61="En curso"</formula>
    </cfRule>
    <cfRule type="expression" dxfId="31655" priority="1435">
      <formula>(#REF!&lt;0)*(LEN(#REF!)=0)*(($F61="")+($F61="En curso"))</formula>
    </cfRule>
    <cfRule type="expression" dxfId="31654" priority="1434">
      <formula>(#REF!=0)*(#REF!&lt;&gt;"")*(LEN(#REF!)=0)*(($F61="")+($F61="En curso"))</formula>
    </cfRule>
    <cfRule type="expression" dxfId="31653" priority="1430">
      <formula>$F61="Pausada"</formula>
    </cfRule>
    <cfRule type="expression" dxfId="31652" priority="1429">
      <formula>$F61="Cancelada"</formula>
    </cfRule>
    <cfRule type="expression" dxfId="31651" priority="1428">
      <formula>$F61="Vencida"</formula>
    </cfRule>
    <cfRule type="expression" dxfId="31650" priority="1431">
      <formula>$F61="Para hoy"</formula>
    </cfRule>
  </conditionalFormatting>
  <conditionalFormatting sqref="D37">
    <cfRule type="expression" dxfId="31649" priority="1423">
      <formula>$F61="Para hoy"</formula>
    </cfRule>
    <cfRule type="expression" dxfId="31648" priority="1426">
      <formula>(#REF!=0)*(#REF!&lt;&gt;"")*(LEN(#REF!)=0)*(($F61="")+($F61="En curso"))</formula>
    </cfRule>
    <cfRule type="expression" dxfId="31647" priority="1425">
      <formula>$F61="Completada"</formula>
    </cfRule>
    <cfRule type="expression" dxfId="31646" priority="1424">
      <formula>$F61="En curso"</formula>
    </cfRule>
    <cfRule type="expression" dxfId="31645" priority="1421">
      <formula>$F61="Cancelada"</formula>
    </cfRule>
    <cfRule type="expression" dxfId="31644" priority="1420">
      <formula>$F61="Vencida"</formula>
    </cfRule>
    <cfRule type="expression" dxfId="31643" priority="1422">
      <formula>$F61="Pausada"</formula>
    </cfRule>
    <cfRule type="expression" dxfId="31642" priority="1427">
      <formula>(#REF!&lt;0)*(LEN(#REF!)=0)*(($F61="")+($F61="En curso"))</formula>
    </cfRule>
  </conditionalFormatting>
  <conditionalFormatting sqref="D42">
    <cfRule type="expression" dxfId="31641" priority="585">
      <formula>$F68="Vencida"</formula>
    </cfRule>
    <cfRule type="expression" dxfId="31640" priority="586">
      <formula>$F68="Cancelada"</formula>
    </cfRule>
    <cfRule type="expression" dxfId="31639" priority="587">
      <formula>$F68="Pausada"</formula>
    </cfRule>
    <cfRule type="expression" dxfId="31638" priority="588">
      <formula>$F68="Para hoy"</formula>
    </cfRule>
    <cfRule type="expression" dxfId="31637" priority="589">
      <formula>$F68="En curso"</formula>
    </cfRule>
    <cfRule type="expression" dxfId="31636" priority="591">
      <formula>(#REF!=0)*(#REF!&lt;&gt;"")*(LEN(#REF!)=0)*(($F68="")+($F68="En curso"))</formula>
    </cfRule>
    <cfRule type="expression" dxfId="31635" priority="601">
      <formula>$F68="Vencida"</formula>
    </cfRule>
    <cfRule type="expression" dxfId="31634" priority="590">
      <formula>$F68="Completada"</formula>
    </cfRule>
    <cfRule type="expression" dxfId="31633" priority="592">
      <formula>(#REF!&lt;0)*(LEN(#REF!)=0)*(($F68="")+($F68="En curso"))</formula>
    </cfRule>
    <cfRule type="expression" dxfId="31632" priority="603">
      <formula>$F68="Pausada"</formula>
    </cfRule>
    <cfRule type="expression" dxfId="31631" priority="608">
      <formula>(#REF!&lt;0)*(LEN(#REF!)=0)*(($F68="")+($F68="En curso"))</formula>
    </cfRule>
    <cfRule type="expression" dxfId="31630" priority="607">
      <formula>(#REF!=0)*(#REF!&lt;&gt;"")*(LEN(#REF!)=0)*(($F68="")+($F68="En curso"))</formula>
    </cfRule>
    <cfRule type="expression" dxfId="31629" priority="606">
      <formula>$F68="Completada"</formula>
    </cfRule>
    <cfRule type="expression" dxfId="31628" priority="605">
      <formula>$F68="En curso"</formula>
    </cfRule>
    <cfRule type="expression" dxfId="31627" priority="604">
      <formula>$F68="Para hoy"</formula>
    </cfRule>
    <cfRule type="expression" dxfId="31626" priority="602">
      <formula>$F68="Cancelada"</formula>
    </cfRule>
  </conditionalFormatting>
  <conditionalFormatting sqref="D43:D44">
    <cfRule type="expression" dxfId="31625" priority="542">
      <formula>$F65="Completada"</formula>
    </cfRule>
    <cfRule type="expression" dxfId="31624" priority="543">
      <formula>(#REF!=0)*(#REF!&lt;&gt;"")*(LEN(#REF!)=0)*(($F65="")+($F65="En curso"))</formula>
    </cfRule>
    <cfRule type="expression" dxfId="31623" priority="544">
      <formula>(#REF!&lt;0)*(LEN(#REF!)=0)*(($F65="")+($F65="En curso"))</formula>
    </cfRule>
    <cfRule type="expression" dxfId="31622" priority="545">
      <formula>$F65="Vencida"</formula>
    </cfRule>
    <cfRule type="expression" dxfId="31621" priority="546">
      <formula>$F65="Cancelada"</formula>
    </cfRule>
    <cfRule type="expression" dxfId="31620" priority="547">
      <formula>$F65="Pausada"</formula>
    </cfRule>
    <cfRule type="expression" dxfId="31619" priority="548">
      <formula>$F65="Para hoy"</formula>
    </cfRule>
    <cfRule type="expression" dxfId="31618" priority="549">
      <formula>$F65="En curso"</formula>
    </cfRule>
    <cfRule type="expression" dxfId="31617" priority="550">
      <formula>$F65="Completada"</formula>
    </cfRule>
    <cfRule type="expression" dxfId="31616" priority="551">
      <formula>(#REF!=0)*(#REF!&lt;&gt;"")*(LEN(#REF!)=0)*(($F65="")+($F65="En curso"))</formula>
    </cfRule>
    <cfRule type="expression" dxfId="31615" priority="552">
      <formula>(#REF!&lt;0)*(LEN(#REF!)=0)*(($F65="")+($F65="En curso"))</formula>
    </cfRule>
    <cfRule type="expression" dxfId="31614" priority="537">
      <formula>$F65="Vencida"</formula>
    </cfRule>
    <cfRule type="expression" dxfId="31613" priority="538">
      <formula>$F65="Cancelada"</formula>
    </cfRule>
    <cfRule type="expression" dxfId="31612" priority="540">
      <formula>$F65="Para hoy"</formula>
    </cfRule>
    <cfRule type="expression" dxfId="31611" priority="541">
      <formula>$F65="En curso"</formula>
    </cfRule>
    <cfRule type="expression" dxfId="31610" priority="539">
      <formula>$F65="Pausada"</formula>
    </cfRule>
  </conditionalFormatting>
  <conditionalFormatting sqref="D45">
    <cfRule type="expression" dxfId="31609" priority="914">
      <formula>$F75="Cancelada"</formula>
    </cfRule>
    <cfRule type="expression" dxfId="31608" priority="913">
      <formula>$F75="Vencida"</formula>
    </cfRule>
    <cfRule type="expression" dxfId="31607" priority="933">
      <formula>$F71="En curso"</formula>
    </cfRule>
    <cfRule type="expression" dxfId="31606" priority="935">
      <formula>(#REF!=0)*(#REF!&lt;&gt;"")*(LEN(#REF!)=0)*(($F71="")+($F71="En curso"))</formula>
    </cfRule>
    <cfRule type="expression" dxfId="31605" priority="934">
      <formula>$F71="Completada"</formula>
    </cfRule>
    <cfRule type="expression" dxfId="31604" priority="932">
      <formula>$F71="Para hoy"</formula>
    </cfRule>
    <cfRule type="expression" dxfId="31603" priority="931">
      <formula>$F71="Pausada"</formula>
    </cfRule>
    <cfRule type="expression" dxfId="31602" priority="930">
      <formula>$F71="Cancelada"</formula>
    </cfRule>
    <cfRule type="expression" dxfId="31601" priority="929">
      <formula>$F71="Vencida"</formula>
    </cfRule>
    <cfRule type="expression" dxfId="31600" priority="920">
      <formula>(#REF!&lt;0)*(LEN(#REF!)=0)*(($F75="")+($F75="En curso"))</formula>
    </cfRule>
    <cfRule type="expression" dxfId="31599" priority="919">
      <formula>(#REF!=0)*(#REF!&lt;&gt;"")*(LEN(#REF!)=0)*(($F75="")+($F75="En curso"))</formula>
    </cfRule>
    <cfRule type="expression" dxfId="31598" priority="918">
      <formula>$F75="Completada"</formula>
    </cfRule>
    <cfRule type="expression" dxfId="31597" priority="917">
      <formula>$F75="En curso"</formula>
    </cfRule>
    <cfRule type="expression" dxfId="31596" priority="916">
      <formula>$F75="Para hoy"</formula>
    </cfRule>
    <cfRule type="expression" dxfId="31595" priority="936">
      <formula>(#REF!&lt;0)*(LEN(#REF!)=0)*(($F71="")+($F71="En curso"))</formula>
    </cfRule>
    <cfRule type="expression" dxfId="31594" priority="915">
      <formula>$F75="Pausada"</formula>
    </cfRule>
  </conditionalFormatting>
  <conditionalFormatting sqref="D46">
    <cfRule type="expression" dxfId="31593" priority="1282">
      <formula>#REF!="En curso"</formula>
    </cfRule>
    <cfRule type="expression" dxfId="31592" priority="1256">
      <formula>$F77="Pausada"</formula>
    </cfRule>
    <cfRule type="expression" dxfId="31591" priority="1257">
      <formula>$F77="Para hoy"</formula>
    </cfRule>
    <cfRule type="expression" dxfId="31590" priority="1258">
      <formula>$F77="En curso"</formula>
    </cfRule>
    <cfRule type="expression" dxfId="31589" priority="1261">
      <formula>(#REF!&lt;0)*(LEN(#REF!)=0)*(($F77="")+($F77="En curso"))</formula>
    </cfRule>
    <cfRule type="expression" dxfId="31588" priority="1259">
      <formula>$F77="Completada"</formula>
    </cfRule>
    <cfRule type="expression" dxfId="31587" priority="1285">
      <formula>(#REF!&lt;0)*(LEN(#REF!)=0)*((#REF!="")+(#REF!="En curso"))</formula>
    </cfRule>
    <cfRule type="expression" dxfId="31586" priority="1284">
      <formula>(#REF!=0)*(#REF!&lt;&gt;"")*(LEN(#REF!)=0)*((#REF!="")+(#REF!="En curso"))</formula>
    </cfRule>
    <cfRule type="expression" dxfId="31585" priority="1283">
      <formula>#REF!="Completada"</formula>
    </cfRule>
    <cfRule type="expression" dxfId="31584" priority="1254">
      <formula>$F77="Vencida"</formula>
    </cfRule>
    <cfRule type="expression" dxfId="31583" priority="1255">
      <formula>$F77="Cancelada"</formula>
    </cfRule>
    <cfRule type="expression" dxfId="31582" priority="1278">
      <formula>#REF!="Vencida"</formula>
    </cfRule>
    <cfRule type="expression" dxfId="31581" priority="1279">
      <formula>#REF!="Cancelada"</formula>
    </cfRule>
    <cfRule type="expression" dxfId="31580" priority="1280">
      <formula>#REF!="Pausada"</formula>
    </cfRule>
    <cfRule type="expression" dxfId="31579" priority="1281">
      <formula>#REF!="Para hoy"</formula>
    </cfRule>
    <cfRule type="expression" dxfId="31578" priority="1260">
      <formula>(#REF!=0)*(#REF!&lt;&gt;"")*(LEN(#REF!)=0)*(($F77="")+($F77="En curso"))</formula>
    </cfRule>
  </conditionalFormatting>
  <conditionalFormatting sqref="D47">
    <cfRule type="expression" dxfId="31577" priority="897">
      <formula>#REF!="Pausada"</formula>
    </cfRule>
    <cfRule type="expression" dxfId="31576" priority="898">
      <formula>#REF!="Para hoy"</formula>
    </cfRule>
    <cfRule type="expression" dxfId="31575" priority="899">
      <formula>#REF!="En curso"</formula>
    </cfRule>
    <cfRule type="expression" dxfId="31574" priority="901">
      <formula>(#REF!=0)*(#REF!&lt;&gt;"")*(LEN(#REF!)=0)*((#REF!="")+(#REF!="En curso"))</formula>
    </cfRule>
    <cfRule type="expression" dxfId="31573" priority="902">
      <formula>(#REF!&lt;0)*(LEN(#REF!)=0)*((#REF!="")+(#REF!="En curso"))</formula>
    </cfRule>
    <cfRule type="expression" dxfId="31572" priority="887">
      <formula>#REF!="Vencida"</formula>
    </cfRule>
    <cfRule type="expression" dxfId="31571" priority="900">
      <formula>#REF!="Completada"</formula>
    </cfRule>
    <cfRule type="expression" dxfId="31570" priority="888">
      <formula>#REF!="Cancelada"</formula>
    </cfRule>
    <cfRule type="expression" dxfId="31569" priority="889">
      <formula>#REF!="Pausada"</formula>
    </cfRule>
    <cfRule type="expression" dxfId="31568" priority="890">
      <formula>#REF!="Para hoy"</formula>
    </cfRule>
    <cfRule type="expression" dxfId="31567" priority="891">
      <formula>#REF!="En curso"</formula>
    </cfRule>
    <cfRule type="expression" dxfId="31566" priority="892">
      <formula>#REF!="Completada"</formula>
    </cfRule>
    <cfRule type="expression" dxfId="31565" priority="893">
      <formula>(#REF!=0)*(#REF!&lt;&gt;"")*(LEN(#REF!)=0)*((#REF!="")+(#REF!="En curso"))</formula>
    </cfRule>
    <cfRule type="expression" dxfId="31564" priority="894">
      <formula>(#REF!&lt;0)*(LEN(#REF!)=0)*((#REF!="")+(#REF!="En curso"))</formula>
    </cfRule>
    <cfRule type="expression" dxfId="31563" priority="895">
      <formula>#REF!="Vencida"</formula>
    </cfRule>
    <cfRule type="expression" dxfId="31562" priority="896">
      <formula>#REF!="Cancelada"</formula>
    </cfRule>
  </conditionalFormatting>
  <conditionalFormatting sqref="D48:D52">
    <cfRule type="expression" dxfId="31561" priority="1184">
      <formula>$F78="En curso"</formula>
    </cfRule>
    <cfRule type="expression" dxfId="31560" priority="1185">
      <formula>$F78="Completada"</formula>
    </cfRule>
    <cfRule type="expression" dxfId="31559" priority="1186">
      <formula>(#REF!=0)*(#REF!&lt;&gt;"")*(LEN(#REF!)=0)*(($F78="")+($F78="En curso"))</formula>
    </cfRule>
    <cfRule type="expression" dxfId="31558" priority="1187">
      <formula>(#REF!&lt;0)*(LEN(#REF!)=0)*(($F78="")+($F78="En curso"))</formula>
    </cfRule>
    <cfRule type="expression" dxfId="31557" priority="1180">
      <formula>$F78="Vencida"</formula>
    </cfRule>
    <cfRule type="expression" dxfId="31556" priority="1181">
      <formula>$F78="Cancelada"</formula>
    </cfRule>
    <cfRule type="expression" dxfId="31555" priority="1182">
      <formula>$F78="Pausada"</formula>
    </cfRule>
    <cfRule type="expression" dxfId="31554" priority="1183">
      <formula>$F78="Para hoy"</formula>
    </cfRule>
  </conditionalFormatting>
  <conditionalFormatting sqref="D53">
    <cfRule type="expression" dxfId="31553" priority="1444">
      <formula>$F75="Vencida"</formula>
    </cfRule>
    <cfRule type="expression" dxfId="31552" priority="1451">
      <formula>(#REF!&lt;0)*(LEN(#REF!)=0)*(($F75="")+($F75="En curso"))</formula>
    </cfRule>
    <cfRule type="expression" dxfId="31551" priority="1445">
      <formula>$F75="Cancelada"</formula>
    </cfRule>
    <cfRule type="expression" dxfId="31550" priority="1446">
      <formula>$F75="Pausada"</formula>
    </cfRule>
    <cfRule type="expression" dxfId="31549" priority="1450">
      <formula>(#REF!=0)*(#REF!&lt;&gt;"")*(LEN(#REF!)=0)*(($F75="")+($F75="En curso"))</formula>
    </cfRule>
    <cfRule type="expression" dxfId="31548" priority="1447">
      <formula>$F75="Para hoy"</formula>
    </cfRule>
    <cfRule type="expression" dxfId="31547" priority="1448">
      <formula>$F75="En curso"</formula>
    </cfRule>
    <cfRule type="expression" dxfId="31546" priority="1449">
      <formula>$F75="Completada"</formula>
    </cfRule>
  </conditionalFormatting>
  <conditionalFormatting sqref="D54">
    <cfRule type="expression" dxfId="31545" priority="818">
      <formula>#REF!="Para hoy"</formula>
    </cfRule>
    <cfRule type="expression" dxfId="31544" priority="819">
      <formula>#REF!="En curso"</formula>
    </cfRule>
    <cfRule type="expression" dxfId="31543" priority="820">
      <formula>#REF!="Completada"</formula>
    </cfRule>
    <cfRule type="expression" dxfId="31542" priority="821">
      <formula>(#REF!=0)*(#REF!&lt;&gt;"")*(LEN(#REF!)=0)*((#REF!="")+(#REF!="En curso"))</formula>
    </cfRule>
    <cfRule type="expression" dxfId="31541" priority="822">
      <formula>(#REF!&lt;0)*(LEN(#REF!)=0)*((#REF!="")+(#REF!="En curso"))</formula>
    </cfRule>
    <cfRule type="expression" dxfId="31540" priority="816">
      <formula>#REF!="Cancelada"</formula>
    </cfRule>
    <cfRule type="expression" dxfId="31539" priority="815">
      <formula>#REF!="Vencida"</formula>
    </cfRule>
    <cfRule type="expression" dxfId="31538" priority="799">
      <formula>#REF!="Vencida"</formula>
    </cfRule>
    <cfRule type="expression" dxfId="31537" priority="800">
      <formula>#REF!="Cancelada"</formula>
    </cfRule>
    <cfRule type="expression" dxfId="31536" priority="804">
      <formula>#REF!="Completada"</formula>
    </cfRule>
    <cfRule type="expression" dxfId="31535" priority="801">
      <formula>#REF!="Pausada"</formula>
    </cfRule>
    <cfRule type="expression" dxfId="31534" priority="802">
      <formula>#REF!="Para hoy"</formula>
    </cfRule>
    <cfRule type="expression" dxfId="31533" priority="803">
      <formula>#REF!="En curso"</formula>
    </cfRule>
    <cfRule type="expression" dxfId="31532" priority="806">
      <formula>(#REF!&lt;0)*(LEN(#REF!)=0)*((#REF!="")+(#REF!="En curso"))</formula>
    </cfRule>
    <cfRule type="expression" dxfId="31531" priority="805">
      <formula>(#REF!=0)*(#REF!&lt;&gt;"")*(LEN(#REF!)=0)*((#REF!="")+(#REF!="En curso"))</formula>
    </cfRule>
    <cfRule type="expression" dxfId="31530" priority="817">
      <formula>#REF!="Pausada"</formula>
    </cfRule>
  </conditionalFormatting>
  <conditionalFormatting sqref="D62">
    <cfRule type="expression" dxfId="31529" priority="721">
      <formula>$F84="Pausada"</formula>
    </cfRule>
    <cfRule type="expression" dxfId="31528" priority="720">
      <formula>$F84="Cancelada"</formula>
    </cfRule>
    <cfRule type="expression" dxfId="31527" priority="719">
      <formula>$F84="Vencida"</formula>
    </cfRule>
    <cfRule type="expression" dxfId="31526" priority="711">
      <formula>$F88="Vencida"</formula>
    </cfRule>
    <cfRule type="expression" dxfId="31525" priority="717">
      <formula>(#REF!=0)*(#REF!&lt;&gt;"")*(LEN(#REF!)=0)*(($F88="")+($F88="En curso"))</formula>
    </cfRule>
    <cfRule type="expression" dxfId="31524" priority="712">
      <formula>$F88="Cancelada"</formula>
    </cfRule>
    <cfRule type="expression" dxfId="31523" priority="714">
      <formula>$F88="Para hoy"</formula>
    </cfRule>
    <cfRule type="expression" dxfId="31522" priority="715">
      <formula>$F88="En curso"</formula>
    </cfRule>
    <cfRule type="expression" dxfId="31521" priority="716">
      <formula>$F88="Completada"</formula>
    </cfRule>
    <cfRule type="expression" dxfId="31520" priority="718">
      <formula>(#REF!&lt;0)*(LEN(#REF!)=0)*(($F88="")+($F88="En curso"))</formula>
    </cfRule>
    <cfRule type="expression" dxfId="31519" priority="713">
      <formula>$F88="Pausada"</formula>
    </cfRule>
    <cfRule type="expression" dxfId="31518" priority="726">
      <formula>(#REF!&lt;0)*(LEN(#REF!)=0)*(($F84="")+($F84="En curso"))</formula>
    </cfRule>
    <cfRule type="expression" dxfId="31517" priority="725">
      <formula>(#REF!=0)*(#REF!&lt;&gt;"")*(LEN(#REF!)=0)*(($F84="")+($F84="En curso"))</formula>
    </cfRule>
    <cfRule type="expression" dxfId="31516" priority="724">
      <formula>$F84="Completada"</formula>
    </cfRule>
    <cfRule type="expression" dxfId="31515" priority="723">
      <formula>$F84="En curso"</formula>
    </cfRule>
    <cfRule type="expression" dxfId="31514" priority="722">
      <formula>$F84="Para hoy"</formula>
    </cfRule>
  </conditionalFormatting>
  <conditionalFormatting sqref="D63">
    <cfRule type="expression" dxfId="31513" priority="766">
      <formula>(#REF!&lt;0)*(LEN(#REF!)=0)*((#REF!="")+(#REF!="En curso"))</formula>
    </cfRule>
    <cfRule type="expression" dxfId="31512" priority="777">
      <formula>#REF!="Pausada"</formula>
    </cfRule>
    <cfRule type="expression" dxfId="31511" priority="776">
      <formula>#REF!="Cancelada"</formula>
    </cfRule>
    <cfRule type="expression" dxfId="31510" priority="765">
      <formula>(#REF!=0)*(#REF!&lt;&gt;"")*(LEN(#REF!)=0)*((#REF!="")+(#REF!="En curso"))</formula>
    </cfRule>
    <cfRule type="expression" dxfId="31509" priority="775">
      <formula>#REF!="Vencida"</formula>
    </cfRule>
    <cfRule type="expression" dxfId="31508" priority="780">
      <formula>#REF!="Completada"</formula>
    </cfRule>
    <cfRule type="expression" dxfId="31507" priority="759">
      <formula>#REF!="Vencida"</formula>
    </cfRule>
    <cfRule type="expression" dxfId="31506" priority="760">
      <formula>#REF!="Cancelada"</formula>
    </cfRule>
    <cfRule type="expression" dxfId="31505" priority="761">
      <formula>#REF!="Pausada"</formula>
    </cfRule>
    <cfRule type="expression" dxfId="31504" priority="762">
      <formula>#REF!="Para hoy"</formula>
    </cfRule>
    <cfRule type="expression" dxfId="31503" priority="763">
      <formula>#REF!="En curso"</formula>
    </cfRule>
    <cfRule type="expression" dxfId="31502" priority="764">
      <formula>#REF!="Completada"</formula>
    </cfRule>
    <cfRule type="expression" dxfId="31501" priority="782">
      <formula>(#REF!&lt;0)*(LEN(#REF!)=0)*((#REF!="")+(#REF!="En curso"))</formula>
    </cfRule>
    <cfRule type="expression" dxfId="31500" priority="781">
      <formula>(#REF!=0)*(#REF!&lt;&gt;"")*(LEN(#REF!)=0)*((#REF!="")+(#REF!="En curso"))</formula>
    </cfRule>
    <cfRule type="expression" dxfId="31499" priority="779">
      <formula>#REF!="En curso"</formula>
    </cfRule>
    <cfRule type="expression" dxfId="31498" priority="778">
      <formula>#REF!="Para hoy"</formula>
    </cfRule>
  </conditionalFormatting>
  <conditionalFormatting sqref="D65:D66">
    <cfRule type="expression" dxfId="31497" priority="1457">
      <formula>$F80="Completada"</formula>
    </cfRule>
    <cfRule type="expression" dxfId="31496" priority="1459">
      <formula>(#REF!&lt;0)*(LEN(#REF!)=0)*(($F80="")+($F80="En curso"))</formula>
    </cfRule>
    <cfRule type="expression" dxfId="31495" priority="1312">
      <formula>$F91="Vencida"</formula>
    </cfRule>
    <cfRule type="expression" dxfId="31494" priority="1313">
      <formula>$F91="Cancelada"</formula>
    </cfRule>
    <cfRule type="expression" dxfId="31493" priority="1314">
      <formula>$F91="Pausada"</formula>
    </cfRule>
    <cfRule type="expression" dxfId="31492" priority="1315">
      <formula>$F91="Para hoy"</formula>
    </cfRule>
    <cfRule type="expression" dxfId="31491" priority="1316">
      <formula>$F91="En curso"</formula>
    </cfRule>
    <cfRule type="expression" dxfId="31490" priority="1453">
      <formula>$F80="Cancelada"</formula>
    </cfRule>
    <cfRule type="expression" dxfId="31489" priority="1456">
      <formula>$F80="En curso"</formula>
    </cfRule>
    <cfRule type="expression" dxfId="31488" priority="1455">
      <formula>$F80="Para hoy"</formula>
    </cfRule>
    <cfRule type="expression" dxfId="31487" priority="1317">
      <formula>$F91="Completada"</formula>
    </cfRule>
    <cfRule type="expression" dxfId="31486" priority="1318">
      <formula>(#REF!=0)*(#REF!&lt;&gt;"")*(LEN(#REF!)=0)*(($F91="")+($F91="En curso"))</formula>
    </cfRule>
    <cfRule type="expression" dxfId="31485" priority="1454">
      <formula>$F80="Pausada"</formula>
    </cfRule>
    <cfRule type="expression" dxfId="31484" priority="1319">
      <formula>(#REF!&lt;0)*(LEN(#REF!)=0)*(($F91="")+($F91="En curso"))</formula>
    </cfRule>
    <cfRule type="expression" dxfId="31483" priority="1452">
      <formula>$F80="Vencida"</formula>
    </cfRule>
    <cfRule type="expression" dxfId="31482" priority="1458">
      <formula>(#REF!=0)*(#REF!&lt;&gt;"")*(LEN(#REF!)=0)*(($F80="")+($F80="En curso"))</formula>
    </cfRule>
  </conditionalFormatting>
  <conditionalFormatting sqref="D67">
    <cfRule type="expression" dxfId="31481" priority="1418">
      <formula>(#REF!=0)*(#REF!&lt;&gt;"")*(LEN(#REF!)=0)*(($F73="")+($F73="En curso"))</formula>
    </cfRule>
    <cfRule type="expression" dxfId="31480" priority="1416">
      <formula>$F73="En curso"</formula>
    </cfRule>
    <cfRule type="expression" dxfId="31479" priority="1417">
      <formula>$F73="Completada"</formula>
    </cfRule>
    <cfRule type="expression" dxfId="31478" priority="1413">
      <formula>$F73="Cancelada"</formula>
    </cfRule>
    <cfRule type="expression" dxfId="31477" priority="1412">
      <formula>$F73="Vencida"</formula>
    </cfRule>
    <cfRule type="expression" dxfId="31476" priority="1414">
      <formula>$F73="Pausada"</formula>
    </cfRule>
    <cfRule type="expression" dxfId="31475" priority="1415">
      <formula>$F73="Para hoy"</formula>
    </cfRule>
    <cfRule type="expression" dxfId="31474" priority="1419">
      <formula>(#REF!&lt;0)*(LEN(#REF!)=0)*(($F73="")+($F73="En curso"))</formula>
    </cfRule>
  </conditionalFormatting>
  <conditionalFormatting sqref="D68:D70">
    <cfRule type="expression" dxfId="31473" priority="1404">
      <formula>$F60="Vencida"</formula>
    </cfRule>
    <cfRule type="expression" dxfId="31472" priority="1405">
      <formula>$F60="Cancelada"</formula>
    </cfRule>
    <cfRule type="expression" dxfId="31471" priority="1406">
      <formula>$F60="Pausada"</formula>
    </cfRule>
    <cfRule type="expression" dxfId="31470" priority="1407">
      <formula>$F60="Para hoy"</formula>
    </cfRule>
    <cfRule type="expression" dxfId="31469" priority="1410">
      <formula>(#REF!=0)*(#REF!&lt;&gt;"")*(LEN(#REF!)=0)*(($F60="")+($F60="En curso"))</formula>
    </cfRule>
    <cfRule type="expression" dxfId="31468" priority="1408">
      <formula>$F60="En curso"</formula>
    </cfRule>
    <cfRule type="expression" dxfId="31467" priority="1409">
      <formula>$F60="Completada"</formula>
    </cfRule>
    <cfRule type="expression" dxfId="31466" priority="1411">
      <formula>(#REF!&lt;0)*(LEN(#REF!)=0)*(($F60="")+($F60="En curso"))</formula>
    </cfRule>
  </conditionalFormatting>
  <conditionalFormatting sqref="E4">
    <cfRule type="expression" dxfId="31465" priority="513">
      <formula>#REF!="Vencida"</formula>
    </cfRule>
    <cfRule type="expression" dxfId="31464" priority="514">
      <formula>#REF!="Cancelada"</formula>
    </cfRule>
    <cfRule type="expression" dxfId="31463" priority="515">
      <formula>#REF!="Pausada"</formula>
    </cfRule>
    <cfRule type="expression" dxfId="31462" priority="516">
      <formula>#REF!="Para hoy"</formula>
    </cfRule>
    <cfRule type="expression" dxfId="31461" priority="517">
      <formula>#REF!="En curso"</formula>
    </cfRule>
    <cfRule type="expression" dxfId="31460" priority="520">
      <formula>(#REF!&lt;0)*(LEN(#REF!)=0)*((#REF!="")+(#REF!="En curso"))</formula>
    </cfRule>
    <cfRule type="expression" dxfId="31459" priority="518">
      <formula>#REF!="Completada"</formula>
    </cfRule>
    <cfRule type="expression" dxfId="31458" priority="519">
      <formula>(#REF!=0)*(#REF!&lt;&gt;"")*(LEN(#REF!)=0)*((#REF!="")+(#REF!="En curso"))</formula>
    </cfRule>
  </conditionalFormatting>
  <conditionalFormatting sqref="E4:E7">
    <cfRule type="expression" dxfId="31457" priority="134">
      <formula>#REF!="Completada"</formula>
    </cfRule>
    <cfRule type="expression" dxfId="31456" priority="135">
      <formula>(#REF!=0)*(#REF!&lt;&gt;"")*(LEN(#REF!)=0)*((#REF!="")+(#REF!="En curso"))</formula>
    </cfRule>
    <cfRule type="expression" dxfId="31455" priority="136">
      <formula>(#REF!&lt;0)*(LEN(#REF!)=0)*((#REF!="")+(#REF!="En curso"))</formula>
    </cfRule>
    <cfRule type="expression" dxfId="31454" priority="133">
      <formula>#REF!="En curso"</formula>
    </cfRule>
    <cfRule type="expression" dxfId="31453" priority="131">
      <formula>#REF!="Pausada"</formula>
    </cfRule>
    <cfRule type="expression" dxfId="31452" priority="132">
      <formula>#REF!="Para hoy"</formula>
    </cfRule>
    <cfRule type="expression" dxfId="31451" priority="129">
      <formula>#REF!="Vencida"</formula>
    </cfRule>
    <cfRule type="expression" dxfId="31450" priority="130">
      <formula>#REF!="Cancelada"</formula>
    </cfRule>
  </conditionalFormatting>
  <conditionalFormatting sqref="E6">
    <cfRule type="expression" dxfId="31449" priority="54">
      <formula>#REF!="Completada"</formula>
    </cfRule>
    <cfRule type="expression" dxfId="31448" priority="53">
      <formula>#REF!="En curso"</formula>
    </cfRule>
    <cfRule type="expression" dxfId="31447" priority="52">
      <formula>#REF!="Para hoy"</formula>
    </cfRule>
    <cfRule type="expression" dxfId="31446" priority="56">
      <formula>(#REF!&lt;0)*(LEN(#REF!)=0)*((#REF!="")+(#REF!="En curso"))</formula>
    </cfRule>
    <cfRule type="expression" dxfId="31445" priority="49">
      <formula>#REF!="Vencida"</formula>
    </cfRule>
    <cfRule type="expression" dxfId="31444" priority="50">
      <formula>#REF!="Cancelada"</formula>
    </cfRule>
    <cfRule type="expression" dxfId="31443" priority="51">
      <formula>#REF!="Pausada"</formula>
    </cfRule>
    <cfRule type="expression" dxfId="31442" priority="55">
      <formula>(#REF!=0)*(#REF!&lt;&gt;"")*(LEN(#REF!)=0)*((#REF!="")+(#REF!="En curso"))</formula>
    </cfRule>
  </conditionalFormatting>
  <conditionalFormatting sqref="E6:E7">
    <cfRule type="expression" dxfId="31441" priority="90">
      <formula>$F6="Cancelada"</formula>
    </cfRule>
    <cfRule type="expression" dxfId="31440" priority="89">
      <formula>$F6="Vencida"</formula>
    </cfRule>
    <cfRule type="expression" dxfId="31439" priority="91">
      <formula>$F6="Pausada"</formula>
    </cfRule>
    <cfRule type="expression" dxfId="31438" priority="93">
      <formula>$F6="En curso"</formula>
    </cfRule>
    <cfRule type="expression" dxfId="31437" priority="92">
      <formula>$F6="Para hoy"</formula>
    </cfRule>
    <cfRule type="expression" dxfId="31436" priority="94">
      <formula>$F6="Completada"</formula>
    </cfRule>
    <cfRule type="expression" dxfId="31435" priority="96">
      <formula>(#REF!&lt;0)*(LEN(#REF!)=0)*(($F6="")+($F6="En curso"))</formula>
    </cfRule>
    <cfRule type="expression" dxfId="31434" priority="95">
      <formula>(#REF!=0)*(#REF!&lt;&gt;"")*(LEN(#REF!)=0)*(($F6="")+($F6="En curso"))</formula>
    </cfRule>
  </conditionalFormatting>
  <conditionalFormatting sqref="E7:E8">
    <cfRule type="expression" dxfId="31433" priority="69">
      <formula>$F5="En curso"</formula>
    </cfRule>
    <cfRule type="expression" dxfId="31432" priority="72">
      <formula>(#REF!&lt;0)*(LEN(#REF!)=0)*(($F5="")+($F5="En curso"))</formula>
    </cfRule>
    <cfRule type="expression" dxfId="31431" priority="67">
      <formula>$F5="Pausada"</formula>
    </cfRule>
    <cfRule type="expression" dxfId="31430" priority="66">
      <formula>$F5="Cancelada"</formula>
    </cfRule>
    <cfRule type="expression" dxfId="31429" priority="65">
      <formula>$F5="Vencida"</formula>
    </cfRule>
    <cfRule type="expression" dxfId="31428" priority="70">
      <formula>$F5="Completada"</formula>
    </cfRule>
    <cfRule type="expression" dxfId="31427" priority="68">
      <formula>$F5="Para hoy"</formula>
    </cfRule>
    <cfRule type="expression" dxfId="31426" priority="71">
      <formula>(#REF!=0)*(#REF!&lt;&gt;"")*(LEN(#REF!)=0)*(($F5="")+($F5="En curso"))</formula>
    </cfRule>
  </conditionalFormatting>
  <conditionalFormatting sqref="E7:E9">
    <cfRule type="expression" dxfId="31425" priority="119">
      <formula>(#REF!=0)*(#REF!&lt;&gt;"")*(LEN(#REF!)=0)*((#REF!="")+(#REF!="En curso"))</formula>
    </cfRule>
    <cfRule type="expression" dxfId="31424" priority="109">
      <formula>#REF!="En curso"</formula>
    </cfRule>
    <cfRule type="expression" dxfId="31423" priority="108">
      <formula>#REF!="Para hoy"</formula>
    </cfRule>
    <cfRule type="expression" dxfId="31422" priority="118">
      <formula>#REF!="Completada"</formula>
    </cfRule>
    <cfRule type="expression" dxfId="31421" priority="107">
      <formula>#REF!="Pausada"</formula>
    </cfRule>
    <cfRule type="expression" dxfId="31420" priority="106">
      <formula>#REF!="Cancelada"</formula>
    </cfRule>
    <cfRule type="expression" dxfId="31419" priority="120">
      <formula>(#REF!&lt;0)*(LEN(#REF!)=0)*((#REF!="")+(#REF!="En curso"))</formula>
    </cfRule>
    <cfRule type="expression" dxfId="31418" priority="105">
      <formula>#REF!="Vencida"</formula>
    </cfRule>
  </conditionalFormatting>
  <conditionalFormatting sqref="E14">
    <cfRule type="expression" dxfId="31417" priority="226">
      <formula>(#REF!=0)*(#REF!&lt;&gt;"")*(LEN(#REF!)=0)*((#REF!="")+(#REF!="En curso"))</formula>
    </cfRule>
    <cfRule type="expression" dxfId="31416" priority="227">
      <formula>(#REF!&lt;0)*(LEN(#REF!)=0)*((#REF!="")+(#REF!="En curso"))</formula>
    </cfRule>
    <cfRule type="expression" dxfId="31415" priority="224">
      <formula>#REF!="En curso"</formula>
    </cfRule>
    <cfRule type="expression" dxfId="31414" priority="220">
      <formula>#REF!="Vencida"</formula>
    </cfRule>
    <cfRule type="expression" dxfId="31413" priority="221">
      <formula>#REF!="Cancelada"</formula>
    </cfRule>
    <cfRule type="expression" dxfId="31412" priority="222">
      <formula>#REF!="Pausada"</formula>
    </cfRule>
    <cfRule type="expression" dxfId="31411" priority="223">
      <formula>#REF!="Para hoy"</formula>
    </cfRule>
    <cfRule type="expression" dxfId="31410" priority="225">
      <formula>#REF!="Completada"</formula>
    </cfRule>
  </conditionalFormatting>
  <conditionalFormatting sqref="E14:E15">
    <cfRule type="expression" dxfId="31409" priority="265">
      <formula>$F14="Completada"</formula>
    </cfRule>
    <cfRule type="expression" dxfId="31408" priority="263">
      <formula>$F14="Para hoy"</formula>
    </cfRule>
    <cfRule type="expression" dxfId="31407" priority="262">
      <formula>$F14="Pausada"</formula>
    </cfRule>
    <cfRule type="expression" dxfId="31406" priority="261">
      <formula>$F14="Cancelada"</formula>
    </cfRule>
    <cfRule type="expression" dxfId="31405" priority="267">
      <formula>(#REF!&lt;0)*(LEN(#REF!)=0)*(($F14="")+($F14="En curso"))</formula>
    </cfRule>
    <cfRule type="expression" dxfId="31404" priority="266">
      <formula>(#REF!=0)*(#REF!&lt;&gt;"")*(LEN(#REF!)=0)*(($F14="")+($F14="En curso"))</formula>
    </cfRule>
    <cfRule type="expression" dxfId="31403" priority="260">
      <formula>$F14="Vencida"</formula>
    </cfRule>
    <cfRule type="expression" dxfId="31402" priority="264">
      <formula>$F14="En curso"</formula>
    </cfRule>
  </conditionalFormatting>
  <conditionalFormatting sqref="E14:E17 C14:C17">
    <cfRule type="expression" dxfId="31401" priority="276">
      <formula>#REF!="Vencida"</formula>
    </cfRule>
  </conditionalFormatting>
  <conditionalFormatting sqref="E14:E17">
    <cfRule type="expression" dxfId="31400" priority="293">
      <formula>(#REF!=0)*(#REF!&lt;&gt;"")*(LEN(#REF!)=0)*((#REF!="")+(#REF!="En curso"))</formula>
    </cfRule>
    <cfRule type="expression" dxfId="31399" priority="294">
      <formula>(#REF!&lt;0)*(LEN(#REF!)=0)*((#REF!="")+(#REF!="En curso"))</formula>
    </cfRule>
    <cfRule type="expression" dxfId="31398" priority="292">
      <formula>#REF!="Completada"</formula>
    </cfRule>
  </conditionalFormatting>
  <conditionalFormatting sqref="E20">
    <cfRule type="expression" dxfId="31397" priority="1393">
      <formula>$F20="Completada"</formula>
    </cfRule>
    <cfRule type="expression" dxfId="31396" priority="1392">
      <formula>$F20="En curso"</formula>
    </cfRule>
    <cfRule type="expression" dxfId="31395" priority="1390">
      <formula>$F20="Pausada"</formula>
    </cfRule>
    <cfRule type="expression" dxfId="31394" priority="1391">
      <formula>$F20="Para hoy"</formula>
    </cfRule>
    <cfRule type="expression" dxfId="31393" priority="1388">
      <formula>$F20="Vencida"</formula>
    </cfRule>
    <cfRule type="expression" dxfId="31392" priority="1389">
      <formula>$F20="Cancelada"</formula>
    </cfRule>
    <cfRule type="expression" dxfId="31391" priority="1395">
      <formula>(#REF!&lt;0)*(LEN(#REF!)=0)*(($F20="")+($F20="En curso"))</formula>
    </cfRule>
    <cfRule type="expression" dxfId="31390" priority="1394">
      <formula>(#REF!=0)*(#REF!&lt;&gt;"")*(LEN(#REF!)=0)*(($F20="")+($F20="En curso"))</formula>
    </cfRule>
  </conditionalFormatting>
  <conditionalFormatting sqref="E24:E25">
    <cfRule type="expression" dxfId="31389" priority="390">
      <formula>(#REF!&lt;0)*(LEN(#REF!)=0)*(($F22="")+($F22="En curso"))</formula>
    </cfRule>
    <cfRule type="expression" dxfId="31388" priority="389">
      <formula>(#REF!=0)*(#REF!&lt;&gt;"")*(LEN(#REF!)=0)*(($F22="")+($F22="En curso"))</formula>
    </cfRule>
    <cfRule type="expression" dxfId="31387" priority="388">
      <formula>$F22="Completada"</formula>
    </cfRule>
    <cfRule type="expression" dxfId="31386" priority="387">
      <formula>$F22="En curso"</formula>
    </cfRule>
    <cfRule type="expression" dxfId="31385" priority="386">
      <formula>$F22="Para hoy"</formula>
    </cfRule>
    <cfRule type="expression" dxfId="31384" priority="385">
      <formula>$F22="Pausada"</formula>
    </cfRule>
    <cfRule type="expression" dxfId="31383" priority="384">
      <formula>$F22="Cancelada"</formula>
    </cfRule>
    <cfRule type="expression" dxfId="31382" priority="383">
      <formula>$F22="Vencida"</formula>
    </cfRule>
    <cfRule type="expression" dxfId="31381" priority="374">
      <formula>(#REF!&lt;0)*(LEN(#REF!)=0)*(($F21="")+($F21="En curso"))</formula>
    </cfRule>
    <cfRule type="expression" dxfId="31380" priority="373">
      <formula>(#REF!=0)*(#REF!&lt;&gt;"")*(LEN(#REF!)=0)*(($F21="")+($F21="En curso"))</formula>
    </cfRule>
    <cfRule type="expression" dxfId="31379" priority="372">
      <formula>$F21="Completada"</formula>
    </cfRule>
    <cfRule type="expression" dxfId="31378" priority="371">
      <formula>$F21="En curso"</formula>
    </cfRule>
    <cfRule type="expression" dxfId="31377" priority="370">
      <formula>$F21="Para hoy"</formula>
    </cfRule>
    <cfRule type="expression" dxfId="31376" priority="369">
      <formula>$F21="Pausada"</formula>
    </cfRule>
    <cfRule type="expression" dxfId="31375" priority="368">
      <formula>$F21="Cancelada"</formula>
    </cfRule>
    <cfRule type="expression" dxfId="31374" priority="367">
      <formula>$F21="Vencida"</formula>
    </cfRule>
  </conditionalFormatting>
  <conditionalFormatting sqref="E26">
    <cfRule type="expression" dxfId="31373" priority="352">
      <formula>$F21="Cancelada"</formula>
    </cfRule>
    <cfRule type="expression" dxfId="31372" priority="351">
      <formula>$F21="Vencida"</formula>
    </cfRule>
    <cfRule type="expression" dxfId="31371" priority="358">
      <formula>(#REF!&lt;0)*(LEN(#REF!)=0)*(($F21="")+($F21="En curso"))</formula>
    </cfRule>
    <cfRule type="expression" dxfId="31370" priority="357">
      <formula>(#REF!=0)*(#REF!&lt;&gt;"")*(LEN(#REF!)=0)*(($F21="")+($F21="En curso"))</formula>
    </cfRule>
    <cfRule type="expression" dxfId="31369" priority="356">
      <formula>$F21="Completada"</formula>
    </cfRule>
    <cfRule type="expression" dxfId="31368" priority="355">
      <formula>$F21="En curso"</formula>
    </cfRule>
    <cfRule type="expression" dxfId="31367" priority="354">
      <formula>$F21="Para hoy"</formula>
    </cfRule>
    <cfRule type="expression" dxfId="31366" priority="353">
      <formula>$F21="Pausada"</formula>
    </cfRule>
  </conditionalFormatting>
  <conditionalFormatting sqref="E31">
    <cfRule type="expression" dxfId="31365" priority="1589">
      <formula>$F10="Cancelada"</formula>
    </cfRule>
    <cfRule type="expression" dxfId="31364" priority="1593">
      <formula>$F10="Completada"</formula>
    </cfRule>
    <cfRule type="expression" dxfId="31363" priority="1594">
      <formula>(#REF!=0)*(#REF!&lt;&gt;"")*(LEN(#REF!)=0)*(($F10="")+($F10="En curso"))</formula>
    </cfRule>
    <cfRule type="expression" dxfId="31362" priority="1595">
      <formula>(#REF!&lt;0)*(LEN(#REF!)=0)*(($F10="")+($F10="En curso"))</formula>
    </cfRule>
    <cfRule type="expression" dxfId="31361" priority="1611">
      <formula>(#REF!&lt;0)*(LEN(#REF!)=0)*((#REF!="")+(#REF!="En curso"))</formula>
    </cfRule>
    <cfRule type="expression" dxfId="31360" priority="1604">
      <formula>#REF!="Vencida"</formula>
    </cfRule>
    <cfRule type="expression" dxfId="31359" priority="1605">
      <formula>#REF!="Cancelada"</formula>
    </cfRule>
    <cfRule type="expression" dxfId="31358" priority="1606">
      <formula>#REF!="Pausada"</formula>
    </cfRule>
    <cfRule type="expression" dxfId="31357" priority="1607">
      <formula>#REF!="Para hoy"</formula>
    </cfRule>
    <cfRule type="expression" dxfId="31356" priority="1609">
      <formula>#REF!="Completada"</formula>
    </cfRule>
    <cfRule type="expression" dxfId="31355" priority="1610">
      <formula>(#REF!=0)*(#REF!&lt;&gt;"")*(LEN(#REF!)=0)*((#REF!="")+(#REF!="En curso"))</formula>
    </cfRule>
    <cfRule type="expression" dxfId="31354" priority="1588">
      <formula>$F10="Vencida"</formula>
    </cfRule>
    <cfRule type="expression" dxfId="31353" priority="1608">
      <formula>#REF!="En curso"</formula>
    </cfRule>
    <cfRule type="expression" dxfId="31352" priority="1590">
      <formula>$F10="Pausada"</formula>
    </cfRule>
    <cfRule type="expression" dxfId="31351" priority="1591">
      <formula>$F10="Para hoy"</formula>
    </cfRule>
    <cfRule type="expression" dxfId="31350" priority="1592">
      <formula>$F10="En curso"</formula>
    </cfRule>
  </conditionalFormatting>
  <conditionalFormatting sqref="E32">
    <cfRule type="expression" dxfId="31349" priority="832">
      <formula>$F29="Cancelada"</formula>
    </cfRule>
    <cfRule type="expression" dxfId="31348" priority="831">
      <formula>$F29="Vencida"</formula>
    </cfRule>
    <cfRule type="expression" dxfId="31347" priority="838">
      <formula>(#REF!&lt;0)*(LEN(#REF!)=0)*(($F29="")+($F29="En curso"))</formula>
    </cfRule>
    <cfRule type="expression" dxfId="31346" priority="837">
      <formula>(#REF!=0)*(#REF!&lt;&gt;"")*(LEN(#REF!)=0)*(($F29="")+($F29="En curso"))</formula>
    </cfRule>
    <cfRule type="expression" dxfId="31345" priority="836">
      <formula>$F29="Completada"</formula>
    </cfRule>
    <cfRule type="expression" dxfId="31344" priority="835">
      <formula>$F29="En curso"</formula>
    </cfRule>
    <cfRule type="expression" dxfId="31343" priority="834">
      <formula>$F29="Para hoy"</formula>
    </cfRule>
    <cfRule type="expression" dxfId="31342" priority="833">
      <formula>$F29="Pausada"</formula>
    </cfRule>
  </conditionalFormatting>
  <conditionalFormatting sqref="E33 C32:C33">
    <cfRule type="expression" dxfId="31341" priority="998">
      <formula>$F29="Vencida"</formula>
    </cfRule>
  </conditionalFormatting>
  <conditionalFormatting sqref="E33">
    <cfRule type="expression" dxfId="31340" priority="986">
      <formula>$F33="En curso"</formula>
    </cfRule>
    <cfRule type="expression" dxfId="31339" priority="985">
      <formula>$F33="Para hoy"</formula>
    </cfRule>
    <cfRule type="expression" dxfId="31338" priority="984">
      <formula>$F33="Pausada"</formula>
    </cfRule>
    <cfRule type="expression" dxfId="31337" priority="983">
      <formula>$F33="Cancelada"</formula>
    </cfRule>
    <cfRule type="expression" dxfId="31336" priority="982">
      <formula>$F33="Vencida"</formula>
    </cfRule>
    <cfRule type="expression" dxfId="31335" priority="989">
      <formula>(#REF!&lt;0)*(LEN(#REF!)=0)*(($F33="")+($F33="En curso"))</formula>
    </cfRule>
    <cfRule type="expression" dxfId="31334" priority="988">
      <formula>(#REF!=0)*(#REF!&lt;&gt;"")*(LEN(#REF!)=0)*(($F33="")+($F33="En curso"))</formula>
    </cfRule>
    <cfRule type="expression" dxfId="31333" priority="987">
      <formula>$F33="Completada"</formula>
    </cfRule>
  </conditionalFormatting>
  <conditionalFormatting sqref="E34:E35">
    <cfRule type="expression" dxfId="31332" priority="878">
      <formula>(#REF!&lt;0)*(LEN(#REF!)=0)*(($F31="")+($F31="En curso"))</formula>
    </cfRule>
    <cfRule type="expression" dxfId="31331" priority="877">
      <formula>(#REF!=0)*(#REF!&lt;&gt;"")*(LEN(#REF!)=0)*(($F31="")+($F31="En curso"))</formula>
    </cfRule>
    <cfRule type="expression" dxfId="31330" priority="876">
      <formula>$F31="Completada"</formula>
    </cfRule>
    <cfRule type="expression" dxfId="31329" priority="875">
      <formula>$F31="En curso"</formula>
    </cfRule>
    <cfRule type="expression" dxfId="31328" priority="874">
      <formula>$F31="Para hoy"</formula>
    </cfRule>
    <cfRule type="expression" dxfId="31327" priority="873">
      <formula>$F31="Pausada"</formula>
    </cfRule>
    <cfRule type="expression" dxfId="31326" priority="872">
      <formula>$F31="Cancelada"</formula>
    </cfRule>
    <cfRule type="expression" dxfId="31325" priority="871">
      <formula>$F31="Vencida"</formula>
    </cfRule>
  </conditionalFormatting>
  <conditionalFormatting sqref="E36:E38">
    <cfRule type="expression" dxfId="31324" priority="1354">
      <formula>$F36="Vencida"</formula>
    </cfRule>
    <cfRule type="expression" dxfId="31323" priority="1361">
      <formula>(#REF!&lt;0)*(LEN(#REF!)=0)*(($F36="")+($F36="En curso"))</formula>
    </cfRule>
    <cfRule type="expression" dxfId="31322" priority="1360">
      <formula>(#REF!=0)*(#REF!&lt;&gt;"")*(LEN(#REF!)=0)*(($F36="")+($F36="En curso"))</formula>
    </cfRule>
    <cfRule type="expression" dxfId="31321" priority="1359">
      <formula>$F36="Completada"</formula>
    </cfRule>
    <cfRule type="expression" dxfId="31320" priority="1358">
      <formula>$F36="En curso"</formula>
    </cfRule>
    <cfRule type="expression" dxfId="31319" priority="1357">
      <formula>$F36="Para hoy"</formula>
    </cfRule>
    <cfRule type="expression" dxfId="31318" priority="1355">
      <formula>$F36="Cancelada"</formula>
    </cfRule>
    <cfRule type="expression" dxfId="31317" priority="1356">
      <formula>$F36="Pausada"</formula>
    </cfRule>
  </conditionalFormatting>
  <conditionalFormatting sqref="E42">
    <cfRule type="expression" dxfId="31316" priority="580">
      <formula>$F38="Para hoy"</formula>
    </cfRule>
    <cfRule type="expression" dxfId="31315" priority="583">
      <formula>(#REF!=0)*(#REF!&lt;&gt;"")*(LEN(#REF!)=0)*(($F38="")+($F38="En curso"))</formula>
    </cfRule>
    <cfRule type="expression" dxfId="31314" priority="584">
      <formula>(#REF!&lt;0)*(LEN(#REF!)=0)*(($F38="")+($F38="En curso"))</formula>
    </cfRule>
    <cfRule type="expression" dxfId="31313" priority="581">
      <formula>$F38="En curso"</formula>
    </cfRule>
    <cfRule type="expression" dxfId="31312" priority="579">
      <formula>$F38="Pausada"</formula>
    </cfRule>
    <cfRule type="expression" dxfId="31311" priority="578">
      <formula>$F38="Cancelada"</formula>
    </cfRule>
    <cfRule type="expression" dxfId="31310" priority="577">
      <formula>$F38="Vencida"</formula>
    </cfRule>
    <cfRule type="expression" dxfId="31309" priority="582">
      <formula>$F38="Completada"</formula>
    </cfRule>
  </conditionalFormatting>
  <conditionalFormatting sqref="E43">
    <cfRule type="expression" dxfId="31308" priority="560">
      <formula>(#REF!&lt;0)*(LEN(#REF!)=0)*(($F40="")+($F40="En curso"))</formula>
    </cfRule>
    <cfRule type="expression" dxfId="31307" priority="553">
      <formula>$F40="Vencida"</formula>
    </cfRule>
    <cfRule type="expression" dxfId="31306" priority="558">
      <formula>$F40="Completada"</formula>
    </cfRule>
    <cfRule type="expression" dxfId="31305" priority="557">
      <formula>$F40="En curso"</formula>
    </cfRule>
    <cfRule type="expression" dxfId="31304" priority="556">
      <formula>$F40="Para hoy"</formula>
    </cfRule>
    <cfRule type="expression" dxfId="31303" priority="555">
      <formula>$F40="Pausada"</formula>
    </cfRule>
    <cfRule type="expression" dxfId="31302" priority="554">
      <formula>$F40="Cancelada"</formula>
    </cfRule>
    <cfRule type="expression" dxfId="31301" priority="559">
      <formula>(#REF!=0)*(#REF!&lt;&gt;"")*(LEN(#REF!)=0)*(($F40="")+($F40="En curso"))</formula>
    </cfRule>
  </conditionalFormatting>
  <conditionalFormatting sqref="E44">
    <cfRule type="expression" dxfId="31300" priority="1026">
      <formula>$F40="En curso"</formula>
    </cfRule>
    <cfRule type="expression" dxfId="31299" priority="1053">
      <formula>(#REF!&lt;0)*(LEN(#REF!)=0)*(($F41="")+($F41="En curso"))</formula>
    </cfRule>
    <cfRule type="expression" dxfId="31298" priority="1047">
      <formula>$F41="Cancelada"</formula>
    </cfRule>
    <cfRule type="expression" dxfId="31297" priority="1022">
      <formula>$F40="Vencida"</formula>
    </cfRule>
    <cfRule type="expression" dxfId="31296" priority="1023">
      <formula>$F40="Cancelada"</formula>
    </cfRule>
    <cfRule type="expression" dxfId="31295" priority="1024">
      <formula>$F40="Pausada"</formula>
    </cfRule>
    <cfRule type="expression" dxfId="31294" priority="1027">
      <formula>$F40="Completada"</formula>
    </cfRule>
    <cfRule type="expression" dxfId="31293" priority="1028">
      <formula>(#REF!=0)*(#REF!&lt;&gt;"")*(LEN(#REF!)=0)*(($F40="")+($F40="En curso"))</formula>
    </cfRule>
    <cfRule type="expression" dxfId="31292" priority="1029">
      <formula>(#REF!&lt;0)*(LEN(#REF!)=0)*(($F40="")+($F40="En curso"))</formula>
    </cfRule>
    <cfRule type="expression" dxfId="31291" priority="1046">
      <formula>$F41="Vencida"</formula>
    </cfRule>
    <cfRule type="expression" dxfId="31290" priority="1048">
      <formula>$F41="Pausada"</formula>
    </cfRule>
    <cfRule type="expression" dxfId="31289" priority="1049">
      <formula>$F41="Para hoy"</formula>
    </cfRule>
    <cfRule type="expression" dxfId="31288" priority="1050">
      <formula>$F41="En curso"</formula>
    </cfRule>
    <cfRule type="expression" dxfId="31287" priority="1051">
      <formula>$F41="Completada"</formula>
    </cfRule>
    <cfRule type="expression" dxfId="31286" priority="1052">
      <formula>(#REF!=0)*(#REF!&lt;&gt;"")*(LEN(#REF!)=0)*(($F41="")+($F41="En curso"))</formula>
    </cfRule>
    <cfRule type="expression" dxfId="31285" priority="1025">
      <formula>$F40="Para hoy"</formula>
    </cfRule>
  </conditionalFormatting>
  <conditionalFormatting sqref="E45">
    <cfRule type="expression" dxfId="31284" priority="924">
      <formula>$F42="Para hoy"</formula>
    </cfRule>
    <cfRule type="expression" dxfId="31283" priority="921">
      <formula>$F42="Vencida"</formula>
    </cfRule>
    <cfRule type="expression" dxfId="31282" priority="922">
      <formula>$F42="Cancelada"</formula>
    </cfRule>
    <cfRule type="expression" dxfId="31281" priority="943">
      <formula>(#REF!=0)*(#REF!&lt;&gt;"")*(LEN(#REF!)=0)*(($F42="")+($F42="En curso"))</formula>
    </cfRule>
    <cfRule type="expression" dxfId="31280" priority="927">
      <formula>(#REF!=0)*(#REF!&lt;&gt;"")*(LEN(#REF!)=0)*(($F42="")+($F42="En curso"))</formula>
    </cfRule>
    <cfRule type="expression" dxfId="31279" priority="942">
      <formula>$F42="Completada"</formula>
    </cfRule>
    <cfRule type="expression" dxfId="31278" priority="941">
      <formula>$F42="En curso"</formula>
    </cfRule>
    <cfRule type="expression" dxfId="31277" priority="939">
      <formula>$F42="Pausada"</formula>
    </cfRule>
    <cfRule type="expression" dxfId="31276" priority="938">
      <formula>$F42="Cancelada"</formula>
    </cfRule>
    <cfRule type="expression" dxfId="31275" priority="944">
      <formula>(#REF!&lt;0)*(LEN(#REF!)=0)*(($F42="")+($F42="En curso"))</formula>
    </cfRule>
    <cfRule type="expression" dxfId="31274" priority="937">
      <formula>$F42="Vencida"</formula>
    </cfRule>
    <cfRule type="expression" dxfId="31273" priority="928">
      <formula>(#REF!&lt;0)*(LEN(#REF!)=0)*(($F42="")+($F42="En curso"))</formula>
    </cfRule>
    <cfRule type="expression" dxfId="31272" priority="926">
      <formula>$F42="Completada"</formula>
    </cfRule>
    <cfRule type="expression" dxfId="31271" priority="925">
      <formula>$F42="En curso"</formula>
    </cfRule>
    <cfRule type="expression" dxfId="31270" priority="923">
      <formula>$F42="Pausada"</formula>
    </cfRule>
    <cfRule type="expression" dxfId="31269" priority="940">
      <formula>$F42="Para hoy"</formula>
    </cfRule>
  </conditionalFormatting>
  <conditionalFormatting sqref="E46">
    <cfRule type="expression" dxfId="31268" priority="1262">
      <formula>$F43="Vencida"</formula>
    </cfRule>
    <cfRule type="expression" dxfId="31267" priority="1263">
      <formula>$F43="Cancelada"</formula>
    </cfRule>
    <cfRule type="expression" dxfId="31266" priority="1264">
      <formula>$F43="Pausada"</formula>
    </cfRule>
    <cfRule type="expression" dxfId="31265" priority="1265">
      <formula>$F43="Para hoy"</formula>
    </cfRule>
    <cfRule type="expression" dxfId="31264" priority="1266">
      <formula>$F43="En curso"</formula>
    </cfRule>
    <cfRule type="expression" dxfId="31263" priority="1267">
      <formula>$F43="Completada"</formula>
    </cfRule>
    <cfRule type="expression" dxfId="31262" priority="1268">
      <formula>(#REF!=0)*(#REF!&lt;&gt;"")*(LEN(#REF!)=0)*(($F43="")+($F43="En curso"))</formula>
    </cfRule>
    <cfRule type="expression" dxfId="31261" priority="1269">
      <formula>(#REF!&lt;0)*(LEN(#REF!)=0)*(($F43="")+($F43="En curso"))</formula>
    </cfRule>
  </conditionalFormatting>
  <conditionalFormatting sqref="E46:E47">
    <cfRule type="expression" dxfId="31260" priority="1248">
      <formula>$F46="Pausada"</formula>
    </cfRule>
    <cfRule type="expression" dxfId="31259" priority="1247">
      <formula>$F46="Cancelada"</formula>
    </cfRule>
    <cfRule type="expression" dxfId="31258" priority="1249">
      <formula>$F46="Para hoy"</formula>
    </cfRule>
    <cfRule type="expression" dxfId="31257" priority="1250">
      <formula>$F46="En curso"</formula>
    </cfRule>
    <cfRule type="expression" dxfId="31256" priority="1251">
      <formula>$F46="Completada"</formula>
    </cfRule>
    <cfRule type="expression" dxfId="31255" priority="1252">
      <formula>(#REF!=0)*(#REF!&lt;&gt;"")*(LEN(#REF!)=0)*(($F46="")+($F46="En curso"))</formula>
    </cfRule>
    <cfRule type="expression" dxfId="31254" priority="1253">
      <formula>(#REF!&lt;0)*(LEN(#REF!)=0)*(($F46="")+($F46="En curso"))</formula>
    </cfRule>
    <cfRule type="expression" dxfId="31253" priority="1246">
      <formula>$F46="Vencida"</formula>
    </cfRule>
  </conditionalFormatting>
  <conditionalFormatting sqref="E48:E49">
    <cfRule type="expression" dxfId="31252" priority="1440">
      <formula>$F45="En curso"</formula>
    </cfRule>
    <cfRule type="expression" dxfId="31251" priority="1441">
      <formula>$F45="Completada"</formula>
    </cfRule>
    <cfRule type="expression" dxfId="31250" priority="1442">
      <formula>(#REF!=0)*(#REF!&lt;&gt;"")*(LEN(#REF!)=0)*(($F45="")+($F45="En curso"))</formula>
    </cfRule>
    <cfRule type="expression" dxfId="31249" priority="1443">
      <formula>(#REF!&lt;0)*(LEN(#REF!)=0)*(($F45="")+($F45="En curso"))</formula>
    </cfRule>
    <cfRule type="expression" dxfId="31248" priority="1437">
      <formula>$F45="Cancelada"</formula>
    </cfRule>
    <cfRule type="expression" dxfId="31247" priority="1436">
      <formula>$F45="Vencida"</formula>
    </cfRule>
    <cfRule type="expression" dxfId="31246" priority="1302">
      <formula>(#REF!=0)*(#REF!&lt;&gt;"")*(LEN(#REF!)=0)*(($F45="")+($F45="En curso"))</formula>
    </cfRule>
    <cfRule type="expression" dxfId="31245" priority="1297">
      <formula>$F45="Cancelada"</formula>
    </cfRule>
    <cfRule type="expression" dxfId="31244" priority="1298">
      <formula>$F45="Pausada"</formula>
    </cfRule>
    <cfRule type="expression" dxfId="31243" priority="1299">
      <formula>$F45="Para hoy"</formula>
    </cfRule>
    <cfRule type="expression" dxfId="31242" priority="1300">
      <formula>$F45="En curso"</formula>
    </cfRule>
    <cfRule type="expression" dxfId="31241" priority="1301">
      <formula>$F45="Completada"</formula>
    </cfRule>
    <cfRule type="expression" dxfId="31240" priority="1303">
      <formula>(#REF!&lt;0)*(LEN(#REF!)=0)*(($F45="")+($F45="En curso"))</formula>
    </cfRule>
    <cfRule type="expression" dxfId="31239" priority="1296">
      <formula>$F45="Vencida"</formula>
    </cfRule>
    <cfRule type="expression" dxfId="31238" priority="1438">
      <formula>$F45="Pausada"</formula>
    </cfRule>
    <cfRule type="expression" dxfId="31237" priority="1439">
      <formula>$F45="Para hoy"</formula>
    </cfRule>
  </conditionalFormatting>
  <conditionalFormatting sqref="E50">
    <cfRule type="expression" dxfId="31236" priority="1560">
      <formula>$F46="En curso"</formula>
    </cfRule>
    <cfRule type="expression" dxfId="31235" priority="1548">
      <formula>$F46="Vencida"</formula>
    </cfRule>
    <cfRule type="expression" dxfId="31234" priority="1550">
      <formula>$F46="Pausada"</formula>
    </cfRule>
    <cfRule type="expression" dxfId="31233" priority="1551">
      <formula>$F46="Para hoy"</formula>
    </cfRule>
    <cfRule type="expression" dxfId="31232" priority="1558">
      <formula>$F46="Pausada"</formula>
    </cfRule>
    <cfRule type="expression" dxfId="31231" priority="1559">
      <formula>$F46="Para hoy"</formula>
    </cfRule>
    <cfRule type="expression" dxfId="31230" priority="1561">
      <formula>$F46="Completada"</formula>
    </cfRule>
    <cfRule type="expression" dxfId="31229" priority="1557">
      <formula>$F46="Cancelada"</formula>
    </cfRule>
    <cfRule type="expression" dxfId="31228" priority="1556">
      <formula>$F46="Vencida"</formula>
    </cfRule>
    <cfRule type="expression" dxfId="31227" priority="1555">
      <formula>(#REF!&lt;0)*(LEN(#REF!)=0)*(($F46="")+($F46="En curso"))</formula>
    </cfRule>
    <cfRule type="expression" dxfId="31226" priority="1554">
      <formula>(#REF!=0)*(#REF!&lt;&gt;"")*(LEN(#REF!)=0)*(($F46="")+($F46="En curso"))</formula>
    </cfRule>
    <cfRule type="expression" dxfId="31225" priority="1549">
      <formula>$F46="Cancelada"</formula>
    </cfRule>
    <cfRule type="expression" dxfId="31224" priority="1553">
      <formula>$F46="Completada"</formula>
    </cfRule>
    <cfRule type="expression" dxfId="31223" priority="1562">
      <formula>(#REF!=0)*(#REF!&lt;&gt;"")*(LEN(#REF!)=0)*(($F46="")+($F46="En curso"))</formula>
    </cfRule>
    <cfRule type="expression" dxfId="31222" priority="1563">
      <formula>(#REF!&lt;0)*(LEN(#REF!)=0)*(($F46="")+($F46="En curso"))</formula>
    </cfRule>
    <cfRule type="expression" dxfId="31221" priority="1552">
      <formula>$F46="En curso"</formula>
    </cfRule>
  </conditionalFormatting>
  <conditionalFormatting sqref="E51">
    <cfRule type="expression" dxfId="31220" priority="1527">
      <formula>$F46="Para hoy"</formula>
    </cfRule>
    <cfRule type="expression" dxfId="31219" priority="1526">
      <formula>$F46="Pausada"</formula>
    </cfRule>
    <cfRule type="expression" dxfId="31218" priority="1525">
      <formula>$F46="Cancelada"</formula>
    </cfRule>
    <cfRule type="expression" dxfId="31217" priority="1535">
      <formula>$F46="Para hoy"</formula>
    </cfRule>
    <cfRule type="expression" dxfId="31216" priority="1537">
      <formula>$F46="Completada"</formula>
    </cfRule>
    <cfRule type="expression" dxfId="31215" priority="1538">
      <formula>(#REF!=0)*(#REF!&lt;&gt;"")*(LEN(#REF!)=0)*(($F46="")+($F46="En curso"))</formula>
    </cfRule>
    <cfRule type="expression" dxfId="31214" priority="1539">
      <formula>(#REF!&lt;0)*(LEN(#REF!)=0)*(($F46="")+($F46="En curso"))</formula>
    </cfRule>
    <cfRule type="expression" dxfId="31213" priority="1524">
      <formula>$F46="Vencida"</formula>
    </cfRule>
    <cfRule type="expression" dxfId="31212" priority="1536">
      <formula>$F46="En curso"</formula>
    </cfRule>
    <cfRule type="expression" dxfId="31211" priority="1534">
      <formula>$F46="Pausada"</formula>
    </cfRule>
    <cfRule type="expression" dxfId="31210" priority="1533">
      <formula>$F46="Cancelada"</formula>
    </cfRule>
    <cfRule type="expression" dxfId="31209" priority="1532">
      <formula>$F46="Vencida"</formula>
    </cfRule>
    <cfRule type="expression" dxfId="31208" priority="1531">
      <formula>(#REF!&lt;0)*(LEN(#REF!)=0)*(($F46="")+($F46="En curso"))</formula>
    </cfRule>
    <cfRule type="expression" dxfId="31207" priority="1530">
      <formula>(#REF!=0)*(#REF!&lt;&gt;"")*(LEN(#REF!)=0)*(($F46="")+($F46="En curso"))</formula>
    </cfRule>
    <cfRule type="expression" dxfId="31206" priority="1529">
      <formula>$F46="Completada"</formula>
    </cfRule>
    <cfRule type="expression" dxfId="31205" priority="1528">
      <formula>$F46="En curso"</formula>
    </cfRule>
  </conditionalFormatting>
  <conditionalFormatting sqref="E52">
    <cfRule type="expression" dxfId="31204" priority="1508">
      <formula>$F46="Vencida"</formula>
    </cfRule>
    <cfRule type="expression" dxfId="31203" priority="1507">
      <formula>(#REF!&lt;0)*(LEN(#REF!)=0)*(($F46="")+($F46="En curso"))</formula>
    </cfRule>
    <cfRule type="expression" dxfId="31202" priority="1506">
      <formula>(#REF!=0)*(#REF!&lt;&gt;"")*(LEN(#REF!)=0)*(($F46="")+($F46="En curso"))</formula>
    </cfRule>
    <cfRule type="expression" dxfId="31201" priority="1505">
      <formula>$F46="Completada"</formula>
    </cfRule>
    <cfRule type="expression" dxfId="31200" priority="1503">
      <formula>$F46="Para hoy"</formula>
    </cfRule>
    <cfRule type="expression" dxfId="31199" priority="1502">
      <formula>$F46="Pausada"</formula>
    </cfRule>
    <cfRule type="expression" dxfId="31198" priority="1501">
      <formula>$F46="Cancelada"</formula>
    </cfRule>
    <cfRule type="expression" dxfId="31197" priority="1500">
      <formula>$F46="Vencida"</formula>
    </cfRule>
    <cfRule type="expression" dxfId="31196" priority="1504">
      <formula>$F46="En curso"</formula>
    </cfRule>
    <cfRule type="expression" dxfId="31195" priority="1515">
      <formula>(#REF!&lt;0)*(LEN(#REF!)=0)*(($F46="")+($F46="En curso"))</formula>
    </cfRule>
    <cfRule type="expression" dxfId="31194" priority="1514">
      <formula>(#REF!=0)*(#REF!&lt;&gt;"")*(LEN(#REF!)=0)*(($F46="")+($F46="En curso"))</formula>
    </cfRule>
    <cfRule type="expression" dxfId="31193" priority="1513">
      <formula>$F46="Completada"</formula>
    </cfRule>
    <cfRule type="expression" dxfId="31192" priority="1512">
      <formula>$F46="En curso"</formula>
    </cfRule>
    <cfRule type="expression" dxfId="31191" priority="1511">
      <formula>$F46="Para hoy"</formula>
    </cfRule>
    <cfRule type="expression" dxfId="31190" priority="1510">
      <formula>$F46="Pausada"</formula>
    </cfRule>
    <cfRule type="expression" dxfId="31189" priority="1509">
      <formula>$F46="Cancelada"</formula>
    </cfRule>
  </conditionalFormatting>
  <conditionalFormatting sqref="E53">
    <cfRule type="expression" dxfId="31188" priority="1492">
      <formula>$F46="Vencida"</formula>
    </cfRule>
    <cfRule type="expression" dxfId="31187" priority="1493">
      <formula>$F46="Cancelada"</formula>
    </cfRule>
    <cfRule type="expression" dxfId="31186" priority="1494">
      <formula>$F46="Pausada"</formula>
    </cfRule>
    <cfRule type="expression" dxfId="31185" priority="1495">
      <formula>$F46="Para hoy"</formula>
    </cfRule>
    <cfRule type="expression" dxfId="31184" priority="1496">
      <formula>$F46="En curso"</formula>
    </cfRule>
    <cfRule type="expression" dxfId="31183" priority="1487">
      <formula>$F46="Para hoy"</formula>
    </cfRule>
    <cfRule type="expression" dxfId="31182" priority="1491">
      <formula>(#REF!&lt;0)*(LEN(#REF!)=0)*(($F46="")+($F46="En curso"))</formula>
    </cfRule>
    <cfRule type="expression" dxfId="31181" priority="1488">
      <formula>$F46="En curso"</formula>
    </cfRule>
    <cfRule type="expression" dxfId="31180" priority="1497">
      <formula>$F46="Completada"</formula>
    </cfRule>
    <cfRule type="expression" dxfId="31179" priority="1498">
      <formula>(#REF!=0)*(#REF!&lt;&gt;"")*(LEN(#REF!)=0)*(($F46="")+($F46="En curso"))</formula>
    </cfRule>
    <cfRule type="expression" dxfId="31178" priority="1499">
      <formula>(#REF!&lt;0)*(LEN(#REF!)=0)*(($F46="")+($F46="En curso"))</formula>
    </cfRule>
    <cfRule type="expression" dxfId="31177" priority="1489">
      <formula>$F46="Completada"</formula>
    </cfRule>
    <cfRule type="expression" dxfId="31176" priority="1484">
      <formula>$F46="Vencida"</formula>
    </cfRule>
    <cfRule type="expression" dxfId="31175" priority="1485">
      <formula>$F46="Cancelada"</formula>
    </cfRule>
    <cfRule type="expression" dxfId="31174" priority="1486">
      <formula>$F46="Pausada"</formula>
    </cfRule>
    <cfRule type="expression" dxfId="31173" priority="1490">
      <formula>(#REF!=0)*(#REF!&lt;&gt;"")*(LEN(#REF!)=0)*(($F46="")+($F46="En curso"))</formula>
    </cfRule>
  </conditionalFormatting>
  <conditionalFormatting sqref="E54">
    <cfRule type="expression" dxfId="31172" priority="813">
      <formula>(#REF!=0)*(#REF!&lt;&gt;"")*(LEN(#REF!)=0)*(($F46="")+($F46="En curso"))</formula>
    </cfRule>
    <cfRule type="expression" dxfId="31171" priority="812">
      <formula>$F46="Completada"</formula>
    </cfRule>
    <cfRule type="expression" dxfId="31170" priority="811">
      <formula>$F46="En curso"</formula>
    </cfRule>
    <cfRule type="expression" dxfId="31169" priority="810">
      <formula>$F46="Para hoy"</formula>
    </cfRule>
    <cfRule type="expression" dxfId="31168" priority="809">
      <formula>$F46="Pausada"</formula>
    </cfRule>
    <cfRule type="expression" dxfId="31167" priority="808">
      <formula>$F46="Cancelada"</formula>
    </cfRule>
    <cfRule type="expression" dxfId="31166" priority="807">
      <formula>$F46="Vencida"</formula>
    </cfRule>
    <cfRule type="expression" dxfId="31165" priority="798">
      <formula>(#REF!&lt;0)*(LEN(#REF!)=0)*(($F54="")+($F54="En curso"))</formula>
    </cfRule>
    <cfRule type="expression" dxfId="31164" priority="797">
      <formula>(#REF!=0)*(#REF!&lt;&gt;"")*(LEN(#REF!)=0)*(($F54="")+($F54="En curso"))</formula>
    </cfRule>
    <cfRule type="expression" dxfId="31163" priority="796">
      <formula>$F54="Completada"</formula>
    </cfRule>
    <cfRule type="expression" dxfId="31162" priority="795">
      <formula>$F54="En curso"</formula>
    </cfRule>
    <cfRule type="expression" dxfId="31161" priority="794">
      <formula>$F54="Para hoy"</formula>
    </cfRule>
    <cfRule type="expression" dxfId="31160" priority="793">
      <formula>$F54="Pausada"</formula>
    </cfRule>
    <cfRule type="expression" dxfId="31159" priority="792">
      <formula>$F54="Cancelada"</formula>
    </cfRule>
    <cfRule type="expression" dxfId="31158" priority="791">
      <formula>$F54="Vencida"</formula>
    </cfRule>
    <cfRule type="expression" dxfId="31157" priority="814">
      <formula>(#REF!&lt;0)*(LEN(#REF!)=0)*(($F46="")+($F46="En curso"))</formula>
    </cfRule>
  </conditionalFormatting>
  <conditionalFormatting sqref="E58">
    <cfRule type="expression" dxfId="31156" priority="1339">
      <formula>$F58="Para hoy"</formula>
    </cfRule>
    <cfRule type="expression" dxfId="31155" priority="1338">
      <formula>$F58="Pausada"</formula>
    </cfRule>
    <cfRule type="expression" dxfId="31154" priority="1341">
      <formula>$F58="Completada"</formula>
    </cfRule>
    <cfRule type="expression" dxfId="31153" priority="1342">
      <formula>(#REF!=0)*(#REF!&lt;&gt;"")*(LEN(#REF!)=0)*(($F58="")+($F58="En curso"))</formula>
    </cfRule>
    <cfRule type="expression" dxfId="31152" priority="1337">
      <formula>$F58="Cancelada"</formula>
    </cfRule>
    <cfRule type="expression" dxfId="31151" priority="1336">
      <formula>$F58="Vencida"</formula>
    </cfRule>
    <cfRule type="expression" dxfId="31150" priority="1340">
      <formula>$F58="En curso"</formula>
    </cfRule>
    <cfRule type="expression" dxfId="31149" priority="1343">
      <formula>(#REF!&lt;0)*(LEN(#REF!)=0)*(($F58="")+($F58="En curso"))</formula>
    </cfRule>
  </conditionalFormatting>
  <conditionalFormatting sqref="E62">
    <cfRule type="expression" dxfId="31148" priority="737">
      <formula>$F55="Pausada"</formula>
    </cfRule>
    <cfRule type="expression" dxfId="31147" priority="738">
      <formula>$F55="Para hoy"</formula>
    </cfRule>
    <cfRule type="expression" dxfId="31146" priority="739">
      <formula>$F55="En curso"</formula>
    </cfRule>
    <cfRule type="expression" dxfId="31145" priority="741">
      <formula>(#REF!=0)*(#REF!&lt;&gt;"")*(LEN(#REF!)=0)*(($F55="")+($F55="En curso"))</formula>
    </cfRule>
    <cfRule type="expression" dxfId="31144" priority="742">
      <formula>(#REF!&lt;0)*(LEN(#REF!)=0)*(($F55="")+($F55="En curso"))</formula>
    </cfRule>
    <cfRule type="expression" dxfId="31143" priority="743">
      <formula>$F55="Vencida"</formula>
    </cfRule>
    <cfRule type="expression" dxfId="31142" priority="744">
      <formula>$F55="Cancelada"</formula>
    </cfRule>
    <cfRule type="expression" dxfId="31141" priority="745">
      <formula>$F55="Pausada"</formula>
    </cfRule>
    <cfRule type="expression" dxfId="31140" priority="746">
      <formula>$F55="Para hoy"</formula>
    </cfRule>
    <cfRule type="expression" dxfId="31139" priority="747">
      <formula>$F55="En curso"</formula>
    </cfRule>
    <cfRule type="expression" dxfId="31138" priority="748">
      <formula>$F55="Completada"</formula>
    </cfRule>
    <cfRule type="expression" dxfId="31137" priority="749">
      <formula>(#REF!=0)*(#REF!&lt;&gt;"")*(LEN(#REF!)=0)*(($F55="")+($F55="En curso"))</formula>
    </cfRule>
    <cfRule type="expression" dxfId="31136" priority="740">
      <formula>$F55="Completada"</formula>
    </cfRule>
    <cfRule type="expression" dxfId="31135" priority="736">
      <formula>$F55="Cancelada"</formula>
    </cfRule>
    <cfRule type="expression" dxfId="31134" priority="735">
      <formula>$F55="Vencida"</formula>
    </cfRule>
    <cfRule type="expression" dxfId="31133" priority="750">
      <formula>(#REF!&lt;0)*(LEN(#REF!)=0)*(($F55="")+($F55="En curso"))</formula>
    </cfRule>
  </conditionalFormatting>
  <conditionalFormatting sqref="E63">
    <cfRule type="expression" dxfId="31132" priority="755">
      <formula>$F63="En curso"</formula>
    </cfRule>
    <cfRule type="expression" dxfId="31131" priority="754">
      <formula>$F63="Para hoy"</formula>
    </cfRule>
    <cfRule type="expression" dxfId="31130" priority="753">
      <formula>$F63="Pausada"</formula>
    </cfRule>
    <cfRule type="expression" dxfId="31129" priority="752">
      <formula>$F63="Cancelada"</formula>
    </cfRule>
    <cfRule type="expression" dxfId="31128" priority="751">
      <formula>$F63="Vencida"</formula>
    </cfRule>
    <cfRule type="expression" dxfId="31127" priority="768">
      <formula>$F55="Cancelada"</formula>
    </cfRule>
    <cfRule type="expression" dxfId="31126" priority="767">
      <formula>$F55="Vencida"</formula>
    </cfRule>
    <cfRule type="expression" dxfId="31125" priority="756">
      <formula>$F63="Completada"</formula>
    </cfRule>
    <cfRule type="expression" dxfId="31124" priority="773">
      <formula>(#REF!=0)*(#REF!&lt;&gt;"")*(LEN(#REF!)=0)*(($F55="")+($F55="En curso"))</formula>
    </cfRule>
    <cfRule type="expression" dxfId="31123" priority="774">
      <formula>(#REF!&lt;0)*(LEN(#REF!)=0)*(($F55="")+($F55="En curso"))</formula>
    </cfRule>
    <cfRule type="expression" dxfId="31122" priority="758">
      <formula>(#REF!&lt;0)*(LEN(#REF!)=0)*(($F63="")+($F63="En curso"))</formula>
    </cfRule>
    <cfRule type="expression" dxfId="31121" priority="757">
      <formula>(#REF!=0)*(#REF!&lt;&gt;"")*(LEN(#REF!)=0)*(($F63="")+($F63="En curso"))</formula>
    </cfRule>
    <cfRule type="expression" dxfId="31120" priority="772">
      <formula>$F55="Completada"</formula>
    </cfRule>
    <cfRule type="expression" dxfId="31119" priority="771">
      <formula>$F55="En curso"</formula>
    </cfRule>
    <cfRule type="expression" dxfId="31118" priority="770">
      <formula>$F55="Para hoy"</formula>
    </cfRule>
    <cfRule type="expression" dxfId="31117" priority="769">
      <formula>$F55="Pausada"</formula>
    </cfRule>
  </conditionalFormatting>
  <conditionalFormatting sqref="E65">
    <cfRule type="expression" dxfId="31116" priority="1333">
      <formula>$F65="Completada"</formula>
    </cfRule>
    <cfRule type="expression" dxfId="31115" priority="1334">
      <formula>(#REF!=0)*(#REF!&lt;&gt;"")*(LEN(#REF!)=0)*(($F65="")+($F65="En curso"))</formula>
    </cfRule>
    <cfRule type="expression" dxfId="31114" priority="1467">
      <formula>(#REF!&lt;0)*(LEN(#REF!)=0)*(($F43="")+($F43="En curso"))</formula>
    </cfRule>
    <cfRule type="expression" dxfId="31113" priority="1465">
      <formula>$F43="Completada"</formula>
    </cfRule>
    <cfRule type="expression" dxfId="31112" priority="1464">
      <formula>$F43="En curso"</formula>
    </cfRule>
    <cfRule type="expression" dxfId="31111" priority="1463">
      <formula>$F43="Para hoy"</formula>
    </cfRule>
    <cfRule type="expression" dxfId="31110" priority="1462">
      <formula>$F43="Pausada"</formula>
    </cfRule>
    <cfRule type="expression" dxfId="31109" priority="1461">
      <formula>$F43="Cancelada"</formula>
    </cfRule>
    <cfRule type="expression" dxfId="31108" priority="1460">
      <formula>$F43="Vencida"</formula>
    </cfRule>
    <cfRule type="expression" dxfId="31107" priority="1466">
      <formula>(#REF!=0)*(#REF!&lt;&gt;"")*(LEN(#REF!)=0)*(($F43="")+($F43="En curso"))</formula>
    </cfRule>
    <cfRule type="expression" dxfId="31106" priority="1328">
      <formula>$F65="Vencida"</formula>
    </cfRule>
    <cfRule type="expression" dxfId="31105" priority="1335">
      <formula>(#REF!&lt;0)*(LEN(#REF!)=0)*(($F65="")+($F65="En curso"))</formula>
    </cfRule>
    <cfRule type="expression" dxfId="31104" priority="1329">
      <formula>$F65="Cancelada"</formula>
    </cfRule>
    <cfRule type="expression" dxfId="31103" priority="1330">
      <formula>$F65="Pausada"</formula>
    </cfRule>
    <cfRule type="expression" dxfId="31102" priority="1331">
      <formula>$F65="Para hoy"</formula>
    </cfRule>
    <cfRule type="expression" dxfId="31101" priority="1332">
      <formula>$F65="En curso"</formula>
    </cfRule>
  </conditionalFormatting>
  <conditionalFormatting sqref="E66">
    <cfRule type="expression" dxfId="31100" priority="683">
      <formula>$F63="En curso"</formula>
    </cfRule>
    <cfRule type="expression" dxfId="31099" priority="682">
      <formula>$F63="Para hoy"</formula>
    </cfRule>
    <cfRule type="expression" dxfId="31098" priority="655">
      <formula>$F62="Vencida"</formula>
    </cfRule>
    <cfRule type="expression" dxfId="31097" priority="656">
      <formula>$F62="Cancelada"</formula>
    </cfRule>
    <cfRule type="expression" dxfId="31096" priority="684">
      <formula>$F63="Completada"</formula>
    </cfRule>
    <cfRule type="expression" dxfId="31095" priority="680">
      <formula>$F63="Cancelada"</formula>
    </cfRule>
    <cfRule type="expression" dxfId="31094" priority="679">
      <formula>$F63="Vencida"</formula>
    </cfRule>
    <cfRule type="expression" dxfId="31093" priority="662">
      <formula>(#REF!&lt;0)*(LEN(#REF!)=0)*(($F62="")+($F62="En curso"))</formula>
    </cfRule>
    <cfRule type="expression" dxfId="31092" priority="661">
      <formula>(#REF!=0)*(#REF!&lt;&gt;"")*(LEN(#REF!)=0)*(($F62="")+($F62="En curso"))</formula>
    </cfRule>
    <cfRule type="expression" dxfId="31091" priority="681">
      <formula>$F63="Pausada"</formula>
    </cfRule>
    <cfRule type="expression" dxfId="31090" priority="660">
      <formula>$F62="Completada"</formula>
    </cfRule>
    <cfRule type="expression" dxfId="31089" priority="659">
      <formula>$F62="En curso"</formula>
    </cfRule>
    <cfRule type="expression" dxfId="31088" priority="658">
      <formula>$F62="Para hoy"</formula>
    </cfRule>
    <cfRule type="expression" dxfId="31087" priority="657">
      <formula>$F62="Pausada"</formula>
    </cfRule>
    <cfRule type="expression" dxfId="31086" priority="686">
      <formula>(#REF!&lt;0)*(LEN(#REF!)=0)*(($F63="")+($F63="En curso"))</formula>
    </cfRule>
    <cfRule type="expression" dxfId="31085" priority="685">
      <formula>(#REF!=0)*(#REF!&lt;&gt;"")*(LEN(#REF!)=0)*(($F63="")+($F63="En curso"))</formula>
    </cfRule>
  </conditionalFormatting>
  <conditionalFormatting sqref="E67:E70">
    <cfRule type="expression" dxfId="31084" priority="1468">
      <formula>#REF!="Vencida"</formula>
    </cfRule>
    <cfRule type="expression" dxfId="31083" priority="1475">
      <formula>(#REF!&lt;0)*(LEN(#REF!)=0)*((#REF!="")+(#REF!="En curso"))</formula>
    </cfRule>
    <cfRule type="expression" dxfId="31082" priority="1474">
      <formula>(#REF!=0)*(#REF!&lt;&gt;"")*(LEN(#REF!)=0)*((#REF!="")+(#REF!="En curso"))</formula>
    </cfRule>
    <cfRule type="expression" dxfId="31081" priority="1473">
      <formula>#REF!="Completada"</formula>
    </cfRule>
    <cfRule type="expression" dxfId="31080" priority="1472">
      <formula>#REF!="En curso"</formula>
    </cfRule>
    <cfRule type="expression" dxfId="31079" priority="1471">
      <formula>#REF!="Para hoy"</formula>
    </cfRule>
    <cfRule type="expression" dxfId="31078" priority="1470">
      <formula>#REF!="Pausada"</formula>
    </cfRule>
    <cfRule type="expression" dxfId="31077" priority="1469">
      <formula>#REF!="Cancelada"</formula>
    </cfRule>
  </conditionalFormatting>
  <conditionalFormatting sqref="E75">
    <cfRule type="expression" dxfId="31076" priority="1326">
      <formula>(#REF!=0)*(#REF!&lt;&gt;"")*(LEN(#REF!)=0)*(($F75="")+($F75="En curso"))</formula>
    </cfRule>
    <cfRule type="expression" dxfId="31075" priority="1327">
      <formula>(#REF!&lt;0)*(LEN(#REF!)=0)*(($F75="")+($F75="En curso"))</formula>
    </cfRule>
    <cfRule type="expression" dxfId="31074" priority="1320">
      <formula>$F75="Vencida"</formula>
    </cfRule>
    <cfRule type="expression" dxfId="31073" priority="1321">
      <formula>$F75="Cancelada"</formula>
    </cfRule>
    <cfRule type="expression" dxfId="31072" priority="1322">
      <formula>$F75="Pausada"</formula>
    </cfRule>
    <cfRule type="expression" dxfId="31071" priority="1324">
      <formula>$F75="En curso"</formula>
    </cfRule>
    <cfRule type="expression" dxfId="31070" priority="1325">
      <formula>$F75="Completada"</formula>
    </cfRule>
    <cfRule type="expression" dxfId="31069" priority="1323">
      <formula>$F75="Para hoy"</formula>
    </cfRule>
  </conditionalFormatting>
  <conditionalFormatting sqref="F4:F19">
    <cfRule type="expression" dxfId="31068" priority="311">
      <formula>$F4="Vencida"</formula>
    </cfRule>
    <cfRule type="expression" dxfId="31067" priority="318">
      <formula>(#REF!&lt;0)*(LEN(#REF!)=0)*(($F4="")+($F4="En curso"))</formula>
    </cfRule>
    <cfRule type="expression" dxfId="31066" priority="317">
      <formula>(#REF!=0)*(#REF!&lt;&gt;"")*(LEN(#REF!)=0)*(($F4="")+($F4="En curso"))</formula>
    </cfRule>
    <cfRule type="expression" dxfId="31065" priority="316">
      <formula>$F4="Completada"</formula>
    </cfRule>
    <cfRule type="expression" dxfId="31064" priority="315">
      <formula>$F4="En curso"</formula>
    </cfRule>
    <cfRule type="expression" dxfId="31063" priority="314">
      <formula>$F4="Para hoy"</formula>
    </cfRule>
    <cfRule type="expression" dxfId="31062" priority="313">
      <formula>$F4="Pausada"</formula>
    </cfRule>
    <cfRule type="expression" dxfId="31061" priority="312">
      <formula>$F4="Cancelada"</formula>
    </cfRule>
  </conditionalFormatting>
  <conditionalFormatting sqref="F24:F27">
    <cfRule type="expression" dxfId="31060" priority="397">
      <formula>(#REF!=0)*(#REF!&lt;&gt;"")*(LEN(#REF!)=0)*(($F24="")+($F24="En curso"))</formula>
    </cfRule>
    <cfRule type="expression" dxfId="31059" priority="396">
      <formula>$F24="Completada"</formula>
    </cfRule>
    <cfRule type="expression" dxfId="31058" priority="395">
      <formula>$F24="En curso"</formula>
    </cfRule>
    <cfRule type="expression" dxfId="31057" priority="394">
      <formula>$F24="Para hoy"</formula>
    </cfRule>
    <cfRule type="expression" dxfId="31056" priority="393">
      <formula>$F24="Pausada"</formula>
    </cfRule>
    <cfRule type="expression" dxfId="31055" priority="392">
      <formula>$F24="Cancelada"</formula>
    </cfRule>
    <cfRule type="expression" dxfId="31054" priority="391">
      <formula>$F24="Vencida"</formula>
    </cfRule>
    <cfRule type="expression" dxfId="31053" priority="398">
      <formula>(#REF!&lt;0)*(LEN(#REF!)=0)*(($F24="")+($F24="En curso"))</formula>
    </cfRule>
  </conditionalFormatting>
  <conditionalFormatting sqref="F29:F37">
    <cfRule type="expression" dxfId="31052" priority="879">
      <formula>$F29="Vencida"</formula>
    </cfRule>
    <cfRule type="expression" dxfId="31051" priority="880">
      <formula>$F29="Cancelada"</formula>
    </cfRule>
    <cfRule type="expression" dxfId="31050" priority="881">
      <formula>$F29="Pausada"</formula>
    </cfRule>
    <cfRule type="expression" dxfId="31049" priority="882">
      <formula>$F29="Para hoy"</formula>
    </cfRule>
    <cfRule type="expression" dxfId="31048" priority="883">
      <formula>$F29="En curso"</formula>
    </cfRule>
    <cfRule type="expression" dxfId="31047" priority="884">
      <formula>$F29="Completada"</formula>
    </cfRule>
    <cfRule type="expression" dxfId="31046" priority="885">
      <formula>(#REF!=0)*(#REF!&lt;&gt;"")*(LEN(#REF!)=0)*(($F29="")+($F29="En curso"))</formula>
    </cfRule>
    <cfRule type="expression" dxfId="31045" priority="886">
      <formula>(#REF!&lt;0)*(LEN(#REF!)=0)*(($F29="")+($F29="En curso"))</formula>
    </cfRule>
  </conditionalFormatting>
  <conditionalFormatting sqref="F42:F55">
    <cfRule type="expression" dxfId="31044" priority="534">
      <formula>$F42="Completada"</formula>
    </cfRule>
    <cfRule type="expression" dxfId="31043" priority="533">
      <formula>$F42="En curso"</formula>
    </cfRule>
    <cfRule type="expression" dxfId="31042" priority="532">
      <formula>$F42="Para hoy"</formula>
    </cfRule>
    <cfRule type="expression" dxfId="31041" priority="531">
      <formula>$F42="Pausada"</formula>
    </cfRule>
    <cfRule type="expression" dxfId="31040" priority="530">
      <formula>$F42="Cancelada"</formula>
    </cfRule>
    <cfRule type="expression" dxfId="31039" priority="529">
      <formula>$F42="Vencida"</formula>
    </cfRule>
    <cfRule type="expression" dxfId="31038" priority="536">
      <formula>(#REF!&lt;0)*(LEN(#REF!)=0)*(($F42="")+($F42="En curso"))</formula>
    </cfRule>
    <cfRule type="expression" dxfId="31037" priority="535">
      <formula>(#REF!=0)*(#REF!&lt;&gt;"")*(LEN(#REF!)=0)*(($F42="")+($F42="En curso"))</formula>
    </cfRule>
  </conditionalFormatting>
  <conditionalFormatting sqref="F62:F69">
    <cfRule type="expression" dxfId="31036" priority="688">
      <formula>$F62="Cancelada"</formula>
    </cfRule>
    <cfRule type="expression" dxfId="31035" priority="694">
      <formula>(#REF!&lt;0)*(LEN(#REF!)=0)*(($F62="")+($F62="En curso"))</formula>
    </cfRule>
    <cfRule type="expression" dxfId="31034" priority="693">
      <formula>(#REF!=0)*(#REF!&lt;&gt;"")*(LEN(#REF!)=0)*(($F62="")+($F62="En curso"))</formula>
    </cfRule>
    <cfRule type="expression" dxfId="31033" priority="692">
      <formula>$F62="Completada"</formula>
    </cfRule>
    <cfRule type="expression" dxfId="31032" priority="691">
      <formula>$F62="En curso"</formula>
    </cfRule>
    <cfRule type="expression" dxfId="31031" priority="690">
      <formula>$F62="Para hoy"</formula>
    </cfRule>
    <cfRule type="expression" dxfId="31030" priority="689">
      <formula>$F62="Pausada"</formula>
    </cfRule>
    <cfRule type="expression" dxfId="31029" priority="687">
      <formula>$F62="Vencida"</formula>
    </cfRule>
  </conditionalFormatting>
  <conditionalFormatting sqref="G4:G10">
    <cfRule type="expression" dxfId="31028" priority="1095">
      <formula>#REF!="Para hoy"</formula>
    </cfRule>
    <cfRule type="expression" dxfId="31027" priority="1096">
      <formula>#REF!="En curso"</formula>
    </cfRule>
    <cfRule type="expression" dxfId="31026" priority="1098">
      <formula>(#REF!=0)*(#REF!&lt;&gt;"")*(LEN(#REF!)=0)*((#REF!="")+(#REF!="En curso"))</formula>
    </cfRule>
    <cfRule type="expression" dxfId="31025" priority="1093">
      <formula>#REF!="Cancelada"</formula>
    </cfRule>
    <cfRule type="expression" dxfId="31024" priority="1099">
      <formula>(#REF!&lt;0)*(LEN(#REF!)=0)*((#REF!="")+(#REF!="En curso"))</formula>
    </cfRule>
    <cfRule type="expression" dxfId="31023" priority="1094">
      <formula>#REF!="Pausada"</formula>
    </cfRule>
    <cfRule type="expression" dxfId="31022" priority="1097">
      <formula>#REF!="Completada"</formula>
    </cfRule>
    <cfRule type="expression" dxfId="31021" priority="1092">
      <formula>#REF!="Vencida"</formula>
    </cfRule>
  </conditionalFormatting>
  <conditionalFormatting sqref="G5">
    <cfRule type="expression" dxfId="31020" priority="1084">
      <formula>#REF!="Vencida"</formula>
    </cfRule>
    <cfRule type="expression" dxfId="31019" priority="1086">
      <formula>#REF!="Pausada"</formula>
    </cfRule>
    <cfRule type="expression" dxfId="31018" priority="1087">
      <formula>#REF!="Para hoy"</formula>
    </cfRule>
    <cfRule type="expression" dxfId="31017" priority="1089">
      <formula>#REF!="Completada"</formula>
    </cfRule>
    <cfRule type="expression" dxfId="31016" priority="1088">
      <formula>#REF!="En curso"</formula>
    </cfRule>
    <cfRule type="expression" dxfId="31015" priority="1090">
      <formula>(#REF!=0)*(#REF!&lt;&gt;"")*(LEN(#REF!)=0)*((#REF!="")+(#REF!="En curso"))</formula>
    </cfRule>
    <cfRule type="expression" dxfId="31014" priority="1091">
      <formula>(#REF!&lt;0)*(LEN(#REF!)=0)*((#REF!="")+(#REF!="En curso"))</formula>
    </cfRule>
    <cfRule type="expression" dxfId="31013" priority="1085">
      <formula>#REF!="Cancelada"</formula>
    </cfRule>
  </conditionalFormatting>
  <conditionalFormatting sqref="G24:G25">
    <cfRule type="expression" dxfId="31012" priority="450">
      <formula>#REF!="Para hoy"</formula>
    </cfRule>
    <cfRule type="expression" dxfId="31011" priority="452">
      <formula>#REF!="Completada"</formula>
    </cfRule>
    <cfRule type="expression" dxfId="31010" priority="453">
      <formula>(#REF!=0)*(#REF!&lt;&gt;"")*(LEN(#REF!)=0)*((#REF!="")+(#REF!="En curso"))</formula>
    </cfRule>
    <cfRule type="expression" dxfId="31009" priority="454">
      <formula>(#REF!&lt;0)*(LEN(#REF!)=0)*((#REF!="")+(#REF!="En curso"))</formula>
    </cfRule>
    <cfRule type="expression" dxfId="31008" priority="447">
      <formula>#REF!="Vencida"</formula>
    </cfRule>
    <cfRule type="expression" dxfId="31007" priority="451">
      <formula>#REF!="En curso"</formula>
    </cfRule>
    <cfRule type="expression" dxfId="31006" priority="449">
      <formula>#REF!="Pausada"</formula>
    </cfRule>
    <cfRule type="expression" dxfId="31005" priority="448">
      <formula>#REF!="Cancelada"</formula>
    </cfRule>
  </conditionalFormatting>
  <conditionalFormatting sqref="G24:G27">
    <cfRule type="expression" dxfId="31004" priority="455">
      <formula>#REF!="Vencida"</formula>
    </cfRule>
    <cfRule type="expression" dxfId="31003" priority="459">
      <formula>#REF!="En curso"</formula>
    </cfRule>
    <cfRule type="expression" dxfId="31002" priority="462">
      <formula>(#REF!&lt;0)*(LEN(#REF!)=0)*((#REF!="")+(#REF!="En curso"))</formula>
    </cfRule>
    <cfRule type="expression" dxfId="31001" priority="461">
      <formula>(#REF!=0)*(#REF!&lt;&gt;"")*(LEN(#REF!)=0)*((#REF!="")+(#REF!="En curso"))</formula>
    </cfRule>
    <cfRule type="expression" dxfId="31000" priority="458">
      <formula>#REF!="Para hoy"</formula>
    </cfRule>
    <cfRule type="expression" dxfId="30999" priority="457">
      <formula>#REF!="Pausada"</formula>
    </cfRule>
    <cfRule type="expression" dxfId="30998" priority="456">
      <formula>#REF!="Cancelada"</formula>
    </cfRule>
    <cfRule type="expression" dxfId="30997" priority="460">
      <formula>#REF!="Completada"</formula>
    </cfRule>
  </conditionalFormatting>
  <conditionalFormatting sqref="G26">
    <cfRule type="expression" dxfId="30996" priority="468">
      <formula>#REF!="Para hoy"</formula>
    </cfRule>
    <cfRule type="expression" dxfId="30995" priority="469">
      <formula>#REF!="En curso"</formula>
    </cfRule>
    <cfRule type="expression" dxfId="30994" priority="470">
      <formula>#REF!="Completada"</formula>
    </cfRule>
    <cfRule type="expression" dxfId="30993" priority="1369">
      <formula>#REF!="Completada"</formula>
    </cfRule>
    <cfRule type="expression" dxfId="30992" priority="471">
      <formula>(#REF!=0)*(#REF!&lt;&gt;"")*(LEN(#REF!)=0)*((#REF!="")+(#REF!="En curso"))</formula>
    </cfRule>
    <cfRule type="expression" dxfId="30991" priority="472">
      <formula>(#REF!&lt;0)*(LEN(#REF!)=0)*((#REF!="")+(#REF!="En curso"))</formula>
    </cfRule>
    <cfRule type="expression" dxfId="30990" priority="465">
      <formula>#REF!="Vencida"</formula>
    </cfRule>
    <cfRule type="expression" dxfId="30989" priority="1366">
      <formula>#REF!="Pausada"</formula>
    </cfRule>
    <cfRule type="expression" dxfId="30988" priority="1368">
      <formula>#REF!="En curso"</formula>
    </cfRule>
    <cfRule type="expression" dxfId="30987" priority="1367">
      <formula>#REF!="Para hoy"</formula>
    </cfRule>
    <cfRule type="expression" dxfId="30986" priority="466">
      <formula>#REF!="Cancelada"</formula>
    </cfRule>
    <cfRule type="expression" dxfId="30985" priority="1365">
      <formula>#REF!="Cancelada"</formula>
    </cfRule>
    <cfRule type="expression" dxfId="30984" priority="1364">
      <formula>#REF!="Vencida"</formula>
    </cfRule>
    <cfRule type="expression" dxfId="30983" priority="1371">
      <formula>(#REF!&lt;0)*(LEN(#REF!)=0)*((#REF!="")+(#REF!="En curso"))</formula>
    </cfRule>
    <cfRule type="expression" dxfId="30982" priority="1370">
      <formula>(#REF!=0)*(#REF!&lt;&gt;"")*(LEN(#REF!)=0)*((#REF!="")+(#REF!="En curso"))</formula>
    </cfRule>
    <cfRule type="expression" dxfId="30981" priority="467">
      <formula>#REF!="Pausada"</formula>
    </cfRule>
  </conditionalFormatting>
  <conditionalFormatting sqref="G29:G37">
    <cfRule type="expression" dxfId="30980" priority="1384">
      <formula>#REF!="En curso"</formula>
    </cfRule>
    <cfRule type="expression" dxfId="30979" priority="1383">
      <formula>#REF!="Para hoy"</formula>
    </cfRule>
    <cfRule type="expression" dxfId="30978" priority="1382">
      <formula>#REF!="Pausada"</formula>
    </cfRule>
    <cfRule type="expression" dxfId="30977" priority="1380">
      <formula>#REF!="Vencida"</formula>
    </cfRule>
    <cfRule type="expression" dxfId="30976" priority="1385">
      <formula>#REF!="Completada"</formula>
    </cfRule>
    <cfRule type="expression" dxfId="30975" priority="1381">
      <formula>#REF!="Cancelada"</formula>
    </cfRule>
    <cfRule type="expression" dxfId="30974" priority="1387">
      <formula>(#REF!&lt;0)*(LEN(#REF!)=0)*((#REF!="")+(#REF!="En curso"))</formula>
    </cfRule>
    <cfRule type="expression" dxfId="30973" priority="1386">
      <formula>(#REF!=0)*(#REF!&lt;&gt;"")*(LEN(#REF!)=0)*((#REF!="")+(#REF!="En curso"))</formula>
    </cfRule>
  </conditionalFormatting>
  <conditionalFormatting sqref="G31">
    <cfRule type="expression" dxfId="30972" priority="1153">
      <formula>#REF!="Completada"</formula>
    </cfRule>
    <cfRule type="expression" dxfId="30971" priority="1152">
      <formula>#REF!="En curso"</formula>
    </cfRule>
    <cfRule type="expression" dxfId="30970" priority="1150">
      <formula>#REF!="Pausada"</formula>
    </cfRule>
    <cfRule type="expression" dxfId="30969" priority="1154">
      <formula>(#REF!=0)*(#REF!&lt;&gt;"")*(LEN(#REF!)=0)*((#REF!="")+(#REF!="En curso"))</formula>
    </cfRule>
    <cfRule type="expression" dxfId="30968" priority="1148">
      <formula>#REF!="Vencida"</formula>
    </cfRule>
    <cfRule type="expression" dxfId="30967" priority="1149">
      <formula>#REF!="Cancelada"</formula>
    </cfRule>
    <cfRule type="expression" dxfId="30966" priority="1151">
      <formula>#REF!="Para hoy"</formula>
    </cfRule>
    <cfRule type="expression" dxfId="30965" priority="1155">
      <formula>(#REF!&lt;0)*(LEN(#REF!)=0)*((#REF!="")+(#REF!="En curso"))</formula>
    </cfRule>
  </conditionalFormatting>
  <conditionalFormatting sqref="G42">
    <cfRule type="expression" dxfId="30964" priority="627">
      <formula>(#REF!=0)*(#REF!&lt;&gt;"")*(LEN(#REF!)=0)*((#REF!="")+(#REF!="En curso"))</formula>
    </cfRule>
    <cfRule type="expression" dxfId="30963" priority="625">
      <formula>#REF!="En curso"</formula>
    </cfRule>
    <cfRule type="expression" dxfId="30962" priority="624">
      <formula>#REF!="Para hoy"</formula>
    </cfRule>
    <cfRule type="expression" dxfId="30961" priority="623">
      <formula>#REF!="Pausada"</formula>
    </cfRule>
    <cfRule type="expression" dxfId="30960" priority="621">
      <formula>#REF!="Vencida"</formula>
    </cfRule>
    <cfRule type="expression" dxfId="30959" priority="628">
      <formula>(#REF!&lt;0)*(LEN(#REF!)=0)*((#REF!="")+(#REF!="En curso"))</formula>
    </cfRule>
    <cfRule type="expression" dxfId="30958" priority="622">
      <formula>#REF!="Cancelada"</formula>
    </cfRule>
    <cfRule type="expression" dxfId="30957" priority="626">
      <formula>#REF!="Completada"</formula>
    </cfRule>
  </conditionalFormatting>
  <conditionalFormatting sqref="G42:G44">
    <cfRule type="expression" dxfId="30956" priority="570">
      <formula>#REF!="Cancelada"</formula>
    </cfRule>
    <cfRule type="expression" dxfId="30955" priority="569">
      <formula>#REF!="Vencida"</formula>
    </cfRule>
    <cfRule type="expression" dxfId="30954" priority="576">
      <formula>(#REF!&lt;0)*(LEN(#REF!)=0)*((#REF!="")+(#REF!="En curso"))</formula>
    </cfRule>
    <cfRule type="expression" dxfId="30953" priority="575">
      <formula>(#REF!=0)*(#REF!&lt;&gt;"")*(LEN(#REF!)=0)*((#REF!="")+(#REF!="En curso"))</formula>
    </cfRule>
    <cfRule type="expression" dxfId="30952" priority="571">
      <formula>#REF!="Pausada"</formula>
    </cfRule>
    <cfRule type="expression" dxfId="30951" priority="573">
      <formula>#REF!="En curso"</formula>
    </cfRule>
    <cfRule type="expression" dxfId="30950" priority="572">
      <formula>#REF!="Para hoy"</formula>
    </cfRule>
    <cfRule type="expression" dxfId="30949" priority="574">
      <formula>#REF!="Completada"</formula>
    </cfRule>
  </conditionalFormatting>
  <conditionalFormatting sqref="G43">
    <cfRule type="expression" dxfId="30948" priority="567">
      <formula>(#REF!=0)*(#REF!&lt;&gt;"")*(LEN(#REF!)=0)*((#REF!="")+(#REF!="En curso"))</formula>
    </cfRule>
    <cfRule type="expression" dxfId="30947" priority="566">
      <formula>#REF!="Completada"</formula>
    </cfRule>
    <cfRule type="expression" dxfId="30946" priority="564">
      <formula>#REF!="Para hoy"</formula>
    </cfRule>
    <cfRule type="expression" dxfId="30945" priority="563">
      <formula>#REF!="Pausada"</formula>
    </cfRule>
    <cfRule type="expression" dxfId="30944" priority="561">
      <formula>#REF!="Vencida"</formula>
    </cfRule>
    <cfRule type="expression" dxfId="30943" priority="565">
      <formula>#REF!="En curso"</formula>
    </cfRule>
    <cfRule type="expression" dxfId="30942" priority="562">
      <formula>#REF!="Cancelada"</formula>
    </cfRule>
    <cfRule type="expression" dxfId="30941" priority="568">
      <formula>(#REF!&lt;0)*(LEN(#REF!)=0)*((#REF!="")+(#REF!="En curso"))</formula>
    </cfRule>
  </conditionalFormatting>
  <conditionalFormatting sqref="G44:G54">
    <cfRule type="expression" dxfId="30940" priority="1077">
      <formula>(#REF!&lt;0)*(LEN(#REF!)=0)*((#REF!="")+(#REF!="En curso"))</formula>
    </cfRule>
    <cfRule type="expression" dxfId="30939" priority="1075">
      <formula>#REF!="Completada"</formula>
    </cfRule>
    <cfRule type="expression" dxfId="30938" priority="1074">
      <formula>#REF!="En curso"</formula>
    </cfRule>
    <cfRule type="expression" dxfId="30937" priority="1073">
      <formula>#REF!="Para hoy"</formula>
    </cfRule>
    <cfRule type="expression" dxfId="30936" priority="1071">
      <formula>#REF!="Cancelada"</formula>
    </cfRule>
    <cfRule type="expression" dxfId="30935" priority="1076">
      <formula>(#REF!=0)*(#REF!&lt;&gt;"")*(LEN(#REF!)=0)*((#REF!="")+(#REF!="En curso"))</formula>
    </cfRule>
    <cfRule type="expression" dxfId="30934" priority="1072">
      <formula>#REF!="Pausada"</formula>
    </cfRule>
    <cfRule type="expression" dxfId="30933" priority="1070">
      <formula>#REF!="Vencida"</formula>
    </cfRule>
  </conditionalFormatting>
  <conditionalFormatting sqref="G62:G69">
    <cfRule type="expression" dxfId="30932" priority="709">
      <formula>(#REF!=0)*(#REF!&lt;&gt;"")*(LEN(#REF!)=0)*((#REF!="")+(#REF!="En curso"))</formula>
    </cfRule>
    <cfRule type="expression" dxfId="30931" priority="710">
      <formula>(#REF!&lt;0)*(LEN(#REF!)=0)*((#REF!="")+(#REF!="En curso"))</formula>
    </cfRule>
    <cfRule type="expression" dxfId="30930" priority="703">
      <formula>#REF!="Vencida"</formula>
    </cfRule>
    <cfRule type="expression" dxfId="30929" priority="704">
      <formula>#REF!="Cancelada"</formula>
    </cfRule>
    <cfRule type="expression" dxfId="30928" priority="705">
      <formula>#REF!="Pausada"</formula>
    </cfRule>
    <cfRule type="expression" dxfId="30927" priority="706">
      <formula>#REF!="Para hoy"</formula>
    </cfRule>
    <cfRule type="expression" dxfId="30926" priority="707">
      <formula>#REF!="En curso"</formula>
    </cfRule>
    <cfRule type="expression" dxfId="30925" priority="708">
      <formula>#REF!="Completada"</formula>
    </cfRule>
  </conditionalFormatting>
  <conditionalFormatting sqref="G66">
    <cfRule type="expression" dxfId="30924" priority="698">
      <formula>#REF!="Para hoy"</formula>
    </cfRule>
    <cfRule type="expression" dxfId="30923" priority="695">
      <formula>#REF!="Vencida"</formula>
    </cfRule>
    <cfRule type="expression" dxfId="30922" priority="696">
      <formula>#REF!="Cancelada"</formula>
    </cfRule>
    <cfRule type="expression" dxfId="30921" priority="697">
      <formula>#REF!="Pausada"</formula>
    </cfRule>
    <cfRule type="expression" dxfId="30920" priority="699">
      <formula>#REF!="En curso"</formula>
    </cfRule>
    <cfRule type="expression" dxfId="30919" priority="700">
      <formula>#REF!="Completada"</formula>
    </cfRule>
    <cfRule type="expression" dxfId="30918" priority="701">
      <formula>(#REF!=0)*(#REF!&lt;&gt;"")*(LEN(#REF!)=0)*((#REF!="")+(#REF!="En curso"))</formula>
    </cfRule>
    <cfRule type="expression" dxfId="30917" priority="702">
      <formula>(#REF!&lt;0)*(LEN(#REF!)=0)*((#REF!="")+(#REF!="En curso"))</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4:B35 B62 B32 B55:B56 B45:B53 B64:B65 B43 B24:B25 B29:B30 B27 B4:B10" xr:uid="{316FAE83-C0C0-4EAF-8EB2-186A2EED7710}">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46 F48:F55 F42:F44 F66 F24:F27 F29:F36 F4:F19" xr:uid="{3D66E661-DC91-44AA-A8D8-67CD956D77EA}">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33:E37 E66:E70 E42:E54 E62:E63 E24:E27 E29:E31 E20 E14:E17 E4:E8" xr:uid="{FCB58695-3678-4420-99C5-AED8E8FE48E1}"/>
    <dataValidation type="list" errorStyle="warning" allowBlank="1" showInputMessage="1" showErrorMessage="1" error="Seleccione un estado de la lista. Seleccione CANCELAR, presione ALT+FLECHA ABAJO para mostrar las opciones y, después, FLECHA ABAJO y ENTRAR para realizar la selección." sqref="F8 F47 F37 F45 F62:F65 F67:F69" xr:uid="{2E7032F1-AFAB-4786-A779-569EF40E9147}">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6:C69 C42:C54 C62:C63 C24:C27 C29:C37 C4:C19" xr:uid="{2000E442-3642-48C8-9631-7B2FCC97BA3C}">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4 B33 B66:B70 B36:B37 B44 B31 B63 B42 B26" xr:uid="{460D400D-B521-4209-B651-8B0838BD319E}">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2:E22 B40:E40 B60:E60" xr:uid="{4BE38CC1-7EF0-4956-B28A-3C95F8A45B21}"/>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2 A40 A60" xr:uid="{DBD63083-463B-48DF-A052-AE292FC717C7}"/>
    <dataValidation allowBlank="1" showInputMessage="1" showErrorMessage="1" prompt="Seleccione el estado en esta columna, debajo de este encabezado. Presione ALT+FLECHA ABAJO para mostrar las opciones y, después, FLECHA ABAJO y ENTRAR para realizar la selección." sqref="F3 F47 F23 F37 F45 F61:F65 F67:F69 F41" xr:uid="{DABAC29D-3C69-4180-8815-512A139086B5}"/>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3:E23 B41:E41 B61:E61 C67:D69 D67:D70 C36:D37 C47" xr:uid="{0DCEE7B0-0605-4C05-B2A1-C84726204498}"/>
    <dataValidation allowBlank="1" showInputMessage="1" showErrorMessage="1" prompt="Escriba las notas en esta columna, debajo de este encabezado." sqref="G3:G4 G45:G54 G67:G69 G23 G30 G32:G37 G41 G61:G65" xr:uid="{89D013CD-F883-49CD-8AC8-061132A48417}"/>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433A-9581-4019-8542-28EBB582A63A}">
  <sheetPr>
    <tabColor theme="4"/>
    <pageSetUpPr autoPageBreaks="0" fitToPage="1"/>
  </sheetPr>
  <dimension ref="A1:Q85"/>
  <sheetViews>
    <sheetView showGridLines="0" topLeftCell="A10" zoomScale="90" zoomScaleNormal="90" workbookViewId="0">
      <selection activeCell="D14" sqref="D14"/>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188</v>
      </c>
      <c r="C1" s="430"/>
      <c r="D1" s="430"/>
      <c r="E1" s="430"/>
      <c r="F1" s="425"/>
      <c r="G1" s="425"/>
      <c r="H1" s="425"/>
      <c r="I1" s="425"/>
      <c r="J1" s="425"/>
      <c r="K1" s="425"/>
      <c r="L1" s="425"/>
      <c r="M1" s="425"/>
      <c r="N1" s="425"/>
      <c r="O1" s="425"/>
      <c r="P1" s="425"/>
      <c r="Q1" s="425"/>
    </row>
    <row r="2" spans="1:17" s="14" customFormat="1" ht="34.5">
      <c r="A2" s="12"/>
      <c r="B2" s="431" t="s">
        <v>189</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3" customFormat="1" ht="16.899999999999999" customHeight="1">
      <c r="A4" s="158"/>
      <c r="B4" s="159"/>
      <c r="C4" s="160"/>
      <c r="D4" s="161" t="s">
        <v>122</v>
      </c>
      <c r="E4" s="160"/>
      <c r="F4" s="161"/>
      <c r="G4" s="162"/>
      <c r="H4" s="158"/>
      <c r="I4" s="161"/>
      <c r="J4" s="158"/>
      <c r="K4" s="158"/>
      <c r="L4" s="158"/>
      <c r="M4" s="158"/>
      <c r="N4" s="158"/>
      <c r="O4" s="158"/>
      <c r="P4" s="158"/>
      <c r="Q4" s="158"/>
    </row>
    <row r="5" spans="1:17" s="163" customFormat="1">
      <c r="A5" s="158"/>
      <c r="B5" s="159"/>
      <c r="C5" s="160"/>
      <c r="D5" s="161" t="s">
        <v>124</v>
      </c>
      <c r="E5" s="160">
        <v>4.7</v>
      </c>
      <c r="F5" s="161"/>
      <c r="G5" s="164"/>
      <c r="H5" s="158"/>
      <c r="I5" s="161"/>
      <c r="J5" s="158"/>
      <c r="K5" s="158"/>
      <c r="L5" s="158"/>
      <c r="M5" s="158"/>
      <c r="N5" s="158"/>
      <c r="O5" s="158"/>
      <c r="P5" s="158"/>
      <c r="Q5" s="158"/>
    </row>
    <row r="6" spans="1:17" ht="30" customHeight="1">
      <c r="A6" s="25"/>
      <c r="B6" s="16"/>
      <c r="C6" s="10"/>
      <c r="D6" t="s">
        <v>161</v>
      </c>
      <c r="E6" s="10"/>
      <c r="F6"/>
      <c r="G6" s="111"/>
      <c r="H6" s="25"/>
      <c r="I6"/>
      <c r="J6" s="25"/>
      <c r="K6" s="25"/>
      <c r="L6" s="25"/>
      <c r="M6" s="25"/>
      <c r="N6" s="25"/>
      <c r="O6" s="25"/>
      <c r="P6" s="25"/>
      <c r="Q6" s="25"/>
    </row>
    <row r="7" spans="1:17" s="163" customFormat="1">
      <c r="A7" s="158"/>
      <c r="B7" s="159"/>
      <c r="C7" s="160"/>
      <c r="D7" s="161" t="s">
        <v>179</v>
      </c>
      <c r="E7" s="160">
        <v>10</v>
      </c>
      <c r="F7" s="161"/>
      <c r="G7" s="164" t="s">
        <v>180</v>
      </c>
      <c r="H7" s="158"/>
      <c r="I7" s="158"/>
      <c r="J7" s="158"/>
      <c r="K7" s="158"/>
      <c r="L7" s="158"/>
      <c r="M7" s="158"/>
      <c r="N7" s="158"/>
      <c r="O7" s="158"/>
      <c r="P7" s="158"/>
      <c r="Q7" s="158"/>
    </row>
    <row r="8" spans="1:17" s="163" customFormat="1">
      <c r="A8" s="158"/>
      <c r="B8" s="159"/>
      <c r="C8" s="160"/>
      <c r="D8" s="161" t="s">
        <v>183</v>
      </c>
      <c r="E8" s="160">
        <v>10</v>
      </c>
      <c r="F8" s="161"/>
      <c r="G8" s="162"/>
      <c r="H8" s="158"/>
      <c r="I8" s="161"/>
      <c r="J8" s="158"/>
      <c r="K8" s="158"/>
      <c r="L8" s="158"/>
      <c r="M8" s="158"/>
      <c r="N8" s="158"/>
      <c r="O8" s="158"/>
      <c r="P8" s="158"/>
      <c r="Q8" s="158"/>
    </row>
    <row r="9" spans="1:17" s="163" customFormat="1" ht="13.9" customHeight="1">
      <c r="A9" s="158"/>
      <c r="B9" s="159"/>
      <c r="C9" s="160"/>
      <c r="D9" s="161" t="s">
        <v>184</v>
      </c>
      <c r="E9" s="160">
        <v>5</v>
      </c>
      <c r="F9" s="161"/>
      <c r="G9" s="162"/>
      <c r="H9" s="158"/>
      <c r="I9" s="161"/>
      <c r="J9" s="158"/>
      <c r="K9" s="158"/>
      <c r="L9" s="158"/>
      <c r="M9" s="158"/>
      <c r="N9" s="158"/>
      <c r="O9" s="158"/>
      <c r="P9" s="158"/>
      <c r="Q9" s="158"/>
    </row>
    <row r="10" spans="1:17" s="100" customFormat="1">
      <c r="A10" s="96"/>
      <c r="B10" s="110"/>
      <c r="C10" s="97"/>
      <c r="D10" s="99" t="s">
        <v>190</v>
      </c>
      <c r="E10" s="97">
        <v>6</v>
      </c>
      <c r="F10" s="99"/>
      <c r="G10" s="129"/>
      <c r="H10" s="96"/>
      <c r="I10" s="96"/>
      <c r="J10" s="96"/>
      <c r="K10" s="96"/>
      <c r="L10" s="96"/>
      <c r="M10" s="96"/>
      <c r="N10" s="96"/>
      <c r="O10" s="96"/>
      <c r="P10" s="96"/>
      <c r="Q10" s="96"/>
    </row>
    <row r="11" spans="1:17" s="100" customFormat="1">
      <c r="A11" s="96"/>
      <c r="B11" s="127"/>
      <c r="C11" s="97"/>
      <c r="D11" s="99" t="s">
        <v>191</v>
      </c>
      <c r="E11" s="97">
        <v>6</v>
      </c>
      <c r="F11" s="99"/>
      <c r="G11" s="129"/>
      <c r="H11" s="96"/>
      <c r="I11" s="96"/>
      <c r="J11" s="96"/>
      <c r="K11" s="96"/>
      <c r="L11" s="96"/>
      <c r="M11" s="96"/>
      <c r="N11" s="96"/>
      <c r="O11" s="96"/>
      <c r="P11" s="96"/>
      <c r="Q11" s="96"/>
    </row>
    <row r="12" spans="1:17" s="95" customFormat="1">
      <c r="A12" s="72"/>
      <c r="B12" s="58"/>
      <c r="C12" s="54"/>
      <c r="D12" s="94" t="s">
        <v>192</v>
      </c>
      <c r="E12" s="54">
        <v>6.3</v>
      </c>
      <c r="F12" s="55"/>
      <c r="G12" s="57"/>
      <c r="H12" s="72"/>
      <c r="I12" s="72"/>
      <c r="J12" s="72"/>
      <c r="K12" s="72"/>
      <c r="L12" s="72"/>
      <c r="M12" s="72"/>
      <c r="N12" s="72"/>
      <c r="O12" s="72"/>
      <c r="P12" s="72"/>
      <c r="Q12" s="72"/>
    </row>
    <row r="13" spans="1:17" s="95" customFormat="1">
      <c r="A13" s="72"/>
      <c r="B13" s="58"/>
      <c r="C13" s="54"/>
      <c r="D13" s="55" t="s">
        <v>193</v>
      </c>
      <c r="E13" s="54">
        <v>5</v>
      </c>
      <c r="F13" s="55"/>
      <c r="G13" s="57"/>
      <c r="H13" s="72"/>
      <c r="I13" s="72"/>
      <c r="J13" s="72"/>
      <c r="K13" s="72"/>
      <c r="L13" s="72"/>
      <c r="M13" s="72"/>
      <c r="N13" s="72"/>
      <c r="O13" s="72"/>
      <c r="P13" s="72"/>
      <c r="Q13" s="72"/>
    </row>
    <row r="14" spans="1:17" s="95" customFormat="1">
      <c r="A14" s="72"/>
      <c r="B14" s="58"/>
      <c r="C14" s="54"/>
      <c r="D14" s="55" t="s">
        <v>194</v>
      </c>
      <c r="E14" s="54">
        <v>8.6999999999999993</v>
      </c>
      <c r="F14" s="55"/>
      <c r="G14" s="57"/>
      <c r="H14" s="72"/>
      <c r="I14" s="72"/>
      <c r="J14" s="72"/>
      <c r="K14" s="72"/>
      <c r="L14" s="72"/>
      <c r="M14" s="72"/>
      <c r="N14" s="72"/>
      <c r="O14" s="72"/>
      <c r="P14" s="72"/>
      <c r="Q14" s="72"/>
    </row>
    <row r="15" spans="1:17" s="95" customFormat="1">
      <c r="A15" s="72"/>
      <c r="B15" s="58"/>
      <c r="C15" s="54"/>
      <c r="D15" s="55" t="s">
        <v>195</v>
      </c>
      <c r="E15" s="54">
        <v>3</v>
      </c>
      <c r="F15" s="55"/>
      <c r="G15" s="57"/>
      <c r="H15" s="72"/>
      <c r="I15" s="72"/>
      <c r="J15" s="72"/>
      <c r="K15" s="72"/>
      <c r="L15" s="72"/>
      <c r="M15" s="72"/>
      <c r="N15" s="72"/>
      <c r="O15" s="72"/>
      <c r="P15" s="72"/>
      <c r="Q15" s="72"/>
    </row>
    <row r="16" spans="1:17" s="95" customFormat="1">
      <c r="A16" s="72"/>
      <c r="B16" s="58"/>
      <c r="C16" s="54"/>
      <c r="D16" s="55" t="s">
        <v>196</v>
      </c>
      <c r="E16" s="54">
        <v>3</v>
      </c>
      <c r="F16" s="55"/>
      <c r="G16" s="57"/>
      <c r="H16" s="72"/>
      <c r="I16" s="72"/>
      <c r="J16" s="72"/>
      <c r="K16" s="72"/>
      <c r="L16" s="72"/>
      <c r="M16" s="72"/>
      <c r="N16" s="72"/>
      <c r="O16" s="72"/>
      <c r="P16" s="72"/>
      <c r="Q16" s="72"/>
    </row>
    <row r="17" spans="1:17" s="95" customFormat="1">
      <c r="A17" s="72"/>
      <c r="B17" s="58"/>
      <c r="C17" s="54"/>
      <c r="D17" s="55" t="s">
        <v>197</v>
      </c>
      <c r="E17" s="54">
        <v>3</v>
      </c>
      <c r="F17" s="55"/>
      <c r="G17" s="57"/>
      <c r="H17" s="72"/>
      <c r="I17" s="72"/>
      <c r="J17" s="72"/>
      <c r="K17" s="72"/>
      <c r="L17" s="72"/>
      <c r="M17" s="72"/>
      <c r="N17" s="72"/>
      <c r="O17" s="72"/>
      <c r="P17" s="72"/>
      <c r="Q17" s="72"/>
    </row>
    <row r="18" spans="1:17" s="95" customFormat="1">
      <c r="A18" s="72"/>
      <c r="B18" s="72"/>
      <c r="C18" s="74"/>
      <c r="D18" s="55" t="s">
        <v>198</v>
      </c>
      <c r="E18" s="72">
        <v>3</v>
      </c>
      <c r="F18" s="55" t="s">
        <v>72</v>
      </c>
      <c r="G18" s="72"/>
      <c r="H18" s="72"/>
      <c r="I18" s="72"/>
      <c r="J18" s="72"/>
      <c r="K18" s="72"/>
      <c r="L18" s="72"/>
      <c r="M18" s="72"/>
      <c r="N18" s="72"/>
      <c r="O18" s="72"/>
      <c r="P18" s="72"/>
      <c r="Q18" s="72"/>
    </row>
    <row r="19" spans="1:17">
      <c r="A19" s="25"/>
      <c r="B19" s="25"/>
      <c r="C19" s="25"/>
      <c r="D19"/>
      <c r="E19" s="15">
        <f>SUM(E4:E18)</f>
        <v>73.7</v>
      </c>
      <c r="F19"/>
      <c r="G19" s="25"/>
      <c r="H19" s="25"/>
      <c r="I19" s="25"/>
      <c r="J19" s="25"/>
      <c r="K19" s="25"/>
      <c r="L19" s="25"/>
      <c r="M19" s="25"/>
      <c r="N19" s="25"/>
      <c r="O19" s="25"/>
      <c r="P19" s="25"/>
      <c r="Q19" s="25"/>
    </row>
    <row r="20" spans="1:17">
      <c r="A20" s="25"/>
      <c r="B20" s="25"/>
      <c r="C20" s="25"/>
      <c r="D20" s="25"/>
      <c r="E20" s="25"/>
      <c r="F20" s="25"/>
      <c r="G20" s="25"/>
      <c r="H20" s="25"/>
      <c r="I20" s="25"/>
      <c r="J20" s="25"/>
      <c r="K20" s="25"/>
      <c r="L20" s="25"/>
      <c r="M20" s="25"/>
      <c r="N20" s="25"/>
      <c r="O20" s="25"/>
      <c r="P20" s="25"/>
      <c r="Q20" s="25"/>
    </row>
    <row r="21" spans="1:17" s="14" customFormat="1" ht="34.5">
      <c r="A21" s="12"/>
      <c r="B21" s="431" t="s">
        <v>199</v>
      </c>
      <c r="C21" s="431"/>
      <c r="D21" s="431"/>
      <c r="E21" s="431"/>
      <c r="F21" s="13"/>
      <c r="G21" s="13"/>
      <c r="H21" s="13"/>
      <c r="I21" s="13"/>
      <c r="J21" s="13"/>
      <c r="K21" s="13"/>
    </row>
    <row r="22" spans="1:17" s="1" customFormat="1">
      <c r="A22" s="23"/>
      <c r="B22" s="148" t="s">
        <v>4</v>
      </c>
      <c r="C22" s="149" t="s">
        <v>5</v>
      </c>
      <c r="D22" s="149" t="s">
        <v>6</v>
      </c>
      <c r="E22" s="149" t="s">
        <v>7</v>
      </c>
      <c r="F22" s="150" t="s">
        <v>8</v>
      </c>
      <c r="G22" s="151" t="s">
        <v>9</v>
      </c>
      <c r="H22" s="23"/>
      <c r="I22" s="23"/>
      <c r="J22" s="23"/>
      <c r="K22" s="23"/>
      <c r="L22" s="23"/>
      <c r="M22" s="23"/>
      <c r="N22" s="23"/>
      <c r="O22" s="23"/>
      <c r="P22" s="23"/>
      <c r="Q22" s="23"/>
    </row>
    <row r="23" spans="1:17" s="95" customFormat="1" ht="19.7" customHeight="1">
      <c r="A23" s="72"/>
      <c r="B23" s="58"/>
      <c r="C23" s="54"/>
      <c r="D23" s="55" t="s">
        <v>200</v>
      </c>
      <c r="E23" s="135">
        <v>3</v>
      </c>
      <c r="F23" s="55"/>
      <c r="G23" s="60"/>
      <c r="H23" s="72"/>
      <c r="I23" s="72"/>
      <c r="J23" s="72"/>
      <c r="K23" s="72"/>
      <c r="L23" s="72"/>
      <c r="M23" s="72"/>
      <c r="N23" s="72"/>
      <c r="O23" s="72"/>
      <c r="P23" s="72"/>
      <c r="Q23" s="72"/>
    </row>
    <row r="24" spans="1:17" s="95" customFormat="1" ht="29.45" customHeight="1">
      <c r="A24" s="72"/>
      <c r="B24" s="58"/>
      <c r="C24" s="54"/>
      <c r="D24" s="136" t="s">
        <v>201</v>
      </c>
      <c r="E24" s="54">
        <v>3</v>
      </c>
      <c r="F24" s="55"/>
      <c r="G24" s="57"/>
      <c r="H24" s="72"/>
      <c r="I24" s="72"/>
      <c r="J24" s="72"/>
      <c r="K24" s="72"/>
      <c r="L24" s="72"/>
      <c r="M24" s="72"/>
      <c r="N24" s="72"/>
      <c r="O24" s="72"/>
      <c r="P24" s="72"/>
      <c r="Q24" s="72"/>
    </row>
    <row r="25" spans="1:17" s="55" customFormat="1" ht="25.7" customHeight="1">
      <c r="B25" s="58"/>
      <c r="C25" s="54"/>
      <c r="D25" s="55" t="s">
        <v>202</v>
      </c>
      <c r="E25" s="54">
        <v>3</v>
      </c>
      <c r="G25" s="57"/>
    </row>
    <row r="26" spans="1:17" s="100" customFormat="1" ht="13.9" customHeight="1">
      <c r="A26" s="96"/>
      <c r="B26" s="127"/>
      <c r="C26" s="97"/>
      <c r="D26" s="99" t="s">
        <v>203</v>
      </c>
      <c r="E26" s="97">
        <v>5</v>
      </c>
      <c r="F26" s="99"/>
      <c r="G26" s="130"/>
      <c r="H26" s="96"/>
      <c r="I26" s="96"/>
      <c r="J26" s="96"/>
      <c r="K26" s="96"/>
      <c r="L26" s="96"/>
      <c r="M26" s="96"/>
      <c r="N26" s="96"/>
      <c r="O26" s="96"/>
      <c r="P26" s="96"/>
      <c r="Q26" s="96"/>
    </row>
    <row r="27" spans="1:17" s="95" customFormat="1" ht="36.4">
      <c r="A27" s="72"/>
      <c r="B27" s="58"/>
      <c r="C27" s="55"/>
      <c r="D27" s="55" t="s">
        <v>204</v>
      </c>
      <c r="E27" s="54">
        <v>5.3</v>
      </c>
      <c r="F27" s="55"/>
      <c r="G27" s="57"/>
      <c r="H27" s="72"/>
      <c r="I27" s="55"/>
      <c r="J27" s="72"/>
      <c r="K27" s="72"/>
      <c r="L27" s="72"/>
      <c r="M27" s="72"/>
      <c r="N27" s="72"/>
      <c r="O27" s="72"/>
      <c r="P27" s="72"/>
      <c r="Q27" s="72"/>
    </row>
    <row r="28" spans="1:17">
      <c r="A28" s="25"/>
      <c r="B28" s="16"/>
      <c r="C28" s="10"/>
      <c r="D28" t="s">
        <v>205</v>
      </c>
      <c r="E28" s="10"/>
      <c r="F28"/>
      <c r="G28" s="17"/>
      <c r="H28" s="25"/>
      <c r="I28"/>
      <c r="J28" s="25"/>
      <c r="K28" s="25"/>
      <c r="L28" s="25"/>
      <c r="M28" s="25"/>
      <c r="N28" s="25"/>
      <c r="O28" s="25"/>
      <c r="P28" s="25"/>
      <c r="Q28" s="25"/>
    </row>
    <row r="29" spans="1:17">
      <c r="A29" s="25"/>
      <c r="B29" s="40"/>
      <c r="C29" s="41"/>
      <c r="D29" s="14"/>
      <c r="E29" s="10"/>
      <c r="F29" s="42"/>
      <c r="G29" s="17"/>
      <c r="H29" s="25"/>
      <c r="I29" s="25"/>
      <c r="J29" s="25"/>
      <c r="K29" s="25"/>
      <c r="L29" s="25"/>
      <c r="M29" s="25"/>
      <c r="N29" s="25"/>
      <c r="O29" s="25"/>
      <c r="P29" s="25"/>
      <c r="Q29" s="25"/>
    </row>
    <row r="30" spans="1:17">
      <c r="A30" s="25"/>
      <c r="B30" s="4"/>
      <c r="C30" s="5"/>
      <c r="D30"/>
      <c r="E30" s="10"/>
      <c r="F30"/>
      <c r="G30" s="19"/>
      <c r="H30" s="25"/>
      <c r="I30" s="25"/>
      <c r="J30" s="25"/>
      <c r="K30" s="25"/>
      <c r="L30" s="25"/>
      <c r="M30" s="25"/>
      <c r="N30" s="25"/>
      <c r="O30" s="25"/>
      <c r="P30" s="25"/>
      <c r="Q30" s="25"/>
    </row>
    <row r="31" spans="1:17">
      <c r="A31" s="25"/>
      <c r="B31" s="16"/>
      <c r="C31" s="10"/>
      <c r="D31"/>
      <c r="E31" s="10"/>
      <c r="F31"/>
      <c r="G31" s="17"/>
      <c r="H31" s="25"/>
      <c r="I31" s="25"/>
      <c r="J31" s="25"/>
      <c r="K31" s="25"/>
      <c r="L31" s="25"/>
      <c r="M31" s="25"/>
      <c r="N31" s="25"/>
      <c r="O31" s="25"/>
      <c r="P31" s="25"/>
      <c r="Q31" s="25"/>
    </row>
    <row r="32" spans="1:17">
      <c r="A32" s="25"/>
      <c r="B32" s="16"/>
      <c r="C32" s="10"/>
      <c r="D32" s="14"/>
      <c r="E32" s="10"/>
      <c r="F32"/>
      <c r="G32" s="17"/>
      <c r="H32" s="25"/>
      <c r="I32" s="25"/>
      <c r="J32" s="25"/>
      <c r="K32" s="25"/>
      <c r="L32" s="25"/>
      <c r="M32" s="25"/>
      <c r="N32" s="25"/>
      <c r="O32" s="25"/>
      <c r="P32" s="25"/>
      <c r="Q32" s="25"/>
    </row>
    <row r="33" spans="1:17">
      <c r="A33" s="25"/>
      <c r="B33" s="16"/>
      <c r="C33" s="10"/>
      <c r="D33"/>
      <c r="E33" s="10"/>
      <c r="F33"/>
      <c r="G33" s="17"/>
      <c r="H33" s="25"/>
      <c r="I33" s="25"/>
      <c r="J33" s="25"/>
      <c r="K33" s="25"/>
      <c r="L33" s="25"/>
      <c r="M33" s="25"/>
      <c r="N33" s="25"/>
      <c r="O33" s="25"/>
      <c r="P33" s="25"/>
      <c r="Q33" s="25"/>
    </row>
    <row r="34" spans="1:17">
      <c r="A34" s="25"/>
      <c r="B34" s="16"/>
      <c r="C34" s="10"/>
      <c r="D34"/>
      <c r="E34" s="10"/>
      <c r="F34"/>
      <c r="G34" s="17"/>
      <c r="H34" s="25"/>
      <c r="I34" s="25"/>
      <c r="J34" s="25"/>
      <c r="K34" s="25"/>
      <c r="L34" s="25"/>
      <c r="M34" s="25"/>
      <c r="N34" s="25"/>
      <c r="O34" s="25"/>
      <c r="P34" s="25"/>
      <c r="Q34" s="25"/>
    </row>
    <row r="35" spans="1:17">
      <c r="A35" s="25"/>
      <c r="B35" s="16"/>
      <c r="C35" s="10"/>
      <c r="D35"/>
      <c r="E35" s="10"/>
      <c r="F35"/>
      <c r="G35" s="17"/>
      <c r="H35" s="25"/>
      <c r="I35" s="25"/>
      <c r="J35" s="25"/>
      <c r="K35" s="25"/>
      <c r="L35" s="25"/>
      <c r="M35" s="25"/>
      <c r="N35" s="25"/>
      <c r="O35" s="25"/>
      <c r="P35" s="25"/>
      <c r="Q35" s="25"/>
    </row>
    <row r="36" spans="1:17">
      <c r="A36" s="25"/>
      <c r="B36" s="16"/>
      <c r="C36" s="10"/>
      <c r="D36"/>
      <c r="E36" s="10"/>
      <c r="F36"/>
      <c r="G36" s="17"/>
      <c r="H36" s="25"/>
      <c r="I36" s="25"/>
      <c r="J36" s="25"/>
      <c r="K36" s="25"/>
      <c r="L36" s="25"/>
      <c r="M36" s="25"/>
      <c r="N36" s="25"/>
      <c r="O36" s="25"/>
      <c r="P36" s="25"/>
      <c r="Q36" s="25"/>
    </row>
    <row r="37" spans="1:17">
      <c r="A37" s="25"/>
      <c r="B37"/>
      <c r="C37"/>
      <c r="D37"/>
      <c r="E37" s="18">
        <f>SUBTOTAL(109,Lista3111519232731[Estimación])</f>
        <v>19.3</v>
      </c>
      <c r="F37">
        <f>SUBTOTAL(109,Lista3111519232731[ESTADO])</f>
        <v>0</v>
      </c>
      <c r="G37"/>
      <c r="H37" s="25"/>
      <c r="I37" s="25"/>
      <c r="J37" s="25"/>
      <c r="K37" s="25"/>
      <c r="L37" s="25"/>
      <c r="M37" s="25"/>
      <c r="N37" s="25"/>
      <c r="O37" s="25"/>
      <c r="P37" s="25"/>
      <c r="Q37" s="25"/>
    </row>
    <row r="39" spans="1:17" s="14" customFormat="1" ht="34.5">
      <c r="A39" s="12"/>
      <c r="B39" s="431" t="s">
        <v>206</v>
      </c>
      <c r="C39" s="431"/>
      <c r="D39" s="431"/>
      <c r="E39" s="431"/>
      <c r="F39" s="13"/>
      <c r="G39" s="13"/>
      <c r="H39" s="13"/>
      <c r="I39" s="13"/>
      <c r="J39" s="13"/>
      <c r="K39" s="13"/>
    </row>
    <row r="40" spans="1:17" s="1" customFormat="1">
      <c r="A40" s="23"/>
      <c r="B40" s="148" t="s">
        <v>4</v>
      </c>
      <c r="C40" s="149" t="s">
        <v>5</v>
      </c>
      <c r="D40" s="149" t="s">
        <v>6</v>
      </c>
      <c r="E40" s="149" t="s">
        <v>7</v>
      </c>
      <c r="F40" s="150" t="s">
        <v>8</v>
      </c>
      <c r="G40" s="151" t="s">
        <v>9</v>
      </c>
      <c r="H40" s="23"/>
      <c r="I40" s="23"/>
      <c r="J40" s="23"/>
      <c r="K40" s="23"/>
      <c r="L40" s="23"/>
      <c r="M40" s="23"/>
      <c r="N40" s="23"/>
      <c r="O40" s="23"/>
      <c r="P40" s="23"/>
      <c r="Q40" s="23"/>
    </row>
    <row r="41" spans="1:17">
      <c r="A41" s="25"/>
      <c r="B41" s="16"/>
      <c r="C41" s="10"/>
      <c r="D41"/>
      <c r="E41" s="10"/>
      <c r="F41"/>
      <c r="G41" s="17"/>
      <c r="H41" s="25"/>
      <c r="I41" s="25"/>
      <c r="J41" s="25"/>
      <c r="K41" s="25"/>
      <c r="L41" s="25"/>
      <c r="M41" s="25"/>
      <c r="N41" s="25"/>
      <c r="O41" s="25"/>
      <c r="P41" s="25"/>
      <c r="Q41" s="25"/>
    </row>
    <row r="42" spans="1:17">
      <c r="A42" s="25"/>
      <c r="B42" s="16"/>
      <c r="C42" s="10"/>
      <c r="D42"/>
      <c r="E42" s="10"/>
      <c r="F42"/>
      <c r="G42" s="19"/>
      <c r="H42" s="25"/>
      <c r="I42" s="25"/>
      <c r="J42" s="25"/>
      <c r="K42" s="25"/>
      <c r="L42" s="25"/>
      <c r="M42" s="25"/>
      <c r="N42" s="25"/>
      <c r="O42" s="25"/>
      <c r="P42" s="25"/>
      <c r="Q42" s="25"/>
    </row>
    <row r="43" spans="1:17">
      <c r="A43" s="25"/>
      <c r="B43" s="16"/>
      <c r="C43" s="10"/>
      <c r="D43"/>
      <c r="E43" s="30"/>
      <c r="F43"/>
      <c r="G43" s="19"/>
      <c r="H43" s="25"/>
      <c r="I43" s="25"/>
      <c r="J43" s="25"/>
      <c r="K43" s="25"/>
      <c r="L43" s="25"/>
      <c r="M43" s="25"/>
      <c r="N43" s="25"/>
      <c r="O43" s="25"/>
      <c r="P43" s="25"/>
      <c r="Q43" s="25"/>
    </row>
    <row r="44" spans="1:17">
      <c r="A44" s="25"/>
      <c r="B44" s="16"/>
      <c r="C44" s="10"/>
      <c r="D44"/>
      <c r="E44" s="30"/>
      <c r="F44"/>
      <c r="G44" s="17"/>
      <c r="H44" s="25"/>
      <c r="I44" s="25"/>
      <c r="J44" s="25"/>
      <c r="K44" s="25"/>
      <c r="L44" s="25"/>
      <c r="M44" s="25"/>
      <c r="N44" s="25"/>
      <c r="O44" s="25"/>
      <c r="P44" s="25"/>
      <c r="Q44" s="25"/>
    </row>
    <row r="45" spans="1:17">
      <c r="A45" s="25"/>
      <c r="B45" s="16"/>
      <c r="C45" s="10"/>
      <c r="D45"/>
      <c r="E45" s="30"/>
      <c r="F45"/>
      <c r="G45" s="17"/>
      <c r="H45" s="25"/>
      <c r="I45" s="25"/>
      <c r="J45" s="25"/>
      <c r="K45" s="25"/>
      <c r="L45" s="25"/>
      <c r="M45" s="25"/>
      <c r="N45" s="25"/>
      <c r="O45" s="25"/>
      <c r="P45" s="25"/>
      <c r="Q45" s="25"/>
    </row>
    <row r="46" spans="1:17">
      <c r="A46" s="25"/>
      <c r="B46" s="16"/>
      <c r="C46" s="10"/>
      <c r="D46"/>
      <c r="E46" s="30"/>
      <c r="F46"/>
      <c r="G46" s="17"/>
      <c r="H46" s="25"/>
      <c r="I46" s="25"/>
      <c r="J46" s="25"/>
      <c r="K46" s="25"/>
      <c r="L46" s="25"/>
      <c r="M46" s="25"/>
      <c r="N46" s="25"/>
      <c r="O46" s="25"/>
      <c r="P46" s="25"/>
      <c r="Q46" s="25"/>
    </row>
    <row r="47" spans="1:17">
      <c r="A47" s="25"/>
      <c r="B47" s="16"/>
      <c r="C47" s="10"/>
      <c r="D47"/>
      <c r="E47" s="30"/>
      <c r="F47"/>
      <c r="G47" s="17"/>
      <c r="H47" s="25"/>
      <c r="I47" s="25"/>
      <c r="J47" s="25"/>
      <c r="K47" s="25"/>
      <c r="L47" s="25"/>
      <c r="M47" s="25"/>
      <c r="N47" s="25"/>
      <c r="O47" s="25"/>
      <c r="P47" s="25"/>
      <c r="Q47" s="25"/>
    </row>
    <row r="48" spans="1:17">
      <c r="A48" s="25"/>
      <c r="B48" s="16"/>
      <c r="C48" s="10"/>
      <c r="D48"/>
      <c r="E48" s="30"/>
      <c r="F48"/>
      <c r="G48" s="17"/>
      <c r="H48" s="25"/>
      <c r="I48" s="25"/>
      <c r="J48" s="25"/>
      <c r="K48" s="25"/>
      <c r="L48" s="25"/>
      <c r="M48" s="25"/>
      <c r="N48" s="25"/>
      <c r="O48" s="25"/>
      <c r="P48" s="25"/>
      <c r="Q48" s="25"/>
    </row>
    <row r="49" spans="1:17">
      <c r="A49" s="25"/>
      <c r="B49" s="16"/>
      <c r="C49" s="10"/>
      <c r="D49"/>
      <c r="E49" s="30"/>
      <c r="F49"/>
      <c r="G49" s="17"/>
      <c r="H49" s="25"/>
      <c r="I49" s="25"/>
      <c r="J49" s="25"/>
      <c r="K49" s="25"/>
      <c r="L49" s="25"/>
      <c r="M49" s="25"/>
      <c r="N49" s="25"/>
      <c r="O49" s="25"/>
      <c r="P49" s="25"/>
      <c r="Q49" s="25"/>
    </row>
    <row r="50" spans="1:17">
      <c r="A50" s="25"/>
      <c r="B50" s="16"/>
      <c r="C50" s="10"/>
      <c r="D50"/>
      <c r="E50" s="30"/>
      <c r="F50"/>
      <c r="G50" s="17"/>
      <c r="H50" s="25"/>
      <c r="I50" s="25"/>
      <c r="J50" s="25"/>
      <c r="K50" s="25"/>
      <c r="L50" s="25"/>
      <c r="M50" s="25"/>
      <c r="N50" s="25"/>
      <c r="O50" s="25"/>
      <c r="P50" s="25"/>
      <c r="Q50" s="25"/>
    </row>
    <row r="51" spans="1:17">
      <c r="A51" s="25"/>
      <c r="B51" s="16"/>
      <c r="C51" s="10"/>
      <c r="D51"/>
      <c r="E51" s="30"/>
      <c r="F51"/>
      <c r="G51" s="17"/>
      <c r="H51" s="25"/>
      <c r="I51" s="25"/>
      <c r="J51" s="25"/>
      <c r="K51" s="25"/>
      <c r="L51" s="25"/>
      <c r="M51" s="25"/>
      <c r="N51" s="25"/>
      <c r="O51" s="25"/>
      <c r="P51" s="25"/>
      <c r="Q51" s="25"/>
    </row>
    <row r="52" spans="1:17">
      <c r="A52" s="25"/>
      <c r="B52" s="16"/>
      <c r="C52" s="10"/>
      <c r="D52"/>
      <c r="E52" s="30"/>
      <c r="F52"/>
      <c r="G52" s="17"/>
      <c r="H52" s="25"/>
      <c r="I52" s="25"/>
      <c r="J52" s="25"/>
      <c r="K52" s="25"/>
      <c r="L52" s="25"/>
      <c r="M52" s="25"/>
      <c r="N52" s="25"/>
      <c r="O52" s="25"/>
      <c r="P52" s="25"/>
      <c r="Q52" s="25"/>
    </row>
    <row r="53" spans="1:17">
      <c r="A53" s="25"/>
      <c r="B53" s="16"/>
      <c r="C53" s="10"/>
      <c r="D53"/>
      <c r="E53" s="30"/>
      <c r="F53"/>
      <c r="G53" s="17"/>
      <c r="H53" s="25"/>
      <c r="I53" s="25"/>
      <c r="J53" s="25"/>
      <c r="K53" s="25"/>
      <c r="L53" s="25"/>
      <c r="M53" s="25"/>
      <c r="N53" s="25"/>
      <c r="O53" s="25"/>
      <c r="P53" s="25"/>
      <c r="Q53" s="25"/>
    </row>
    <row r="54" spans="1:17">
      <c r="A54" s="25"/>
      <c r="B54" s="16"/>
      <c r="C54" s="25"/>
      <c r="D54" s="25"/>
      <c r="E54" s="30"/>
      <c r="F54"/>
      <c r="G54" s="17"/>
      <c r="H54" s="25"/>
      <c r="I54" s="25"/>
      <c r="J54" s="25"/>
      <c r="K54" s="25"/>
      <c r="L54" s="25"/>
      <c r="M54" s="25"/>
      <c r="N54" s="25"/>
      <c r="O54" s="25"/>
      <c r="P54" s="25"/>
      <c r="Q54" s="25"/>
    </row>
    <row r="55" spans="1:17">
      <c r="A55" s="25"/>
      <c r="B55" s="16"/>
      <c r="C55" s="25"/>
      <c r="D55" s="25"/>
      <c r="E55" s="30"/>
      <c r="F55"/>
      <c r="G55" s="17"/>
      <c r="H55" s="25"/>
      <c r="I55" s="25"/>
      <c r="J55" s="25"/>
      <c r="K55" s="25"/>
      <c r="L55" s="25"/>
      <c r="M55" s="25"/>
      <c r="N55" s="25"/>
      <c r="O55" s="25"/>
      <c r="P55" s="25"/>
      <c r="Q55" s="25"/>
    </row>
    <row r="56" spans="1:17">
      <c r="A56" s="25"/>
      <c r="B56" s="4"/>
      <c r="C56" s="26"/>
      <c r="D56" s="26"/>
      <c r="E56" s="31"/>
      <c r="F56" s="6"/>
      <c r="G56" s="11"/>
      <c r="H56" s="25"/>
      <c r="I56" s="25"/>
      <c r="J56" s="25"/>
      <c r="K56" s="25"/>
      <c r="L56" s="25"/>
      <c r="M56" s="25"/>
      <c r="N56" s="25"/>
      <c r="O56" s="25"/>
      <c r="P56" s="25"/>
      <c r="Q56" s="25"/>
    </row>
    <row r="57" spans="1:17">
      <c r="A57" s="25"/>
      <c r="B57"/>
      <c r="C57"/>
      <c r="D57"/>
      <c r="E57" s="18">
        <f>SUBTOTAL(109,Lista34121620242832[Estimación])</f>
        <v>0</v>
      </c>
      <c r="F57"/>
      <c r="G57"/>
      <c r="H57" s="25"/>
      <c r="I57" s="25"/>
      <c r="J57" s="25"/>
      <c r="K57" s="25"/>
      <c r="L57" s="25"/>
      <c r="M57" s="25"/>
      <c r="N57" s="25"/>
      <c r="O57" s="25"/>
      <c r="P57" s="25"/>
      <c r="Q57" s="25"/>
    </row>
    <row r="59" spans="1:17" s="14" customFormat="1" ht="34.5">
      <c r="A59" s="12"/>
      <c r="B59" s="431" t="s">
        <v>207</v>
      </c>
      <c r="C59" s="431"/>
      <c r="D59" s="431"/>
      <c r="E59" s="431"/>
      <c r="F59" s="13"/>
      <c r="G59" s="13"/>
      <c r="H59" s="13"/>
      <c r="I59" s="13"/>
      <c r="J59" s="13"/>
      <c r="K59" s="13"/>
    </row>
    <row r="60" spans="1:17" s="1" customFormat="1">
      <c r="A60" s="23"/>
      <c r="B60" s="148" t="s">
        <v>4</v>
      </c>
      <c r="C60" s="149" t="s">
        <v>5</v>
      </c>
      <c r="D60" s="149" t="s">
        <v>6</v>
      </c>
      <c r="E60" s="149" t="s">
        <v>7</v>
      </c>
      <c r="F60" s="150" t="s">
        <v>8</v>
      </c>
      <c r="G60" s="151" t="s">
        <v>9</v>
      </c>
      <c r="H60" s="23"/>
      <c r="I60" s="23"/>
      <c r="J60" s="23"/>
      <c r="K60" s="23"/>
      <c r="L60" s="23"/>
      <c r="M60" s="23"/>
      <c r="N60" s="23"/>
      <c r="O60" s="23"/>
      <c r="P60" s="23"/>
      <c r="Q60" s="23"/>
    </row>
    <row r="61" spans="1:17" ht="17.649999999999999" customHeight="1">
      <c r="A61" s="25"/>
      <c r="B61" s="16"/>
      <c r="C61" s="10"/>
      <c r="D61"/>
      <c r="E61" s="30"/>
      <c r="F61"/>
      <c r="G61" s="17"/>
      <c r="H61" s="25"/>
      <c r="I61" s="25"/>
      <c r="J61" s="25"/>
      <c r="K61" s="25"/>
      <c r="L61" s="25"/>
      <c r="M61" s="25"/>
      <c r="N61" s="25"/>
      <c r="O61" s="25"/>
      <c r="P61" s="25"/>
      <c r="Q61" s="25"/>
    </row>
    <row r="62" spans="1:17" ht="17.649999999999999" customHeight="1">
      <c r="A62" s="25"/>
      <c r="B62" s="16"/>
      <c r="C62" s="10"/>
      <c r="D62"/>
      <c r="E62" s="30"/>
      <c r="F62"/>
      <c r="G62" s="17"/>
      <c r="H62" s="25"/>
      <c r="I62" s="25"/>
      <c r="J62" s="25"/>
      <c r="K62" s="25"/>
      <c r="L62" s="25"/>
      <c r="M62" s="25"/>
      <c r="N62" s="25"/>
      <c r="O62" s="25"/>
      <c r="P62" s="25"/>
      <c r="Q62" s="25"/>
    </row>
    <row r="63" spans="1:17" s="28" customFormat="1" ht="17.649999999999999" customHeight="1">
      <c r="B63" s="33"/>
      <c r="E63" s="34"/>
      <c r="G63" s="35"/>
    </row>
    <row r="64" spans="1:17" ht="17.649999999999999" customHeight="1">
      <c r="A64" s="25"/>
      <c r="B64" s="16"/>
      <c r="C64" s="25"/>
      <c r="D64" s="25"/>
      <c r="E64" s="30"/>
      <c r="F64"/>
      <c r="G64" s="17"/>
      <c r="H64" s="25"/>
      <c r="I64" s="25"/>
      <c r="J64" s="25"/>
      <c r="K64" s="25"/>
      <c r="L64" s="25"/>
      <c r="M64" s="25"/>
      <c r="N64" s="25"/>
      <c r="O64" s="25"/>
      <c r="P64" s="25"/>
      <c r="Q64" s="25"/>
    </row>
    <row r="65" spans="1:17" s="28" customFormat="1" ht="17.649999999999999" customHeight="1">
      <c r="B65" s="16"/>
      <c r="C65" s="25"/>
      <c r="D65" s="25"/>
      <c r="E65" s="34"/>
      <c r="G65" s="32"/>
    </row>
    <row r="66" spans="1:17" ht="17.649999999999999" customHeight="1">
      <c r="A66" s="25"/>
      <c r="B66" s="16"/>
      <c r="C66" s="10"/>
      <c r="D66"/>
      <c r="E66" s="10"/>
      <c r="F66"/>
      <c r="G66" s="17"/>
      <c r="H66" s="25"/>
      <c r="I66" s="25"/>
      <c r="J66" s="25"/>
      <c r="K66" s="25"/>
      <c r="L66" s="25"/>
      <c r="M66" s="25"/>
      <c r="N66" s="25"/>
      <c r="O66" s="25"/>
      <c r="P66" s="25"/>
      <c r="Q66" s="25"/>
    </row>
    <row r="67" spans="1:17" ht="17.649999999999999" customHeight="1">
      <c r="A67" s="25"/>
      <c r="B67" s="16"/>
      <c r="C67" s="10"/>
      <c r="D67"/>
      <c r="E67" s="10"/>
      <c r="F67"/>
      <c r="G67" s="17"/>
      <c r="H67" s="25"/>
      <c r="I67" s="25"/>
      <c r="J67" s="25"/>
      <c r="K67" s="25"/>
      <c r="L67" s="25"/>
      <c r="M67" s="25"/>
      <c r="N67" s="25"/>
      <c r="O67" s="25"/>
      <c r="P67" s="25"/>
      <c r="Q67" s="25"/>
    </row>
    <row r="68" spans="1:17" ht="17.649999999999999" customHeight="1">
      <c r="A68" s="25"/>
      <c r="B68" s="16"/>
      <c r="C68" s="10"/>
      <c r="D68"/>
      <c r="E68" s="10"/>
      <c r="F68"/>
      <c r="G68" s="17"/>
      <c r="H68" s="25"/>
      <c r="I68" s="25"/>
      <c r="J68" s="25"/>
      <c r="K68" s="25"/>
      <c r="L68" s="25"/>
      <c r="M68" s="25"/>
      <c r="N68" s="25"/>
      <c r="O68" s="25"/>
      <c r="P68" s="25"/>
      <c r="Q68" s="25"/>
    </row>
    <row r="69" spans="1:17" ht="17.649999999999999" customHeight="1">
      <c r="A69" s="25"/>
      <c r="B69" s="16"/>
      <c r="C69" s="25"/>
      <c r="D69"/>
      <c r="E69" s="10"/>
      <c r="F69"/>
      <c r="G69" s="17"/>
      <c r="H69" s="25"/>
      <c r="I69" s="25"/>
      <c r="J69" s="25"/>
      <c r="K69" s="25"/>
      <c r="L69" s="25"/>
      <c r="M69" s="25"/>
      <c r="N69" s="25"/>
      <c r="O69" s="25"/>
      <c r="P69" s="25"/>
      <c r="Q69" s="25"/>
    </row>
    <row r="70" spans="1:17">
      <c r="A70" s="25"/>
      <c r="B70" s="16"/>
      <c r="C70"/>
      <c r="D70"/>
      <c r="E70" s="10"/>
      <c r="F70"/>
      <c r="G70" s="17"/>
      <c r="H70" s="25"/>
      <c r="I70" s="25"/>
      <c r="J70" s="25"/>
      <c r="K70" s="25"/>
      <c r="L70" s="25"/>
      <c r="M70" s="25"/>
      <c r="N70" s="25"/>
      <c r="O70" s="25"/>
      <c r="P70" s="25"/>
      <c r="Q70" s="25"/>
    </row>
    <row r="71" spans="1:17">
      <c r="A71" s="25"/>
      <c r="B71" s="16"/>
      <c r="C71" s="25"/>
      <c r="D71" s="25"/>
      <c r="E71" s="10"/>
      <c r="F71"/>
      <c r="G71" s="17"/>
      <c r="H71" s="25"/>
      <c r="I71" s="25"/>
      <c r="J71" s="25"/>
      <c r="K71" s="25"/>
      <c r="L71" s="25"/>
      <c r="M71" s="25"/>
      <c r="N71" s="25"/>
      <c r="O71" s="25"/>
      <c r="P71" s="25"/>
      <c r="Q71" s="25"/>
    </row>
    <row r="72" spans="1:17">
      <c r="A72" s="25"/>
      <c r="B72" s="16"/>
      <c r="C72" s="25"/>
      <c r="D72" s="25"/>
      <c r="E72" s="10"/>
      <c r="F72"/>
      <c r="G72" s="17"/>
      <c r="H72" s="25"/>
      <c r="I72" s="25"/>
      <c r="J72" s="25"/>
      <c r="K72" s="25"/>
      <c r="L72" s="25"/>
      <c r="M72" s="25"/>
      <c r="N72" s="25"/>
      <c r="O72" s="25"/>
      <c r="P72" s="25"/>
      <c r="Q72" s="25"/>
    </row>
    <row r="73" spans="1:17">
      <c r="A73" s="25"/>
      <c r="B73" s="4"/>
      <c r="C73" s="26"/>
      <c r="D73" s="26"/>
      <c r="E73" s="5"/>
      <c r="F73" s="6"/>
      <c r="G73" s="11"/>
      <c r="H73" s="25"/>
      <c r="I73" s="25"/>
      <c r="J73" s="25"/>
      <c r="K73" s="25"/>
      <c r="L73" s="25"/>
      <c r="M73" s="25"/>
      <c r="N73" s="25"/>
      <c r="O73" s="25"/>
      <c r="P73" s="25"/>
      <c r="Q73" s="25"/>
    </row>
    <row r="74" spans="1:17">
      <c r="A74" s="25"/>
      <c r="B74"/>
      <c r="C74"/>
      <c r="D74"/>
      <c r="E74" s="18">
        <f>SUBTOTAL(109,Lista345131721252933[Estimación])</f>
        <v>0</v>
      </c>
      <c r="F74"/>
      <c r="G74"/>
      <c r="H74" s="25"/>
      <c r="I74" s="25"/>
      <c r="J74" s="25"/>
      <c r="K74" s="25"/>
      <c r="L74" s="25"/>
      <c r="M74" s="25"/>
      <c r="N74" s="25"/>
      <c r="O74" s="25"/>
      <c r="P74" s="25"/>
      <c r="Q74" s="25"/>
    </row>
    <row r="75" spans="1:17">
      <c r="A75" s="25"/>
      <c r="B75" s="25"/>
      <c r="C75" s="25"/>
      <c r="D75" s="25"/>
      <c r="E75" s="25"/>
      <c r="F75" s="25"/>
      <c r="G75" s="2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row r="77" spans="1:17">
      <c r="A77" s="25"/>
      <c r="B77" s="25"/>
      <c r="C77" s="25"/>
      <c r="D77" s="25"/>
      <c r="E77" s="25"/>
      <c r="F77" s="25"/>
      <c r="G77" s="25"/>
      <c r="H77" s="25"/>
      <c r="I77" s="25"/>
      <c r="J77" s="25"/>
      <c r="K77" s="25"/>
      <c r="L77" s="25"/>
      <c r="M77" s="25"/>
      <c r="N77" s="25"/>
      <c r="O77" s="25"/>
      <c r="P77" s="25"/>
      <c r="Q77" s="25"/>
    </row>
    <row r="78" spans="1:17">
      <c r="A78" s="25"/>
      <c r="B78" s="25"/>
      <c r="C78" s="25"/>
      <c r="D78" s="25"/>
      <c r="E78" s="25"/>
      <c r="F78" s="25"/>
      <c r="G78" s="25"/>
      <c r="H78" s="25"/>
      <c r="I78" s="25"/>
      <c r="J78" s="25"/>
      <c r="K78" s="25"/>
      <c r="L78" s="25"/>
      <c r="M78" s="25"/>
      <c r="N78" s="25"/>
      <c r="O78" s="25"/>
      <c r="P78" s="25"/>
      <c r="Q78" s="25"/>
    </row>
    <row r="79" spans="1:17">
      <c r="A79" s="25"/>
      <c r="B79" s="25"/>
      <c r="C79" s="25"/>
      <c r="D79" s="25"/>
      <c r="E79" s="25"/>
      <c r="F79" s="25"/>
      <c r="G79" s="25"/>
      <c r="H79" s="25"/>
      <c r="I79" s="25"/>
      <c r="J79" s="25"/>
      <c r="K79" s="25"/>
      <c r="L79" s="25"/>
      <c r="M79" s="25"/>
      <c r="N79" s="25"/>
      <c r="O79" s="25"/>
      <c r="P79" s="25"/>
      <c r="Q79" s="25"/>
    </row>
    <row r="80" spans="1:17">
      <c r="A80" s="25"/>
      <c r="B80" s="25"/>
      <c r="C80" s="25"/>
      <c r="D80" s="25"/>
      <c r="E80" s="25"/>
      <c r="F80" s="25"/>
      <c r="G80" s="25"/>
      <c r="H80" s="25"/>
      <c r="I80" s="25"/>
      <c r="J80" s="25"/>
      <c r="K80" s="25"/>
      <c r="L80" s="25"/>
      <c r="M80" s="25"/>
      <c r="N80" s="25"/>
      <c r="O80" s="25"/>
      <c r="P80" s="25"/>
      <c r="Q80" s="25"/>
    </row>
    <row r="81" spans="1:17">
      <c r="A81" s="25"/>
      <c r="B81" s="25"/>
      <c r="C81" s="25"/>
      <c r="D81" s="25"/>
      <c r="E81" s="25"/>
      <c r="F81" s="25"/>
      <c r="G81" s="25"/>
      <c r="H81" s="25"/>
      <c r="I81" s="25"/>
      <c r="J81" s="25"/>
      <c r="K81" s="25"/>
      <c r="L81" s="25"/>
      <c r="M81" s="25"/>
      <c r="N81" s="25"/>
      <c r="O81" s="25"/>
      <c r="P81" s="25"/>
      <c r="Q81" s="25"/>
    </row>
    <row r="82" spans="1:17">
      <c r="A82" s="25"/>
      <c r="B82" s="25"/>
      <c r="C82" s="25"/>
      <c r="D82" s="25"/>
      <c r="E82" s="25"/>
      <c r="F82" s="25"/>
      <c r="G82" s="25"/>
      <c r="H82" s="25"/>
      <c r="I82" s="25"/>
      <c r="J82" s="25"/>
      <c r="K82" s="25"/>
      <c r="L82" s="25"/>
      <c r="M82" s="25"/>
      <c r="N82" s="25"/>
      <c r="O82" s="25"/>
      <c r="P82" s="25"/>
      <c r="Q82" s="25"/>
    </row>
    <row r="83" spans="1:17">
      <c r="A83" s="25"/>
      <c r="B83" s="25"/>
      <c r="C83" s="25"/>
      <c r="D83" s="25"/>
      <c r="E83" s="25"/>
      <c r="F83" s="25"/>
      <c r="G83" s="25"/>
      <c r="H83" s="25"/>
      <c r="I83" s="25"/>
      <c r="J83" s="25"/>
      <c r="K83" s="25"/>
      <c r="L83" s="25"/>
      <c r="M83" s="25"/>
      <c r="N83" s="25"/>
      <c r="O83" s="25"/>
      <c r="P83" s="25"/>
      <c r="Q83" s="25"/>
    </row>
    <row r="84" spans="1:17">
      <c r="A84" s="25"/>
      <c r="B84" s="25"/>
      <c r="C84" s="25"/>
      <c r="D84" s="25"/>
      <c r="E84" s="25"/>
      <c r="F84" s="25"/>
      <c r="G84" s="25"/>
      <c r="H84" s="25"/>
      <c r="I84" s="25"/>
      <c r="J84" s="25"/>
      <c r="K84" s="25"/>
      <c r="L84" s="25"/>
      <c r="M84" s="25"/>
      <c r="N84" s="25"/>
      <c r="O84" s="25"/>
      <c r="P84" s="25"/>
      <c r="Q84" s="25"/>
    </row>
    <row r="85" spans="1:17">
      <c r="A85" s="25"/>
      <c r="B85" s="25"/>
      <c r="C85" s="25"/>
      <c r="D85" s="25"/>
      <c r="E85" s="25"/>
      <c r="F85" s="25"/>
      <c r="G85" s="25"/>
      <c r="H85" s="25"/>
      <c r="I85" s="25"/>
      <c r="J85" s="25"/>
      <c r="K85" s="25"/>
      <c r="L85" s="25"/>
      <c r="M85" s="25"/>
      <c r="N85" s="25"/>
      <c r="O85" s="25"/>
      <c r="P85" s="25"/>
      <c r="Q85" s="25"/>
    </row>
  </sheetData>
  <dataConsolidate/>
  <mergeCells count="9">
    <mergeCell ref="O1:Q1"/>
    <mergeCell ref="B2:E2"/>
    <mergeCell ref="B21:E21"/>
    <mergeCell ref="B39:E39"/>
    <mergeCell ref="B59:E59"/>
    <mergeCell ref="B1:E1"/>
    <mergeCell ref="F1:H1"/>
    <mergeCell ref="I1:K1"/>
    <mergeCell ref="L1:N1"/>
  </mergeCells>
  <conditionalFormatting sqref="C4">
    <cfRule type="expression" dxfId="30869" priority="1247">
      <formula>$F4="Cancelada"</formula>
    </cfRule>
    <cfRule type="expression" dxfId="30868" priority="1249">
      <formula>$F4="Para hoy"</formula>
    </cfRule>
    <cfRule type="expression" dxfId="30867" priority="1250">
      <formula>$F4="En curso"</formula>
    </cfRule>
    <cfRule type="expression" dxfId="30866" priority="1251">
      <formula>$F4="Completada"</formula>
    </cfRule>
    <cfRule type="expression" dxfId="30865" priority="1252">
      <formula>(#REF!=0)*(#REF!&lt;&gt;"")*(LEN(#REF!)=0)*(($F4="")+($F4="En curso"))</formula>
    </cfRule>
    <cfRule type="expression" dxfId="30864" priority="1253">
      <formula>(#REF!&lt;0)*(LEN(#REF!)=0)*(($F4="")+($F4="En curso"))</formula>
    </cfRule>
    <cfRule type="expression" dxfId="30863" priority="1246">
      <formula>$F4="Vencida"</formula>
    </cfRule>
    <cfRule type="expression" dxfId="30862" priority="1248">
      <formula>$F4="Pausada"</formula>
    </cfRule>
  </conditionalFormatting>
  <conditionalFormatting sqref="C5">
    <cfRule type="expression" dxfId="30861" priority="403">
      <formula>#REF!="Completada"</formula>
    </cfRule>
    <cfRule type="expression" dxfId="30860" priority="405">
      <formula>(#REF!&lt;0)*(LEN(#REF!)=0)*((#REF!="")+(#REF!="En curso"))</formula>
    </cfRule>
    <cfRule type="expression" dxfId="30859" priority="404">
      <formula>(#REF!=0)*(#REF!&lt;&gt;"")*(LEN(#REF!)=0)*((#REF!="")+(#REF!="En curso"))</formula>
    </cfRule>
  </conditionalFormatting>
  <conditionalFormatting sqref="C6 C9 C28 E28">
    <cfRule type="expression" dxfId="30858" priority="1338">
      <formula>$F4="En curso"</formula>
    </cfRule>
    <cfRule type="expression" dxfId="30857" priority="1337">
      <formula>$F4="Para hoy"</formula>
    </cfRule>
    <cfRule type="expression" dxfId="30856" priority="1341">
      <formula>(#REF!&lt;0)*(LEN(#REF!)=0)*(($F4="")+($F4="En curso"))</formula>
    </cfRule>
    <cfRule type="expression" dxfId="30855" priority="1340">
      <formula>(#REF!=0)*(#REF!&lt;&gt;"")*(LEN(#REF!)=0)*(($F4="")+($F4="En curso"))</formula>
    </cfRule>
    <cfRule type="expression" dxfId="30854" priority="1334">
      <formula>$F4="Vencida"</formula>
    </cfRule>
    <cfRule type="expression" dxfId="30853" priority="1339">
      <formula>$F4="Completada"</formula>
    </cfRule>
    <cfRule type="expression" dxfId="30852" priority="1336">
      <formula>$F4="Pausada"</formula>
    </cfRule>
    <cfRule type="expression" dxfId="30851" priority="1335">
      <formula>$F4="Cancelada"</formula>
    </cfRule>
  </conditionalFormatting>
  <conditionalFormatting sqref="C6:C8">
    <cfRule type="expression" dxfId="30850" priority="1397">
      <formula>#REF!="Para hoy"</formula>
    </cfRule>
    <cfRule type="expression" dxfId="30849" priority="1395">
      <formula>#REF!="Cancelada"</formula>
    </cfRule>
    <cfRule type="expression" dxfId="30848" priority="1400">
      <formula>(#REF!=0)*(#REF!&lt;&gt;"")*(LEN(#REF!)=0)*((#REF!="")+(#REF!="En curso"))</formula>
    </cfRule>
    <cfRule type="expression" dxfId="30847" priority="1399">
      <formula>#REF!="Completada"</formula>
    </cfRule>
    <cfRule type="expression" dxfId="30846" priority="1398">
      <formula>#REF!="En curso"</formula>
    </cfRule>
    <cfRule type="expression" dxfId="30845" priority="1394">
      <formula>#REF!="Vencida"</formula>
    </cfRule>
    <cfRule type="expression" dxfId="30844" priority="1396">
      <formula>#REF!="Pausada"</formula>
    </cfRule>
    <cfRule type="expression" dxfId="30843" priority="1401">
      <formula>(#REF!&lt;0)*(LEN(#REF!)=0)*((#REF!="")+(#REF!="En curso"))</formula>
    </cfRule>
  </conditionalFormatting>
  <conditionalFormatting sqref="C9">
    <cfRule type="expression" dxfId="30842" priority="1694">
      <formula>$F24="Vencida"</formula>
    </cfRule>
    <cfRule type="expression" dxfId="30841" priority="1701">
      <formula>(#REF!&lt;0)*(LEN(#REF!)=0)*(($F24="")+($F24="En curso"))</formula>
    </cfRule>
    <cfRule type="expression" dxfId="30840" priority="1697">
      <formula>$F24="Para hoy"</formula>
    </cfRule>
    <cfRule type="expression" dxfId="30839" priority="1696">
      <formula>$F24="Pausada"</formula>
    </cfRule>
    <cfRule type="expression" dxfId="30838" priority="1695">
      <formula>$F24="Cancelada"</formula>
    </cfRule>
    <cfRule type="expression" dxfId="30837" priority="1700">
      <formula>(#REF!=0)*(#REF!&lt;&gt;"")*(LEN(#REF!)=0)*(($F24="")+($F24="En curso"))</formula>
    </cfRule>
    <cfRule type="expression" dxfId="30836" priority="1699">
      <formula>$F24="Completada"</formula>
    </cfRule>
    <cfRule type="expression" dxfId="30835" priority="1698">
      <formula>$F24="En curso"</formula>
    </cfRule>
  </conditionalFormatting>
  <conditionalFormatting sqref="C10:C12">
    <cfRule type="expression" dxfId="30834" priority="1411">
      <formula>$F7="Cancelada"</formula>
    </cfRule>
    <cfRule type="expression" dxfId="30833" priority="1410">
      <formula>$F7="Vencida"</formula>
    </cfRule>
    <cfRule type="expression" dxfId="30832" priority="1417">
      <formula>(#REF!&lt;0)*(LEN(#REF!)=0)*(($F7="")+($F7="En curso"))</formula>
    </cfRule>
    <cfRule type="expression" dxfId="30831" priority="1416">
      <formula>(#REF!=0)*(#REF!&lt;&gt;"")*(LEN(#REF!)=0)*(($F7="")+($F7="En curso"))</formula>
    </cfRule>
    <cfRule type="expression" dxfId="30830" priority="1415">
      <formula>$F7="Completada"</formula>
    </cfRule>
    <cfRule type="expression" dxfId="30829" priority="1414">
      <formula>$F7="En curso"</formula>
    </cfRule>
    <cfRule type="expression" dxfId="30828" priority="1413">
      <formula>$F7="Para hoy"</formula>
    </cfRule>
    <cfRule type="expression" dxfId="30827" priority="1412">
      <formula>$F7="Pausada"</formula>
    </cfRule>
  </conditionalFormatting>
  <conditionalFormatting sqref="C13:C16 E13:E16">
    <cfRule type="expression" dxfId="30826" priority="482">
      <formula>#REF!="En curso"</formula>
    </cfRule>
    <cfRule type="expression" dxfId="30825" priority="481">
      <formula>#REF!="Para hoy"</formula>
    </cfRule>
    <cfRule type="expression" dxfId="30824" priority="480">
      <formula>#REF!="Pausada"</formula>
    </cfRule>
    <cfRule type="expression" dxfId="30823" priority="479">
      <formula>#REF!="Cancelada"</formula>
    </cfRule>
  </conditionalFormatting>
  <conditionalFormatting sqref="C13:C16">
    <cfRule type="expression" dxfId="30822" priority="483">
      <formula>#REF!="Completada"</formula>
    </cfRule>
    <cfRule type="expression" dxfId="30821" priority="484">
      <formula>(#REF!=0)*(#REF!&lt;&gt;"")*(LEN(#REF!)=0)*((#REF!="")+(#REF!="En curso"))</formula>
    </cfRule>
    <cfRule type="expression" dxfId="30820" priority="485">
      <formula>(#REF!&lt;0)*(LEN(#REF!)=0)*((#REF!="")+(#REF!="En curso"))</formula>
    </cfRule>
  </conditionalFormatting>
  <conditionalFormatting sqref="C14:C15 E14:E15">
    <cfRule type="expression" dxfId="30819" priority="443">
      <formula>$F12="Completada"</formula>
    </cfRule>
    <cfRule type="expression" dxfId="30818" priority="444">
      <formula>(#REF!=0)*(#REF!&lt;&gt;"")*(LEN(#REF!)=0)*(($F12="")+($F12="En curso"))</formula>
    </cfRule>
    <cfRule type="expression" dxfId="30817" priority="445">
      <formula>(#REF!&lt;0)*(LEN(#REF!)=0)*(($F12="")+($F12="En curso"))</formula>
    </cfRule>
    <cfRule type="expression" dxfId="30816" priority="438">
      <formula>$F12="Vencida"</formula>
    </cfRule>
    <cfRule type="expression" dxfId="30815" priority="439">
      <formula>$F12="Cancelada"</formula>
    </cfRule>
    <cfRule type="expression" dxfId="30814" priority="440">
      <formula>$F12="Pausada"</formula>
    </cfRule>
    <cfRule type="expression" dxfId="30813" priority="441">
      <formula>$F12="Para hoy"</formula>
    </cfRule>
    <cfRule type="expression" dxfId="30812" priority="442">
      <formula>$F12="En curso"</formula>
    </cfRule>
  </conditionalFormatting>
  <conditionalFormatting sqref="C17">
    <cfRule type="expression" dxfId="30811" priority="346">
      <formula>(#REF!&lt;0)*(LEN(#REF!)=0)*(($F14="")+($F14="En curso"))</formula>
    </cfRule>
    <cfRule type="expression" dxfId="30810" priority="345">
      <formula>(#REF!=0)*(#REF!&lt;&gt;"")*(LEN(#REF!)=0)*(($F14="")+($F14="En curso"))</formula>
    </cfRule>
    <cfRule type="expression" dxfId="30809" priority="344">
      <formula>$F14="Completada"</formula>
    </cfRule>
    <cfRule type="expression" dxfId="30808" priority="343">
      <formula>$F14="En curso"</formula>
    </cfRule>
    <cfRule type="expression" dxfId="30807" priority="342">
      <formula>$F14="Para hoy"</formula>
    </cfRule>
    <cfRule type="expression" dxfId="30806" priority="341">
      <formula>$F14="Pausada"</formula>
    </cfRule>
    <cfRule type="expression" dxfId="30805" priority="340">
      <formula>$F14="Cancelada"</formula>
    </cfRule>
    <cfRule type="expression" dxfId="30804" priority="339">
      <formula>$F14="Vencida"</formula>
    </cfRule>
  </conditionalFormatting>
  <conditionalFormatting sqref="C18">
    <cfRule type="expression" dxfId="30803" priority="389">
      <formula>$F18="Pausada"</formula>
    </cfRule>
    <cfRule type="expression" dxfId="30802" priority="388">
      <formula>$F18="Cancelada"</formula>
    </cfRule>
    <cfRule type="expression" dxfId="30801" priority="387">
      <formula>$F18="Vencida"</formula>
    </cfRule>
    <cfRule type="expression" dxfId="30800" priority="378">
      <formula>(#REF!&lt;0)*(LEN(#REF!)=0)*(($F18="")+($F18="En curso"))</formula>
    </cfRule>
    <cfRule type="expression" dxfId="30799" priority="377">
      <formula>(#REF!=0)*(#REF!&lt;&gt;"")*(LEN(#REF!)=0)*(($F18="")+($F18="En curso"))</formula>
    </cfRule>
    <cfRule type="expression" dxfId="30798" priority="376">
      <formula>$F18="Completada"</formula>
    </cfRule>
    <cfRule type="expression" dxfId="30797" priority="375">
      <formula>$F18="En curso"</formula>
    </cfRule>
    <cfRule type="expression" dxfId="30796" priority="374">
      <formula>$F18="Para hoy"</formula>
    </cfRule>
    <cfRule type="expression" dxfId="30795" priority="373">
      <formula>$F18="Pausada"</formula>
    </cfRule>
    <cfRule type="expression" dxfId="30794" priority="394">
      <formula>(#REF!&lt;0)*(LEN(#REF!)=0)*(($F18="")+($F18="En curso"))</formula>
    </cfRule>
    <cfRule type="expression" dxfId="30793" priority="393">
      <formula>(#REF!=0)*(#REF!&lt;&gt;"")*(LEN(#REF!)=0)*(($F18="")+($F18="En curso"))</formula>
    </cfRule>
    <cfRule type="expression" dxfId="30792" priority="372">
      <formula>$F18="Cancelada"</formula>
    </cfRule>
    <cfRule type="expression" dxfId="30791" priority="392">
      <formula>$F18="Completada"</formula>
    </cfRule>
    <cfRule type="expression" dxfId="30790" priority="371">
      <formula>$F18="Vencida"</formula>
    </cfRule>
    <cfRule type="expression" dxfId="30789" priority="391">
      <formula>$F18="En curso"</formula>
    </cfRule>
    <cfRule type="expression" dxfId="30788" priority="390">
      <formula>$F18="Para hoy"</formula>
    </cfRule>
  </conditionalFormatting>
  <conditionalFormatting sqref="C23:C24">
    <cfRule type="expression" dxfId="30787" priority="636">
      <formula>$F23="Para hoy"</formula>
    </cfRule>
    <cfRule type="expression" dxfId="30786" priority="637">
      <formula>$F23="En curso"</formula>
    </cfRule>
    <cfRule type="expression" dxfId="30785" priority="632">
      <formula>(#REF!&lt;0)*(LEN(#REF!)=0)*(($F20="")+($F20="En curso"))</formula>
    </cfRule>
    <cfRule type="expression" dxfId="30784" priority="633">
      <formula>$F23="Vencida"</formula>
    </cfRule>
    <cfRule type="expression" dxfId="30783" priority="634">
      <formula>$F23="Cancelada"</formula>
    </cfRule>
    <cfRule type="expression" dxfId="30782" priority="635">
      <formula>$F23="Pausada"</formula>
    </cfRule>
    <cfRule type="expression" dxfId="30781" priority="640">
      <formula>(#REF!&lt;0)*(LEN(#REF!)=0)*(($F23="")+($F23="En curso"))</formula>
    </cfRule>
    <cfRule type="expression" dxfId="30780" priority="639">
      <formula>(#REF!=0)*(#REF!&lt;&gt;"")*(LEN(#REF!)=0)*(($F23="")+($F23="En curso"))</formula>
    </cfRule>
    <cfRule type="expression" dxfId="30779" priority="638">
      <formula>$F23="Completada"</formula>
    </cfRule>
    <cfRule type="expression" dxfId="30778" priority="629">
      <formula>$F20="En curso"</formula>
    </cfRule>
    <cfRule type="expression" dxfId="30777" priority="628">
      <formula>$F20="Para hoy"</formula>
    </cfRule>
    <cfRule type="expression" dxfId="30776" priority="627">
      <formula>$F20="Pausada"</formula>
    </cfRule>
    <cfRule type="expression" dxfId="30775" priority="626">
      <formula>$F20="Cancelada"</formula>
    </cfRule>
    <cfRule type="expression" dxfId="30774" priority="625">
      <formula>$F20="Vencida"</formula>
    </cfRule>
    <cfRule type="expression" dxfId="30773" priority="630">
      <formula>$F20="Completada"</formula>
    </cfRule>
    <cfRule type="expression" dxfId="30772" priority="631">
      <formula>(#REF!=0)*(#REF!&lt;&gt;"")*(LEN(#REF!)=0)*(($F20="")+($F20="En curso"))</formula>
    </cfRule>
  </conditionalFormatting>
  <conditionalFormatting sqref="C25">
    <cfRule type="expression" dxfId="30771" priority="675">
      <formula>$F25="Vencida"</formula>
    </cfRule>
    <cfRule type="expression" dxfId="30770" priority="646">
      <formula>$F20="Completada"</formula>
    </cfRule>
    <cfRule type="expression" dxfId="30769" priority="647">
      <formula>(#REF!=0)*(#REF!&lt;&gt;"")*(LEN(#REF!)=0)*(($F20="")+($F20="En curso"))</formula>
    </cfRule>
    <cfRule type="expression" dxfId="30768" priority="645">
      <formula>$F20="En curso"</formula>
    </cfRule>
    <cfRule type="expression" dxfId="30767" priority="644">
      <formula>$F20="Para hoy"</formula>
    </cfRule>
    <cfRule type="expression" dxfId="30766" priority="643">
      <formula>$F20="Pausada"</formula>
    </cfRule>
    <cfRule type="expression" dxfId="30765" priority="642">
      <formula>$F20="Cancelada"</formula>
    </cfRule>
    <cfRule type="expression" dxfId="30764" priority="648">
      <formula>(#REF!&lt;0)*(LEN(#REF!)=0)*(($F20="")+($F20="En curso"))</formula>
    </cfRule>
    <cfRule type="expression" dxfId="30763" priority="682">
      <formula>(#REF!&lt;0)*(LEN(#REF!)=0)*(($F25="")+($F25="En curso"))</formula>
    </cfRule>
    <cfRule type="expression" dxfId="30762" priority="681">
      <formula>(#REF!=0)*(#REF!&lt;&gt;"")*(LEN(#REF!)=0)*(($F25="")+($F25="En curso"))</formula>
    </cfRule>
    <cfRule type="expression" dxfId="30761" priority="641">
      <formula>$F20="Vencida"</formula>
    </cfRule>
    <cfRule type="expression" dxfId="30760" priority="680">
      <formula>$F25="Completada"</formula>
    </cfRule>
    <cfRule type="expression" dxfId="30759" priority="679">
      <formula>$F25="En curso"</formula>
    </cfRule>
    <cfRule type="expression" dxfId="30758" priority="678">
      <formula>$F25="Para hoy"</formula>
    </cfRule>
    <cfRule type="expression" dxfId="30757" priority="677">
      <formula>$F25="Pausada"</formula>
    </cfRule>
    <cfRule type="expression" dxfId="30756" priority="676">
      <formula>$F25="Cancelada"</formula>
    </cfRule>
  </conditionalFormatting>
  <conditionalFormatting sqref="C26 E26">
    <cfRule type="expression" dxfId="30755" priority="688">
      <formula>$F25="Completada"</formula>
    </cfRule>
    <cfRule type="expression" dxfId="30754" priority="689">
      <formula>(#REF!=0)*(#REF!&lt;&gt;"")*(LEN(#REF!)=0)*(($F25="")+($F25="En curso"))</formula>
    </cfRule>
    <cfRule type="expression" dxfId="30753" priority="690">
      <formula>(#REF!&lt;0)*(LEN(#REF!)=0)*(($F25="")+($F25="En curso"))</formula>
    </cfRule>
    <cfRule type="expression" dxfId="30752" priority="687">
      <formula>$F25="En curso"</formula>
    </cfRule>
    <cfRule type="expression" dxfId="30751" priority="686">
      <formula>$F25="Para hoy"</formula>
    </cfRule>
    <cfRule type="expression" dxfId="30750" priority="685">
      <formula>$F25="Pausada"</formula>
    </cfRule>
    <cfRule type="expression" dxfId="30749" priority="684">
      <formula>$F25="Cancelada"</formula>
    </cfRule>
    <cfRule type="expression" dxfId="30748" priority="683">
      <formula>$F25="Vencida"</formula>
    </cfRule>
  </conditionalFormatting>
  <conditionalFormatting sqref="C29 E29">
    <cfRule type="expression" dxfId="30747" priority="1680">
      <formula>$F9="Pausada"</formula>
    </cfRule>
    <cfRule type="expression" dxfId="30746" priority="1685">
      <formula>(#REF!&lt;0)*(LEN(#REF!)=0)*(($F9="")+($F9="En curso"))</formula>
    </cfRule>
    <cfRule type="expression" dxfId="30745" priority="1684">
      <formula>(#REF!=0)*(#REF!&lt;&gt;"")*(LEN(#REF!)=0)*(($F9="")+($F9="En curso"))</formula>
    </cfRule>
    <cfRule type="expression" dxfId="30744" priority="1683">
      <formula>$F9="Completada"</formula>
    </cfRule>
    <cfRule type="expression" dxfId="30743" priority="1682">
      <formula>$F9="En curso"</formula>
    </cfRule>
    <cfRule type="expression" dxfId="30742" priority="1681">
      <formula>$F9="Para hoy"</formula>
    </cfRule>
    <cfRule type="expression" dxfId="30741" priority="1678">
      <formula>$F9="Vencida"</formula>
    </cfRule>
    <cfRule type="expression" dxfId="30740" priority="1679">
      <formula>$F9="Cancelada"</formula>
    </cfRule>
  </conditionalFormatting>
  <conditionalFormatting sqref="C30">
    <cfRule type="expression" dxfId="30739" priority="1269">
      <formula>(#REF!&lt;0)*(LEN(#REF!)=0)*(($F30="")+($F30="En curso"))</formula>
    </cfRule>
    <cfRule type="expression" dxfId="30738" priority="1280">
      <formula>$F30="Pausada"</formula>
    </cfRule>
    <cfRule type="expression" dxfId="30737" priority="1281">
      <formula>$F30="Para hoy"</formula>
    </cfRule>
    <cfRule type="expression" dxfId="30736" priority="1283">
      <formula>$F30="Completada"</formula>
    </cfRule>
    <cfRule type="expression" dxfId="30735" priority="1285">
      <formula>(#REF!&lt;0)*(LEN(#REF!)=0)*(($F30="")+($F30="En curso"))</formula>
    </cfRule>
    <cfRule type="expression" dxfId="30734" priority="1282">
      <formula>$F30="En curso"</formula>
    </cfRule>
    <cfRule type="expression" dxfId="30733" priority="1268">
      <formula>(#REF!=0)*(#REF!&lt;&gt;"")*(LEN(#REF!)=0)*(($F30="")+($F30="En curso"))</formula>
    </cfRule>
    <cfRule type="expression" dxfId="30732" priority="1262">
      <formula>$F30="Vencida"</formula>
    </cfRule>
    <cfRule type="expression" dxfId="30731" priority="1263">
      <formula>$F30="Cancelada"</formula>
    </cfRule>
    <cfRule type="expression" dxfId="30730" priority="1264">
      <formula>$F30="Pausada"</formula>
    </cfRule>
    <cfRule type="expression" dxfId="30729" priority="1265">
      <formula>$F30="Para hoy"</formula>
    </cfRule>
    <cfRule type="expression" dxfId="30728" priority="1266">
      <formula>$F30="En curso"</formula>
    </cfRule>
    <cfRule type="expression" dxfId="30727" priority="1279">
      <formula>$F30="Cancelada"</formula>
    </cfRule>
    <cfRule type="expression" dxfId="30726" priority="1278">
      <formula>$F30="Vencida"</formula>
    </cfRule>
    <cfRule type="expression" dxfId="30725" priority="1267">
      <formula>$F30="Completada"</formula>
    </cfRule>
    <cfRule type="expression" dxfId="30724" priority="1284">
      <formula>(#REF!=0)*(#REF!&lt;&gt;"")*(LEN(#REF!)=0)*(($F30="")+($F30="En curso"))</formula>
    </cfRule>
  </conditionalFormatting>
  <conditionalFormatting sqref="C31:C32 E32">
    <cfRule type="expression" dxfId="30723" priority="1174">
      <formula>(#REF!=0)*(#REF!&lt;&gt;"")*(LEN(#REF!)=0)*(($F28="")+($F28="En curso"))</formula>
    </cfRule>
    <cfRule type="expression" dxfId="30722" priority="1175">
      <formula>(#REF!&lt;0)*(LEN(#REF!)=0)*(($F28="")+($F28="En curso"))</formula>
    </cfRule>
  </conditionalFormatting>
  <conditionalFormatting sqref="C32">
    <cfRule type="expression" dxfId="30721" priority="1146">
      <formula>$F29="Para hoy"</formula>
    </cfRule>
    <cfRule type="expression" dxfId="30720" priority="1145">
      <formula>$F29="Pausada"</formula>
    </cfRule>
    <cfRule type="expression" dxfId="30719" priority="1144">
      <formula>$F29="Cancelada"</formula>
    </cfRule>
    <cfRule type="expression" dxfId="30718" priority="1143">
      <formula>$F29="Vencida"</formula>
    </cfRule>
    <cfRule type="expression" dxfId="30717" priority="1150">
      <formula>(#REF!&lt;0)*(LEN(#REF!)=0)*(($F29="")+($F29="En curso"))</formula>
    </cfRule>
    <cfRule type="expression" dxfId="30716" priority="1149">
      <formula>(#REF!=0)*(#REF!&lt;&gt;"")*(LEN(#REF!)=0)*(($F29="")+($F29="En curso"))</formula>
    </cfRule>
    <cfRule type="expression" dxfId="30715" priority="1148">
      <formula>$F29="Completada"</formula>
    </cfRule>
    <cfRule type="expression" dxfId="30714" priority="1147">
      <formula>$F29="En curso"</formula>
    </cfRule>
  </conditionalFormatting>
  <conditionalFormatting sqref="C33">
    <cfRule type="expression" dxfId="30713" priority="1135">
      <formula>$F33="Vencida"</formula>
    </cfRule>
    <cfRule type="expression" dxfId="30712" priority="1136">
      <formula>$F33="Cancelada"</formula>
    </cfRule>
    <cfRule type="expression" dxfId="30711" priority="1137">
      <formula>$F33="Pausada"</formula>
    </cfRule>
    <cfRule type="expression" dxfId="30710" priority="1138">
      <formula>$F33="Para hoy"</formula>
    </cfRule>
    <cfRule type="expression" dxfId="30709" priority="1139">
      <formula>$F33="En curso"</formula>
    </cfRule>
    <cfRule type="expression" dxfId="30708" priority="1140">
      <formula>$F33="Completada"</formula>
    </cfRule>
    <cfRule type="expression" dxfId="30707" priority="1142">
      <formula>(#REF!&lt;0)*(LEN(#REF!)=0)*(($F33="")+($F33="En curso"))</formula>
    </cfRule>
    <cfRule type="expression" dxfId="30706" priority="1141">
      <formula>(#REF!=0)*(#REF!&lt;&gt;"")*(LEN(#REF!)=0)*(($F33="")+($F33="En curso"))</formula>
    </cfRule>
  </conditionalFormatting>
  <conditionalFormatting sqref="C34 E34">
    <cfRule type="expression" dxfId="30705" priority="1040">
      <formula>(#REF!&lt;0)*(LEN(#REF!)=0)*(($F31="")+($F31="En curso"))</formula>
    </cfRule>
    <cfRule type="expression" dxfId="30704" priority="1036">
      <formula>$F31="Para hoy"</formula>
    </cfRule>
    <cfRule type="expression" dxfId="30703" priority="1035">
      <formula>$F31="Pausada"</formula>
    </cfRule>
    <cfRule type="expression" dxfId="30702" priority="1034">
      <formula>$F31="Cancelada"</formula>
    </cfRule>
    <cfRule type="expression" dxfId="30701" priority="1037">
      <formula>$F31="En curso"</formula>
    </cfRule>
    <cfRule type="expression" dxfId="30700" priority="1038">
      <formula>$F31="Completada"</formula>
    </cfRule>
    <cfRule type="expression" dxfId="30699" priority="1039">
      <formula>(#REF!=0)*(#REF!&lt;&gt;"")*(LEN(#REF!)=0)*(($F31="")+($F31="En curso"))</formula>
    </cfRule>
    <cfRule type="expression" dxfId="30698" priority="1033">
      <formula>$F31="Vencida"</formula>
    </cfRule>
  </conditionalFormatting>
  <conditionalFormatting sqref="C34">
    <cfRule type="expression" dxfId="30697" priority="1009">
      <formula>$F31="Vencida"</formula>
    </cfRule>
    <cfRule type="expression" dxfId="30696" priority="1010">
      <formula>$F31="Cancelada"</formula>
    </cfRule>
    <cfRule type="expression" dxfId="30695" priority="1011">
      <formula>$F31="Pausada"</formula>
    </cfRule>
    <cfRule type="expression" dxfId="30694" priority="1012">
      <formula>$F31="Para hoy"</formula>
    </cfRule>
    <cfRule type="expression" dxfId="30693" priority="1016">
      <formula>(#REF!&lt;0)*(LEN(#REF!)=0)*(($F31="")+($F31="En curso"))</formula>
    </cfRule>
    <cfRule type="expression" dxfId="30692" priority="1015">
      <formula>(#REF!=0)*(#REF!&lt;&gt;"")*(LEN(#REF!)=0)*(($F31="")+($F31="En curso"))</formula>
    </cfRule>
    <cfRule type="expression" dxfId="30691" priority="1014">
      <formula>$F31="Completada"</formula>
    </cfRule>
    <cfRule type="expression" dxfId="30690" priority="1013">
      <formula>$F31="En curso"</formula>
    </cfRule>
  </conditionalFormatting>
  <conditionalFormatting sqref="C35:C36 C64:C68">
    <cfRule type="expression" dxfId="30689" priority="1483">
      <formula>$F35="Completada"</formula>
    </cfRule>
    <cfRule type="expression" dxfId="30688" priority="1481">
      <formula>$F35="Para hoy"</formula>
    </cfRule>
    <cfRule type="expression" dxfId="30687" priority="1480">
      <formula>$F35="Pausada"</formula>
    </cfRule>
    <cfRule type="expression" dxfId="30686" priority="1479">
      <formula>$F35="Cancelada"</formula>
    </cfRule>
    <cfRule type="expression" dxfId="30685" priority="1478">
      <formula>$F35="Vencida"</formula>
    </cfRule>
    <cfRule type="expression" dxfId="30684" priority="1482">
      <formula>$F35="En curso"</formula>
    </cfRule>
    <cfRule type="expression" dxfId="30683" priority="1485">
      <formula>(#REF!&lt;0)*(LEN(#REF!)=0)*(($F35="")+($F35="En curso"))</formula>
    </cfRule>
    <cfRule type="expression" dxfId="30682" priority="1484">
      <formula>(#REF!=0)*(#REF!&lt;&gt;"")*(LEN(#REF!)=0)*(($F35="")+($F35="En curso"))</formula>
    </cfRule>
  </conditionalFormatting>
  <conditionalFormatting sqref="C41 E41">
    <cfRule type="expression" dxfId="30681" priority="812">
      <formula>$F38="Cancelada"</formula>
    </cfRule>
    <cfRule type="expression" dxfId="30680" priority="811">
      <formula>$F38="Vencida"</formula>
    </cfRule>
    <cfRule type="expression" dxfId="30679" priority="813">
      <formula>$F38="Pausada"</formula>
    </cfRule>
    <cfRule type="expression" dxfId="30678" priority="816">
      <formula>$F38="Completada"</formula>
    </cfRule>
    <cfRule type="expression" dxfId="30677" priority="817">
      <formula>(#REF!=0)*(#REF!&lt;&gt;"")*(LEN(#REF!)=0)*(($F38="")+($F38="En curso"))</formula>
    </cfRule>
    <cfRule type="expression" dxfId="30676" priority="814">
      <formula>$F38="Para hoy"</formula>
    </cfRule>
    <cfRule type="expression" dxfId="30675" priority="818">
      <formula>(#REF!&lt;0)*(LEN(#REF!)=0)*(($F38="")+($F38="En curso"))</formula>
    </cfRule>
    <cfRule type="expression" dxfId="30674" priority="815">
      <formula>$F38="En curso"</formula>
    </cfRule>
  </conditionalFormatting>
  <conditionalFormatting sqref="C41">
    <cfRule type="expression" dxfId="30673" priority="796">
      <formula>$F41="Cancelada"</formula>
    </cfRule>
    <cfRule type="expression" dxfId="30672" priority="797">
      <formula>$F41="Pausada"</formula>
    </cfRule>
    <cfRule type="expression" dxfId="30671" priority="798">
      <formula>$F41="Para hoy"</formula>
    </cfRule>
    <cfRule type="expression" dxfId="30670" priority="795">
      <formula>$F41="Vencida"</formula>
    </cfRule>
    <cfRule type="expression" dxfId="30669" priority="800">
      <formula>$F41="Completada"</formula>
    </cfRule>
    <cfRule type="expression" dxfId="30668" priority="801">
      <formula>(#REF!=0)*(#REF!&lt;&gt;"")*(LEN(#REF!)=0)*(($F41="")+($F41="En curso"))</formula>
    </cfRule>
    <cfRule type="expression" dxfId="30667" priority="799">
      <formula>$F41="En curso"</formula>
    </cfRule>
    <cfRule type="expression" dxfId="30666" priority="802">
      <formula>(#REF!&lt;0)*(LEN(#REF!)=0)*(($F41="")+($F41="En curso"))</formula>
    </cfRule>
  </conditionalFormatting>
  <conditionalFormatting sqref="C42:C44">
    <cfRule type="expression" dxfId="30665" priority="724">
      <formula>$F39="Cancelada"</formula>
    </cfRule>
    <cfRule type="expression" dxfId="30664" priority="730">
      <formula>(#REF!&lt;0)*(LEN(#REF!)=0)*(($F39="")+($F39="En curso"))</formula>
    </cfRule>
    <cfRule type="expression" dxfId="30663" priority="729">
      <formula>(#REF!=0)*(#REF!&lt;&gt;"")*(LEN(#REF!)=0)*(($F39="")+($F39="En curso"))</formula>
    </cfRule>
    <cfRule type="expression" dxfId="30662" priority="725">
      <formula>$F39="Pausada"</formula>
    </cfRule>
    <cfRule type="expression" dxfId="30661" priority="726">
      <formula>$F39="Para hoy"</formula>
    </cfRule>
    <cfRule type="expression" dxfId="30660" priority="727">
      <formula>$F39="En curso"</formula>
    </cfRule>
    <cfRule type="expression" dxfId="30659" priority="723">
      <formula>$F39="Vencida"</formula>
    </cfRule>
    <cfRule type="expression" dxfId="30658" priority="728">
      <formula>$F39="Completada"</formula>
    </cfRule>
  </conditionalFormatting>
  <conditionalFormatting sqref="C45">
    <cfRule type="expression" dxfId="30657" priority="1377">
      <formula>$F41="Cancelada"</formula>
    </cfRule>
    <cfRule type="expression" dxfId="30656" priority="1376">
      <formula>$F41="Vencida"</formula>
    </cfRule>
    <cfRule type="expression" dxfId="30655" priority="1378">
      <formula>$F41="Pausada"</formula>
    </cfRule>
    <cfRule type="expression" dxfId="30654" priority="1379">
      <formula>$F41="Para hoy"</formula>
    </cfRule>
    <cfRule type="expression" dxfId="30653" priority="1380">
      <formula>$F41="En curso"</formula>
    </cfRule>
    <cfRule type="expression" dxfId="30652" priority="1381">
      <formula>$F41="Completada"</formula>
    </cfRule>
    <cfRule type="expression" dxfId="30651" priority="1382">
      <formula>(#REF!=0)*(#REF!&lt;&gt;"")*(LEN(#REF!)=0)*(($F41="")+($F41="En curso"))</formula>
    </cfRule>
    <cfRule type="expression" dxfId="30650" priority="1383">
      <formula>(#REF!&lt;0)*(LEN(#REF!)=0)*(($F41="")+($F41="En curso"))</formula>
    </cfRule>
  </conditionalFormatting>
  <conditionalFormatting sqref="C46">
    <cfRule type="expression" dxfId="30649" priority="1080">
      <formula>(#REF!&lt;0)*(LEN(#REF!)=0)*(($F46="")+($F46="En curso"))</formula>
    </cfRule>
    <cfRule type="expression" dxfId="30648" priority="1079">
      <formula>(#REF!=0)*(#REF!&lt;&gt;"")*(LEN(#REF!)=0)*(($F46="")+($F46="En curso"))</formula>
    </cfRule>
    <cfRule type="expression" dxfId="30647" priority="1078">
      <formula>$F46="Completada"</formula>
    </cfRule>
    <cfRule type="expression" dxfId="30646" priority="1077">
      <formula>$F46="En curso"</formula>
    </cfRule>
    <cfRule type="expression" dxfId="30645" priority="1076">
      <formula>$F46="Para hoy"</formula>
    </cfRule>
    <cfRule type="expression" dxfId="30644" priority="1074">
      <formula>$F46="Cancelada"</formula>
    </cfRule>
    <cfRule type="expression" dxfId="30643" priority="1073">
      <formula>$F46="Vencida"</formula>
    </cfRule>
    <cfRule type="expression" dxfId="30642" priority="1075">
      <formula>$F46="Pausada"</formula>
    </cfRule>
  </conditionalFormatting>
  <conditionalFormatting sqref="C47:C48">
    <cfRule type="expression" dxfId="30641" priority="1308">
      <formula>(#REF!=0)*(#REF!&lt;&gt;"")*(LEN(#REF!)=0)*(($F44="")+($F44="En curso"))</formula>
    </cfRule>
    <cfRule type="expression" dxfId="30640" priority="1303">
      <formula>$F44="Cancelada"</formula>
    </cfRule>
    <cfRule type="expression" dxfId="30639" priority="1306">
      <formula>$F44="En curso"</formula>
    </cfRule>
    <cfRule type="expression" dxfId="30638" priority="1302">
      <formula>$F44="Vencida"</formula>
    </cfRule>
    <cfRule type="expression" dxfId="30637" priority="1307">
      <formula>$F44="Completada"</formula>
    </cfRule>
    <cfRule type="expression" dxfId="30636" priority="1309">
      <formula>(#REF!&lt;0)*(LEN(#REF!)=0)*(($F44="")+($F44="En curso"))</formula>
    </cfRule>
    <cfRule type="expression" dxfId="30635" priority="1304">
      <formula>$F44="Pausada"</formula>
    </cfRule>
    <cfRule type="expression" dxfId="30634" priority="1305">
      <formula>$F44="Para hoy"</formula>
    </cfRule>
  </conditionalFormatting>
  <conditionalFormatting sqref="C49">
    <cfRule type="expression" dxfId="30633" priority="1672">
      <formula>$F45="Pausada"</formula>
    </cfRule>
    <cfRule type="expression" dxfId="30632" priority="1676">
      <formula>(#REF!=0)*(#REF!&lt;&gt;"")*(LEN(#REF!)=0)*(($F45="")+($F45="En curso"))</formula>
    </cfRule>
    <cfRule type="expression" dxfId="30631" priority="1675">
      <formula>$F45="Completada"</formula>
    </cfRule>
    <cfRule type="expression" dxfId="30630" priority="1674">
      <formula>$F45="En curso"</formula>
    </cfRule>
    <cfRule type="expression" dxfId="30629" priority="1673">
      <formula>$F45="Para hoy"</formula>
    </cfRule>
    <cfRule type="expression" dxfId="30628" priority="1671">
      <formula>$F45="Cancelada"</formula>
    </cfRule>
    <cfRule type="expression" dxfId="30627" priority="1670">
      <formula>$F45="Vencida"</formula>
    </cfRule>
    <cfRule type="expression" dxfId="30626" priority="1677">
      <formula>(#REF!&lt;0)*(LEN(#REF!)=0)*(($F45="")+($F45="En curso"))</formula>
    </cfRule>
  </conditionalFormatting>
  <conditionalFormatting sqref="C50">
    <cfRule type="expression" dxfId="30625" priority="1653">
      <formula>(#REF!&lt;0)*(LEN(#REF!)=0)*(($F45="")+($F45="En curso"))</formula>
    </cfRule>
    <cfRule type="expression" dxfId="30624" priority="1646">
      <formula>$F45="Vencida"</formula>
    </cfRule>
    <cfRule type="expression" dxfId="30623" priority="1647">
      <formula>$F45="Cancelada"</formula>
    </cfRule>
    <cfRule type="expression" dxfId="30622" priority="1648">
      <formula>$F45="Pausada"</formula>
    </cfRule>
    <cfRule type="expression" dxfId="30621" priority="1652">
      <formula>(#REF!=0)*(#REF!&lt;&gt;"")*(LEN(#REF!)=0)*(($F45="")+($F45="En curso"))</formula>
    </cfRule>
    <cfRule type="expression" dxfId="30620" priority="1649">
      <formula>$F45="Para hoy"</formula>
    </cfRule>
    <cfRule type="expression" dxfId="30619" priority="1650">
      <formula>$F45="En curso"</formula>
    </cfRule>
    <cfRule type="expression" dxfId="30618" priority="1651">
      <formula>$F45="Completada"</formula>
    </cfRule>
  </conditionalFormatting>
  <conditionalFormatting sqref="C51">
    <cfRule type="expression" dxfId="30617" priority="1627">
      <formula>$F45="Completada"</formula>
    </cfRule>
    <cfRule type="expression" dxfId="30616" priority="1626">
      <formula>$F45="En curso"</formula>
    </cfRule>
    <cfRule type="expression" dxfId="30615" priority="1623">
      <formula>$F45="Cancelada"</formula>
    </cfRule>
    <cfRule type="expression" dxfId="30614" priority="1624">
      <formula>$F45="Pausada"</formula>
    </cfRule>
    <cfRule type="expression" dxfId="30613" priority="1625">
      <formula>$F45="Para hoy"</formula>
    </cfRule>
    <cfRule type="expression" dxfId="30612" priority="1628">
      <formula>(#REF!=0)*(#REF!&lt;&gt;"")*(LEN(#REF!)=0)*(($F45="")+($F45="En curso"))</formula>
    </cfRule>
    <cfRule type="expression" dxfId="30611" priority="1629">
      <formula>(#REF!&lt;0)*(LEN(#REF!)=0)*(($F45="")+($F45="En curso"))</formula>
    </cfRule>
    <cfRule type="expression" dxfId="30610" priority="1622">
      <formula>$F45="Vencida"</formula>
    </cfRule>
  </conditionalFormatting>
  <conditionalFormatting sqref="C52">
    <cfRule type="expression" dxfId="30609" priority="1586">
      <formula>$F45="En curso"</formula>
    </cfRule>
    <cfRule type="expression" dxfId="30608" priority="1587">
      <formula>$F45="Completada"</formula>
    </cfRule>
    <cfRule type="expression" dxfId="30607" priority="1588">
      <formula>(#REF!=0)*(#REF!&lt;&gt;"")*(LEN(#REF!)=0)*(($F45="")+($F45="En curso"))</formula>
    </cfRule>
    <cfRule type="expression" dxfId="30606" priority="1585">
      <formula>$F45="Para hoy"</formula>
    </cfRule>
    <cfRule type="expression" dxfId="30605" priority="1584">
      <formula>$F45="Pausada"</formula>
    </cfRule>
    <cfRule type="expression" dxfId="30604" priority="1582">
      <formula>$F45="Vencida"</formula>
    </cfRule>
    <cfRule type="expression" dxfId="30603" priority="1589">
      <formula>(#REF!&lt;0)*(LEN(#REF!)=0)*(($F45="")+($F45="En curso"))</formula>
    </cfRule>
    <cfRule type="expression" dxfId="30602" priority="1583">
      <formula>$F45="Cancelada"</formula>
    </cfRule>
  </conditionalFormatting>
  <conditionalFormatting sqref="C53">
    <cfRule type="expression" dxfId="30601" priority="997">
      <formula>$F53="En curso"</formula>
    </cfRule>
    <cfRule type="expression" dxfId="30600" priority="993">
      <formula>$F53="Vencida"</formula>
    </cfRule>
    <cfRule type="expression" dxfId="30599" priority="994">
      <formula>$F53="Cancelada"</formula>
    </cfRule>
    <cfRule type="expression" dxfId="30598" priority="995">
      <formula>$F53="Pausada"</formula>
    </cfRule>
    <cfRule type="expression" dxfId="30597" priority="996">
      <formula>$F53="Para hoy"</formula>
    </cfRule>
    <cfRule type="expression" dxfId="30596" priority="998">
      <formula>$F53="Completada"</formula>
    </cfRule>
    <cfRule type="expression" dxfId="30595" priority="999">
      <formula>(#REF!=0)*(#REF!&lt;&gt;"")*(LEN(#REF!)=0)*(($F53="")+($F53="En curso"))</formula>
    </cfRule>
    <cfRule type="expression" dxfId="30594" priority="1000">
      <formula>(#REF!&lt;0)*(LEN(#REF!)=0)*(($F53="")+($F53="En curso"))</formula>
    </cfRule>
  </conditionalFormatting>
  <conditionalFormatting sqref="C61">
    <cfRule type="expression" dxfId="30593" priority="901">
      <formula>$F54="En curso"</formula>
    </cfRule>
    <cfRule type="expression" dxfId="30592" priority="900">
      <formula>$F54="Para hoy"</formula>
    </cfRule>
    <cfRule type="expression" dxfId="30591" priority="898">
      <formula>$F54="Cancelada"</formula>
    </cfRule>
    <cfRule type="expression" dxfId="30590" priority="897">
      <formula>$F54="Vencida"</formula>
    </cfRule>
    <cfRule type="expression" dxfId="30589" priority="903">
      <formula>(#REF!=0)*(#REF!&lt;&gt;"")*(LEN(#REF!)=0)*(($F54="")+($F54="En curso"))</formula>
    </cfRule>
    <cfRule type="expression" dxfId="30588" priority="904">
      <formula>(#REF!&lt;0)*(LEN(#REF!)=0)*(($F54="")+($F54="En curso"))</formula>
    </cfRule>
    <cfRule type="expression" dxfId="30587" priority="902">
      <formula>$F54="Completada"</formula>
    </cfRule>
    <cfRule type="expression" dxfId="30586" priority="899">
      <formula>$F54="Pausada"</formula>
    </cfRule>
  </conditionalFormatting>
  <conditionalFormatting sqref="C62">
    <cfRule type="expression" dxfId="30585" priority="960">
      <formula>(#REF!&lt;0)*(LEN(#REF!)=0)*(($F62="")+($F62="En curso"))</formula>
    </cfRule>
    <cfRule type="expression" dxfId="30584" priority="959">
      <formula>(#REF!=0)*(#REF!&lt;&gt;"")*(LEN(#REF!)=0)*(($F62="")+($F62="En curso"))</formula>
    </cfRule>
    <cfRule type="expression" dxfId="30583" priority="958">
      <formula>$F62="Completada"</formula>
    </cfRule>
    <cfRule type="expression" dxfId="30582" priority="957">
      <formula>$F62="En curso"</formula>
    </cfRule>
    <cfRule type="expression" dxfId="30581" priority="956">
      <formula>$F62="Para hoy"</formula>
    </cfRule>
    <cfRule type="expression" dxfId="30580" priority="955">
      <formula>$F62="Pausada"</formula>
    </cfRule>
    <cfRule type="expression" dxfId="30579" priority="953">
      <formula>$F62="Vencida"</formula>
    </cfRule>
    <cfRule type="expression" dxfId="30578" priority="954">
      <formula>$F62="Cancelada"</formula>
    </cfRule>
  </conditionalFormatting>
  <conditionalFormatting sqref="D4">
    <cfRule type="expression" dxfId="30577" priority="714">
      <formula>(#REF!&lt;0)*(LEN(#REF!)=0)*(($F31="")+($F31="En curso"))</formula>
    </cfRule>
    <cfRule type="expression" dxfId="30576" priority="192">
      <formula>$F31="Completada"</formula>
    </cfRule>
    <cfRule type="expression" dxfId="30575" priority="708">
      <formula>$F31="Cancelada"</formula>
    </cfRule>
    <cfRule type="expression" dxfId="30574" priority="193">
      <formula>(#REF!=0)*(#REF!&lt;&gt;"")*(LEN(#REF!)=0)*(($F31="")+($F31="En curso"))</formula>
    </cfRule>
    <cfRule type="expression" dxfId="30573" priority="712">
      <formula>$F31="Completada"</formula>
    </cfRule>
    <cfRule type="expression" dxfId="30572" priority="194">
      <formula>(#REF!&lt;0)*(LEN(#REF!)=0)*(($F31="")+($F31="En curso"))</formula>
    </cfRule>
    <cfRule type="expression" dxfId="30571" priority="189">
      <formula>$F31="Pausada"</formula>
    </cfRule>
    <cfRule type="expression" dxfId="30570" priority="185">
      <formula>(#REF!=0)*(#REF!&lt;&gt;"")*(LEN(#REF!)=0)*(($F31="")+($F31="En curso"))</formula>
    </cfRule>
    <cfRule type="expression" dxfId="30569" priority="710">
      <formula>$F31="Para hoy"</formula>
    </cfRule>
    <cfRule type="expression" dxfId="30568" priority="709">
      <formula>$F31="Pausada"</formula>
    </cfRule>
    <cfRule type="expression" dxfId="30567" priority="190">
      <formula>$F31="Para hoy"</formula>
    </cfRule>
    <cfRule type="expression" dxfId="30566" priority="191">
      <formula>$F31="En curso"</formula>
    </cfRule>
    <cfRule type="expression" dxfId="30565" priority="713">
      <formula>(#REF!=0)*(#REF!&lt;&gt;"")*(LEN(#REF!)=0)*(($F31="")+($F31="En curso"))</formula>
    </cfRule>
    <cfRule type="expression" dxfId="30564" priority="711">
      <formula>$F31="En curso"</formula>
    </cfRule>
    <cfRule type="expression" dxfId="30563" priority="179">
      <formula>$F31="Vencida"</formula>
    </cfRule>
    <cfRule type="expression" dxfId="30562" priority="180">
      <formula>$F31="Cancelada"</formula>
    </cfRule>
    <cfRule type="expression" dxfId="30561" priority="181">
      <formula>$F31="Pausada"</formula>
    </cfRule>
    <cfRule type="expression" dxfId="30560" priority="182">
      <formula>$F31="Para hoy"</formula>
    </cfRule>
    <cfRule type="expression" dxfId="30559" priority="184">
      <formula>$F31="Completada"</formula>
    </cfRule>
    <cfRule type="expression" dxfId="30558" priority="186">
      <formula>(#REF!&lt;0)*(LEN(#REF!)=0)*(($F31="")+($F31="En curso"))</formula>
    </cfRule>
    <cfRule type="expression" dxfId="30557" priority="187">
      <formula>$F31="Vencida"</formula>
    </cfRule>
    <cfRule type="expression" dxfId="30556" priority="188">
      <formula>$F31="Cancelada"</formula>
    </cfRule>
    <cfRule type="expression" dxfId="30555" priority="183">
      <formula>$F31="En curso"</formula>
    </cfRule>
    <cfRule type="expression" dxfId="30554" priority="707">
      <formula>$F31="Vencida"</formula>
    </cfRule>
  </conditionalFormatting>
  <conditionalFormatting sqref="D4:D6">
    <cfRule type="expression" dxfId="30553" priority="329">
      <formula>(#REF!=0)*(#REF!&lt;&gt;"")*(LEN(#REF!)=0)*(($F35="")+($F35="En curso"))</formula>
    </cfRule>
    <cfRule type="expression" dxfId="30552" priority="327">
      <formula>$F35="En curso"</formula>
    </cfRule>
    <cfRule type="expression" dxfId="30551" priority="299">
      <formula>#REF!="Vencida"</formula>
    </cfRule>
    <cfRule type="expression" dxfId="30550" priority="306">
      <formula>(#REF!&lt;0)*(LEN(#REF!)=0)*((#REF!="")+(#REF!="En curso"))</formula>
    </cfRule>
    <cfRule type="expression" dxfId="30549" priority="302">
      <formula>#REF!="Para hoy"</formula>
    </cfRule>
    <cfRule type="expression" dxfId="30548" priority="282">
      <formula>(#REF!&lt;0)*(LEN(#REF!)=0)*((#REF!="")+(#REF!="En curso"))</formula>
    </cfRule>
    <cfRule type="expression" dxfId="30547" priority="281">
      <formula>(#REF!=0)*(#REF!&lt;&gt;"")*(LEN(#REF!)=0)*((#REF!="")+(#REF!="En curso"))</formula>
    </cfRule>
    <cfRule type="expression" dxfId="30546" priority="280">
      <formula>#REF!="Completada"</formula>
    </cfRule>
    <cfRule type="expression" dxfId="30545" priority="279">
      <formula>#REF!="En curso"</formula>
    </cfRule>
    <cfRule type="expression" dxfId="30544" priority="328">
      <formula>$F35="Completada"</formula>
    </cfRule>
    <cfRule type="expression" dxfId="30543" priority="330">
      <formula>(#REF!&lt;0)*(LEN(#REF!)=0)*(($F35="")+($F35="En curso"))</formula>
    </cfRule>
    <cfRule type="expression" dxfId="30542" priority="305">
      <formula>(#REF!=0)*(#REF!&lt;&gt;"")*(LEN(#REF!)=0)*((#REF!="")+(#REF!="En curso"))</formula>
    </cfRule>
    <cfRule type="expression" dxfId="30541" priority="304">
      <formula>#REF!="Completada"</formula>
    </cfRule>
    <cfRule type="expression" dxfId="30540" priority="303">
      <formula>#REF!="En curso"</formula>
    </cfRule>
    <cfRule type="expression" dxfId="30539" priority="301">
      <formula>#REF!="Pausada"</formula>
    </cfRule>
    <cfRule type="expression" dxfId="30538" priority="323">
      <formula>$F35="Vencida"</formula>
    </cfRule>
    <cfRule type="expression" dxfId="30537" priority="300">
      <formula>#REF!="Cancelada"</formula>
    </cfRule>
    <cfRule type="expression" dxfId="30536" priority="326">
      <formula>$F35="Para hoy"</formula>
    </cfRule>
    <cfRule type="expression" dxfId="30535" priority="324">
      <formula>$F35="Cancelada"</formula>
    </cfRule>
    <cfRule type="expression" dxfId="30534" priority="278">
      <formula>#REF!="Para hoy"</formula>
    </cfRule>
    <cfRule type="expression" dxfId="30533" priority="277">
      <formula>#REF!="Pausada"</formula>
    </cfRule>
    <cfRule type="expression" dxfId="30532" priority="276">
      <formula>#REF!="Cancelada"</formula>
    </cfRule>
    <cfRule type="expression" dxfId="30531" priority="275">
      <formula>#REF!="Vencida"</formula>
    </cfRule>
    <cfRule type="expression" dxfId="30530" priority="325">
      <formula>$F35="Pausada"</formula>
    </cfRule>
  </conditionalFormatting>
  <conditionalFormatting sqref="D5:D6">
    <cfRule type="expression" dxfId="30529" priority="312">
      <formula>$F33="Vencida"</formula>
    </cfRule>
    <cfRule type="expression" dxfId="30528" priority="313">
      <formula>$F33="Cancelada"</formula>
    </cfRule>
    <cfRule type="expression" dxfId="30527" priority="314">
      <formula>$F33="Pausada"</formula>
    </cfRule>
    <cfRule type="expression" dxfId="30526" priority="318">
      <formula>(#REF!=0)*(#REF!&lt;&gt;"")*(LEN(#REF!)=0)*(($F33="")+($F33="En curso"))</formula>
    </cfRule>
    <cfRule type="expression" dxfId="30525" priority="317">
      <formula>$F33="Completada"</formula>
    </cfRule>
    <cfRule type="expression" dxfId="30524" priority="316">
      <formula>$F33="En curso"</formula>
    </cfRule>
    <cfRule type="expression" dxfId="30523" priority="315">
      <formula>$F33="Para hoy"</formula>
    </cfRule>
    <cfRule type="expression" dxfId="30522" priority="319">
      <formula>(#REF!&lt;0)*(LEN(#REF!)=0)*(($F33="")+($F33="En curso"))</formula>
    </cfRule>
    <cfRule type="expression" dxfId="30521" priority="259">
      <formula>$F37="Vencida"</formula>
    </cfRule>
    <cfRule type="expression" dxfId="30520" priority="261">
      <formula>$F37="Pausada"</formula>
    </cfRule>
    <cfRule type="expression" dxfId="30519" priority="262">
      <formula>$F37="Para hoy"</formula>
    </cfRule>
    <cfRule type="expression" dxfId="30518" priority="263">
      <formula>$F37="En curso"</formula>
    </cfRule>
    <cfRule type="expression" dxfId="30517" priority="264">
      <formula>$F37="Completada"</formula>
    </cfRule>
    <cfRule type="expression" dxfId="30516" priority="265">
      <formula>(#REF!=0)*(#REF!&lt;&gt;"")*(LEN(#REF!)=0)*(($F37="")+($F37="En curso"))</formula>
    </cfRule>
    <cfRule type="expression" dxfId="30515" priority="266">
      <formula>(#REF!&lt;0)*(LEN(#REF!)=0)*(($F37="")+($F37="En curso"))</formula>
    </cfRule>
    <cfRule type="expression" dxfId="30514" priority="288">
      <formula>$F40="Completada"</formula>
    </cfRule>
    <cfRule type="expression" dxfId="30513" priority="286">
      <formula>$F40="Para hoy"</formula>
    </cfRule>
    <cfRule type="expression" dxfId="30512" priority="283">
      <formula>$F40="Vencida"</formula>
    </cfRule>
    <cfRule type="expression" dxfId="30511" priority="260">
      <formula>$F37="Cancelada"</formula>
    </cfRule>
    <cfRule type="expression" dxfId="30510" priority="284">
      <formula>$F40="Cancelada"</formula>
    </cfRule>
    <cfRule type="expression" dxfId="30509" priority="285">
      <formula>$F40="Pausada"</formula>
    </cfRule>
    <cfRule type="expression" dxfId="30508" priority="287">
      <formula>$F40="En curso"</formula>
    </cfRule>
    <cfRule type="expression" dxfId="30507" priority="289">
      <formula>(#REF!=0)*(#REF!&lt;&gt;"")*(LEN(#REF!)=0)*(($F40="")+($F40="En curso"))</formula>
    </cfRule>
    <cfRule type="expression" dxfId="30506" priority="290">
      <formula>(#REF!&lt;0)*(LEN(#REF!)=0)*(($F40="")+($F40="En curso"))</formula>
    </cfRule>
  </conditionalFormatting>
  <conditionalFormatting sqref="D6">
    <cfRule type="expression" dxfId="30505" priority="207">
      <formula>$F27="En curso"</formula>
    </cfRule>
    <cfRule type="expression" dxfId="30504" priority="248">
      <formula>$F33="Completada"</formula>
    </cfRule>
    <cfRule type="expression" dxfId="30503" priority="247">
      <formula>$F33="En curso"</formula>
    </cfRule>
    <cfRule type="expression" dxfId="30502" priority="215">
      <formula>$F27="En curso"</formula>
    </cfRule>
    <cfRule type="expression" dxfId="30501" priority="216">
      <formula>$F27="Completada"</formula>
    </cfRule>
    <cfRule type="expression" dxfId="30500" priority="217">
      <formula>(#REF!=0)*(#REF!&lt;&gt;"")*(LEN(#REF!)=0)*(($F27="")+($F27="En curso"))</formula>
    </cfRule>
    <cfRule type="expression" dxfId="30499" priority="238">
      <formula>$F33="Para hoy"</formula>
    </cfRule>
    <cfRule type="expression" dxfId="30498" priority="218">
      <formula>(#REF!&lt;0)*(LEN(#REF!)=0)*(($F27="")+($F27="En curso"))</formula>
    </cfRule>
    <cfRule type="expression" dxfId="30497" priority="203">
      <formula>$F27="Vencida"</formula>
    </cfRule>
    <cfRule type="expression" dxfId="30496" priority="235">
      <formula>$F33="Vencida"</formula>
    </cfRule>
    <cfRule type="expression" dxfId="30495" priority="236">
      <formula>$F33="Cancelada"</formula>
    </cfRule>
    <cfRule type="expression" dxfId="30494" priority="237">
      <formula>$F33="Pausada"</formula>
    </cfRule>
    <cfRule type="expression" dxfId="30493" priority="212">
      <formula>$F27="Cancelada"</formula>
    </cfRule>
    <cfRule type="expression" dxfId="30492" priority="239">
      <formula>$F33="En curso"</formula>
    </cfRule>
    <cfRule type="expression" dxfId="30491" priority="240">
      <formula>$F33="Completada"</formula>
    </cfRule>
    <cfRule type="expression" dxfId="30490" priority="213">
      <formula>$F27="Pausada"</formula>
    </cfRule>
    <cfRule type="expression" dxfId="30489" priority="242">
      <formula>(#REF!&lt;0)*(LEN(#REF!)=0)*(($F33="")+($F33="En curso"))</formula>
    </cfRule>
    <cfRule type="expression" dxfId="30488" priority="204">
      <formula>$F27="Cancelada"</formula>
    </cfRule>
    <cfRule type="expression" dxfId="30487" priority="205">
      <formula>$F27="Pausada"</formula>
    </cfRule>
    <cfRule type="expression" dxfId="30486" priority="206">
      <formula>$F27="Para hoy"</formula>
    </cfRule>
    <cfRule type="expression" dxfId="30485" priority="214">
      <formula>$F27="Para hoy"</formula>
    </cfRule>
    <cfRule type="expression" dxfId="30484" priority="208">
      <formula>$F27="Completada"</formula>
    </cfRule>
    <cfRule type="expression" dxfId="30483" priority="209">
      <formula>(#REF!=0)*(#REF!&lt;&gt;"")*(LEN(#REF!)=0)*(($F27="")+($F27="En curso"))</formula>
    </cfRule>
    <cfRule type="expression" dxfId="30482" priority="243">
      <formula>$F33="Vencida"</formula>
    </cfRule>
    <cfRule type="expression" dxfId="30481" priority="210">
      <formula>(#REF!&lt;0)*(LEN(#REF!)=0)*(($F27="")+($F27="En curso"))</formula>
    </cfRule>
    <cfRule type="expression" dxfId="30480" priority="244">
      <formula>$F33="Cancelada"</formula>
    </cfRule>
    <cfRule type="expression" dxfId="30479" priority="211">
      <formula>$F27="Vencida"</formula>
    </cfRule>
    <cfRule type="expression" dxfId="30478" priority="245">
      <formula>$F33="Pausada"</formula>
    </cfRule>
    <cfRule type="expression" dxfId="30477" priority="246">
      <formula>$F33="Para hoy"</formula>
    </cfRule>
    <cfRule type="expression" dxfId="30476" priority="250">
      <formula>(#REF!&lt;0)*(LEN(#REF!)=0)*(($F33="")+($F33="En curso"))</formula>
    </cfRule>
    <cfRule type="expression" dxfId="30475" priority="241">
      <formula>(#REF!=0)*(#REF!&lt;&gt;"")*(LEN(#REF!)=0)*(($F33="")+($F33="En curso"))</formula>
    </cfRule>
    <cfRule type="expression" dxfId="30474" priority="249">
      <formula>(#REF!=0)*(#REF!&lt;&gt;"")*(LEN(#REF!)=0)*(($F33="")+($F33="En curso"))</formula>
    </cfRule>
  </conditionalFormatting>
  <conditionalFormatting sqref="D7">
    <cfRule type="expression" dxfId="30473" priority="130">
      <formula>(#REF!&lt;0)*(LEN(#REF!)=0)*(($F37="")+($F37="En curso"))</formula>
    </cfRule>
    <cfRule type="expression" dxfId="30472" priority="129">
      <formula>(#REF!=0)*(#REF!&lt;&gt;"")*(LEN(#REF!)=0)*(($F37="")+($F37="En curso"))</formula>
    </cfRule>
    <cfRule type="expression" dxfId="30471" priority="128">
      <formula>$F37="Completada"</formula>
    </cfRule>
    <cfRule type="expression" dxfId="30470" priority="127">
      <formula>$F37="En curso"</formula>
    </cfRule>
    <cfRule type="expression" dxfId="30469" priority="126">
      <formula>$F37="Para hoy"</formula>
    </cfRule>
    <cfRule type="expression" dxfId="30468" priority="125">
      <formula>$F37="Pausada"</formula>
    </cfRule>
    <cfRule type="expression" dxfId="30467" priority="124">
      <formula>$F37="Cancelada"</formula>
    </cfRule>
    <cfRule type="expression" dxfId="30466" priority="123">
      <formula>$F37="Vencida"</formula>
    </cfRule>
    <cfRule type="expression" dxfId="30465" priority="121">
      <formula>(#REF!=0)*(#REF!&lt;&gt;"")*(LEN(#REF!)=0)*((#REF!="")+(#REF!="En curso"))</formula>
    </cfRule>
    <cfRule type="expression" dxfId="30464" priority="120">
      <formula>#REF!="Completada"</formula>
    </cfRule>
    <cfRule type="expression" dxfId="30463" priority="122">
      <formula>(#REF!&lt;0)*(LEN(#REF!)=0)*((#REF!="")+(#REF!="En curso"))</formula>
    </cfRule>
    <cfRule type="expression" dxfId="30462" priority="118">
      <formula>#REF!="Para hoy"</formula>
    </cfRule>
    <cfRule type="expression" dxfId="30461" priority="117">
      <formula>#REF!="Pausada"</formula>
    </cfRule>
    <cfRule type="expression" dxfId="30460" priority="116">
      <formula>#REF!="Cancelada"</formula>
    </cfRule>
    <cfRule type="expression" dxfId="30459" priority="115">
      <formula>#REF!="Vencida"</formula>
    </cfRule>
    <cfRule type="expression" dxfId="30458" priority="119">
      <formula>#REF!="En curso"</formula>
    </cfRule>
  </conditionalFormatting>
  <conditionalFormatting sqref="D8 D10">
    <cfRule type="expression" dxfId="30457" priority="81">
      <formula>$F34="Para hoy"</formula>
    </cfRule>
    <cfRule type="expression" dxfId="30456" priority="82">
      <formula>$F34="En curso"</formula>
    </cfRule>
    <cfRule type="expression" dxfId="30455" priority="80">
      <formula>$F34="Pausada"</formula>
    </cfRule>
    <cfRule type="expression" dxfId="30454" priority="79">
      <formula>$F34="Cancelada"</formula>
    </cfRule>
    <cfRule type="expression" dxfId="30453" priority="83">
      <formula>$F34="Completada"</formula>
    </cfRule>
    <cfRule type="expression" dxfId="30452" priority="85">
      <formula>(#REF!&lt;0)*(LEN(#REF!)=0)*(($F34="")+($F34="En curso"))</formula>
    </cfRule>
  </conditionalFormatting>
  <conditionalFormatting sqref="D8:D9">
    <cfRule type="expression" dxfId="30451" priority="2">
      <formula>(#REF!&lt;0)*(LEN(#REF!)=0)*(($F34="")+($F34="En curso"))</formula>
    </cfRule>
    <cfRule type="expression" dxfId="30450" priority="1">
      <formula>(#REF!=0)*(#REF!&lt;&gt;"")*(LEN(#REF!)=0)*(($F34="")+($F34="En curso"))</formula>
    </cfRule>
  </conditionalFormatting>
  <conditionalFormatting sqref="D8:D11">
    <cfRule type="expression" dxfId="30449" priority="34">
      <formula>$F34="Vencida"</formula>
    </cfRule>
    <cfRule type="expression" dxfId="30448" priority="35">
      <formula>$F34="Cancelada"</formula>
    </cfRule>
    <cfRule type="expression" dxfId="30447" priority="36">
      <formula>$F34="Pausada"</formula>
    </cfRule>
    <cfRule type="expression" dxfId="30446" priority="37">
      <formula>$F34="Para hoy"</formula>
    </cfRule>
    <cfRule type="expression" dxfId="30445" priority="38">
      <formula>$F34="En curso"</formula>
    </cfRule>
    <cfRule type="expression" dxfId="30444" priority="39">
      <formula>$F34="Completada"</formula>
    </cfRule>
  </conditionalFormatting>
  <conditionalFormatting sqref="D9">
    <cfRule type="expression" dxfId="30443" priority="4">
      <formula>$F40="Cancelada"</formula>
    </cfRule>
    <cfRule type="expression" dxfId="30442" priority="5">
      <formula>$F40="Pausada"</formula>
    </cfRule>
    <cfRule type="expression" dxfId="30441" priority="6">
      <formula>$F40="Para hoy"</formula>
    </cfRule>
    <cfRule type="expression" dxfId="30440" priority="7">
      <formula>$F40="En curso"</formula>
    </cfRule>
    <cfRule type="expression" dxfId="30439" priority="8">
      <formula>$F40="Completada"</formula>
    </cfRule>
    <cfRule type="expression" dxfId="30438" priority="9">
      <formula>(#REF!=0)*(#REF!&lt;&gt;"")*(LEN(#REF!)=0)*(($F40="")+($F40="En curso"))</formula>
    </cfRule>
    <cfRule type="expression" dxfId="30437" priority="10">
      <formula>(#REF!&lt;0)*(LEN(#REF!)=0)*(($F40="")+($F40="En curso"))</formula>
    </cfRule>
    <cfRule type="expression" dxfId="30436" priority="3">
      <formula>$F40="Vencida"</formula>
    </cfRule>
  </conditionalFormatting>
  <conditionalFormatting sqref="D10 D8">
    <cfRule type="expression" dxfId="30435" priority="78">
      <formula>$F34="Vencida"</formula>
    </cfRule>
  </conditionalFormatting>
  <conditionalFormatting sqref="D10">
    <cfRule type="expression" dxfId="30434" priority="84">
      <formula>(#REF!=0)*(#REF!&lt;&gt;"")*(LEN(#REF!)=0)*(($F36="")+($F36="En curso"))</formula>
    </cfRule>
  </conditionalFormatting>
  <conditionalFormatting sqref="D10:D11">
    <cfRule type="expression" dxfId="30433" priority="40">
      <formula>(#REF!=0)*(#REF!&lt;&gt;"")*(LEN(#REF!)=0)*(($F36="")+($F36="En curso"))</formula>
    </cfRule>
    <cfRule type="expression" dxfId="30432" priority="41">
      <formula>(#REF!&lt;0)*(LEN(#REF!)=0)*(($F36="")+($F36="En curso"))</formula>
    </cfRule>
  </conditionalFormatting>
  <conditionalFormatting sqref="D11">
    <cfRule type="expression" dxfId="30431" priority="42">
      <formula>$F42="Vencida"</formula>
    </cfRule>
    <cfRule type="expression" dxfId="30430" priority="43">
      <formula>$F42="Cancelada"</formula>
    </cfRule>
    <cfRule type="expression" dxfId="30429" priority="44">
      <formula>$F42="Pausada"</formula>
    </cfRule>
    <cfRule type="expression" dxfId="30428" priority="45">
      <formula>$F42="Para hoy"</formula>
    </cfRule>
    <cfRule type="expression" dxfId="30427" priority="46">
      <formula>$F42="En curso"</formula>
    </cfRule>
    <cfRule type="expression" dxfId="30426" priority="47">
      <formula>$F42="Completada"</formula>
    </cfRule>
    <cfRule type="expression" dxfId="30425" priority="48">
      <formula>(#REF!=0)*(#REF!&lt;&gt;"")*(LEN(#REF!)=0)*(($F42="")+($F42="En curso"))</formula>
    </cfRule>
    <cfRule type="expression" dxfId="30424" priority="49">
      <formula>(#REF!&lt;0)*(LEN(#REF!)=0)*(($F42="")+($F42="En curso"))</formula>
    </cfRule>
  </conditionalFormatting>
  <conditionalFormatting sqref="D13">
    <cfRule type="expression" dxfId="30423" priority="417">
      <formula>$F41="Para hoy"</formula>
    </cfRule>
    <cfRule type="expression" dxfId="30422" priority="416">
      <formula>$F41="Pausada"</formula>
    </cfRule>
    <cfRule type="expression" dxfId="30421" priority="415">
      <formula>$F41="Cancelada"</formula>
    </cfRule>
    <cfRule type="expression" dxfId="30420" priority="414">
      <formula>$F41="Vencida"</formula>
    </cfRule>
    <cfRule type="expression" dxfId="30419" priority="413">
      <formula>(#REF!&lt;0)*(LEN(#REF!)=0)*(($F41="")+($F41="En curso"))</formula>
    </cfRule>
    <cfRule type="expression" dxfId="30418" priority="411">
      <formula>$F41="Completada"</formula>
    </cfRule>
    <cfRule type="expression" dxfId="30417" priority="410">
      <formula>$F41="En curso"</formula>
    </cfRule>
    <cfRule type="expression" dxfId="30416" priority="409">
      <formula>$F41="Para hoy"</formula>
    </cfRule>
    <cfRule type="expression" dxfId="30415" priority="408">
      <formula>$F41="Pausada"</formula>
    </cfRule>
    <cfRule type="expression" dxfId="30414" priority="407">
      <formula>$F41="Cancelada"</formula>
    </cfRule>
    <cfRule type="expression" dxfId="30413" priority="406">
      <formula>$F41="Vencida"</formula>
    </cfRule>
    <cfRule type="expression" dxfId="30412" priority="412">
      <formula>(#REF!=0)*(#REF!&lt;&gt;"")*(LEN(#REF!)=0)*(($F41="")+($F41="En curso"))</formula>
    </cfRule>
    <cfRule type="expression" dxfId="30411" priority="421">
      <formula>(#REF!&lt;0)*(LEN(#REF!)=0)*(($F41="")+($F41="En curso"))</formula>
    </cfRule>
    <cfRule type="expression" dxfId="30410" priority="420">
      <formula>(#REF!=0)*(#REF!&lt;&gt;"")*(LEN(#REF!)=0)*(($F41="")+($F41="En curso"))</formula>
    </cfRule>
    <cfRule type="expression" dxfId="30409" priority="419">
      <formula>$F41="Completada"</formula>
    </cfRule>
    <cfRule type="expression" dxfId="30408" priority="418">
      <formula>$F41="En curso"</formula>
    </cfRule>
  </conditionalFormatting>
  <conditionalFormatting sqref="D13:D14">
    <cfRule type="expression" dxfId="30407" priority="471">
      <formula>#REF!="Cancelada"</formula>
    </cfRule>
    <cfRule type="expression" dxfId="30406" priority="447">
      <formula>#REF!="Cancelada"</formula>
    </cfRule>
    <cfRule type="expression" dxfId="30405" priority="473">
      <formula>#REF!="Para hoy"</formula>
    </cfRule>
    <cfRule type="expression" dxfId="30404" priority="474">
      <formula>#REF!="En curso"</formula>
    </cfRule>
    <cfRule type="expression" dxfId="30403" priority="475">
      <formula>#REF!="Completada"</formula>
    </cfRule>
    <cfRule type="expression" dxfId="30402" priority="476">
      <formula>(#REF!=0)*(#REF!&lt;&gt;"")*(LEN(#REF!)=0)*((#REF!="")+(#REF!="En curso"))</formula>
    </cfRule>
    <cfRule type="expression" dxfId="30401" priority="477">
      <formula>(#REF!&lt;0)*(LEN(#REF!)=0)*((#REF!="")+(#REF!="En curso"))</formula>
    </cfRule>
    <cfRule type="expression" dxfId="30400" priority="472">
      <formula>#REF!="Pausada"</formula>
    </cfRule>
    <cfRule type="expression" dxfId="30399" priority="446">
      <formula>#REF!="Vencida"</formula>
    </cfRule>
    <cfRule type="expression" dxfId="30398" priority="448">
      <formula>#REF!="Pausada"</formula>
    </cfRule>
    <cfRule type="expression" dxfId="30397" priority="449">
      <formula>#REF!="Para hoy"</formula>
    </cfRule>
    <cfRule type="expression" dxfId="30396" priority="451">
      <formula>#REF!="Completada"</formula>
    </cfRule>
    <cfRule type="expression" dxfId="30395" priority="452">
      <formula>(#REF!=0)*(#REF!&lt;&gt;"")*(LEN(#REF!)=0)*((#REF!="")+(#REF!="En curso"))</formula>
    </cfRule>
    <cfRule type="expression" dxfId="30394" priority="453">
      <formula>(#REF!&lt;0)*(LEN(#REF!)=0)*((#REF!="")+(#REF!="En curso"))</formula>
    </cfRule>
    <cfRule type="expression" dxfId="30393" priority="450">
      <formula>#REF!="En curso"</formula>
    </cfRule>
    <cfRule type="expression" dxfId="30392" priority="470">
      <formula>#REF!="Vencida"</formula>
    </cfRule>
  </conditionalFormatting>
  <conditionalFormatting sqref="D14:D15">
    <cfRule type="expression" dxfId="30391" priority="486">
      <formula>$F43="Vencida"</formula>
    </cfRule>
    <cfRule type="expression" dxfId="30390" priority="487">
      <formula>$F43="Cancelada"</formula>
    </cfRule>
    <cfRule type="expression" dxfId="30389" priority="488">
      <formula>$F43="Pausada"</formula>
    </cfRule>
    <cfRule type="expression" dxfId="30388" priority="437">
      <formula>(#REF!&lt;0)*(LEN(#REF!)=0)*(($F47="")+($F47="En curso"))</formula>
    </cfRule>
    <cfRule type="expression" dxfId="30387" priority="431">
      <formula>$F47="Cancelada"</formula>
    </cfRule>
    <cfRule type="expression" dxfId="30386" priority="430">
      <formula>$F47="Vencida"</formula>
    </cfRule>
    <cfRule type="expression" dxfId="30385" priority="490">
      <formula>$F43="En curso"</formula>
    </cfRule>
    <cfRule type="expression" dxfId="30384" priority="432">
      <formula>$F47="Pausada"</formula>
    </cfRule>
    <cfRule type="expression" dxfId="30383" priority="492">
      <formula>(#REF!=0)*(#REF!&lt;&gt;"")*(LEN(#REF!)=0)*(($F43="")+($F43="En curso"))</formula>
    </cfRule>
    <cfRule type="expression" dxfId="30382" priority="433">
      <formula>$F47="Para hoy"</formula>
    </cfRule>
    <cfRule type="expression" dxfId="30381" priority="434">
      <formula>$F47="En curso"</formula>
    </cfRule>
    <cfRule type="expression" dxfId="30380" priority="435">
      <formula>$F47="Completada"</formula>
    </cfRule>
    <cfRule type="expression" dxfId="30379" priority="493">
      <formula>(#REF!&lt;0)*(LEN(#REF!)=0)*(($F43="")+($F43="En curso"))</formula>
    </cfRule>
    <cfRule type="expression" dxfId="30378" priority="489">
      <formula>$F43="Para hoy"</formula>
    </cfRule>
    <cfRule type="expression" dxfId="30377" priority="436">
      <formula>(#REF!=0)*(#REF!&lt;&gt;"")*(LEN(#REF!)=0)*(($F47="")+($F47="En curso"))</formula>
    </cfRule>
    <cfRule type="expression" dxfId="30376" priority="491">
      <formula>$F43="Completada"</formula>
    </cfRule>
  </conditionalFormatting>
  <conditionalFormatting sqref="D15:D16">
    <cfRule type="expression" dxfId="30375" priority="503">
      <formula>(#REF!=0)*(#REF!&lt;&gt;"")*(LEN(#REF!)=0)*(($F47="")+($F47="En curso"))</formula>
    </cfRule>
    <cfRule type="expression" dxfId="30374" priority="502">
      <formula>$F47="Completada"</formula>
    </cfRule>
    <cfRule type="expression" dxfId="30373" priority="501">
      <formula>$F47="En curso"</formula>
    </cfRule>
    <cfRule type="expression" dxfId="30372" priority="500">
      <formula>$F47="Para hoy"</formula>
    </cfRule>
    <cfRule type="expression" dxfId="30371" priority="498">
      <formula>$F47="Cancelada"</formula>
    </cfRule>
    <cfRule type="expression" dxfId="30370" priority="497">
      <formula>$F47="Vencida"</formula>
    </cfRule>
    <cfRule type="expression" dxfId="30369" priority="458">
      <formula>$F51="En curso"</formula>
    </cfRule>
    <cfRule type="expression" dxfId="30368" priority="459">
      <formula>$F51="Completada"</formula>
    </cfRule>
    <cfRule type="expression" dxfId="30367" priority="461">
      <formula>(#REF!&lt;0)*(LEN(#REF!)=0)*(($F51="")+($F51="En curso"))</formula>
    </cfRule>
    <cfRule type="expression" dxfId="30366" priority="460">
      <formula>(#REF!=0)*(#REF!&lt;&gt;"")*(LEN(#REF!)=0)*(($F51="")+($F51="En curso"))</formula>
    </cfRule>
    <cfRule type="expression" dxfId="30365" priority="457">
      <formula>$F51="Para hoy"</formula>
    </cfRule>
    <cfRule type="expression" dxfId="30364" priority="456">
      <formula>$F51="Pausada"</formula>
    </cfRule>
    <cfRule type="expression" dxfId="30363" priority="455">
      <formula>$F51="Cancelada"</formula>
    </cfRule>
    <cfRule type="expression" dxfId="30362" priority="454">
      <formula>$F51="Vencida"</formula>
    </cfRule>
    <cfRule type="expression" dxfId="30361" priority="499">
      <formula>$F47="Pausada"</formula>
    </cfRule>
    <cfRule type="expression" dxfId="30360" priority="504">
      <formula>(#REF!&lt;0)*(LEN(#REF!)=0)*(($F47="")+($F47="En curso"))</formula>
    </cfRule>
  </conditionalFormatting>
  <conditionalFormatting sqref="D17">
    <cfRule type="expression" dxfId="30359" priority="355">
      <formula>$F39="Vencida"</formula>
    </cfRule>
    <cfRule type="expression" dxfId="30358" priority="356">
      <formula>$F39="Cancelada"</formula>
    </cfRule>
    <cfRule type="expression" dxfId="30357" priority="354">
      <formula>(#REF!&lt;0)*(LEN(#REF!)=0)*(($F39="")+($F39="En curso"))</formula>
    </cfRule>
    <cfRule type="expression" dxfId="30356" priority="347">
      <formula>$F39="Vencida"</formula>
    </cfRule>
    <cfRule type="expression" dxfId="30355" priority="348">
      <formula>$F39="Cancelada"</formula>
    </cfRule>
    <cfRule type="expression" dxfId="30354" priority="349">
      <formula>$F39="Pausada"</formula>
    </cfRule>
    <cfRule type="expression" dxfId="30353" priority="353">
      <formula>(#REF!=0)*(#REF!&lt;&gt;"")*(LEN(#REF!)=0)*(($F39="")+($F39="En curso"))</formula>
    </cfRule>
    <cfRule type="expression" dxfId="30352" priority="350">
      <formula>$F39="Para hoy"</formula>
    </cfRule>
    <cfRule type="expression" dxfId="30351" priority="351">
      <formula>$F39="En curso"</formula>
    </cfRule>
    <cfRule type="expression" dxfId="30350" priority="362">
      <formula>(#REF!&lt;0)*(LEN(#REF!)=0)*(($F39="")+($F39="En curso"))</formula>
    </cfRule>
    <cfRule type="expression" dxfId="30349" priority="361">
      <formula>(#REF!=0)*(#REF!&lt;&gt;"")*(LEN(#REF!)=0)*(($F39="")+($F39="En curso"))</formula>
    </cfRule>
    <cfRule type="expression" dxfId="30348" priority="352">
      <formula>$F39="Completada"</formula>
    </cfRule>
    <cfRule type="expression" dxfId="30347" priority="359">
      <formula>$F39="En curso"</formula>
    </cfRule>
    <cfRule type="expression" dxfId="30346" priority="358">
      <formula>$F39="Para hoy"</formula>
    </cfRule>
    <cfRule type="expression" dxfId="30345" priority="360">
      <formula>$F39="Completada"</formula>
    </cfRule>
    <cfRule type="expression" dxfId="30344" priority="357">
      <formula>$F39="Pausada"</formula>
    </cfRule>
  </conditionalFormatting>
  <conditionalFormatting sqref="D18">
    <cfRule type="expression" dxfId="30343" priority="386">
      <formula>(#REF!&lt;0)*(LEN(#REF!)=0)*(($F48="")+($F48="En curso"))</formula>
    </cfRule>
    <cfRule type="expression" dxfId="30342" priority="383">
      <formula>$F48="En curso"</formula>
    </cfRule>
    <cfRule type="expression" dxfId="30341" priority="384">
      <formula>$F48="Completada"</formula>
    </cfRule>
    <cfRule type="expression" dxfId="30340" priority="379">
      <formula>$F48="Vencida"</formula>
    </cfRule>
    <cfRule type="expression" dxfId="30339" priority="380">
      <formula>$F48="Cancelada"</formula>
    </cfRule>
    <cfRule type="expression" dxfId="30338" priority="381">
      <formula>$F48="Pausada"</formula>
    </cfRule>
    <cfRule type="expression" dxfId="30337" priority="382">
      <formula>$F48="Para hoy"</formula>
    </cfRule>
    <cfRule type="expression" dxfId="30336" priority="385">
      <formula>(#REF!=0)*(#REF!&lt;&gt;"")*(LEN(#REF!)=0)*(($F48="")+($F48="En curso"))</formula>
    </cfRule>
  </conditionalFormatting>
  <conditionalFormatting sqref="D18:D19">
    <cfRule type="expression" dxfId="30335" priority="363">
      <formula>#REF!="Vencida"</formula>
    </cfRule>
    <cfRule type="expression" dxfId="30334" priority="365">
      <formula>#REF!="Pausada"</formula>
    </cfRule>
    <cfRule type="expression" dxfId="30333" priority="366">
      <formula>#REF!="Para hoy"</formula>
    </cfRule>
    <cfRule type="expression" dxfId="30332" priority="367">
      <formula>#REF!="En curso"</formula>
    </cfRule>
    <cfRule type="expression" dxfId="30331" priority="368">
      <formula>#REF!="Completada"</formula>
    </cfRule>
    <cfRule type="expression" dxfId="30330" priority="369">
      <formula>(#REF!=0)*(#REF!&lt;&gt;"")*(LEN(#REF!)=0)*((#REF!="")+(#REF!="En curso"))</formula>
    </cfRule>
    <cfRule type="expression" dxfId="30329" priority="364">
      <formula>#REF!="Cancelada"</formula>
    </cfRule>
    <cfRule type="expression" dxfId="30328" priority="370">
      <formula>(#REF!&lt;0)*(LEN(#REF!)=0)*((#REF!="")+(#REF!="En curso"))</formula>
    </cfRule>
  </conditionalFormatting>
  <conditionalFormatting sqref="D23:D24">
    <cfRule type="expression" dxfId="30327" priority="578">
      <formula>$F55="Cancelada"</formula>
    </cfRule>
    <cfRule type="expression" dxfId="30326" priority="577">
      <formula>$F55="Vencida"</formula>
    </cfRule>
    <cfRule type="expression" dxfId="30325" priority="568">
      <formula>(#REF!&lt;0)*(LEN(#REF!)=0)*((#REF!="")+(#REF!="En curso"))</formula>
    </cfRule>
    <cfRule type="expression" dxfId="30324" priority="567">
      <formula>(#REF!=0)*(#REF!&lt;&gt;"")*(LEN(#REF!)=0)*((#REF!="")+(#REF!="En curso"))</formula>
    </cfRule>
    <cfRule type="expression" dxfId="30323" priority="566">
      <formula>#REF!="Completada"</formula>
    </cfRule>
    <cfRule type="expression" dxfId="30322" priority="564">
      <formula>#REF!="Para hoy"</formula>
    </cfRule>
    <cfRule type="expression" dxfId="30321" priority="563">
      <formula>#REF!="Pausada"</formula>
    </cfRule>
    <cfRule type="expression" dxfId="30320" priority="582">
      <formula>$F55="Completada"</formula>
    </cfRule>
    <cfRule type="expression" dxfId="30319" priority="561">
      <formula>#REF!="Vencida"</formula>
    </cfRule>
    <cfRule type="expression" dxfId="30318" priority="562">
      <formula>#REF!="Cancelada"</formula>
    </cfRule>
    <cfRule type="expression" dxfId="30317" priority="581">
      <formula>$F55="En curso"</formula>
    </cfRule>
    <cfRule type="expression" dxfId="30316" priority="583">
      <formula>(#REF!=0)*(#REF!&lt;&gt;"")*(LEN(#REF!)=0)*(($F55="")+($F55="En curso"))</formula>
    </cfRule>
    <cfRule type="expression" dxfId="30315" priority="584">
      <formula>(#REF!&lt;0)*(LEN(#REF!)=0)*(($F55="")+($F55="En curso"))</formula>
    </cfRule>
    <cfRule type="expression" dxfId="30314" priority="579">
      <formula>$F55="Pausada"</formula>
    </cfRule>
    <cfRule type="expression" dxfId="30313" priority="565">
      <formula>#REF!="En curso"</formula>
    </cfRule>
    <cfRule type="expression" dxfId="30312" priority="580">
      <formula>$F55="Para hoy"</formula>
    </cfRule>
  </conditionalFormatting>
  <conditionalFormatting sqref="D24">
    <cfRule type="expression" dxfId="30311" priority="619">
      <formula>#REF!="Pausada"</formula>
    </cfRule>
    <cfRule type="expression" dxfId="30310" priority="618">
      <formula>#REF!="Cancelada"</formula>
    </cfRule>
    <cfRule type="expression" dxfId="30309" priority="617">
      <formula>#REF!="Vencida"</formula>
    </cfRule>
    <cfRule type="expression" dxfId="30308" priority="624">
      <formula>(#REF!&lt;0)*(LEN(#REF!)=0)*((#REF!="")+(#REF!="En curso"))</formula>
    </cfRule>
    <cfRule type="expression" dxfId="30307" priority="623">
      <formula>(#REF!=0)*(#REF!&lt;&gt;"")*(LEN(#REF!)=0)*((#REF!="")+(#REF!="En curso"))</formula>
    </cfRule>
    <cfRule type="expression" dxfId="30306" priority="622">
      <formula>#REF!="Completada"</formula>
    </cfRule>
    <cfRule type="expression" dxfId="30305" priority="621">
      <formula>#REF!="En curso"</formula>
    </cfRule>
    <cfRule type="expression" dxfId="30304" priority="620">
      <formula>#REF!="Para hoy"</formula>
    </cfRule>
  </conditionalFormatting>
  <conditionalFormatting sqref="D25">
    <cfRule type="expression" dxfId="30303" priority="552">
      <formula>(#REF!&lt;0)*(LEN(#REF!)=0)*(($F46="")+($F46="En curso"))</formula>
    </cfRule>
    <cfRule type="expression" dxfId="30302" priority="551">
      <formula>(#REF!=0)*(#REF!&lt;&gt;"")*(LEN(#REF!)=0)*(($F46="")+($F46="En curso"))</formula>
    </cfRule>
    <cfRule type="expression" dxfId="30301" priority="549">
      <formula>$F46="En curso"</formula>
    </cfRule>
    <cfRule type="expression" dxfId="30300" priority="540">
      <formula>$F46="Para hoy"</formula>
    </cfRule>
    <cfRule type="expression" dxfId="30299" priority="538">
      <formula>$F46="Cancelada"</formula>
    </cfRule>
    <cfRule type="expression" dxfId="30298" priority="546">
      <formula>$F46="Cancelada"</formula>
    </cfRule>
    <cfRule type="expression" dxfId="30297" priority="542">
      <formula>$F46="Completada"</formula>
    </cfRule>
    <cfRule type="expression" dxfId="30296" priority="550">
      <formula>$F46="Completada"</formula>
    </cfRule>
    <cfRule type="expression" dxfId="30295" priority="543">
      <formula>(#REF!=0)*(#REF!&lt;&gt;"")*(LEN(#REF!)=0)*(($F46="")+($F46="En curso"))</formula>
    </cfRule>
    <cfRule type="expression" dxfId="30294" priority="544">
      <formula>(#REF!&lt;0)*(LEN(#REF!)=0)*(($F46="")+($F46="En curso"))</formula>
    </cfRule>
    <cfRule type="expression" dxfId="30293" priority="545">
      <formula>$F46="Vencida"</formula>
    </cfRule>
    <cfRule type="expression" dxfId="30292" priority="541">
      <formula>$F46="En curso"</formula>
    </cfRule>
    <cfRule type="expression" dxfId="30291" priority="539">
      <formula>$F46="Pausada"</formula>
    </cfRule>
    <cfRule type="expression" dxfId="30290" priority="537">
      <formula>$F46="Vencida"</formula>
    </cfRule>
    <cfRule type="expression" dxfId="30289" priority="547">
      <formula>$F46="Pausada"</formula>
    </cfRule>
    <cfRule type="expression" dxfId="30288" priority="548">
      <formula>$F46="Para hoy"</formula>
    </cfRule>
  </conditionalFormatting>
  <conditionalFormatting sqref="D26">
    <cfRule type="expression" dxfId="30287" priority="616">
      <formula>(#REF!&lt;0)*(LEN(#REF!)=0)*(($F49="")+($F49="En curso"))</formula>
    </cfRule>
    <cfRule type="expression" dxfId="30286" priority="615">
      <formula>(#REF!=0)*(#REF!&lt;&gt;"")*(LEN(#REF!)=0)*(($F49="")+($F49="En curso"))</formula>
    </cfRule>
    <cfRule type="expression" dxfId="30285" priority="614">
      <formula>$F49="Completada"</formula>
    </cfRule>
    <cfRule type="expression" dxfId="30284" priority="613">
      <formula>$F49="En curso"</formula>
    </cfRule>
    <cfRule type="expression" dxfId="30283" priority="612">
      <formula>$F49="Para hoy"</formula>
    </cfRule>
    <cfRule type="expression" dxfId="30282" priority="606">
      <formula>$F53="Completada"</formula>
    </cfRule>
    <cfRule type="expression" dxfId="30281" priority="601">
      <formula>$F53="Vencida"</formula>
    </cfRule>
    <cfRule type="expression" dxfId="30280" priority="602">
      <formula>$F53="Cancelada"</formula>
    </cfRule>
    <cfRule type="expression" dxfId="30279" priority="603">
      <formula>$F53="Pausada"</formula>
    </cfRule>
    <cfRule type="expression" dxfId="30278" priority="604">
      <formula>$F53="Para hoy"</formula>
    </cfRule>
    <cfRule type="expression" dxfId="30277" priority="605">
      <formula>$F53="En curso"</formula>
    </cfRule>
    <cfRule type="expression" dxfId="30276" priority="607">
      <formula>(#REF!=0)*(#REF!&lt;&gt;"")*(LEN(#REF!)=0)*(($F53="")+($F53="En curso"))</formula>
    </cfRule>
    <cfRule type="expression" dxfId="30275" priority="608">
      <formula>(#REF!&lt;0)*(LEN(#REF!)=0)*(($F53="")+($F53="En curso"))</formula>
    </cfRule>
    <cfRule type="expression" dxfId="30274" priority="609">
      <formula>$F49="Vencida"</formula>
    </cfRule>
    <cfRule type="expression" dxfId="30273" priority="610">
      <formula>$F49="Cancelada"</formula>
    </cfRule>
    <cfRule type="expression" dxfId="30272" priority="611">
      <formula>$F49="Pausada"</formula>
    </cfRule>
  </conditionalFormatting>
  <conditionalFormatting sqref="D28">
    <cfRule type="expression" dxfId="30271" priority="526">
      <formula>$F52="Completada"</formula>
    </cfRule>
    <cfRule type="expression" dxfId="30270" priority="522">
      <formula>$F52="Cancelada"</formula>
    </cfRule>
    <cfRule type="expression" dxfId="30269" priority="523">
      <formula>$F52="Pausada"</formula>
    </cfRule>
    <cfRule type="expression" dxfId="30268" priority="521">
      <formula>$F52="Vencida"</formula>
    </cfRule>
    <cfRule type="expression" dxfId="30267" priority="525">
      <formula>$F52="En curso"</formula>
    </cfRule>
    <cfRule type="expression" dxfId="30266" priority="524">
      <formula>$F52="Para hoy"</formula>
    </cfRule>
    <cfRule type="expression" dxfId="30265" priority="528">
      <formula>(#REF!&lt;0)*(LEN(#REF!)=0)*(($F52="")+($F52="En curso"))</formula>
    </cfRule>
    <cfRule type="expression" dxfId="30264" priority="527">
      <formula>(#REF!=0)*(#REF!&lt;&gt;"")*(LEN(#REF!)=0)*(($F52="")+($F52="En curso"))</formula>
    </cfRule>
  </conditionalFormatting>
  <conditionalFormatting sqref="D29 D47:D52">
    <cfRule type="expression" dxfId="30263" priority="1313">
      <formula>$F55="Para hoy"</formula>
    </cfRule>
    <cfRule type="expression" dxfId="30262" priority="1314">
      <formula>$F55="En curso"</formula>
    </cfRule>
    <cfRule type="expression" dxfId="30261" priority="1315">
      <formula>$F55="Completada"</formula>
    </cfRule>
    <cfRule type="expression" dxfId="30260" priority="1316">
      <formula>(#REF!=0)*(#REF!&lt;&gt;"")*(LEN(#REF!)=0)*(($F55="")+($F55="En curso"))</formula>
    </cfRule>
    <cfRule type="expression" dxfId="30259" priority="1317">
      <formula>(#REF!&lt;0)*(LEN(#REF!)=0)*(($F55="")+($F55="En curso"))</formula>
    </cfRule>
    <cfRule type="expression" dxfId="30258" priority="1312">
      <formula>$F55="Pausada"</formula>
    </cfRule>
    <cfRule type="expression" dxfId="30257" priority="1310">
      <formula>$F55="Vencida"</formula>
    </cfRule>
    <cfRule type="expression" dxfId="30256" priority="1311">
      <formula>$F55="Cancelada"</formula>
    </cfRule>
  </conditionalFormatting>
  <conditionalFormatting sqref="D29">
    <cfRule type="expression" dxfId="30255" priority="1320">
      <formula>$F60="Pausada"</formula>
    </cfRule>
    <cfRule type="expression" dxfId="30254" priority="1319">
      <formula>$F60="Cancelada"</formula>
    </cfRule>
    <cfRule type="expression" dxfId="30253" priority="1318">
      <formula>$F60="Vencida"</formula>
    </cfRule>
    <cfRule type="expression" dxfId="30252" priority="1325">
      <formula>(#REF!&lt;0)*(LEN(#REF!)=0)*(($F60="")+($F60="En curso"))</formula>
    </cfRule>
    <cfRule type="expression" dxfId="30251" priority="1324">
      <formula>(#REF!=0)*(#REF!&lt;&gt;"")*(LEN(#REF!)=0)*(($F60="")+($F60="En curso"))</formula>
    </cfRule>
    <cfRule type="expression" dxfId="30250" priority="1323">
      <formula>$F60="Completada"</formula>
    </cfRule>
    <cfRule type="expression" dxfId="30249" priority="1322">
      <formula>$F60="En curso"</formula>
    </cfRule>
    <cfRule type="expression" dxfId="30248" priority="1321">
      <formula>$F60="Para hoy"</formula>
    </cfRule>
  </conditionalFormatting>
  <conditionalFormatting sqref="D30">
    <cfRule type="expression" dxfId="30247" priority="1274">
      <formula>$F60="En curso"</formula>
    </cfRule>
    <cfRule type="expression" dxfId="30246" priority="1275">
      <formula>$F60="Completada"</formula>
    </cfRule>
    <cfRule type="expression" dxfId="30245" priority="1276">
      <formula>(#REF!=0)*(#REF!&lt;&gt;"")*(LEN(#REF!)=0)*(($F60="")+($F60="En curso"))</formula>
    </cfRule>
    <cfRule type="expression" dxfId="30244" priority="1277">
      <formula>(#REF!&lt;0)*(LEN(#REF!)=0)*(($F60="")+($F60="En curso"))</formula>
    </cfRule>
    <cfRule type="expression" dxfId="30243" priority="1261">
      <formula>(#REF!&lt;0)*(LEN(#REF!)=0)*((#REF!="")+(#REF!="En curso"))</formula>
    </cfRule>
    <cfRule type="expression" dxfId="30242" priority="1254">
      <formula>#REF!="Vencida"</formula>
    </cfRule>
    <cfRule type="expression" dxfId="30241" priority="1255">
      <formula>#REF!="Cancelada"</formula>
    </cfRule>
    <cfRule type="expression" dxfId="30240" priority="1256">
      <formula>#REF!="Pausada"</formula>
    </cfRule>
    <cfRule type="expression" dxfId="30239" priority="1257">
      <formula>#REF!="Para hoy"</formula>
    </cfRule>
    <cfRule type="expression" dxfId="30238" priority="1258">
      <formula>#REF!="En curso"</formula>
    </cfRule>
    <cfRule type="expression" dxfId="30237" priority="1259">
      <formula>#REF!="Completada"</formula>
    </cfRule>
    <cfRule type="expression" dxfId="30236" priority="1260">
      <formula>(#REF!=0)*(#REF!&lt;&gt;"")*(LEN(#REF!)=0)*((#REF!="")+(#REF!="En curso"))</formula>
    </cfRule>
    <cfRule type="expression" dxfId="30235" priority="1270">
      <formula>$F60="Vencida"</formula>
    </cfRule>
    <cfRule type="expression" dxfId="30234" priority="1271">
      <formula>$F60="Cancelada"</formula>
    </cfRule>
    <cfRule type="expression" dxfId="30233" priority="1272">
      <formula>$F60="Pausada"</formula>
    </cfRule>
    <cfRule type="expression" dxfId="30232" priority="1273">
      <formula>$F60="Para hoy"</formula>
    </cfRule>
  </conditionalFormatting>
  <conditionalFormatting sqref="D31:D32">
    <cfRule type="expression" dxfId="30231" priority="1167">
      <formula>(#REF!&lt;0)*(LEN(#REF!)=0)*(($F62="")+($F62="En curso"))</formula>
    </cfRule>
    <cfRule type="expression" dxfId="30230" priority="1161">
      <formula>$F62="Cancelada"</formula>
    </cfRule>
    <cfRule type="expression" dxfId="30229" priority="1165">
      <formula>$F62="Completada"</formula>
    </cfRule>
    <cfRule type="expression" dxfId="30228" priority="1164">
      <formula>$F62="En curso"</formula>
    </cfRule>
    <cfRule type="expression" dxfId="30227" priority="1163">
      <formula>$F62="Para hoy"</formula>
    </cfRule>
    <cfRule type="expression" dxfId="30226" priority="1166">
      <formula>(#REF!=0)*(#REF!&lt;&gt;"")*(LEN(#REF!)=0)*(($F62="")+($F62="En curso"))</formula>
    </cfRule>
    <cfRule type="expression" dxfId="30225" priority="1162">
      <formula>$F62="Pausada"</formula>
    </cfRule>
    <cfRule type="expression" dxfId="30224" priority="1160">
      <formula>$F62="Vencida"</formula>
    </cfRule>
  </conditionalFormatting>
  <conditionalFormatting sqref="D32:D33">
    <cfRule type="expression" dxfId="30223" priority="1125">
      <formula>$F58="Vencida"</formula>
    </cfRule>
    <cfRule type="expression" dxfId="30222" priority="1132">
      <formula>(#REF!&lt;0)*(LEN(#REF!)=0)*(($F58="")+($F58="En curso"))</formula>
    </cfRule>
    <cfRule type="expression" dxfId="30221" priority="1131">
      <formula>(#REF!=0)*(#REF!&lt;&gt;"")*(LEN(#REF!)=0)*(($F58="")+($F58="En curso"))</formula>
    </cfRule>
    <cfRule type="expression" dxfId="30220" priority="1130">
      <formula>$F58="Completada"</formula>
    </cfRule>
    <cfRule type="expression" dxfId="30219" priority="1129">
      <formula>$F58="En curso"</formula>
    </cfRule>
    <cfRule type="expression" dxfId="30218" priority="1127">
      <formula>$F58="Pausada"</formula>
    </cfRule>
    <cfRule type="expression" dxfId="30217" priority="1126">
      <formula>$F58="Cancelada"</formula>
    </cfRule>
    <cfRule type="expression" dxfId="30216" priority="1128">
      <formula>$F58="Para hoy"</formula>
    </cfRule>
  </conditionalFormatting>
  <conditionalFormatting sqref="D33:D34">
    <cfRule type="expression" dxfId="30215" priority="1020">
      <formula>$F59="Para hoy"</formula>
    </cfRule>
    <cfRule type="expression" dxfId="30214" priority="1021">
      <formula>$F59="En curso"</formula>
    </cfRule>
    <cfRule type="expression" dxfId="30213" priority="1022">
      <formula>$F59="Completada"</formula>
    </cfRule>
    <cfRule type="expression" dxfId="30212" priority="1023">
      <formula>(#REF!=0)*(#REF!&lt;&gt;"")*(LEN(#REF!)=0)*(($F59="")+($F59="En curso"))</formula>
    </cfRule>
    <cfRule type="expression" dxfId="30211" priority="1024">
      <formula>(#REF!&lt;0)*(LEN(#REF!)=0)*(($F59="")+($F59="En curso"))</formula>
    </cfRule>
    <cfRule type="expression" dxfId="30210" priority="1017">
      <formula>$F59="Vencida"</formula>
    </cfRule>
    <cfRule type="expression" dxfId="30209" priority="1018">
      <formula>$F59="Cancelada"</formula>
    </cfRule>
    <cfRule type="expression" dxfId="30208" priority="1019">
      <formula>$F59="Pausada"</formula>
    </cfRule>
  </conditionalFormatting>
  <conditionalFormatting sqref="D34">
    <cfRule type="expression" dxfId="30207" priority="1027">
      <formula>$F65="Pausada"</formula>
    </cfRule>
    <cfRule type="expression" dxfId="30206" priority="1029">
      <formula>$F65="En curso"</formula>
    </cfRule>
    <cfRule type="expression" dxfId="30205" priority="1030">
      <formula>$F65="Completada"</formula>
    </cfRule>
    <cfRule type="expression" dxfId="30204" priority="1032">
      <formula>(#REF!&lt;0)*(LEN(#REF!)=0)*(($F65="")+($F65="En curso"))</formula>
    </cfRule>
    <cfRule type="expression" dxfId="30203" priority="1031">
      <formula>(#REF!=0)*(#REF!&lt;&gt;"")*(LEN(#REF!)=0)*(($F65="")+($F65="En curso"))</formula>
    </cfRule>
    <cfRule type="expression" dxfId="30202" priority="1025">
      <formula>$F65="Vencida"</formula>
    </cfRule>
    <cfRule type="expression" dxfId="30201" priority="1026">
      <formula>$F65="Cancelada"</formula>
    </cfRule>
    <cfRule type="expression" dxfId="30200" priority="1028">
      <formula>$F65="Para hoy"</formula>
    </cfRule>
  </conditionalFormatting>
  <conditionalFormatting sqref="D35">
    <cfRule type="expression" dxfId="30199" priority="1534">
      <formula>$F60="Vencida"</formula>
    </cfRule>
    <cfRule type="expression" dxfId="30198" priority="1535">
      <formula>$F60="Cancelada"</formula>
    </cfRule>
    <cfRule type="expression" dxfId="30197" priority="1541">
      <formula>(#REF!&lt;0)*(LEN(#REF!)=0)*(($F60="")+($F60="En curso"))</formula>
    </cfRule>
    <cfRule type="expression" dxfId="30196" priority="1536">
      <formula>$F60="Pausada"</formula>
    </cfRule>
    <cfRule type="expression" dxfId="30195" priority="1537">
      <formula>$F60="Para hoy"</formula>
    </cfRule>
    <cfRule type="expression" dxfId="30194" priority="1538">
      <formula>$F60="En curso"</formula>
    </cfRule>
    <cfRule type="expression" dxfId="30193" priority="1539">
      <formula>$F60="Completada"</formula>
    </cfRule>
    <cfRule type="expression" dxfId="30192" priority="1540">
      <formula>(#REF!=0)*(#REF!&lt;&gt;"")*(LEN(#REF!)=0)*(($F60="")+($F60="En curso"))</formula>
    </cfRule>
  </conditionalFormatting>
  <conditionalFormatting sqref="D36">
    <cfRule type="expression" dxfId="30191" priority="1526">
      <formula>$F60="Vencida"</formula>
    </cfRule>
    <cfRule type="expression" dxfId="30190" priority="1529">
      <formula>$F60="Para hoy"</formula>
    </cfRule>
    <cfRule type="expression" dxfId="30189" priority="1528">
      <formula>$F60="Pausada"</formula>
    </cfRule>
    <cfRule type="expression" dxfId="30188" priority="1527">
      <formula>$F60="Cancelada"</formula>
    </cfRule>
    <cfRule type="expression" dxfId="30187" priority="1532">
      <formula>(#REF!=0)*(#REF!&lt;&gt;"")*(LEN(#REF!)=0)*(($F60="")+($F60="En curso"))</formula>
    </cfRule>
    <cfRule type="expression" dxfId="30186" priority="1530">
      <formula>$F60="En curso"</formula>
    </cfRule>
    <cfRule type="expression" dxfId="30185" priority="1533">
      <formula>(#REF!&lt;0)*(LEN(#REF!)=0)*(($F60="")+($F60="En curso"))</formula>
    </cfRule>
    <cfRule type="expression" dxfId="30184" priority="1531">
      <formula>$F60="Completada"</formula>
    </cfRule>
  </conditionalFormatting>
  <conditionalFormatting sqref="D41">
    <cfRule type="expression" dxfId="30183" priority="788">
      <formula>$F67="Cancelada"</formula>
    </cfRule>
    <cfRule type="expression" dxfId="30182" priority="810">
      <formula>(#REF!&lt;0)*(LEN(#REF!)=0)*(($F67="")+($F67="En curso"))</formula>
    </cfRule>
    <cfRule type="expression" dxfId="30181" priority="793">
      <formula>(#REF!=0)*(#REF!&lt;&gt;"")*(LEN(#REF!)=0)*(($F67="")+($F67="En curso"))</formula>
    </cfRule>
    <cfRule type="expression" dxfId="30180" priority="794">
      <formula>(#REF!&lt;0)*(LEN(#REF!)=0)*(($F67="")+($F67="En curso"))</formula>
    </cfRule>
    <cfRule type="expression" dxfId="30179" priority="803">
      <formula>$F67="Vencida"</formula>
    </cfRule>
    <cfRule type="expression" dxfId="30178" priority="804">
      <formula>$F67="Cancelada"</formula>
    </cfRule>
    <cfRule type="expression" dxfId="30177" priority="805">
      <formula>$F67="Pausada"</formula>
    </cfRule>
    <cfRule type="expression" dxfId="30176" priority="789">
      <formula>$F67="Pausada"</formula>
    </cfRule>
    <cfRule type="expression" dxfId="30175" priority="790">
      <formula>$F67="Para hoy"</formula>
    </cfRule>
    <cfRule type="expression" dxfId="30174" priority="808">
      <formula>$F67="Completada"</formula>
    </cfRule>
    <cfRule type="expression" dxfId="30173" priority="787">
      <formula>$F67="Vencida"</formula>
    </cfRule>
    <cfRule type="expression" dxfId="30172" priority="809">
      <formula>(#REF!=0)*(#REF!&lt;&gt;"")*(LEN(#REF!)=0)*(($F67="")+($F67="En curso"))</formula>
    </cfRule>
    <cfRule type="expression" dxfId="30171" priority="807">
      <formula>$F67="En curso"</formula>
    </cfRule>
    <cfRule type="expression" dxfId="30170" priority="791">
      <formula>$F67="En curso"</formula>
    </cfRule>
    <cfRule type="expression" dxfId="30169" priority="792">
      <formula>$F67="Completada"</formula>
    </cfRule>
    <cfRule type="expression" dxfId="30168" priority="806">
      <formula>$F67="Para hoy"</formula>
    </cfRule>
  </conditionalFormatting>
  <conditionalFormatting sqref="D42:D43">
    <cfRule type="expression" dxfId="30167" priority="750">
      <formula>$F64="Para hoy"</formula>
    </cfRule>
    <cfRule type="expression" dxfId="30166" priority="749">
      <formula>$F64="Pausada"</formula>
    </cfRule>
    <cfRule type="expression" dxfId="30165" priority="748">
      <formula>$F64="Cancelada"</formula>
    </cfRule>
    <cfRule type="expression" dxfId="30164" priority="747">
      <formula>$F64="Vencida"</formula>
    </cfRule>
    <cfRule type="expression" dxfId="30163" priority="746">
      <formula>(#REF!&lt;0)*(LEN(#REF!)=0)*(($F64="")+($F64="En curso"))</formula>
    </cfRule>
    <cfRule type="expression" dxfId="30162" priority="744">
      <formula>$F64="Completada"</formula>
    </cfRule>
    <cfRule type="expression" dxfId="30161" priority="743">
      <formula>$F64="En curso"</formula>
    </cfRule>
    <cfRule type="expression" dxfId="30160" priority="742">
      <formula>$F64="Para hoy"</formula>
    </cfRule>
    <cfRule type="expression" dxfId="30159" priority="740">
      <formula>$F64="Cancelada"</formula>
    </cfRule>
    <cfRule type="expression" dxfId="30158" priority="739">
      <formula>$F64="Vencida"</formula>
    </cfRule>
    <cfRule type="expression" dxfId="30157" priority="751">
      <formula>$F64="En curso"</formula>
    </cfRule>
    <cfRule type="expression" dxfId="30156" priority="753">
      <formula>(#REF!=0)*(#REF!&lt;&gt;"")*(LEN(#REF!)=0)*(($F64="")+($F64="En curso"))</formula>
    </cfRule>
    <cfRule type="expression" dxfId="30155" priority="754">
      <formula>(#REF!&lt;0)*(LEN(#REF!)=0)*(($F64="")+($F64="En curso"))</formula>
    </cfRule>
    <cfRule type="expression" dxfId="30154" priority="752">
      <formula>$F64="Completada"</formula>
    </cfRule>
    <cfRule type="expression" dxfId="30153" priority="741">
      <formula>$F64="Pausada"</formula>
    </cfRule>
    <cfRule type="expression" dxfId="30152" priority="745">
      <formula>(#REF!=0)*(#REF!&lt;&gt;"")*(LEN(#REF!)=0)*(($F64="")+($F64="En curso"))</formula>
    </cfRule>
  </conditionalFormatting>
  <conditionalFormatting sqref="D44">
    <cfRule type="expression" dxfId="30151" priority="1099">
      <formula>$F70="Vencida"</formula>
    </cfRule>
    <cfRule type="expression" dxfId="30150" priority="1106">
      <formula>(#REF!&lt;0)*(LEN(#REF!)=0)*(($F70="")+($F70="En curso"))</formula>
    </cfRule>
    <cfRule type="expression" dxfId="30149" priority="1105">
      <formula>(#REF!=0)*(#REF!&lt;&gt;"")*(LEN(#REF!)=0)*(($F70="")+($F70="En curso"))</formula>
    </cfRule>
    <cfRule type="expression" dxfId="30148" priority="1104">
      <formula>$F70="Completada"</formula>
    </cfRule>
    <cfRule type="expression" dxfId="30147" priority="1103">
      <formula>$F70="En curso"</formula>
    </cfRule>
    <cfRule type="expression" dxfId="30146" priority="1102">
      <formula>$F70="Para hoy"</formula>
    </cfRule>
    <cfRule type="expression" dxfId="30145" priority="1101">
      <formula>$F70="Pausada"</formula>
    </cfRule>
    <cfRule type="expression" dxfId="30144" priority="1100">
      <formula>$F70="Cancelada"</formula>
    </cfRule>
    <cfRule type="expression" dxfId="30143" priority="1090">
      <formula>(#REF!&lt;0)*(LEN(#REF!)=0)*(($F74="")+($F74="En curso"))</formula>
    </cfRule>
    <cfRule type="expression" dxfId="30142" priority="1089">
      <formula>(#REF!=0)*(#REF!&lt;&gt;"")*(LEN(#REF!)=0)*(($F74="")+($F74="En curso"))</formula>
    </cfRule>
    <cfRule type="expression" dxfId="30141" priority="1088">
      <formula>$F74="Completada"</formula>
    </cfRule>
    <cfRule type="expression" dxfId="30140" priority="1087">
      <formula>$F74="En curso"</formula>
    </cfRule>
    <cfRule type="expression" dxfId="30139" priority="1086">
      <formula>$F74="Para hoy"</formula>
    </cfRule>
    <cfRule type="expression" dxfId="30138" priority="1085">
      <formula>$F74="Pausada"</formula>
    </cfRule>
    <cfRule type="expression" dxfId="30137" priority="1084">
      <formula>$F74="Cancelada"</formula>
    </cfRule>
    <cfRule type="expression" dxfId="30136" priority="1083">
      <formula>$F74="Vencida"</formula>
    </cfRule>
  </conditionalFormatting>
  <conditionalFormatting sqref="D45">
    <cfRule type="expression" dxfId="30135" priority="1361">
      <formula>$F76="Cancelada"</formula>
    </cfRule>
    <cfRule type="expression" dxfId="30134" priority="1360">
      <formula>$F76="Vencida"</formula>
    </cfRule>
    <cfRule type="expression" dxfId="30133" priority="1388">
      <formula>#REF!="En curso"</formula>
    </cfRule>
    <cfRule type="expression" dxfId="30132" priority="1364">
      <formula>$F76="En curso"</formula>
    </cfRule>
    <cfRule type="expression" dxfId="30131" priority="1389">
      <formula>#REF!="Completada"</formula>
    </cfRule>
    <cfRule type="expression" dxfId="30130" priority="1365">
      <formula>$F76="Completada"</formula>
    </cfRule>
    <cfRule type="expression" dxfId="30129" priority="1385">
      <formula>#REF!="Cancelada"</formula>
    </cfRule>
    <cfRule type="expression" dxfId="30128" priority="1366">
      <formula>(#REF!=0)*(#REF!&lt;&gt;"")*(LEN(#REF!)=0)*(($F76="")+($F76="En curso"))</formula>
    </cfRule>
    <cfRule type="expression" dxfId="30127" priority="1391">
      <formula>(#REF!&lt;0)*(LEN(#REF!)=0)*((#REF!="")+(#REF!="En curso"))</formula>
    </cfRule>
    <cfRule type="expression" dxfId="30126" priority="1362">
      <formula>$F76="Pausada"</formula>
    </cfRule>
    <cfRule type="expression" dxfId="30125" priority="1367">
      <formula>(#REF!&lt;0)*(LEN(#REF!)=0)*(($F76="")+($F76="En curso"))</formula>
    </cfRule>
    <cfRule type="expression" dxfId="30124" priority="1384">
      <formula>#REF!="Vencida"</formula>
    </cfRule>
    <cfRule type="expression" dxfId="30123" priority="1390">
      <formula>(#REF!=0)*(#REF!&lt;&gt;"")*(LEN(#REF!)=0)*((#REF!="")+(#REF!="En curso"))</formula>
    </cfRule>
    <cfRule type="expression" dxfId="30122" priority="1386">
      <formula>#REF!="Pausada"</formula>
    </cfRule>
    <cfRule type="expression" dxfId="30121" priority="1387">
      <formula>#REF!="Para hoy"</formula>
    </cfRule>
    <cfRule type="expression" dxfId="30120" priority="1363">
      <formula>$F76="Para hoy"</formula>
    </cfRule>
  </conditionalFormatting>
  <conditionalFormatting sqref="D46">
    <cfRule type="expression" dxfId="30119" priority="1069">
      <formula>#REF!="En curso"</formula>
    </cfRule>
    <cfRule type="expression" dxfId="30118" priority="1065">
      <formula>#REF!="Vencida"</formula>
    </cfRule>
    <cfRule type="expression" dxfId="30117" priority="1064">
      <formula>(#REF!&lt;0)*(LEN(#REF!)=0)*((#REF!="")+(#REF!="En curso"))</formula>
    </cfRule>
    <cfRule type="expression" dxfId="30116" priority="1063">
      <formula>(#REF!=0)*(#REF!&lt;&gt;"")*(LEN(#REF!)=0)*((#REF!="")+(#REF!="En curso"))</formula>
    </cfRule>
    <cfRule type="expression" dxfId="30115" priority="1067">
      <formula>#REF!="Pausada"</formula>
    </cfRule>
    <cfRule type="expression" dxfId="30114" priority="1066">
      <formula>#REF!="Cancelada"</formula>
    </cfRule>
    <cfRule type="expression" dxfId="30113" priority="1062">
      <formula>#REF!="Completada"</formula>
    </cfRule>
    <cfRule type="expression" dxfId="30112" priority="1068">
      <formula>#REF!="Para hoy"</formula>
    </cfRule>
    <cfRule type="expression" dxfId="30111" priority="1059">
      <formula>#REF!="Pausada"</formula>
    </cfRule>
    <cfRule type="expression" dxfId="30110" priority="1072">
      <formula>(#REF!&lt;0)*(LEN(#REF!)=0)*((#REF!="")+(#REF!="En curso"))</formula>
    </cfRule>
    <cfRule type="expression" dxfId="30109" priority="1061">
      <formula>#REF!="En curso"</formula>
    </cfRule>
    <cfRule type="expression" dxfId="30108" priority="1060">
      <formula>#REF!="Para hoy"</formula>
    </cfRule>
    <cfRule type="expression" dxfId="30107" priority="1058">
      <formula>#REF!="Cancelada"</formula>
    </cfRule>
    <cfRule type="expression" dxfId="30106" priority="1057">
      <formula>#REF!="Vencida"</formula>
    </cfRule>
    <cfRule type="expression" dxfId="30105" priority="1071">
      <formula>(#REF!=0)*(#REF!&lt;&gt;"")*(LEN(#REF!)=0)*((#REF!="")+(#REF!="En curso"))</formula>
    </cfRule>
    <cfRule type="expression" dxfId="30104" priority="1070">
      <formula>#REF!="Completada"</formula>
    </cfRule>
  </conditionalFormatting>
  <conditionalFormatting sqref="D47:D51">
    <cfRule type="expression" dxfId="30103" priority="1330">
      <formula>$F77="En curso"</formula>
    </cfRule>
    <cfRule type="expression" dxfId="30102" priority="1331">
      <formula>$F77="Completada"</formula>
    </cfRule>
    <cfRule type="expression" dxfId="30101" priority="1332">
      <formula>(#REF!=0)*(#REF!&lt;&gt;"")*(LEN(#REF!)=0)*(($F77="")+($F77="En curso"))</formula>
    </cfRule>
    <cfRule type="expression" dxfId="30100" priority="1329">
      <formula>$F77="Para hoy"</formula>
    </cfRule>
    <cfRule type="expression" dxfId="30099" priority="1326">
      <formula>$F77="Vencida"</formula>
    </cfRule>
    <cfRule type="expression" dxfId="30098" priority="1327">
      <formula>$F77="Cancelada"</formula>
    </cfRule>
    <cfRule type="expression" dxfId="30097" priority="1328">
      <formula>$F77="Pausada"</formula>
    </cfRule>
    <cfRule type="expression" dxfId="30096" priority="1333">
      <formula>(#REF!&lt;0)*(LEN(#REF!)=0)*(($F77="")+($F77="En curso"))</formula>
    </cfRule>
  </conditionalFormatting>
  <conditionalFormatting sqref="D52">
    <cfRule type="expression" dxfId="30095" priority="1555">
      <formula>$F74="Completada"</formula>
    </cfRule>
    <cfRule type="expression" dxfId="30094" priority="1553">
      <formula>$F74="Para hoy"</formula>
    </cfRule>
    <cfRule type="expression" dxfId="30093" priority="1556">
      <formula>(#REF!=0)*(#REF!&lt;&gt;"")*(LEN(#REF!)=0)*(($F74="")+($F74="En curso"))</formula>
    </cfRule>
    <cfRule type="expression" dxfId="30092" priority="1552">
      <formula>$F74="Pausada"</formula>
    </cfRule>
    <cfRule type="expression" dxfId="30091" priority="1554">
      <formula>$F74="En curso"</formula>
    </cfRule>
    <cfRule type="expression" dxfId="30090" priority="1550">
      <formula>$F74="Vencida"</formula>
    </cfRule>
    <cfRule type="expression" dxfId="30089" priority="1557">
      <formula>(#REF!&lt;0)*(LEN(#REF!)=0)*(($F74="")+($F74="En curso"))</formula>
    </cfRule>
    <cfRule type="expression" dxfId="30088" priority="1551">
      <formula>$F74="Cancelada"</formula>
    </cfRule>
  </conditionalFormatting>
  <conditionalFormatting sqref="D53">
    <cfRule type="expression" dxfId="30087" priority="989">
      <formula>#REF!="En curso"</formula>
    </cfRule>
    <cfRule type="expression" dxfId="30086" priority="990">
      <formula>#REF!="Completada"</formula>
    </cfRule>
    <cfRule type="expression" dxfId="30085" priority="991">
      <formula>(#REF!=0)*(#REF!&lt;&gt;"")*(LEN(#REF!)=0)*((#REF!="")+(#REF!="En curso"))</formula>
    </cfRule>
    <cfRule type="expression" dxfId="30084" priority="992">
      <formula>(#REF!&lt;0)*(LEN(#REF!)=0)*((#REF!="")+(#REF!="En curso"))</formula>
    </cfRule>
    <cfRule type="expression" dxfId="30083" priority="969">
      <formula>#REF!="Vencida"</formula>
    </cfRule>
    <cfRule type="expression" dxfId="30082" priority="970">
      <formula>#REF!="Cancelada"</formula>
    </cfRule>
    <cfRule type="expression" dxfId="30081" priority="971">
      <formula>#REF!="Pausada"</formula>
    </cfRule>
    <cfRule type="expression" dxfId="30080" priority="972">
      <formula>#REF!="Para hoy"</formula>
    </cfRule>
    <cfRule type="expression" dxfId="30079" priority="973">
      <formula>#REF!="En curso"</formula>
    </cfRule>
    <cfRule type="expression" dxfId="30078" priority="974">
      <formula>#REF!="Completada"</formula>
    </cfRule>
    <cfRule type="expression" dxfId="30077" priority="975">
      <formula>(#REF!=0)*(#REF!&lt;&gt;"")*(LEN(#REF!)=0)*((#REF!="")+(#REF!="En curso"))</formula>
    </cfRule>
    <cfRule type="expression" dxfId="30076" priority="976">
      <formula>(#REF!&lt;0)*(LEN(#REF!)=0)*((#REF!="")+(#REF!="En curso"))</formula>
    </cfRule>
    <cfRule type="expression" dxfId="30075" priority="985">
      <formula>#REF!="Vencida"</formula>
    </cfRule>
    <cfRule type="expression" dxfId="30074" priority="986">
      <formula>#REF!="Cancelada"</formula>
    </cfRule>
    <cfRule type="expression" dxfId="30073" priority="987">
      <formula>#REF!="Pausada"</formula>
    </cfRule>
    <cfRule type="expression" dxfId="30072" priority="988">
      <formula>#REF!="Para hoy"</formula>
    </cfRule>
  </conditionalFormatting>
  <conditionalFormatting sqref="D61">
    <cfRule type="expression" dxfId="30071" priority="883">
      <formula>$F87="Pausada"</formula>
    </cfRule>
    <cfRule type="expression" dxfId="30070" priority="882">
      <formula>$F87="Cancelada"</formula>
    </cfRule>
    <cfRule type="expression" dxfId="30069" priority="881">
      <formula>$F87="Vencida"</formula>
    </cfRule>
    <cfRule type="expression" dxfId="30068" priority="896">
      <formula>(#REF!&lt;0)*(LEN(#REF!)=0)*(($F83="")+($F83="En curso"))</formula>
    </cfRule>
    <cfRule type="expression" dxfId="30067" priority="894">
      <formula>$F83="Completada"</formula>
    </cfRule>
    <cfRule type="expression" dxfId="30066" priority="893">
      <formula>$F83="En curso"</formula>
    </cfRule>
    <cfRule type="expression" dxfId="30065" priority="892">
      <formula>$F83="Para hoy"</formula>
    </cfRule>
    <cfRule type="expression" dxfId="30064" priority="891">
      <formula>$F83="Pausada"</formula>
    </cfRule>
    <cfRule type="expression" dxfId="30063" priority="890">
      <formula>$F83="Cancelada"</formula>
    </cfRule>
    <cfRule type="expression" dxfId="30062" priority="889">
      <formula>$F83="Vencida"</formula>
    </cfRule>
    <cfRule type="expression" dxfId="30061" priority="888">
      <formula>(#REF!&lt;0)*(LEN(#REF!)=0)*(($F87="")+($F87="En curso"))</formula>
    </cfRule>
    <cfRule type="expression" dxfId="30060" priority="895">
      <formula>(#REF!=0)*(#REF!&lt;&gt;"")*(LEN(#REF!)=0)*(($F83="")+($F83="En curso"))</formula>
    </cfRule>
    <cfRule type="expression" dxfId="30059" priority="887">
      <formula>(#REF!=0)*(#REF!&lt;&gt;"")*(LEN(#REF!)=0)*(($F87="")+($F87="En curso"))</formula>
    </cfRule>
    <cfRule type="expression" dxfId="30058" priority="886">
      <formula>$F87="Completada"</formula>
    </cfRule>
    <cfRule type="expression" dxfId="30057" priority="885">
      <formula>$F87="En curso"</formula>
    </cfRule>
    <cfRule type="expression" dxfId="30056" priority="884">
      <formula>$F87="Para hoy"</formula>
    </cfRule>
  </conditionalFormatting>
  <conditionalFormatting sqref="D62">
    <cfRule type="expression" dxfId="30055" priority="951">
      <formula>(#REF!=0)*(#REF!&lt;&gt;"")*(LEN(#REF!)=0)*((#REF!="")+(#REF!="En curso"))</formula>
    </cfRule>
    <cfRule type="expression" dxfId="30054" priority="950">
      <formula>#REF!="Completada"</formula>
    </cfRule>
    <cfRule type="expression" dxfId="30053" priority="949">
      <formula>#REF!="En curso"</formula>
    </cfRule>
    <cfRule type="expression" dxfId="30052" priority="948">
      <formula>#REF!="Para hoy"</formula>
    </cfRule>
    <cfRule type="expression" dxfId="30051" priority="947">
      <formula>#REF!="Pausada"</formula>
    </cfRule>
    <cfRule type="expression" dxfId="30050" priority="933">
      <formula>#REF!="En curso"</formula>
    </cfRule>
    <cfRule type="expression" dxfId="30049" priority="932">
      <formula>#REF!="Para hoy"</formula>
    </cfRule>
    <cfRule type="expression" dxfId="30048" priority="946">
      <formula>#REF!="Cancelada"</formula>
    </cfRule>
    <cfRule type="expression" dxfId="30047" priority="931">
      <formula>#REF!="Pausada"</formula>
    </cfRule>
    <cfRule type="expression" dxfId="30046" priority="945">
      <formula>#REF!="Vencida"</formula>
    </cfRule>
    <cfRule type="expression" dxfId="30045" priority="936">
      <formula>(#REF!&lt;0)*(LEN(#REF!)=0)*((#REF!="")+(#REF!="En curso"))</formula>
    </cfRule>
    <cfRule type="expression" dxfId="30044" priority="935">
      <formula>(#REF!=0)*(#REF!&lt;&gt;"")*(LEN(#REF!)=0)*((#REF!="")+(#REF!="En curso"))</formula>
    </cfRule>
    <cfRule type="expression" dxfId="30043" priority="934">
      <formula>#REF!="Completada"</formula>
    </cfRule>
    <cfRule type="expression" dxfId="30042" priority="929">
      <formula>#REF!="Vencida"</formula>
    </cfRule>
    <cfRule type="expression" dxfId="30041" priority="930">
      <formula>#REF!="Cancelada"</formula>
    </cfRule>
    <cfRule type="expression" dxfId="30040" priority="952">
      <formula>(#REF!&lt;0)*(LEN(#REF!)=0)*((#REF!="")+(#REF!="En curso"))</formula>
    </cfRule>
  </conditionalFormatting>
  <conditionalFormatting sqref="D64:D65">
    <cfRule type="expression" dxfId="30039" priority="1564">
      <formula>(#REF!=0)*(#REF!&lt;&gt;"")*(LEN(#REF!)=0)*(($F79="")+($F79="En curso"))</formula>
    </cfRule>
    <cfRule type="expression" dxfId="30038" priority="1563">
      <formula>$F79="Completada"</formula>
    </cfRule>
    <cfRule type="expression" dxfId="30037" priority="1562">
      <formula>$F79="En curso"</formula>
    </cfRule>
    <cfRule type="expression" dxfId="30036" priority="1561">
      <formula>$F79="Para hoy"</formula>
    </cfRule>
    <cfRule type="expression" dxfId="30035" priority="1560">
      <formula>$F79="Pausada"</formula>
    </cfRule>
    <cfRule type="expression" dxfId="30034" priority="1418">
      <formula>$F90="Vencida"</formula>
    </cfRule>
    <cfRule type="expression" dxfId="30033" priority="1419">
      <formula>$F90="Cancelada"</formula>
    </cfRule>
    <cfRule type="expression" dxfId="30032" priority="1420">
      <formula>$F90="Pausada"</formula>
    </cfRule>
    <cfRule type="expression" dxfId="30031" priority="1421">
      <formula>$F90="Para hoy"</formula>
    </cfRule>
    <cfRule type="expression" dxfId="30030" priority="1423">
      <formula>$F90="Completada"</formula>
    </cfRule>
    <cfRule type="expression" dxfId="30029" priority="1424">
      <formula>(#REF!=0)*(#REF!&lt;&gt;"")*(LEN(#REF!)=0)*(($F90="")+($F90="En curso"))</formula>
    </cfRule>
    <cfRule type="expression" dxfId="30028" priority="1425">
      <formula>(#REF!&lt;0)*(LEN(#REF!)=0)*(($F90="")+($F90="En curso"))</formula>
    </cfRule>
    <cfRule type="expression" dxfId="30027" priority="1559">
      <formula>$F79="Cancelada"</formula>
    </cfRule>
    <cfRule type="expression" dxfId="30026" priority="1422">
      <formula>$F90="En curso"</formula>
    </cfRule>
    <cfRule type="expression" dxfId="30025" priority="1558">
      <formula>$F79="Vencida"</formula>
    </cfRule>
    <cfRule type="expression" dxfId="30024" priority="1565">
      <formula>(#REF!&lt;0)*(LEN(#REF!)=0)*(($F79="")+($F79="En curso"))</formula>
    </cfRule>
  </conditionalFormatting>
  <conditionalFormatting sqref="D66">
    <cfRule type="expression" dxfId="30023" priority="1523">
      <formula>$F72="Completada"</formula>
    </cfRule>
    <cfRule type="expression" dxfId="30022" priority="1525">
      <formula>(#REF!&lt;0)*(LEN(#REF!)=0)*(($F72="")+($F72="En curso"))</formula>
    </cfRule>
    <cfRule type="expression" dxfId="30021" priority="1518">
      <formula>$F72="Vencida"</formula>
    </cfRule>
    <cfRule type="expression" dxfId="30020" priority="1519">
      <formula>$F72="Cancelada"</formula>
    </cfRule>
    <cfRule type="expression" dxfId="30019" priority="1522">
      <formula>$F72="En curso"</formula>
    </cfRule>
    <cfRule type="expression" dxfId="30018" priority="1521">
      <formula>$F72="Para hoy"</formula>
    </cfRule>
    <cfRule type="expression" dxfId="30017" priority="1520">
      <formula>$F72="Pausada"</formula>
    </cfRule>
    <cfRule type="expression" dxfId="30016" priority="1524">
      <formula>(#REF!=0)*(#REF!&lt;&gt;"")*(LEN(#REF!)=0)*(($F72="")+($F72="En curso"))</formula>
    </cfRule>
  </conditionalFormatting>
  <conditionalFormatting sqref="D67:D69">
    <cfRule type="expression" dxfId="30015" priority="1514">
      <formula>$F59="En curso"</formula>
    </cfRule>
    <cfRule type="expression" dxfId="30014" priority="1510">
      <formula>$F59="Vencida"</formula>
    </cfRule>
    <cfRule type="expression" dxfId="30013" priority="1515">
      <formula>$F59="Completada"</formula>
    </cfRule>
    <cfRule type="expression" dxfId="30012" priority="1516">
      <formula>(#REF!=0)*(#REF!&lt;&gt;"")*(LEN(#REF!)=0)*(($F59="")+($F59="En curso"))</formula>
    </cfRule>
    <cfRule type="expression" dxfId="30011" priority="1517">
      <formula>(#REF!&lt;0)*(LEN(#REF!)=0)*(($F59="")+($F59="En curso"))</formula>
    </cfRule>
    <cfRule type="expression" dxfId="30010" priority="1511">
      <formula>$F59="Cancelada"</formula>
    </cfRule>
    <cfRule type="expression" dxfId="30009" priority="1512">
      <formula>$F59="Pausada"</formula>
    </cfRule>
    <cfRule type="expression" dxfId="30008" priority="1513">
      <formula>$F59="Para hoy"</formula>
    </cfRule>
  </conditionalFormatting>
  <conditionalFormatting sqref="E4">
    <cfRule type="expression" dxfId="30007" priority="198">
      <formula>#REF!="Para hoy"</formula>
    </cfRule>
    <cfRule type="expression" dxfId="30006" priority="197">
      <formula>#REF!="Pausada"</formula>
    </cfRule>
    <cfRule type="expression" dxfId="30005" priority="196">
      <formula>#REF!="Cancelada"</formula>
    </cfRule>
    <cfRule type="expression" dxfId="30004" priority="201">
      <formula>(#REF!=0)*(#REF!&lt;&gt;"")*(LEN(#REF!)=0)*((#REF!="")+(#REF!="En curso"))</formula>
    </cfRule>
    <cfRule type="expression" dxfId="30003" priority="202">
      <formula>(#REF!&lt;0)*(LEN(#REF!)=0)*((#REF!="")+(#REF!="En curso"))</formula>
    </cfRule>
    <cfRule type="expression" dxfId="30002" priority="200">
      <formula>#REF!="Completada"</formula>
    </cfRule>
    <cfRule type="expression" dxfId="30001" priority="715">
      <formula>#REF!="Vencida"</formula>
    </cfRule>
    <cfRule type="expression" dxfId="30000" priority="716">
      <formula>#REF!="Cancelada"</formula>
    </cfRule>
    <cfRule type="expression" dxfId="29999" priority="195">
      <formula>#REF!="Vencida"</formula>
    </cfRule>
    <cfRule type="expression" dxfId="29998" priority="718">
      <formula>#REF!="Para hoy"</formula>
    </cfRule>
    <cfRule type="expression" dxfId="29997" priority="719">
      <formula>#REF!="En curso"</formula>
    </cfRule>
    <cfRule type="expression" dxfId="29996" priority="720">
      <formula>#REF!="Completada"</formula>
    </cfRule>
    <cfRule type="expression" dxfId="29995" priority="721">
      <formula>(#REF!=0)*(#REF!&lt;&gt;"")*(LEN(#REF!)=0)*((#REF!="")+(#REF!="En curso"))</formula>
    </cfRule>
    <cfRule type="expression" dxfId="29994" priority="722">
      <formula>(#REF!&lt;0)*(LEN(#REF!)=0)*((#REF!="")+(#REF!="En curso"))</formula>
    </cfRule>
    <cfRule type="expression" dxfId="29993" priority="199">
      <formula>#REF!="En curso"</formula>
    </cfRule>
    <cfRule type="expression" dxfId="29992" priority="717">
      <formula>#REF!="Pausada"</formula>
    </cfRule>
  </conditionalFormatting>
  <conditionalFormatting sqref="E4:E5 C5">
    <cfRule type="expression" dxfId="29991" priority="398">
      <formula>#REF!="Para hoy"</formula>
    </cfRule>
    <cfRule type="expression" dxfId="29990" priority="397">
      <formula>#REF!="Pausada"</formula>
    </cfRule>
    <cfRule type="expression" dxfId="29989" priority="396">
      <formula>#REF!="Cancelada"</formula>
    </cfRule>
    <cfRule type="expression" dxfId="29988" priority="395">
      <formula>#REF!="Vencida"</formula>
    </cfRule>
    <cfRule type="expression" dxfId="29987" priority="399">
      <formula>#REF!="En curso"</formula>
    </cfRule>
  </conditionalFormatting>
  <conditionalFormatting sqref="E4:E5">
    <cfRule type="expression" dxfId="29986" priority="401">
      <formula>(#REF!=0)*(#REF!&lt;&gt;"")*(LEN(#REF!)=0)*((#REF!="")+(#REF!="En curso"))</formula>
    </cfRule>
    <cfRule type="expression" dxfId="29985" priority="402">
      <formula>(#REF!&lt;0)*(LEN(#REF!)=0)*((#REF!="")+(#REF!="En curso"))</formula>
    </cfRule>
    <cfRule type="expression" dxfId="29984" priority="400">
      <formula>#REF!="Completada"</formula>
    </cfRule>
  </conditionalFormatting>
  <conditionalFormatting sqref="E4:E6 E19">
    <cfRule type="expression" dxfId="29983" priority="1499">
      <formula>$F4="Completada"</formula>
    </cfRule>
    <cfRule type="expression" dxfId="29982" priority="1498">
      <formula>$F4="En curso"</formula>
    </cfRule>
    <cfRule type="expression" dxfId="29981" priority="1497">
      <formula>$F4="Para hoy"</formula>
    </cfRule>
    <cfRule type="expression" dxfId="29980" priority="1496">
      <formula>$F4="Pausada"</formula>
    </cfRule>
    <cfRule type="expression" dxfId="29979" priority="1495">
      <formula>$F4="Cancelada"</formula>
    </cfRule>
    <cfRule type="expression" dxfId="29978" priority="1494">
      <formula>$F4="Vencida"</formula>
    </cfRule>
    <cfRule type="expression" dxfId="29977" priority="1501">
      <formula>(#REF!&lt;0)*(LEN(#REF!)=0)*(($F4="")+($F4="En curso"))</formula>
    </cfRule>
    <cfRule type="expression" dxfId="29976" priority="1500">
      <formula>(#REF!=0)*(#REF!&lt;&gt;"")*(LEN(#REF!)=0)*(($F4="")+($F4="En curso"))</formula>
    </cfRule>
  </conditionalFormatting>
  <conditionalFormatting sqref="E4:E6">
    <cfRule type="expression" dxfId="29975" priority="336">
      <formula>#REF!="Completada"</formula>
    </cfRule>
    <cfRule type="expression" dxfId="29974" priority="334">
      <formula>#REF!="Para hoy"</formula>
    </cfRule>
    <cfRule type="expression" dxfId="29973" priority="338">
      <formula>(#REF!&lt;0)*(LEN(#REF!)=0)*((#REF!="")+(#REF!="En curso"))</formula>
    </cfRule>
    <cfRule type="expression" dxfId="29972" priority="335">
      <formula>#REF!="En curso"</formula>
    </cfRule>
    <cfRule type="expression" dxfId="29971" priority="333">
      <formula>#REF!="Pausada"</formula>
    </cfRule>
    <cfRule type="expression" dxfId="29970" priority="332">
      <formula>#REF!="Cancelada"</formula>
    </cfRule>
    <cfRule type="expression" dxfId="29969" priority="331">
      <formula>#REF!="Vencida"</formula>
    </cfRule>
    <cfRule type="expression" dxfId="29968" priority="337">
      <formula>(#REF!=0)*(#REF!&lt;&gt;"")*(LEN(#REF!)=0)*((#REF!="")+(#REF!="En curso"))</formula>
    </cfRule>
  </conditionalFormatting>
  <conditionalFormatting sqref="E5:E6">
    <cfRule type="expression" dxfId="29967" priority="274">
      <formula>(#REF!&lt;0)*(LEN(#REF!)=0)*(($F3="")+($F3="En curso"))</formula>
    </cfRule>
    <cfRule type="expression" dxfId="29966" priority="311">
      <formula>#REF!="En curso"</formula>
    </cfRule>
    <cfRule type="expression" dxfId="29965" priority="309">
      <formula>#REF!="Pausada"</formula>
    </cfRule>
    <cfRule type="expression" dxfId="29964" priority="310">
      <formula>#REF!="Para hoy"</formula>
    </cfRule>
    <cfRule type="expression" dxfId="29963" priority="320">
      <formula>#REF!="Completada"</formula>
    </cfRule>
    <cfRule type="expression" dxfId="29962" priority="321">
      <formula>(#REF!=0)*(#REF!&lt;&gt;"")*(LEN(#REF!)=0)*((#REF!="")+(#REF!="En curso"))</formula>
    </cfRule>
    <cfRule type="expression" dxfId="29961" priority="308">
      <formula>#REF!="Cancelada"</formula>
    </cfRule>
    <cfRule type="expression" dxfId="29960" priority="322">
      <formula>(#REF!&lt;0)*(LEN(#REF!)=0)*((#REF!="")+(#REF!="En curso"))</formula>
    </cfRule>
    <cfRule type="expression" dxfId="29959" priority="267">
      <formula>$F3="Vencida"</formula>
    </cfRule>
    <cfRule type="expression" dxfId="29958" priority="268">
      <formula>$F3="Cancelada"</formula>
    </cfRule>
    <cfRule type="expression" dxfId="29957" priority="269">
      <formula>$F3="Pausada"</formula>
    </cfRule>
    <cfRule type="expression" dxfId="29956" priority="270">
      <formula>$F3="Para hoy"</formula>
    </cfRule>
    <cfRule type="expression" dxfId="29955" priority="271">
      <formula>$F3="En curso"</formula>
    </cfRule>
    <cfRule type="expression" dxfId="29954" priority="272">
      <formula>$F3="Completada"</formula>
    </cfRule>
    <cfRule type="expression" dxfId="29953" priority="273">
      <formula>(#REF!=0)*(#REF!&lt;&gt;"")*(LEN(#REF!)=0)*(($F3="")+($F3="En curso"))</formula>
    </cfRule>
    <cfRule type="expression" dxfId="29952" priority="307">
      <formula>#REF!="Vencida"</formula>
    </cfRule>
  </conditionalFormatting>
  <conditionalFormatting sqref="E6:E7">
    <cfRule type="expression" dxfId="29951" priority="160">
      <formula>#REF!="Completada"</formula>
    </cfRule>
    <cfRule type="expression" dxfId="29950" priority="159">
      <formula>#REF!="En curso"</formula>
    </cfRule>
    <cfRule type="expression" dxfId="29949" priority="158">
      <formula>#REF!="Para hoy"</formula>
    </cfRule>
    <cfRule type="expression" dxfId="29948" priority="161">
      <formula>(#REF!=0)*(#REF!&lt;&gt;"")*(LEN(#REF!)=0)*((#REF!="")+(#REF!="En curso"))</formula>
    </cfRule>
    <cfRule type="expression" dxfId="29947" priority="157">
      <formula>#REF!="Pausada"</formula>
    </cfRule>
    <cfRule type="expression" dxfId="29946" priority="162">
      <formula>(#REF!&lt;0)*(LEN(#REF!)=0)*((#REF!="")+(#REF!="En curso"))</formula>
    </cfRule>
    <cfRule type="expression" dxfId="29945" priority="155">
      <formula>#REF!="Vencida"</formula>
    </cfRule>
    <cfRule type="expression" dxfId="29944" priority="156">
      <formula>#REF!="Cancelada"</formula>
    </cfRule>
  </conditionalFormatting>
  <conditionalFormatting sqref="E7">
    <cfRule type="expression" dxfId="29943" priority="148">
      <formula>$F1048562="Cancelada"</formula>
    </cfRule>
    <cfRule type="expression" dxfId="29942" priority="147">
      <formula>$F1048562="Vencida"</formula>
    </cfRule>
    <cfRule type="expression" dxfId="29941" priority="152">
      <formula>$F1048562="Completada"</formula>
    </cfRule>
    <cfRule type="expression" dxfId="29940" priority="151">
      <formula>$F1048562="En curso"</formula>
    </cfRule>
    <cfRule type="expression" dxfId="29939" priority="150">
      <formula>$F1048562="Para hoy"</formula>
    </cfRule>
    <cfRule type="expression" dxfId="29938" priority="149">
      <formula>$F1048562="Pausada"</formula>
    </cfRule>
    <cfRule type="expression" dxfId="29937" priority="153">
      <formula>(#REF!=0)*(#REF!&lt;&gt;"")*(LEN(#REF!)=0)*(($F1048562="")+($F1048562="En curso"))</formula>
    </cfRule>
    <cfRule type="expression" dxfId="29936" priority="154">
      <formula>(#REF!&lt;0)*(LEN(#REF!)=0)*(($F1048562="")+($F1048562="En curso"))</formula>
    </cfRule>
  </conditionalFormatting>
  <conditionalFormatting sqref="E8">
    <cfRule type="expression" dxfId="29935" priority="7061">
      <formula>$F6="En curso"</formula>
    </cfRule>
    <cfRule type="expression" dxfId="29934" priority="7062">
      <formula>$F6="Completada"</formula>
    </cfRule>
    <cfRule type="expression" dxfId="29933" priority="7057">
      <formula>$F6="Vencida"</formula>
    </cfRule>
    <cfRule type="expression" dxfId="29932" priority="7058">
      <formula>$F6="Cancelada"</formula>
    </cfRule>
    <cfRule type="expression" dxfId="29931" priority="7060">
      <formula>$F6="Para hoy"</formula>
    </cfRule>
    <cfRule type="expression" dxfId="29930" priority="7059">
      <formula>$F6="Pausada"</formula>
    </cfRule>
    <cfRule type="expression" dxfId="29929" priority="25">
      <formula>(#REF!&lt;0)*(LEN(#REF!)=0)*(($F6="")+($F6="En curso"))</formula>
    </cfRule>
    <cfRule type="expression" dxfId="29928" priority="24">
      <formula>(#REF!=0)*(#REF!&lt;&gt;"")*(LEN(#REF!)=0)*(($F6="")+($F6="En curso"))</formula>
    </cfRule>
  </conditionalFormatting>
  <conditionalFormatting sqref="E9">
    <cfRule type="expression" dxfId="29927" priority="13">
      <formula>#REF!="Pausada"</formula>
    </cfRule>
    <cfRule type="expression" dxfId="29926" priority="14">
      <formula>#REF!="Para hoy"</formula>
    </cfRule>
    <cfRule type="expression" dxfId="29925" priority="15">
      <formula>#REF!="En curso"</formula>
    </cfRule>
    <cfRule type="expression" dxfId="29924" priority="7074">
      <formula>#REF!="Completada"</formula>
    </cfRule>
    <cfRule type="expression" dxfId="29923" priority="11">
      <formula>#REF!="Vencida"</formula>
    </cfRule>
    <cfRule type="expression" dxfId="29922" priority="16">
      <formula>#REF!="Completada"</formula>
    </cfRule>
    <cfRule type="expression" dxfId="29921" priority="17">
      <formula>(#REF!=0)*(#REF!&lt;&gt;"")*(LEN(#REF!)=0)*((#REF!="")+(#REF!="En curso"))</formula>
    </cfRule>
    <cfRule type="expression" dxfId="29920" priority="7069">
      <formula>#REF!="Vencida"</formula>
    </cfRule>
    <cfRule type="expression" dxfId="29919" priority="7070">
      <formula>#REF!="Cancelada"</formula>
    </cfRule>
    <cfRule type="expression" dxfId="29918" priority="18">
      <formula>(#REF!&lt;0)*(LEN(#REF!)=0)*((#REF!="")+(#REF!="En curso"))</formula>
    </cfRule>
    <cfRule type="expression" dxfId="29917" priority="7071">
      <formula>#REF!="Pausada"</formula>
    </cfRule>
    <cfRule type="expression" dxfId="29916" priority="7072">
      <formula>#REF!="Para hoy"</formula>
    </cfRule>
    <cfRule type="expression" dxfId="29915" priority="12">
      <formula>#REF!="Cancelada"</formula>
    </cfRule>
    <cfRule type="expression" dxfId="29914" priority="7073">
      <formula>#REF!="En curso"</formula>
    </cfRule>
  </conditionalFormatting>
  <conditionalFormatting sqref="E10:E11 C31:C32 E32">
    <cfRule type="expression" dxfId="29913" priority="1171">
      <formula>$F7="Para hoy"</formula>
    </cfRule>
    <cfRule type="expression" dxfId="29912" priority="1169">
      <formula>$F7="Cancelada"</formula>
    </cfRule>
    <cfRule type="expression" dxfId="29911" priority="1170">
      <formula>$F7="Pausada"</formula>
    </cfRule>
    <cfRule type="expression" dxfId="29910" priority="1173">
      <formula>$F7="Completada"</formula>
    </cfRule>
    <cfRule type="expression" dxfId="29909" priority="1172">
      <formula>$F7="En curso"</formula>
    </cfRule>
  </conditionalFormatting>
  <conditionalFormatting sqref="E10:E11">
    <cfRule type="expression" dxfId="29908" priority="56">
      <formula>(#REF!=0)*(#REF!&lt;&gt;"")*(LEN(#REF!)=0)*(($F7="")+($F7="En curso"))</formula>
    </cfRule>
    <cfRule type="expression" dxfId="29907" priority="57">
      <formula>(#REF!&lt;0)*(LEN(#REF!)=0)*(($F7="")+($F7="En curso"))</formula>
    </cfRule>
  </conditionalFormatting>
  <conditionalFormatting sqref="E11">
    <cfRule type="expression" dxfId="29906" priority="54">
      <formula>$F8="En curso"</formula>
    </cfRule>
    <cfRule type="expression" dxfId="29905" priority="55">
      <formula>$F8="Completada"</formula>
    </cfRule>
    <cfRule type="expression" dxfId="29904" priority="53">
      <formula>$F8="Para hoy"</formula>
    </cfRule>
    <cfRule type="expression" dxfId="29903" priority="52">
      <formula>$F8="Pausada"</formula>
    </cfRule>
    <cfRule type="expression" dxfId="29902" priority="51">
      <formula>$F8="Cancelada"</formula>
    </cfRule>
    <cfRule type="expression" dxfId="29901" priority="50">
      <formula>$F8="Vencida"</formula>
    </cfRule>
  </conditionalFormatting>
  <conditionalFormatting sqref="E13">
    <cfRule type="expression" dxfId="29900" priority="429">
      <formula>(#REF!&lt;0)*(LEN(#REF!)=0)*((#REF!="")+(#REF!="En curso"))</formula>
    </cfRule>
    <cfRule type="expression" dxfId="29899" priority="428">
      <formula>(#REF!=0)*(#REF!&lt;&gt;"")*(LEN(#REF!)=0)*((#REF!="")+(#REF!="En curso"))</formula>
    </cfRule>
    <cfRule type="expression" dxfId="29898" priority="427">
      <formula>#REF!="Completada"</formula>
    </cfRule>
    <cfRule type="expression" dxfId="29897" priority="426">
      <formula>#REF!="En curso"</formula>
    </cfRule>
    <cfRule type="expression" dxfId="29896" priority="425">
      <formula>#REF!="Para hoy"</formula>
    </cfRule>
    <cfRule type="expression" dxfId="29895" priority="424">
      <formula>#REF!="Pausada"</formula>
    </cfRule>
    <cfRule type="expression" dxfId="29894" priority="423">
      <formula>#REF!="Cancelada"</formula>
    </cfRule>
    <cfRule type="expression" dxfId="29893" priority="422">
      <formula>#REF!="Vencida"</formula>
    </cfRule>
  </conditionalFormatting>
  <conditionalFormatting sqref="E13:E14">
    <cfRule type="expression" dxfId="29892" priority="467">
      <formula>$F13="Completada"</formula>
    </cfRule>
    <cfRule type="expression" dxfId="29891" priority="466">
      <formula>$F13="En curso"</formula>
    </cfRule>
    <cfRule type="expression" dxfId="29890" priority="465">
      <formula>$F13="Para hoy"</formula>
    </cfRule>
    <cfRule type="expression" dxfId="29889" priority="464">
      <formula>$F13="Pausada"</formula>
    </cfRule>
    <cfRule type="expression" dxfId="29888" priority="469">
      <formula>(#REF!&lt;0)*(LEN(#REF!)=0)*(($F13="")+($F13="En curso"))</formula>
    </cfRule>
    <cfRule type="expression" dxfId="29887" priority="468">
      <formula>(#REF!=0)*(#REF!&lt;&gt;"")*(LEN(#REF!)=0)*(($F13="")+($F13="En curso"))</formula>
    </cfRule>
    <cfRule type="expression" dxfId="29886" priority="462">
      <formula>$F13="Vencida"</formula>
    </cfRule>
    <cfRule type="expression" dxfId="29885" priority="463">
      <formula>$F13="Cancelada"</formula>
    </cfRule>
  </conditionalFormatting>
  <conditionalFormatting sqref="E13:E16 C13:C16">
    <cfRule type="expression" dxfId="29884" priority="478">
      <formula>#REF!="Vencida"</formula>
    </cfRule>
  </conditionalFormatting>
  <conditionalFormatting sqref="E13:E16">
    <cfRule type="expression" dxfId="29883" priority="496">
      <formula>(#REF!&lt;0)*(LEN(#REF!)=0)*((#REF!="")+(#REF!="En curso"))</formula>
    </cfRule>
    <cfRule type="expression" dxfId="29882" priority="494">
      <formula>#REF!="Completada"</formula>
    </cfRule>
    <cfRule type="expression" dxfId="29881" priority="495">
      <formula>(#REF!=0)*(#REF!&lt;&gt;"")*(LEN(#REF!)=0)*((#REF!="")+(#REF!="En curso"))</formula>
    </cfRule>
  </conditionalFormatting>
  <conditionalFormatting sqref="E23:E24">
    <cfRule type="expression" dxfId="29880" priority="589">
      <formula>$F21="En curso"</formula>
    </cfRule>
    <cfRule type="expression" dxfId="29879" priority="576">
      <formula>(#REF!&lt;0)*(LEN(#REF!)=0)*(($F20="")+($F20="En curso"))</formula>
    </cfRule>
    <cfRule type="expression" dxfId="29878" priority="575">
      <formula>(#REF!=0)*(#REF!&lt;&gt;"")*(LEN(#REF!)=0)*(($F20="")+($F20="En curso"))</formula>
    </cfRule>
    <cfRule type="expression" dxfId="29877" priority="572">
      <formula>$F20="Para hoy"</formula>
    </cfRule>
    <cfRule type="expression" dxfId="29876" priority="586">
      <formula>$F21="Cancelada"</formula>
    </cfRule>
    <cfRule type="expression" dxfId="29875" priority="569">
      <formula>$F20="Vencida"</formula>
    </cfRule>
    <cfRule type="expression" dxfId="29874" priority="570">
      <formula>$F20="Cancelada"</formula>
    </cfRule>
    <cfRule type="expression" dxfId="29873" priority="591">
      <formula>(#REF!=0)*(#REF!&lt;&gt;"")*(LEN(#REF!)=0)*(($F21="")+($F21="En curso"))</formula>
    </cfRule>
    <cfRule type="expression" dxfId="29872" priority="590">
      <formula>$F21="Completada"</formula>
    </cfRule>
    <cfRule type="expression" dxfId="29871" priority="573">
      <formula>$F20="En curso"</formula>
    </cfRule>
    <cfRule type="expression" dxfId="29870" priority="574">
      <formula>$F20="Completada"</formula>
    </cfRule>
    <cfRule type="expression" dxfId="29869" priority="571">
      <formula>$F20="Pausada"</formula>
    </cfRule>
    <cfRule type="expression" dxfId="29868" priority="588">
      <formula>$F21="Para hoy"</formula>
    </cfRule>
    <cfRule type="expression" dxfId="29867" priority="587">
      <formula>$F21="Pausada"</formula>
    </cfRule>
    <cfRule type="expression" dxfId="29866" priority="585">
      <formula>$F21="Vencida"</formula>
    </cfRule>
    <cfRule type="expression" dxfId="29865" priority="592">
      <formula>(#REF!&lt;0)*(LEN(#REF!)=0)*(($F21="")+($F21="En curso"))</formula>
    </cfRule>
  </conditionalFormatting>
  <conditionalFormatting sqref="E25">
    <cfRule type="expression" dxfId="29864" priority="558">
      <formula>$F20="Completada"</formula>
    </cfRule>
    <cfRule type="expression" dxfId="29863" priority="560">
      <formula>(#REF!&lt;0)*(LEN(#REF!)=0)*(($F20="")+($F20="En curso"))</formula>
    </cfRule>
    <cfRule type="expression" dxfId="29862" priority="559">
      <formula>(#REF!=0)*(#REF!&lt;&gt;"")*(LEN(#REF!)=0)*(($F20="")+($F20="En curso"))</formula>
    </cfRule>
    <cfRule type="expression" dxfId="29861" priority="557">
      <formula>$F20="En curso"</formula>
    </cfRule>
    <cfRule type="expression" dxfId="29860" priority="554">
      <formula>$F20="Cancelada"</formula>
    </cfRule>
    <cfRule type="expression" dxfId="29859" priority="556">
      <formula>$F20="Para hoy"</formula>
    </cfRule>
    <cfRule type="expression" dxfId="29858" priority="555">
      <formula>$F20="Pausada"</formula>
    </cfRule>
    <cfRule type="expression" dxfId="29857" priority="553">
      <formula>$F20="Vencida"</formula>
    </cfRule>
  </conditionalFormatting>
  <conditionalFormatting sqref="E30">
    <cfRule type="expression" dxfId="29856" priority="1690">
      <formula>$F9="En curso"</formula>
    </cfRule>
    <cfRule type="expression" dxfId="29855" priority="1689">
      <formula>$F9="Para hoy"</formula>
    </cfRule>
    <cfRule type="expression" dxfId="29854" priority="1688">
      <formula>$F9="Pausada"</formula>
    </cfRule>
    <cfRule type="expression" dxfId="29853" priority="1686">
      <formula>$F9="Vencida"</formula>
    </cfRule>
    <cfRule type="expression" dxfId="29852" priority="1687">
      <formula>$F9="Cancelada"</formula>
    </cfRule>
    <cfRule type="expression" dxfId="29851" priority="1691">
      <formula>$F9="Completada"</formula>
    </cfRule>
    <cfRule type="expression" dxfId="29850" priority="1704">
      <formula>#REF!="Pausada"</formula>
    </cfRule>
    <cfRule type="expression" dxfId="29849" priority="1703">
      <formula>#REF!="Cancelada"</formula>
    </cfRule>
    <cfRule type="expression" dxfId="29848" priority="1702">
      <formula>#REF!="Vencida"</formula>
    </cfRule>
    <cfRule type="expression" dxfId="29847" priority="1693">
      <formula>(#REF!&lt;0)*(LEN(#REF!)=0)*(($F9="")+($F9="En curso"))</formula>
    </cfRule>
    <cfRule type="expression" dxfId="29846" priority="1706">
      <formula>#REF!="En curso"</formula>
    </cfRule>
    <cfRule type="expression" dxfId="29845" priority="1692">
      <formula>(#REF!=0)*(#REF!&lt;&gt;"")*(LEN(#REF!)=0)*(($F9="")+($F9="En curso"))</formula>
    </cfRule>
    <cfRule type="expression" dxfId="29844" priority="1705">
      <formula>#REF!="Para hoy"</formula>
    </cfRule>
    <cfRule type="expression" dxfId="29843" priority="1707">
      <formula>#REF!="Completada"</formula>
    </cfRule>
    <cfRule type="expression" dxfId="29842" priority="1708">
      <formula>(#REF!=0)*(#REF!&lt;&gt;"")*(LEN(#REF!)=0)*((#REF!="")+(#REF!="En curso"))</formula>
    </cfRule>
    <cfRule type="expression" dxfId="29841" priority="1709">
      <formula>(#REF!&lt;0)*(LEN(#REF!)=0)*((#REF!="")+(#REF!="En curso"))</formula>
    </cfRule>
  </conditionalFormatting>
  <conditionalFormatting sqref="E31">
    <cfRule type="expression" dxfId="29840" priority="1008">
      <formula>(#REF!&lt;0)*(LEN(#REF!)=0)*(($F28="")+($F28="En curso"))</formula>
    </cfRule>
    <cfRule type="expression" dxfId="29839" priority="1007">
      <formula>(#REF!=0)*(#REF!&lt;&gt;"")*(LEN(#REF!)=0)*(($F28="")+($F28="En curso"))</formula>
    </cfRule>
    <cfRule type="expression" dxfId="29838" priority="1006">
      <formula>$F28="Completada"</formula>
    </cfRule>
    <cfRule type="expression" dxfId="29837" priority="1005">
      <formula>$F28="En curso"</formula>
    </cfRule>
    <cfRule type="expression" dxfId="29836" priority="1004">
      <formula>$F28="Para hoy"</formula>
    </cfRule>
    <cfRule type="expression" dxfId="29835" priority="1003">
      <formula>$F28="Pausada"</formula>
    </cfRule>
    <cfRule type="expression" dxfId="29834" priority="1002">
      <formula>$F28="Cancelada"</formula>
    </cfRule>
    <cfRule type="expression" dxfId="29833" priority="1001">
      <formula>$F28="Vencida"</formula>
    </cfRule>
  </conditionalFormatting>
  <conditionalFormatting sqref="E32 C31:C32 E10:E11">
    <cfRule type="expression" dxfId="29832" priority="1168">
      <formula>$F7="Vencida"</formula>
    </cfRule>
  </conditionalFormatting>
  <conditionalFormatting sqref="E32">
    <cfRule type="expression" dxfId="29831" priority="1159">
      <formula>(#REF!&lt;0)*(LEN(#REF!)=0)*(($F32="")+($F32="En curso"))</formula>
    </cfRule>
    <cfRule type="expression" dxfId="29830" priority="1152">
      <formula>$F32="Vencida"</formula>
    </cfRule>
    <cfRule type="expression" dxfId="29829" priority="1156">
      <formula>$F32="En curso"</formula>
    </cfRule>
    <cfRule type="expression" dxfId="29828" priority="1155">
      <formula>$F32="Para hoy"</formula>
    </cfRule>
    <cfRule type="expression" dxfId="29827" priority="1154">
      <formula>$F32="Pausada"</formula>
    </cfRule>
    <cfRule type="expression" dxfId="29826" priority="1157">
      <formula>$F32="Completada"</formula>
    </cfRule>
    <cfRule type="expression" dxfId="29825" priority="1158">
      <formula>(#REF!=0)*(#REF!&lt;&gt;"")*(LEN(#REF!)=0)*(($F32="")+($F32="En curso"))</formula>
    </cfRule>
    <cfRule type="expression" dxfId="29824" priority="1153">
      <formula>$F32="Cancelada"</formula>
    </cfRule>
  </conditionalFormatting>
  <conditionalFormatting sqref="E33:E34">
    <cfRule type="expression" dxfId="29823" priority="1044">
      <formula>$F30="Para hoy"</formula>
    </cfRule>
    <cfRule type="expression" dxfId="29822" priority="1045">
      <formula>$F30="En curso"</formula>
    </cfRule>
    <cfRule type="expression" dxfId="29821" priority="1046">
      <formula>$F30="Completada"</formula>
    </cfRule>
    <cfRule type="expression" dxfId="29820" priority="1042">
      <formula>$F30="Cancelada"</formula>
    </cfRule>
    <cfRule type="expression" dxfId="29819" priority="1047">
      <formula>(#REF!=0)*(#REF!&lt;&gt;"")*(LEN(#REF!)=0)*(($F30="")+($F30="En curso"))</formula>
    </cfRule>
    <cfRule type="expression" dxfId="29818" priority="1048">
      <formula>(#REF!&lt;0)*(LEN(#REF!)=0)*(($F30="")+($F30="En curso"))</formula>
    </cfRule>
    <cfRule type="expression" dxfId="29817" priority="1041">
      <formula>$F30="Vencida"</formula>
    </cfRule>
    <cfRule type="expression" dxfId="29816" priority="1043">
      <formula>$F30="Pausada"</formula>
    </cfRule>
  </conditionalFormatting>
  <conditionalFormatting sqref="E35:E37">
    <cfRule type="expression" dxfId="29815" priority="1463">
      <formula>$F35="Para hoy"</formula>
    </cfRule>
    <cfRule type="expression" dxfId="29814" priority="1462">
      <formula>$F35="Pausada"</formula>
    </cfRule>
    <cfRule type="expression" dxfId="29813" priority="1461">
      <formula>$F35="Cancelada"</formula>
    </cfRule>
    <cfRule type="expression" dxfId="29812" priority="1460">
      <formula>$F35="Vencida"</formula>
    </cfRule>
    <cfRule type="expression" dxfId="29811" priority="1467">
      <formula>(#REF!&lt;0)*(LEN(#REF!)=0)*(($F35="")+($F35="En curso"))</formula>
    </cfRule>
    <cfRule type="expression" dxfId="29810" priority="1466">
      <formula>(#REF!=0)*(#REF!&lt;&gt;"")*(LEN(#REF!)=0)*(($F35="")+($F35="En curso"))</formula>
    </cfRule>
    <cfRule type="expression" dxfId="29809" priority="1465">
      <formula>$F35="Completada"</formula>
    </cfRule>
    <cfRule type="expression" dxfId="29808" priority="1464">
      <formula>$F35="En curso"</formula>
    </cfRule>
  </conditionalFormatting>
  <conditionalFormatting sqref="E41">
    <cfRule type="expression" dxfId="29807" priority="785">
      <formula>(#REF!=0)*(#REF!&lt;&gt;"")*(LEN(#REF!)=0)*(($F37="")+($F37="En curso"))</formula>
    </cfRule>
    <cfRule type="expression" dxfId="29806" priority="786">
      <formula>(#REF!&lt;0)*(LEN(#REF!)=0)*(($F37="")+($F37="En curso"))</formula>
    </cfRule>
    <cfRule type="expression" dxfId="29805" priority="779">
      <formula>$F37="Vencida"</formula>
    </cfRule>
    <cfRule type="expression" dxfId="29804" priority="780">
      <formula>$F37="Cancelada"</formula>
    </cfRule>
    <cfRule type="expression" dxfId="29803" priority="781">
      <formula>$F37="Pausada"</formula>
    </cfRule>
    <cfRule type="expression" dxfId="29802" priority="782">
      <formula>$F37="Para hoy"</formula>
    </cfRule>
    <cfRule type="expression" dxfId="29801" priority="783">
      <formula>$F37="En curso"</formula>
    </cfRule>
    <cfRule type="expression" dxfId="29800" priority="784">
      <formula>$F37="Completada"</formula>
    </cfRule>
  </conditionalFormatting>
  <conditionalFormatting sqref="E42">
    <cfRule type="expression" dxfId="29799" priority="757">
      <formula>$F39="Pausada"</formula>
    </cfRule>
    <cfRule type="expression" dxfId="29798" priority="755">
      <formula>$F39="Vencida"</formula>
    </cfRule>
    <cfRule type="expression" dxfId="29797" priority="762">
      <formula>(#REF!&lt;0)*(LEN(#REF!)=0)*(($F39="")+($F39="En curso"))</formula>
    </cfRule>
    <cfRule type="expression" dxfId="29796" priority="761">
      <formula>(#REF!=0)*(#REF!&lt;&gt;"")*(LEN(#REF!)=0)*(($F39="")+($F39="En curso"))</formula>
    </cfRule>
    <cfRule type="expression" dxfId="29795" priority="760">
      <formula>$F39="Completada"</formula>
    </cfRule>
    <cfRule type="expression" dxfId="29794" priority="759">
      <formula>$F39="En curso"</formula>
    </cfRule>
    <cfRule type="expression" dxfId="29793" priority="758">
      <formula>$F39="Para hoy"</formula>
    </cfRule>
    <cfRule type="expression" dxfId="29792" priority="756">
      <formula>$F39="Cancelada"</formula>
    </cfRule>
  </conditionalFormatting>
  <conditionalFormatting sqref="E43">
    <cfRule type="expression" dxfId="29791" priority="1193">
      <formula>$F40="Cancelada"</formula>
    </cfRule>
    <cfRule type="expression" dxfId="29790" priority="1196">
      <formula>$F40="En curso"</formula>
    </cfRule>
    <cfRule type="expression" dxfId="29789" priority="1199">
      <formula>(#REF!&lt;0)*(LEN(#REF!)=0)*(($F40="")+($F40="En curso"))</formula>
    </cfRule>
    <cfRule type="expression" dxfId="29788" priority="1198">
      <formula>(#REF!=0)*(#REF!&lt;&gt;"")*(LEN(#REF!)=0)*(($F40="")+($F40="En curso"))</formula>
    </cfRule>
    <cfRule type="expression" dxfId="29787" priority="1194">
      <formula>$F40="Pausada"</formula>
    </cfRule>
    <cfRule type="expression" dxfId="29786" priority="1197">
      <formula>$F40="Completada"</formula>
    </cfRule>
    <cfRule type="expression" dxfId="29785" priority="1195">
      <formula>$F40="Para hoy"</formula>
    </cfRule>
    <cfRule type="expression" dxfId="29784" priority="1176">
      <formula>$F39="Vencida"</formula>
    </cfRule>
    <cfRule type="expression" dxfId="29783" priority="1177">
      <formula>$F39="Cancelada"</formula>
    </cfRule>
    <cfRule type="expression" dxfId="29782" priority="1182">
      <formula>(#REF!=0)*(#REF!&lt;&gt;"")*(LEN(#REF!)=0)*(($F39="")+($F39="En curso"))</formula>
    </cfRule>
    <cfRule type="expression" dxfId="29781" priority="1183">
      <formula>(#REF!&lt;0)*(LEN(#REF!)=0)*(($F39="")+($F39="En curso"))</formula>
    </cfRule>
    <cfRule type="expression" dxfId="29780" priority="1192">
      <formula>$F40="Vencida"</formula>
    </cfRule>
    <cfRule type="expression" dxfId="29779" priority="1178">
      <formula>$F39="Pausada"</formula>
    </cfRule>
    <cfRule type="expression" dxfId="29778" priority="1179">
      <formula>$F39="Para hoy"</formula>
    </cfRule>
    <cfRule type="expression" dxfId="29777" priority="1180">
      <formula>$F39="En curso"</formula>
    </cfRule>
    <cfRule type="expression" dxfId="29776" priority="1181">
      <formula>$F39="Completada"</formula>
    </cfRule>
  </conditionalFormatting>
  <conditionalFormatting sqref="E44">
    <cfRule type="expression" dxfId="29775" priority="1110">
      <formula>$F41="Para hoy"</formula>
    </cfRule>
    <cfRule type="expression" dxfId="29774" priority="1109">
      <formula>$F41="Pausada"</formula>
    </cfRule>
    <cfRule type="expression" dxfId="29773" priority="1108">
      <formula>$F41="Cancelada"</formula>
    </cfRule>
    <cfRule type="expression" dxfId="29772" priority="1098">
      <formula>(#REF!&lt;0)*(LEN(#REF!)=0)*(($F41="")+($F41="En curso"))</formula>
    </cfRule>
    <cfRule type="expression" dxfId="29771" priority="1097">
      <formula>(#REF!=0)*(#REF!&lt;&gt;"")*(LEN(#REF!)=0)*(($F41="")+($F41="En curso"))</formula>
    </cfRule>
    <cfRule type="expression" dxfId="29770" priority="1096">
      <formula>$F41="Completada"</formula>
    </cfRule>
    <cfRule type="expression" dxfId="29769" priority="1095">
      <formula>$F41="En curso"</formula>
    </cfRule>
    <cfRule type="expression" dxfId="29768" priority="1094">
      <formula>$F41="Para hoy"</formula>
    </cfRule>
    <cfRule type="expression" dxfId="29767" priority="1093">
      <formula>$F41="Pausada"</formula>
    </cfRule>
    <cfRule type="expression" dxfId="29766" priority="1092">
      <formula>$F41="Cancelada"</formula>
    </cfRule>
    <cfRule type="expression" dxfId="29765" priority="1091">
      <formula>$F41="Vencida"</formula>
    </cfRule>
    <cfRule type="expression" dxfId="29764" priority="1107">
      <formula>$F41="Vencida"</formula>
    </cfRule>
    <cfRule type="expression" dxfId="29763" priority="1114">
      <formula>(#REF!&lt;0)*(LEN(#REF!)=0)*(($F41="")+($F41="En curso"))</formula>
    </cfRule>
    <cfRule type="expression" dxfId="29762" priority="1113">
      <formula>(#REF!=0)*(#REF!&lt;&gt;"")*(LEN(#REF!)=0)*(($F41="")+($F41="En curso"))</formula>
    </cfRule>
    <cfRule type="expression" dxfId="29761" priority="1112">
      <formula>$F41="Completada"</formula>
    </cfRule>
    <cfRule type="expression" dxfId="29760" priority="1111">
      <formula>$F41="En curso"</formula>
    </cfRule>
  </conditionalFormatting>
  <conditionalFormatting sqref="E45">
    <cfRule type="expression" dxfId="29759" priority="1370">
      <formula>$F42="Pausada"</formula>
    </cfRule>
    <cfRule type="expression" dxfId="29758" priority="1375">
      <formula>(#REF!&lt;0)*(LEN(#REF!)=0)*(($F42="")+($F42="En curso"))</formula>
    </cfRule>
    <cfRule type="expression" dxfId="29757" priority="1373">
      <formula>$F42="Completada"</formula>
    </cfRule>
    <cfRule type="expression" dxfId="29756" priority="1372">
      <formula>$F42="En curso"</formula>
    </cfRule>
    <cfRule type="expression" dxfId="29755" priority="1371">
      <formula>$F42="Para hoy"</formula>
    </cfRule>
    <cfRule type="expression" dxfId="29754" priority="1369">
      <formula>$F42="Cancelada"</formula>
    </cfRule>
    <cfRule type="expression" dxfId="29753" priority="1368">
      <formula>$F42="Vencida"</formula>
    </cfRule>
    <cfRule type="expression" dxfId="29752" priority="1374">
      <formula>(#REF!=0)*(#REF!&lt;&gt;"")*(LEN(#REF!)=0)*(($F42="")+($F42="En curso"))</formula>
    </cfRule>
  </conditionalFormatting>
  <conditionalFormatting sqref="E45:E46">
    <cfRule type="expression" dxfId="29751" priority="1352">
      <formula>$F45="Vencida"</formula>
    </cfRule>
    <cfRule type="expression" dxfId="29750" priority="1353">
      <formula>$F45="Cancelada"</formula>
    </cfRule>
    <cfRule type="expression" dxfId="29749" priority="1354">
      <formula>$F45="Pausada"</formula>
    </cfRule>
    <cfRule type="expression" dxfId="29748" priority="1359">
      <formula>(#REF!&lt;0)*(LEN(#REF!)=0)*(($F45="")+($F45="En curso"))</formula>
    </cfRule>
    <cfRule type="expression" dxfId="29747" priority="1358">
      <formula>(#REF!=0)*(#REF!&lt;&gt;"")*(LEN(#REF!)=0)*(($F45="")+($F45="En curso"))</formula>
    </cfRule>
    <cfRule type="expression" dxfId="29746" priority="1357">
      <formula>$F45="Completada"</formula>
    </cfRule>
    <cfRule type="expression" dxfId="29745" priority="1356">
      <formula>$F45="En curso"</formula>
    </cfRule>
    <cfRule type="expression" dxfId="29744" priority="1355">
      <formula>$F45="Para hoy"</formula>
    </cfRule>
  </conditionalFormatting>
  <conditionalFormatting sqref="E47:E48">
    <cfRule type="expression" dxfId="29743" priority="1546">
      <formula>$F44="En curso"</formula>
    </cfRule>
    <cfRule type="expression" dxfId="29742" priority="1547">
      <formula>$F44="Completada"</formula>
    </cfRule>
    <cfRule type="expression" dxfId="29741" priority="1548">
      <formula>(#REF!=0)*(#REF!&lt;&gt;"")*(LEN(#REF!)=0)*(($F44="")+($F44="En curso"))</formula>
    </cfRule>
    <cfRule type="expression" dxfId="29740" priority="1549">
      <formula>(#REF!&lt;0)*(LEN(#REF!)=0)*(($F44="")+($F44="En curso"))</formula>
    </cfRule>
    <cfRule type="expression" dxfId="29739" priority="1403">
      <formula>$F44="Cancelada"</formula>
    </cfRule>
    <cfRule type="expression" dxfId="29738" priority="1404">
      <formula>$F44="Pausada"</formula>
    </cfRule>
    <cfRule type="expression" dxfId="29737" priority="1405">
      <formula>$F44="Para hoy"</formula>
    </cfRule>
    <cfRule type="expression" dxfId="29736" priority="1406">
      <formula>$F44="En curso"</formula>
    </cfRule>
    <cfRule type="expression" dxfId="29735" priority="1407">
      <formula>$F44="Completada"</formula>
    </cfRule>
    <cfRule type="expression" dxfId="29734" priority="1408">
      <formula>(#REF!=0)*(#REF!&lt;&gt;"")*(LEN(#REF!)=0)*(($F44="")+($F44="En curso"))</formula>
    </cfRule>
    <cfRule type="expression" dxfId="29733" priority="1409">
      <formula>(#REF!&lt;0)*(LEN(#REF!)=0)*(($F44="")+($F44="En curso"))</formula>
    </cfRule>
    <cfRule type="expression" dxfId="29732" priority="1545">
      <formula>$F44="Para hoy"</formula>
    </cfRule>
    <cfRule type="expression" dxfId="29731" priority="1544">
      <formula>$F44="Pausada"</formula>
    </cfRule>
    <cfRule type="expression" dxfId="29730" priority="1543">
      <formula>$F44="Cancelada"</formula>
    </cfRule>
    <cfRule type="expression" dxfId="29729" priority="1542">
      <formula>$F44="Vencida"</formula>
    </cfRule>
    <cfRule type="expression" dxfId="29728" priority="1402">
      <formula>$F44="Vencida"</formula>
    </cfRule>
  </conditionalFormatting>
  <conditionalFormatting sqref="E49">
    <cfRule type="expression" dxfId="29727" priority="1661">
      <formula>(#REF!&lt;0)*(LEN(#REF!)=0)*(($F45="")+($F45="En curso"))</formula>
    </cfRule>
    <cfRule type="expression" dxfId="29726" priority="1662">
      <formula>$F45="Vencida"</formula>
    </cfRule>
    <cfRule type="expression" dxfId="29725" priority="1663">
      <formula>$F45="Cancelada"</formula>
    </cfRule>
    <cfRule type="expression" dxfId="29724" priority="1664">
      <formula>$F45="Pausada"</formula>
    </cfRule>
    <cfRule type="expression" dxfId="29723" priority="1665">
      <formula>$F45="Para hoy"</formula>
    </cfRule>
    <cfRule type="expression" dxfId="29722" priority="1666">
      <formula>$F45="En curso"</formula>
    </cfRule>
    <cfRule type="expression" dxfId="29721" priority="1667">
      <formula>$F45="Completada"</formula>
    </cfRule>
    <cfRule type="expression" dxfId="29720" priority="1668">
      <formula>(#REF!=0)*(#REF!&lt;&gt;"")*(LEN(#REF!)=0)*(($F45="")+($F45="En curso"))</formula>
    </cfRule>
    <cfRule type="expression" dxfId="29719" priority="1659">
      <formula>$F45="Completada"</formula>
    </cfRule>
    <cfRule type="expression" dxfId="29718" priority="1669">
      <formula>(#REF!&lt;0)*(LEN(#REF!)=0)*(($F45="")+($F45="En curso"))</formula>
    </cfRule>
    <cfRule type="expression" dxfId="29717" priority="1658">
      <formula>$F45="En curso"</formula>
    </cfRule>
    <cfRule type="expression" dxfId="29716" priority="1654">
      <formula>$F45="Vencida"</formula>
    </cfRule>
    <cfRule type="expression" dxfId="29715" priority="1655">
      <formula>$F45="Cancelada"</formula>
    </cfRule>
    <cfRule type="expression" dxfId="29714" priority="1656">
      <formula>$F45="Pausada"</formula>
    </cfRule>
    <cfRule type="expression" dxfId="29713" priority="1657">
      <formula>$F45="Para hoy"</formula>
    </cfRule>
    <cfRule type="expression" dxfId="29712" priority="1660">
      <formula>(#REF!=0)*(#REF!&lt;&gt;"")*(LEN(#REF!)=0)*(($F45="")+($F45="En curso"))</formula>
    </cfRule>
  </conditionalFormatting>
  <conditionalFormatting sqref="E50">
    <cfRule type="expression" dxfId="29711" priority="1638">
      <formula>$F45="Vencida"</formula>
    </cfRule>
    <cfRule type="expression" dxfId="29710" priority="1637">
      <formula>(#REF!&lt;0)*(LEN(#REF!)=0)*(($F45="")+($F45="En curso"))</formula>
    </cfRule>
    <cfRule type="expression" dxfId="29709" priority="1645">
      <formula>(#REF!&lt;0)*(LEN(#REF!)=0)*(($F45="")+($F45="En curso"))</formula>
    </cfRule>
    <cfRule type="expression" dxfId="29708" priority="1636">
      <formula>(#REF!=0)*(#REF!&lt;&gt;"")*(LEN(#REF!)=0)*(($F45="")+($F45="En curso"))</formula>
    </cfRule>
    <cfRule type="expression" dxfId="29707" priority="1635">
      <formula>$F45="Completada"</formula>
    </cfRule>
    <cfRule type="expression" dxfId="29706" priority="1634">
      <formula>$F45="En curso"</formula>
    </cfRule>
    <cfRule type="expression" dxfId="29705" priority="1644">
      <formula>(#REF!=0)*(#REF!&lt;&gt;"")*(LEN(#REF!)=0)*(($F45="")+($F45="En curso"))</formula>
    </cfRule>
    <cfRule type="expression" dxfId="29704" priority="1633">
      <formula>$F45="Para hoy"</formula>
    </cfRule>
    <cfRule type="expression" dxfId="29703" priority="1632">
      <formula>$F45="Pausada"</formula>
    </cfRule>
    <cfRule type="expression" dxfId="29702" priority="1630">
      <formula>$F45="Vencida"</formula>
    </cfRule>
    <cfRule type="expression" dxfId="29701" priority="1631">
      <formula>$F45="Cancelada"</formula>
    </cfRule>
    <cfRule type="expression" dxfId="29700" priority="1643">
      <formula>$F45="Completada"</formula>
    </cfRule>
    <cfRule type="expression" dxfId="29699" priority="1642">
      <formula>$F45="En curso"</formula>
    </cfRule>
    <cfRule type="expression" dxfId="29698" priority="1640">
      <formula>$F45="Pausada"</formula>
    </cfRule>
    <cfRule type="expression" dxfId="29697" priority="1639">
      <formula>$F45="Cancelada"</formula>
    </cfRule>
    <cfRule type="expression" dxfId="29696" priority="1641">
      <formula>$F45="Para hoy"</formula>
    </cfRule>
  </conditionalFormatting>
  <conditionalFormatting sqref="E51">
    <cfRule type="expression" dxfId="29695" priority="1621">
      <formula>(#REF!&lt;0)*(LEN(#REF!)=0)*(($F45="")+($F45="En curso"))</formula>
    </cfRule>
    <cfRule type="expression" dxfId="29694" priority="1620">
      <formula>(#REF!=0)*(#REF!&lt;&gt;"")*(LEN(#REF!)=0)*(($F45="")+($F45="En curso"))</formula>
    </cfRule>
    <cfRule type="expression" dxfId="29693" priority="1619">
      <formula>$F45="Completada"</formula>
    </cfRule>
    <cfRule type="expression" dxfId="29692" priority="1618">
      <formula>$F45="En curso"</formula>
    </cfRule>
    <cfRule type="expression" dxfId="29691" priority="1617">
      <formula>$F45="Para hoy"</formula>
    </cfRule>
    <cfRule type="expression" dxfId="29690" priority="1606">
      <formula>$F45="Vencida"</formula>
    </cfRule>
    <cfRule type="expression" dxfId="29689" priority="1608">
      <formula>$F45="Pausada"</formula>
    </cfRule>
    <cfRule type="expression" dxfId="29688" priority="1609">
      <formula>$F45="Para hoy"</formula>
    </cfRule>
    <cfRule type="expression" dxfId="29687" priority="1610">
      <formula>$F45="En curso"</formula>
    </cfRule>
    <cfRule type="expression" dxfId="29686" priority="1611">
      <formula>$F45="Completada"</formula>
    </cfRule>
    <cfRule type="expression" dxfId="29685" priority="1612">
      <formula>(#REF!=0)*(#REF!&lt;&gt;"")*(LEN(#REF!)=0)*(($F45="")+($F45="En curso"))</formula>
    </cfRule>
    <cfRule type="expression" dxfId="29684" priority="1613">
      <formula>(#REF!&lt;0)*(LEN(#REF!)=0)*(($F45="")+($F45="En curso"))</formula>
    </cfRule>
    <cfRule type="expression" dxfId="29683" priority="1614">
      <formula>$F45="Vencida"</formula>
    </cfRule>
    <cfRule type="expression" dxfId="29682" priority="1615">
      <formula>$F45="Cancelada"</formula>
    </cfRule>
    <cfRule type="expression" dxfId="29681" priority="1616">
      <formula>$F45="Pausada"</formula>
    </cfRule>
    <cfRule type="expression" dxfId="29680" priority="1607">
      <formula>$F45="Cancelada"</formula>
    </cfRule>
  </conditionalFormatting>
  <conditionalFormatting sqref="E52">
    <cfRule type="expression" dxfId="29679" priority="1601">
      <formula>$F45="Para hoy"</formula>
    </cfRule>
    <cfRule type="expression" dxfId="29678" priority="1602">
      <formula>$F45="En curso"</formula>
    </cfRule>
    <cfRule type="expression" dxfId="29677" priority="1603">
      <formula>$F45="Completada"</formula>
    </cfRule>
    <cfRule type="expression" dxfId="29676" priority="1604">
      <formula>(#REF!=0)*(#REF!&lt;&gt;"")*(LEN(#REF!)=0)*(($F45="")+($F45="En curso"))</formula>
    </cfRule>
    <cfRule type="expression" dxfId="29675" priority="1605">
      <formula>(#REF!&lt;0)*(LEN(#REF!)=0)*(($F45="")+($F45="En curso"))</formula>
    </cfRule>
    <cfRule type="expression" dxfId="29674" priority="1590">
      <formula>$F45="Vencida"</formula>
    </cfRule>
    <cfRule type="expression" dxfId="29673" priority="1591">
      <formula>$F45="Cancelada"</formula>
    </cfRule>
    <cfRule type="expression" dxfId="29672" priority="1592">
      <formula>$F45="Pausada"</formula>
    </cfRule>
    <cfRule type="expression" dxfId="29671" priority="1593">
      <formula>$F45="Para hoy"</formula>
    </cfRule>
    <cfRule type="expression" dxfId="29670" priority="1594">
      <formula>$F45="En curso"</formula>
    </cfRule>
    <cfRule type="expression" dxfId="29669" priority="1595">
      <formula>$F45="Completada"</formula>
    </cfRule>
    <cfRule type="expression" dxfId="29668" priority="1596">
      <formula>(#REF!=0)*(#REF!&lt;&gt;"")*(LEN(#REF!)=0)*(($F45="")+($F45="En curso"))</formula>
    </cfRule>
    <cfRule type="expression" dxfId="29667" priority="1597">
      <formula>(#REF!&lt;0)*(LEN(#REF!)=0)*(($F45="")+($F45="En curso"))</formula>
    </cfRule>
    <cfRule type="expression" dxfId="29666" priority="1598">
      <formula>$F45="Vencida"</formula>
    </cfRule>
    <cfRule type="expression" dxfId="29665" priority="1599">
      <formula>$F45="Cancelada"</formula>
    </cfRule>
    <cfRule type="expression" dxfId="29664" priority="1600">
      <formula>$F45="Pausada"</formula>
    </cfRule>
  </conditionalFormatting>
  <conditionalFormatting sqref="E53">
    <cfRule type="expression" dxfId="29663" priority="965">
      <formula>$F53="En curso"</formula>
    </cfRule>
    <cfRule type="expression" dxfId="29662" priority="984">
      <formula>(#REF!&lt;0)*(LEN(#REF!)=0)*(($F45="")+($F45="En curso"))</formula>
    </cfRule>
    <cfRule type="expression" dxfId="29661" priority="983">
      <formula>(#REF!=0)*(#REF!&lt;&gt;"")*(LEN(#REF!)=0)*(($F45="")+($F45="En curso"))</formula>
    </cfRule>
    <cfRule type="expression" dxfId="29660" priority="964">
      <formula>$F53="Para hoy"</formula>
    </cfRule>
    <cfRule type="expression" dxfId="29659" priority="982">
      <formula>$F45="Completada"</formula>
    </cfRule>
    <cfRule type="expression" dxfId="29658" priority="980">
      <formula>$F45="Para hoy"</formula>
    </cfRule>
    <cfRule type="expression" dxfId="29657" priority="979">
      <formula>$F45="Pausada"</formula>
    </cfRule>
    <cfRule type="expression" dxfId="29656" priority="978">
      <formula>$F45="Cancelada"</formula>
    </cfRule>
    <cfRule type="expression" dxfId="29655" priority="977">
      <formula>$F45="Vencida"</formula>
    </cfRule>
    <cfRule type="expression" dxfId="29654" priority="968">
      <formula>(#REF!&lt;0)*(LEN(#REF!)=0)*(($F53="")+($F53="En curso"))</formula>
    </cfRule>
    <cfRule type="expression" dxfId="29653" priority="981">
      <formula>$F45="En curso"</formula>
    </cfRule>
    <cfRule type="expression" dxfId="29652" priority="966">
      <formula>$F53="Completada"</formula>
    </cfRule>
    <cfRule type="expression" dxfId="29651" priority="967">
      <formula>(#REF!=0)*(#REF!&lt;&gt;"")*(LEN(#REF!)=0)*(($F53="")+($F53="En curso"))</formula>
    </cfRule>
    <cfRule type="expression" dxfId="29650" priority="963">
      <formula>$F53="Pausada"</formula>
    </cfRule>
    <cfRule type="expression" dxfId="29649" priority="962">
      <formula>$F53="Cancelada"</formula>
    </cfRule>
    <cfRule type="expression" dxfId="29648" priority="961">
      <formula>$F53="Vencida"</formula>
    </cfRule>
  </conditionalFormatting>
  <conditionalFormatting sqref="E57">
    <cfRule type="expression" dxfId="29647" priority="1445">
      <formula>$F57="Para hoy"</formula>
    </cfRule>
    <cfRule type="expression" dxfId="29646" priority="1442">
      <formula>$F57="Vencida"</formula>
    </cfRule>
    <cfRule type="expression" dxfId="29645" priority="1443">
      <formula>$F57="Cancelada"</formula>
    </cfRule>
    <cfRule type="expression" dxfId="29644" priority="1444">
      <formula>$F57="Pausada"</formula>
    </cfRule>
    <cfRule type="expression" dxfId="29643" priority="1446">
      <formula>$F57="En curso"</formula>
    </cfRule>
    <cfRule type="expression" dxfId="29642" priority="1447">
      <formula>$F57="Completada"</formula>
    </cfRule>
    <cfRule type="expression" dxfId="29641" priority="1448">
      <formula>(#REF!=0)*(#REF!&lt;&gt;"")*(LEN(#REF!)=0)*(($F57="")+($F57="En curso"))</formula>
    </cfRule>
    <cfRule type="expression" dxfId="29640" priority="1449">
      <formula>(#REF!&lt;0)*(LEN(#REF!)=0)*(($F57="")+($F57="En curso"))</formula>
    </cfRule>
  </conditionalFormatting>
  <conditionalFormatting sqref="E61">
    <cfRule type="expression" dxfId="29639" priority="918">
      <formula>$F54="Completada"</formula>
    </cfRule>
    <cfRule type="expression" dxfId="29638" priority="917">
      <formula>$F54="En curso"</formula>
    </cfRule>
    <cfRule type="expression" dxfId="29637" priority="916">
      <formula>$F54="Para hoy"</formula>
    </cfRule>
    <cfRule type="expression" dxfId="29636" priority="915">
      <formula>$F54="Pausada"</formula>
    </cfRule>
    <cfRule type="expression" dxfId="29635" priority="907">
      <formula>$F54="Pausada"</formula>
    </cfRule>
    <cfRule type="expression" dxfId="29634" priority="913">
      <formula>$F54="Vencida"</formula>
    </cfRule>
    <cfRule type="expression" dxfId="29633" priority="912">
      <formula>(#REF!&lt;0)*(LEN(#REF!)=0)*(($F54="")+($F54="En curso"))</formula>
    </cfRule>
    <cfRule type="expression" dxfId="29632" priority="911">
      <formula>(#REF!=0)*(#REF!&lt;&gt;"")*(LEN(#REF!)=0)*(($F54="")+($F54="En curso"))</formula>
    </cfRule>
    <cfRule type="expression" dxfId="29631" priority="910">
      <formula>$F54="Completada"</formula>
    </cfRule>
    <cfRule type="expression" dxfId="29630" priority="909">
      <formula>$F54="En curso"</formula>
    </cfRule>
    <cfRule type="expression" dxfId="29629" priority="908">
      <formula>$F54="Para hoy"</formula>
    </cfRule>
    <cfRule type="expression" dxfId="29628" priority="906">
      <formula>$F54="Cancelada"</formula>
    </cfRule>
    <cfRule type="expression" dxfId="29627" priority="905">
      <formula>$F54="Vencida"</formula>
    </cfRule>
    <cfRule type="expression" dxfId="29626" priority="914">
      <formula>$F54="Cancelada"</formula>
    </cfRule>
    <cfRule type="expression" dxfId="29625" priority="920">
      <formula>(#REF!&lt;0)*(LEN(#REF!)=0)*(($F54="")+($F54="En curso"))</formula>
    </cfRule>
    <cfRule type="expression" dxfId="29624" priority="919">
      <formula>(#REF!=0)*(#REF!&lt;&gt;"")*(LEN(#REF!)=0)*(($F54="")+($F54="En curso"))</formula>
    </cfRule>
  </conditionalFormatting>
  <conditionalFormatting sqref="E62">
    <cfRule type="expression" dxfId="29623" priority="925">
      <formula>$F62="En curso"</formula>
    </cfRule>
    <cfRule type="expression" dxfId="29622" priority="926">
      <formula>$F62="Completada"</formula>
    </cfRule>
    <cfRule type="expression" dxfId="29621" priority="927">
      <formula>(#REF!=0)*(#REF!&lt;&gt;"")*(LEN(#REF!)=0)*(($F62="")+($F62="En curso"))</formula>
    </cfRule>
    <cfRule type="expression" dxfId="29620" priority="928">
      <formula>(#REF!&lt;0)*(LEN(#REF!)=0)*(($F62="")+($F62="En curso"))</formula>
    </cfRule>
    <cfRule type="expression" dxfId="29619" priority="937">
      <formula>$F54="Vencida"</formula>
    </cfRule>
    <cfRule type="expression" dxfId="29618" priority="938">
      <formula>$F54="Cancelada"</formula>
    </cfRule>
    <cfRule type="expression" dxfId="29617" priority="939">
      <formula>$F54="Pausada"</formula>
    </cfRule>
    <cfRule type="expression" dxfId="29616" priority="940">
      <formula>$F54="Para hoy"</formula>
    </cfRule>
    <cfRule type="expression" dxfId="29615" priority="923">
      <formula>$F62="Pausada"</formula>
    </cfRule>
    <cfRule type="expression" dxfId="29614" priority="941">
      <formula>$F54="En curso"</formula>
    </cfRule>
    <cfRule type="expression" dxfId="29613" priority="921">
      <formula>$F62="Vencida"</formula>
    </cfRule>
    <cfRule type="expression" dxfId="29612" priority="922">
      <formula>$F62="Cancelada"</formula>
    </cfRule>
    <cfRule type="expression" dxfId="29611" priority="924">
      <formula>$F62="Para hoy"</formula>
    </cfRule>
    <cfRule type="expression" dxfId="29610" priority="944">
      <formula>(#REF!&lt;0)*(LEN(#REF!)=0)*(($F54="")+($F54="En curso"))</formula>
    </cfRule>
    <cfRule type="expression" dxfId="29609" priority="943">
      <formula>(#REF!=0)*(#REF!&lt;&gt;"")*(LEN(#REF!)=0)*(($F54="")+($F54="En curso"))</formula>
    </cfRule>
    <cfRule type="expression" dxfId="29608" priority="942">
      <formula>$F54="Completada"</formula>
    </cfRule>
  </conditionalFormatting>
  <conditionalFormatting sqref="E64">
    <cfRule type="expression" dxfId="29607" priority="1571">
      <formula>$F42="Completada"</formula>
    </cfRule>
    <cfRule type="expression" dxfId="29606" priority="1440">
      <formula>(#REF!=0)*(#REF!&lt;&gt;"")*(LEN(#REF!)=0)*(($F64="")+($F64="En curso"))</formula>
    </cfRule>
    <cfRule type="expression" dxfId="29605" priority="1441">
      <formula>(#REF!&lt;0)*(LEN(#REF!)=0)*(($F64="")+($F64="En curso"))</formula>
    </cfRule>
    <cfRule type="expression" dxfId="29604" priority="1572">
      <formula>(#REF!=0)*(#REF!&lt;&gt;"")*(LEN(#REF!)=0)*(($F42="")+($F42="En curso"))</formula>
    </cfRule>
    <cfRule type="expression" dxfId="29603" priority="1573">
      <formula>(#REF!&lt;0)*(LEN(#REF!)=0)*(($F42="")+($F42="En curso"))</formula>
    </cfRule>
    <cfRule type="expression" dxfId="29602" priority="1434">
      <formula>$F64="Vencida"</formula>
    </cfRule>
    <cfRule type="expression" dxfId="29601" priority="1435">
      <formula>$F64="Cancelada"</formula>
    </cfRule>
    <cfRule type="expression" dxfId="29600" priority="1436">
      <formula>$F64="Pausada"</formula>
    </cfRule>
    <cfRule type="expression" dxfId="29599" priority="1437">
      <formula>$F64="Para hoy"</formula>
    </cfRule>
    <cfRule type="expression" dxfId="29598" priority="1439">
      <formula>$F64="Completada"</formula>
    </cfRule>
    <cfRule type="expression" dxfId="29597" priority="1438">
      <formula>$F64="En curso"</formula>
    </cfRule>
    <cfRule type="expression" dxfId="29596" priority="1566">
      <formula>$F42="Vencida"</formula>
    </cfRule>
    <cfRule type="expression" dxfId="29595" priority="1567">
      <formula>$F42="Cancelada"</formula>
    </cfRule>
    <cfRule type="expression" dxfId="29594" priority="1568">
      <formula>$F42="Pausada"</formula>
    </cfRule>
    <cfRule type="expression" dxfId="29593" priority="1569">
      <formula>$F42="Para hoy"</formula>
    </cfRule>
    <cfRule type="expression" dxfId="29592" priority="1570">
      <formula>$F42="En curso"</formula>
    </cfRule>
  </conditionalFormatting>
  <conditionalFormatting sqref="E65">
    <cfRule type="expression" dxfId="29591" priority="853">
      <formula>$F62="En curso"</formula>
    </cfRule>
    <cfRule type="expression" dxfId="29590" priority="841">
      <formula>$F61="Vencida"</formula>
    </cfRule>
    <cfRule type="expression" dxfId="29589" priority="842">
      <formula>$F61="Cancelada"</formula>
    </cfRule>
    <cfRule type="expression" dxfId="29588" priority="843">
      <formula>$F61="Pausada"</formula>
    </cfRule>
    <cfRule type="expression" dxfId="29587" priority="855">
      <formula>(#REF!=0)*(#REF!&lt;&gt;"")*(LEN(#REF!)=0)*(($F62="")+($F62="En curso"))</formula>
    </cfRule>
    <cfRule type="expression" dxfId="29586" priority="844">
      <formula>$F61="Para hoy"</formula>
    </cfRule>
    <cfRule type="expression" dxfId="29585" priority="847">
      <formula>(#REF!=0)*(#REF!&lt;&gt;"")*(LEN(#REF!)=0)*(($F61="")+($F61="En curso"))</formula>
    </cfRule>
    <cfRule type="expression" dxfId="29584" priority="846">
      <formula>$F61="Completada"</formula>
    </cfRule>
    <cfRule type="expression" dxfId="29583" priority="845">
      <formula>$F61="En curso"</formula>
    </cfRule>
    <cfRule type="expression" dxfId="29582" priority="854">
      <formula>$F62="Completada"</formula>
    </cfRule>
    <cfRule type="expression" dxfId="29581" priority="856">
      <formula>(#REF!&lt;0)*(LEN(#REF!)=0)*(($F62="")+($F62="En curso"))</formula>
    </cfRule>
    <cfRule type="expression" dxfId="29580" priority="852">
      <formula>$F62="Para hoy"</formula>
    </cfRule>
    <cfRule type="expression" dxfId="29579" priority="851">
      <formula>$F62="Pausada"</formula>
    </cfRule>
    <cfRule type="expression" dxfId="29578" priority="850">
      <formula>$F62="Cancelada"</formula>
    </cfRule>
    <cfRule type="expression" dxfId="29577" priority="849">
      <formula>$F62="Vencida"</formula>
    </cfRule>
    <cfRule type="expression" dxfId="29576" priority="848">
      <formula>(#REF!&lt;0)*(LEN(#REF!)=0)*(($F61="")+($F61="En curso"))</formula>
    </cfRule>
  </conditionalFormatting>
  <conditionalFormatting sqref="E66:E69">
    <cfRule type="expression" dxfId="29575" priority="1577">
      <formula>#REF!="Para hoy"</formula>
    </cfRule>
    <cfRule type="expression" dxfId="29574" priority="1576">
      <formula>#REF!="Pausada"</formula>
    </cfRule>
    <cfRule type="expression" dxfId="29573" priority="1575">
      <formula>#REF!="Cancelada"</formula>
    </cfRule>
    <cfRule type="expression" dxfId="29572" priority="1581">
      <formula>(#REF!&lt;0)*(LEN(#REF!)=0)*((#REF!="")+(#REF!="En curso"))</formula>
    </cfRule>
    <cfRule type="expression" dxfId="29571" priority="1580">
      <formula>(#REF!=0)*(#REF!&lt;&gt;"")*(LEN(#REF!)=0)*((#REF!="")+(#REF!="En curso"))</formula>
    </cfRule>
    <cfRule type="expression" dxfId="29570" priority="1579">
      <formula>#REF!="Completada"</formula>
    </cfRule>
    <cfRule type="expression" dxfId="29569" priority="1578">
      <formula>#REF!="En curso"</formula>
    </cfRule>
    <cfRule type="expression" dxfId="29568" priority="1574">
      <formula>#REF!="Vencida"</formula>
    </cfRule>
  </conditionalFormatting>
  <conditionalFormatting sqref="E74">
    <cfRule type="expression" dxfId="29567" priority="1427">
      <formula>$F74="Cancelada"</formula>
    </cfRule>
    <cfRule type="expression" dxfId="29566" priority="1433">
      <formula>(#REF!&lt;0)*(LEN(#REF!)=0)*(($F74="")+($F74="En curso"))</formula>
    </cfRule>
    <cfRule type="expression" dxfId="29565" priority="1432">
      <formula>(#REF!=0)*(#REF!&lt;&gt;"")*(LEN(#REF!)=0)*(($F74="")+($F74="En curso"))</formula>
    </cfRule>
    <cfRule type="expression" dxfId="29564" priority="1431">
      <formula>$F74="Completada"</formula>
    </cfRule>
    <cfRule type="expression" dxfId="29563" priority="1430">
      <formula>$F74="En curso"</formula>
    </cfRule>
    <cfRule type="expression" dxfId="29562" priority="1429">
      <formula>$F74="Para hoy"</formula>
    </cfRule>
    <cfRule type="expression" dxfId="29561" priority="1428">
      <formula>$F74="Pausada"</formula>
    </cfRule>
    <cfRule type="expression" dxfId="29560" priority="1426">
      <formula>$F74="Vencida"</formula>
    </cfRule>
  </conditionalFormatting>
  <conditionalFormatting sqref="F4:F18">
    <cfRule type="expression" dxfId="29559" priority="67">
      <formula>$F4="Cancelada"</formula>
    </cfRule>
    <cfRule type="expression" dxfId="29558" priority="68">
      <formula>$F4="Pausada"</formula>
    </cfRule>
    <cfRule type="expression" dxfId="29557" priority="69">
      <formula>$F4="Para hoy"</formula>
    </cfRule>
    <cfRule type="expression" dxfId="29556" priority="70">
      <formula>$F4="En curso"</formula>
    </cfRule>
    <cfRule type="expression" dxfId="29555" priority="66">
      <formula>$F4="Vencida"</formula>
    </cfRule>
    <cfRule type="expression" dxfId="29554" priority="71">
      <formula>$F4="Completada"</formula>
    </cfRule>
    <cfRule type="expression" dxfId="29553" priority="72">
      <formula>(#REF!=0)*(#REF!&lt;&gt;"")*(LEN(#REF!)=0)*(($F4="")+($F4="En curso"))</formula>
    </cfRule>
    <cfRule type="expression" dxfId="29552" priority="73">
      <formula>(#REF!&lt;0)*(LEN(#REF!)=0)*(($F4="")+($F4="En curso"))</formula>
    </cfRule>
  </conditionalFormatting>
  <conditionalFormatting sqref="F23:F26">
    <cfRule type="expression" dxfId="29551" priority="599">
      <formula>(#REF!=0)*(#REF!&lt;&gt;"")*(LEN(#REF!)=0)*(($F23="")+($F23="En curso"))</formula>
    </cfRule>
    <cfRule type="expression" dxfId="29550" priority="598">
      <formula>$F23="Completada"</formula>
    </cfRule>
    <cfRule type="expression" dxfId="29549" priority="597">
      <formula>$F23="En curso"</formula>
    </cfRule>
    <cfRule type="expression" dxfId="29548" priority="596">
      <formula>$F23="Para hoy"</formula>
    </cfRule>
    <cfRule type="expression" dxfId="29547" priority="595">
      <formula>$F23="Pausada"</formula>
    </cfRule>
    <cfRule type="expression" dxfId="29546" priority="594">
      <formula>$F23="Cancelada"</formula>
    </cfRule>
    <cfRule type="expression" dxfId="29545" priority="593">
      <formula>$F23="Vencida"</formula>
    </cfRule>
    <cfRule type="expression" dxfId="29544" priority="600">
      <formula>(#REF!&lt;0)*(LEN(#REF!)=0)*(($F23="")+($F23="En curso"))</formula>
    </cfRule>
  </conditionalFormatting>
  <conditionalFormatting sqref="F28:F36">
    <cfRule type="expression" dxfId="29543" priority="1049">
      <formula>$F28="Vencida"</formula>
    </cfRule>
    <cfRule type="expression" dxfId="29542" priority="1051">
      <formula>$F28="Pausada"</formula>
    </cfRule>
    <cfRule type="expression" dxfId="29541" priority="1050">
      <formula>$F28="Cancelada"</formula>
    </cfRule>
    <cfRule type="expression" dxfId="29540" priority="1052">
      <formula>$F28="Para hoy"</formula>
    </cfRule>
    <cfRule type="expression" dxfId="29539" priority="1053">
      <formula>$F28="En curso"</formula>
    </cfRule>
    <cfRule type="expression" dxfId="29538" priority="1054">
      <formula>$F28="Completada"</formula>
    </cfRule>
    <cfRule type="expression" dxfId="29537" priority="1055">
      <formula>(#REF!=0)*(#REF!&lt;&gt;"")*(LEN(#REF!)=0)*(($F28="")+($F28="En curso"))</formula>
    </cfRule>
    <cfRule type="expression" dxfId="29536" priority="1056">
      <formula>(#REF!&lt;0)*(LEN(#REF!)=0)*(($F28="")+($F28="En curso"))</formula>
    </cfRule>
  </conditionalFormatting>
  <conditionalFormatting sqref="F41:F54">
    <cfRule type="expression" dxfId="29535" priority="731">
      <formula>$F41="Vencida"</formula>
    </cfRule>
    <cfRule type="expression" dxfId="29534" priority="737">
      <formula>(#REF!=0)*(#REF!&lt;&gt;"")*(LEN(#REF!)=0)*(($F41="")+($F41="En curso"))</formula>
    </cfRule>
    <cfRule type="expression" dxfId="29533" priority="735">
      <formula>$F41="En curso"</formula>
    </cfRule>
    <cfRule type="expression" dxfId="29532" priority="736">
      <formula>$F41="Completada"</formula>
    </cfRule>
    <cfRule type="expression" dxfId="29531" priority="734">
      <formula>$F41="Para hoy"</formula>
    </cfRule>
    <cfRule type="expression" dxfId="29530" priority="733">
      <formula>$F41="Pausada"</formula>
    </cfRule>
    <cfRule type="expression" dxfId="29529" priority="738">
      <formula>(#REF!&lt;0)*(LEN(#REF!)=0)*(($F41="")+($F41="En curso"))</formula>
    </cfRule>
    <cfRule type="expression" dxfId="29528" priority="732">
      <formula>$F41="Cancelada"</formula>
    </cfRule>
  </conditionalFormatting>
  <conditionalFormatting sqref="F61:F68">
    <cfRule type="expression" dxfId="29527" priority="864">
      <formula>(#REF!&lt;0)*(LEN(#REF!)=0)*(($F61="")+($F61="En curso"))</formula>
    </cfRule>
    <cfRule type="expression" dxfId="29526" priority="863">
      <formula>(#REF!=0)*(#REF!&lt;&gt;"")*(LEN(#REF!)=0)*(($F61="")+($F61="En curso"))</formula>
    </cfRule>
    <cfRule type="expression" dxfId="29525" priority="862">
      <formula>$F61="Completada"</formula>
    </cfRule>
    <cfRule type="expression" dxfId="29524" priority="861">
      <formula>$F61="En curso"</formula>
    </cfRule>
    <cfRule type="expression" dxfId="29523" priority="860">
      <formula>$F61="Para hoy"</formula>
    </cfRule>
    <cfRule type="expression" dxfId="29522" priority="857">
      <formula>$F61="Vencida"</formula>
    </cfRule>
    <cfRule type="expression" dxfId="29521" priority="858">
      <formula>$F61="Cancelada"</formula>
    </cfRule>
    <cfRule type="expression" dxfId="29520" priority="859">
      <formula>$F61="Pausada"</formula>
    </cfRule>
  </conditionalFormatting>
  <conditionalFormatting sqref="G4:G11">
    <cfRule type="expression" dxfId="29519" priority="1245">
      <formula>(#REF!&lt;0)*(LEN(#REF!)=0)*((#REF!="")+(#REF!="En curso"))</formula>
    </cfRule>
    <cfRule type="expression" dxfId="29518" priority="1244">
      <formula>(#REF!=0)*(#REF!&lt;&gt;"")*(LEN(#REF!)=0)*((#REF!="")+(#REF!="En curso"))</formula>
    </cfRule>
    <cfRule type="expression" dxfId="29517" priority="1243">
      <formula>#REF!="Completada"</formula>
    </cfRule>
    <cfRule type="expression" dxfId="29516" priority="1242">
      <formula>#REF!="En curso"</formula>
    </cfRule>
    <cfRule type="expression" dxfId="29515" priority="1241">
      <formula>#REF!="Para hoy"</formula>
    </cfRule>
    <cfRule type="expression" dxfId="29514" priority="1240">
      <formula>#REF!="Pausada"</formula>
    </cfRule>
    <cfRule type="expression" dxfId="29513" priority="1239">
      <formula>#REF!="Cancelada"</formula>
    </cfRule>
    <cfRule type="expression" dxfId="29512" priority="1238">
      <formula>#REF!="Vencida"</formula>
    </cfRule>
  </conditionalFormatting>
  <conditionalFormatting sqref="G5">
    <cfRule type="expression" dxfId="29511" priority="1232">
      <formula>#REF!="Pausada"</formula>
    </cfRule>
    <cfRule type="expression" dxfId="29510" priority="1233">
      <formula>#REF!="Para hoy"</formula>
    </cfRule>
    <cfRule type="expression" dxfId="29509" priority="1234">
      <formula>#REF!="En curso"</formula>
    </cfRule>
    <cfRule type="expression" dxfId="29508" priority="1235">
      <formula>#REF!="Completada"</formula>
    </cfRule>
    <cfRule type="expression" dxfId="29507" priority="1236">
      <formula>(#REF!=0)*(#REF!&lt;&gt;"")*(LEN(#REF!)=0)*((#REF!="")+(#REF!="En curso"))</formula>
    </cfRule>
    <cfRule type="expression" dxfId="29506" priority="1237">
      <formula>(#REF!&lt;0)*(LEN(#REF!)=0)*((#REF!="")+(#REF!="En curso"))</formula>
    </cfRule>
    <cfRule type="expression" dxfId="29505" priority="1231">
      <formula>#REF!="Cancelada"</formula>
    </cfRule>
    <cfRule type="expression" dxfId="29504" priority="1230">
      <formula>#REF!="Vencida"</formula>
    </cfRule>
  </conditionalFormatting>
  <conditionalFormatting sqref="G7">
    <cfRule type="expression" dxfId="29503" priority="146">
      <formula>(#REF!&lt;0)*(LEN(#REF!)=0)*((#REF!="")+(#REF!="En curso"))</formula>
    </cfRule>
    <cfRule type="expression" dxfId="29502" priority="140">
      <formula>#REF!="Cancelada"</formula>
    </cfRule>
    <cfRule type="expression" dxfId="29501" priority="145">
      <formula>(#REF!=0)*(#REF!&lt;&gt;"")*(LEN(#REF!)=0)*((#REF!="")+(#REF!="En curso"))</formula>
    </cfRule>
    <cfRule type="expression" dxfId="29500" priority="143">
      <formula>#REF!="En curso"</formula>
    </cfRule>
    <cfRule type="expression" dxfId="29499" priority="141">
      <formula>#REF!="Pausada"</formula>
    </cfRule>
    <cfRule type="expression" dxfId="29498" priority="144">
      <formula>#REF!="Completada"</formula>
    </cfRule>
    <cfRule type="expression" dxfId="29497" priority="142">
      <formula>#REF!="Para hoy"</formula>
    </cfRule>
    <cfRule type="expression" dxfId="29496" priority="139">
      <formula>#REF!="Vencida"</formula>
    </cfRule>
  </conditionalFormatting>
  <conditionalFormatting sqref="G23:G24">
    <cfRule type="expression" dxfId="29495" priority="655">
      <formula>(#REF!=0)*(#REF!&lt;&gt;"")*(LEN(#REF!)=0)*((#REF!="")+(#REF!="En curso"))</formula>
    </cfRule>
    <cfRule type="expression" dxfId="29494" priority="650">
      <formula>#REF!="Cancelada"</formula>
    </cfRule>
    <cfRule type="expression" dxfId="29493" priority="649">
      <formula>#REF!="Vencida"</formula>
    </cfRule>
    <cfRule type="expression" dxfId="29492" priority="651">
      <formula>#REF!="Pausada"</formula>
    </cfRule>
    <cfRule type="expression" dxfId="29491" priority="652">
      <formula>#REF!="Para hoy"</formula>
    </cfRule>
    <cfRule type="expression" dxfId="29490" priority="653">
      <formula>#REF!="En curso"</formula>
    </cfRule>
    <cfRule type="expression" dxfId="29489" priority="654">
      <formula>#REF!="Completada"</formula>
    </cfRule>
    <cfRule type="expression" dxfId="29488" priority="656">
      <formula>(#REF!&lt;0)*(LEN(#REF!)=0)*((#REF!="")+(#REF!="En curso"))</formula>
    </cfRule>
  </conditionalFormatting>
  <conditionalFormatting sqref="G23:G26">
    <cfRule type="expression" dxfId="29487" priority="664">
      <formula>(#REF!&lt;0)*(LEN(#REF!)=0)*((#REF!="")+(#REF!="En curso"))</formula>
    </cfRule>
    <cfRule type="expression" dxfId="29486" priority="661">
      <formula>#REF!="En curso"</formula>
    </cfRule>
    <cfRule type="expression" dxfId="29485" priority="657">
      <formula>#REF!="Vencida"</formula>
    </cfRule>
    <cfRule type="expression" dxfId="29484" priority="662">
      <formula>#REF!="Completada"</formula>
    </cfRule>
    <cfRule type="expression" dxfId="29483" priority="663">
      <formula>(#REF!=0)*(#REF!&lt;&gt;"")*(LEN(#REF!)=0)*((#REF!="")+(#REF!="En curso"))</formula>
    </cfRule>
    <cfRule type="expression" dxfId="29482" priority="660">
      <formula>#REF!="Para hoy"</formula>
    </cfRule>
    <cfRule type="expression" dxfId="29481" priority="658">
      <formula>#REF!="Cancelada"</formula>
    </cfRule>
    <cfRule type="expression" dxfId="29480" priority="659">
      <formula>#REF!="Pausada"</formula>
    </cfRule>
  </conditionalFormatting>
  <conditionalFormatting sqref="G25">
    <cfRule type="expression" dxfId="29479" priority="1476">
      <formula>(#REF!=0)*(#REF!&lt;&gt;"")*(LEN(#REF!)=0)*((#REF!="")+(#REF!="En curso"))</formula>
    </cfRule>
    <cfRule type="expression" dxfId="29478" priority="672">
      <formula>#REF!="Completada"</formula>
    </cfRule>
    <cfRule type="expression" dxfId="29477" priority="671">
      <formula>#REF!="En curso"</formula>
    </cfRule>
    <cfRule type="expression" dxfId="29476" priority="673">
      <formula>(#REF!=0)*(#REF!&lt;&gt;"")*(LEN(#REF!)=0)*((#REF!="")+(#REF!="En curso"))</formula>
    </cfRule>
    <cfRule type="expression" dxfId="29475" priority="1477">
      <formula>(#REF!&lt;0)*(LEN(#REF!)=0)*((#REF!="")+(#REF!="En curso"))</formula>
    </cfRule>
    <cfRule type="expression" dxfId="29474" priority="669">
      <formula>#REF!="Pausada"</formula>
    </cfRule>
    <cfRule type="expression" dxfId="29473" priority="668">
      <formula>#REF!="Cancelada"</formula>
    </cfRule>
    <cfRule type="expression" dxfId="29472" priority="667">
      <formula>#REF!="Vencida"</formula>
    </cfRule>
    <cfRule type="expression" dxfId="29471" priority="674">
      <formula>(#REF!&lt;0)*(LEN(#REF!)=0)*((#REF!="")+(#REF!="En curso"))</formula>
    </cfRule>
    <cfRule type="expression" dxfId="29470" priority="1470">
      <formula>#REF!="Vencida"</formula>
    </cfRule>
    <cfRule type="expression" dxfId="29469" priority="1471">
      <formula>#REF!="Cancelada"</formula>
    </cfRule>
    <cfRule type="expression" dxfId="29468" priority="1472">
      <formula>#REF!="Pausada"</formula>
    </cfRule>
    <cfRule type="expression" dxfId="29467" priority="1473">
      <formula>#REF!="Para hoy"</formula>
    </cfRule>
    <cfRule type="expression" dxfId="29466" priority="670">
      <formula>#REF!="Para hoy"</formula>
    </cfRule>
    <cfRule type="expression" dxfId="29465" priority="1474">
      <formula>#REF!="En curso"</formula>
    </cfRule>
    <cfRule type="expression" dxfId="29464" priority="1475">
      <formula>#REF!="Completada"</formula>
    </cfRule>
  </conditionalFormatting>
  <conditionalFormatting sqref="G28:G36">
    <cfRule type="expression" dxfId="29463" priority="1493">
      <formula>(#REF!&lt;0)*(LEN(#REF!)=0)*((#REF!="")+(#REF!="En curso"))</formula>
    </cfRule>
    <cfRule type="expression" dxfId="29462" priority="1488">
      <formula>#REF!="Pausada"</formula>
    </cfRule>
    <cfRule type="expression" dxfId="29461" priority="1487">
      <formula>#REF!="Cancelada"</formula>
    </cfRule>
    <cfRule type="expression" dxfId="29460" priority="1486">
      <formula>#REF!="Vencida"</formula>
    </cfRule>
    <cfRule type="expression" dxfId="29459" priority="1492">
      <formula>(#REF!=0)*(#REF!&lt;&gt;"")*(LEN(#REF!)=0)*((#REF!="")+(#REF!="En curso"))</formula>
    </cfRule>
    <cfRule type="expression" dxfId="29458" priority="1491">
      <formula>#REF!="Completada"</formula>
    </cfRule>
    <cfRule type="expression" dxfId="29457" priority="1490">
      <formula>#REF!="En curso"</formula>
    </cfRule>
    <cfRule type="expression" dxfId="29456" priority="1489">
      <formula>#REF!="Para hoy"</formula>
    </cfRule>
  </conditionalFormatting>
  <conditionalFormatting sqref="G30">
    <cfRule type="expression" dxfId="29455" priority="1294">
      <formula>#REF!="Vencida"</formula>
    </cfRule>
    <cfRule type="expression" dxfId="29454" priority="1301">
      <formula>(#REF!&lt;0)*(LEN(#REF!)=0)*((#REF!="")+(#REF!="En curso"))</formula>
    </cfRule>
    <cfRule type="expression" dxfId="29453" priority="1298">
      <formula>#REF!="En curso"</formula>
    </cfRule>
    <cfRule type="expression" dxfId="29452" priority="1300">
      <formula>(#REF!=0)*(#REF!&lt;&gt;"")*(LEN(#REF!)=0)*((#REF!="")+(#REF!="En curso"))</formula>
    </cfRule>
    <cfRule type="expression" dxfId="29451" priority="1297">
      <formula>#REF!="Para hoy"</formula>
    </cfRule>
    <cfRule type="expression" dxfId="29450" priority="1296">
      <formula>#REF!="Pausada"</formula>
    </cfRule>
    <cfRule type="expression" dxfId="29449" priority="1295">
      <formula>#REF!="Cancelada"</formula>
    </cfRule>
    <cfRule type="expression" dxfId="29448" priority="1299">
      <formula>#REF!="Completada"</formula>
    </cfRule>
  </conditionalFormatting>
  <conditionalFormatting sqref="G41">
    <cfRule type="expression" dxfId="29447" priority="825">
      <formula>#REF!="Pausada"</formula>
    </cfRule>
    <cfRule type="expression" dxfId="29446" priority="826">
      <formula>#REF!="Para hoy"</formula>
    </cfRule>
    <cfRule type="expression" dxfId="29445" priority="830">
      <formula>(#REF!&lt;0)*(LEN(#REF!)=0)*((#REF!="")+(#REF!="En curso"))</formula>
    </cfRule>
    <cfRule type="expression" dxfId="29444" priority="829">
      <formula>(#REF!=0)*(#REF!&lt;&gt;"")*(LEN(#REF!)=0)*((#REF!="")+(#REF!="En curso"))</formula>
    </cfRule>
    <cfRule type="expression" dxfId="29443" priority="827">
      <formula>#REF!="En curso"</formula>
    </cfRule>
    <cfRule type="expression" dxfId="29442" priority="828">
      <formula>#REF!="Completada"</formula>
    </cfRule>
    <cfRule type="expression" dxfId="29441" priority="823">
      <formula>#REF!="Vencida"</formula>
    </cfRule>
    <cfRule type="expression" dxfId="29440" priority="824">
      <formula>#REF!="Cancelada"</formula>
    </cfRule>
  </conditionalFormatting>
  <conditionalFormatting sqref="G41:G43">
    <cfRule type="expression" dxfId="29439" priority="775">
      <formula>#REF!="En curso"</formula>
    </cfRule>
    <cfRule type="expression" dxfId="29438" priority="771">
      <formula>#REF!="Vencida"</formula>
    </cfRule>
    <cfRule type="expression" dxfId="29437" priority="778">
      <formula>(#REF!&lt;0)*(LEN(#REF!)=0)*((#REF!="")+(#REF!="En curso"))</formula>
    </cfRule>
    <cfRule type="expression" dxfId="29436" priority="774">
      <formula>#REF!="Para hoy"</formula>
    </cfRule>
    <cfRule type="expression" dxfId="29435" priority="773">
      <formula>#REF!="Pausada"</formula>
    </cfRule>
    <cfRule type="expression" dxfId="29434" priority="772">
      <formula>#REF!="Cancelada"</formula>
    </cfRule>
    <cfRule type="expression" dxfId="29433" priority="776">
      <formula>#REF!="Completada"</formula>
    </cfRule>
    <cfRule type="expression" dxfId="29432" priority="777">
      <formula>(#REF!=0)*(#REF!&lt;&gt;"")*(LEN(#REF!)=0)*((#REF!="")+(#REF!="En curso"))</formula>
    </cfRule>
  </conditionalFormatting>
  <conditionalFormatting sqref="G42">
    <cfRule type="expression" dxfId="29431" priority="770">
      <formula>(#REF!&lt;0)*(LEN(#REF!)=0)*((#REF!="")+(#REF!="En curso"))</formula>
    </cfRule>
    <cfRule type="expression" dxfId="29430" priority="763">
      <formula>#REF!="Vencida"</formula>
    </cfRule>
    <cfRule type="expression" dxfId="29429" priority="764">
      <formula>#REF!="Cancelada"</formula>
    </cfRule>
    <cfRule type="expression" dxfId="29428" priority="765">
      <formula>#REF!="Pausada"</formula>
    </cfRule>
    <cfRule type="expression" dxfId="29427" priority="766">
      <formula>#REF!="Para hoy"</formula>
    </cfRule>
    <cfRule type="expression" dxfId="29426" priority="767">
      <formula>#REF!="En curso"</formula>
    </cfRule>
    <cfRule type="expression" dxfId="29425" priority="769">
      <formula>(#REF!=0)*(#REF!&lt;&gt;"")*(LEN(#REF!)=0)*((#REF!="")+(#REF!="En curso"))</formula>
    </cfRule>
    <cfRule type="expression" dxfId="29424" priority="768">
      <formula>#REF!="Completada"</formula>
    </cfRule>
  </conditionalFormatting>
  <conditionalFormatting sqref="G43:G53">
    <cfRule type="expression" dxfId="29423" priority="1218">
      <formula>#REF!="Pausada"</formula>
    </cfRule>
    <cfRule type="expression" dxfId="29422" priority="1216">
      <formula>#REF!="Vencida"</formula>
    </cfRule>
    <cfRule type="expression" dxfId="29421" priority="1217">
      <formula>#REF!="Cancelada"</formula>
    </cfRule>
    <cfRule type="expression" dxfId="29420" priority="1220">
      <formula>#REF!="En curso"</formula>
    </cfRule>
    <cfRule type="expression" dxfId="29419" priority="1219">
      <formula>#REF!="Para hoy"</formula>
    </cfRule>
    <cfRule type="expression" dxfId="29418" priority="1221">
      <formula>#REF!="Completada"</formula>
    </cfRule>
    <cfRule type="expression" dxfId="29417" priority="1222">
      <formula>(#REF!=0)*(#REF!&lt;&gt;"")*(LEN(#REF!)=0)*((#REF!="")+(#REF!="En curso"))</formula>
    </cfRule>
    <cfRule type="expression" dxfId="29416" priority="1223">
      <formula>(#REF!&lt;0)*(LEN(#REF!)=0)*((#REF!="")+(#REF!="En curso"))</formula>
    </cfRule>
  </conditionalFormatting>
  <conditionalFormatting sqref="G61:G68">
    <cfRule type="expression" dxfId="29415" priority="880">
      <formula>(#REF!&lt;0)*(LEN(#REF!)=0)*((#REF!="")+(#REF!="En curso"))</formula>
    </cfRule>
    <cfRule type="expression" dxfId="29414" priority="876">
      <formula>#REF!="Para hoy"</formula>
    </cfRule>
    <cfRule type="expression" dxfId="29413" priority="877">
      <formula>#REF!="En curso"</formula>
    </cfRule>
    <cfRule type="expression" dxfId="29412" priority="875">
      <formula>#REF!="Pausada"</formula>
    </cfRule>
    <cfRule type="expression" dxfId="29411" priority="878">
      <formula>#REF!="Completada"</formula>
    </cfRule>
    <cfRule type="expression" dxfId="29410" priority="874">
      <formula>#REF!="Cancelada"</formula>
    </cfRule>
    <cfRule type="expression" dxfId="29409" priority="873">
      <formula>#REF!="Vencida"</formula>
    </cfRule>
    <cfRule type="expression" dxfId="29408" priority="879">
      <formula>(#REF!=0)*(#REF!&lt;&gt;"")*(LEN(#REF!)=0)*((#REF!="")+(#REF!="En curso"))</formula>
    </cfRule>
  </conditionalFormatting>
  <conditionalFormatting sqref="G65">
    <cfRule type="expression" dxfId="29407" priority="866">
      <formula>#REF!="Cancelada"</formula>
    </cfRule>
    <cfRule type="expression" dxfId="29406" priority="865">
      <formula>#REF!="Vencida"</formula>
    </cfRule>
    <cfRule type="expression" dxfId="29405" priority="872">
      <formula>(#REF!&lt;0)*(LEN(#REF!)=0)*((#REF!="")+(#REF!="En curso"))</formula>
    </cfRule>
    <cfRule type="expression" dxfId="29404" priority="871">
      <formula>(#REF!=0)*(#REF!&lt;&gt;"")*(LEN(#REF!)=0)*((#REF!="")+(#REF!="En curso"))</formula>
    </cfRule>
    <cfRule type="expression" dxfId="29403" priority="870">
      <formula>#REF!="Completada"</formula>
    </cfRule>
    <cfRule type="expression" dxfId="29402" priority="869">
      <formula>#REF!="En curso"</formula>
    </cfRule>
    <cfRule type="expression" dxfId="29401" priority="868">
      <formula>#REF!="Para hoy"</formula>
    </cfRule>
    <cfRule type="expression" dxfId="29400" priority="867">
      <formula>#REF!="Pausada"</formula>
    </cfRule>
  </conditionalFormatting>
  <dataValidations count="11">
    <dataValidation allowBlank="1" showInputMessage="1" showErrorMessage="1" prompt="Escriba las notas en esta columna, debajo de este encabezado." sqref="G3:G4 G44:G53 G66:G68 G22 G29 G31:G36 G40 G60:G64 G8:G11" xr:uid="{C7176EC5-060B-4CDB-A28F-8550F386A7CF}"/>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2:E22 B40:E40 B60:E60 C66:D68 D66:D69 C35:D36 C46" xr:uid="{6A95F15A-2696-48D8-AA08-385D5EFD1023}"/>
    <dataValidation allowBlank="1" showInputMessage="1" showErrorMessage="1" prompt="Seleccione el estado en esta columna, debajo de este encabezado. Presione ALT+FLECHA ABAJO para mostrar las opciones y, después, FLECHA ABAJO y ENTRAR para realizar la selección." sqref="F3 F46 F22 F36 F44 F60:F64 F66:F68 F40" xr:uid="{34C16824-90BC-438C-B209-9A73A3169F41}"/>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1 A39 A59" xr:uid="{283F1B18-ECB9-4990-A190-7DE184248817}"/>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1:E21 B39:E39 B59:E59" xr:uid="{6F3E4BA6-298E-4C94-8C32-C94E4D7CDA79}"/>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3 B32 B65:B69 B35:B36 B43 B30 B62 B41 B25" xr:uid="{BB934CF6-8623-48C0-B15C-A9432B209437}">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5:C68 C41:C53 C61:C62 C23:C26 C28:C36 C4:C18" xr:uid="{610D7D71-E910-48F6-BFAC-26461192C127}">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66:F68 F46 F36 F44 F61:F64" xr:uid="{5C9560B0-951B-40F6-9F08-4744F23A0B8B}">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32:E36 E65:E69 E41:E53 E61:E62 E23:E26 E28:E30 E19 E13:E16 E4:E6 E7:E11" xr:uid="{71119C91-F29D-470C-B4C6-001FFC450454}"/>
    <dataValidation type="list" errorStyle="warning" allowBlank="1" showInputMessage="1" showErrorMessage="1" error="Seleccione un estado de la lista. Seleccione CANCELAR, presione ALT+FLECHA ABAJO para mostrar las opciones y, después, FLECHA ABAJO y ENTRAR para realizar la selección." sqref="F45 F47:F54 F41:F43 F65 F23:F26 F28:F35 F4:F18" xr:uid="{81C2D134-7BA7-4DAE-905F-5175F64DB51A}">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3:B34 B61 B31 B54:B55 B44:B52 B63:B64 B42 B23:B24 B28:B29 B26 B4:B9" xr:uid="{F16F7487-70B6-4500-81F3-8521C529A5EE}">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F1C3-81B0-467E-BF41-ED73FCBA63B0}">
  <sheetPr>
    <tabColor theme="4"/>
    <pageSetUpPr autoPageBreaks="0" fitToPage="1"/>
  </sheetPr>
  <dimension ref="A1:Q83"/>
  <sheetViews>
    <sheetView showGridLines="0" zoomScale="90" zoomScaleNormal="90" workbookViewId="0">
      <selection activeCell="A15" sqref="A15:XFD15"/>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208</v>
      </c>
      <c r="C1" s="430"/>
      <c r="D1" s="430"/>
      <c r="E1" s="430"/>
      <c r="F1" s="425"/>
      <c r="G1" s="425"/>
      <c r="H1" s="425"/>
      <c r="I1" s="425"/>
      <c r="J1" s="425"/>
      <c r="K1" s="425"/>
      <c r="L1" s="425"/>
      <c r="M1" s="425"/>
      <c r="N1" s="425"/>
      <c r="O1" s="425"/>
      <c r="P1" s="425"/>
      <c r="Q1" s="425"/>
    </row>
    <row r="2" spans="1:17" s="14" customFormat="1" ht="34.5">
      <c r="A2" s="12"/>
      <c r="B2" s="431" t="s">
        <v>209</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3" customFormat="1" ht="16.899999999999999" customHeight="1">
      <c r="A4" s="158"/>
      <c r="B4" s="159"/>
      <c r="C4" s="160"/>
      <c r="D4" s="161" t="s">
        <v>122</v>
      </c>
      <c r="E4" s="160"/>
      <c r="F4" s="161"/>
      <c r="G4" s="162"/>
      <c r="H4" s="158"/>
      <c r="I4" s="161"/>
      <c r="J4" s="158"/>
      <c r="K4" s="158"/>
      <c r="L4" s="158"/>
      <c r="M4" s="158"/>
      <c r="N4" s="158"/>
      <c r="O4" s="158"/>
      <c r="P4" s="158"/>
      <c r="Q4" s="158"/>
    </row>
    <row r="5" spans="1:17" s="163" customFormat="1">
      <c r="A5" s="158"/>
      <c r="B5" s="159"/>
      <c r="C5" s="160"/>
      <c r="D5" s="161" t="s">
        <v>124</v>
      </c>
      <c r="E5" s="160">
        <v>4.7</v>
      </c>
      <c r="F5" s="161"/>
      <c r="G5" s="164"/>
      <c r="H5" s="158"/>
      <c r="I5" s="161"/>
      <c r="J5" s="158"/>
      <c r="K5" s="158"/>
      <c r="L5" s="158"/>
      <c r="M5" s="158"/>
      <c r="N5" s="158"/>
      <c r="O5" s="158"/>
      <c r="P5" s="158"/>
      <c r="Q5" s="158"/>
    </row>
    <row r="6" spans="1:17" s="163" customFormat="1" ht="30" customHeight="1">
      <c r="A6" s="158"/>
      <c r="B6" s="159"/>
      <c r="C6" s="160"/>
      <c r="D6" s="161" t="s">
        <v>161</v>
      </c>
      <c r="E6" s="160"/>
      <c r="F6" s="161"/>
      <c r="G6" s="166"/>
      <c r="H6" s="158"/>
      <c r="I6" s="161"/>
      <c r="J6" s="158"/>
      <c r="K6" s="158"/>
      <c r="L6" s="158"/>
      <c r="M6" s="158"/>
      <c r="N6" s="158"/>
      <c r="O6" s="158"/>
      <c r="P6" s="158"/>
      <c r="Q6" s="158"/>
    </row>
    <row r="7" spans="1:17" s="169" customFormat="1">
      <c r="A7" s="167"/>
      <c r="B7" s="168"/>
      <c r="C7" s="43"/>
      <c r="D7" s="44" t="s">
        <v>179</v>
      </c>
      <c r="E7" s="43">
        <v>10</v>
      </c>
      <c r="F7" s="44"/>
      <c r="G7" s="51" t="s">
        <v>180</v>
      </c>
      <c r="H7" s="167"/>
      <c r="I7" s="167"/>
      <c r="J7" s="167"/>
      <c r="K7" s="167"/>
      <c r="L7" s="167"/>
      <c r="M7" s="167"/>
      <c r="N7" s="167"/>
      <c r="O7" s="167"/>
      <c r="P7" s="167"/>
      <c r="Q7" s="167"/>
    </row>
    <row r="8" spans="1:17" s="121" customFormat="1">
      <c r="A8" s="114"/>
      <c r="B8" s="115"/>
      <c r="C8" s="116"/>
      <c r="D8" s="119" t="s">
        <v>183</v>
      </c>
      <c r="E8" s="116">
        <v>10</v>
      </c>
      <c r="F8" s="119"/>
      <c r="G8" s="124"/>
      <c r="H8" s="114"/>
      <c r="I8" s="119"/>
      <c r="J8" s="114"/>
      <c r="K8" s="114"/>
      <c r="L8" s="114"/>
      <c r="M8" s="114"/>
      <c r="N8" s="114"/>
      <c r="O8" s="114"/>
      <c r="P8" s="114"/>
      <c r="Q8" s="114"/>
    </row>
    <row r="9" spans="1:17" s="121" customFormat="1" ht="13.9" customHeight="1">
      <c r="A9" s="114"/>
      <c r="B9" s="115"/>
      <c r="C9" s="116"/>
      <c r="D9" s="119" t="s">
        <v>184</v>
      </c>
      <c r="E9" s="116">
        <v>5</v>
      </c>
      <c r="F9" s="119"/>
      <c r="G9" s="124"/>
      <c r="H9" s="114"/>
      <c r="I9" s="119"/>
      <c r="J9" s="114"/>
      <c r="K9" s="114"/>
      <c r="L9" s="114"/>
      <c r="M9" s="114"/>
      <c r="N9" s="114"/>
      <c r="O9" s="114"/>
      <c r="P9" s="114"/>
      <c r="Q9" s="114"/>
    </row>
    <row r="10" spans="1:17" s="169" customFormat="1">
      <c r="A10" s="167"/>
      <c r="B10" s="170"/>
      <c r="C10" s="43"/>
      <c r="D10" s="44" t="s">
        <v>210</v>
      </c>
      <c r="E10" s="43">
        <v>4</v>
      </c>
      <c r="F10" s="44"/>
      <c r="G10" s="50"/>
      <c r="H10" s="167"/>
      <c r="I10" s="167"/>
      <c r="J10" s="167"/>
      <c r="K10" s="167"/>
      <c r="L10" s="167"/>
      <c r="M10" s="167"/>
      <c r="N10" s="167"/>
      <c r="O10" s="167"/>
      <c r="P10" s="167"/>
      <c r="Q10" s="167"/>
    </row>
    <row r="11" spans="1:17" s="169" customFormat="1">
      <c r="A11" s="167"/>
      <c r="B11" s="168"/>
      <c r="C11" s="43"/>
      <c r="D11" s="44" t="s">
        <v>211</v>
      </c>
      <c r="E11" s="43">
        <v>0.5</v>
      </c>
      <c r="F11" s="44"/>
      <c r="G11" s="50"/>
      <c r="H11" s="167"/>
      <c r="I11" s="167"/>
      <c r="J11" s="167"/>
      <c r="K11" s="167"/>
      <c r="L11" s="167"/>
      <c r="M11" s="167"/>
      <c r="N11" s="167"/>
      <c r="O11" s="167"/>
      <c r="P11" s="167"/>
      <c r="Q11" s="167"/>
    </row>
    <row r="12" spans="1:17" s="169" customFormat="1">
      <c r="A12" s="167"/>
      <c r="B12" s="168"/>
      <c r="C12" s="43"/>
      <c r="D12" s="171" t="s">
        <v>212</v>
      </c>
      <c r="E12" s="43">
        <v>6</v>
      </c>
      <c r="F12" s="44"/>
      <c r="G12" s="50"/>
      <c r="H12" s="167"/>
      <c r="I12" s="167"/>
      <c r="J12" s="167"/>
      <c r="K12" s="167"/>
      <c r="L12" s="167"/>
      <c r="M12" s="167"/>
      <c r="N12" s="167"/>
      <c r="O12" s="167"/>
      <c r="P12" s="167"/>
      <c r="Q12" s="167"/>
    </row>
    <row r="13" spans="1:17" s="172" customFormat="1">
      <c r="B13" s="173"/>
      <c r="C13" s="174"/>
      <c r="D13" s="172" t="s">
        <v>213</v>
      </c>
      <c r="E13" s="174">
        <v>1</v>
      </c>
      <c r="G13" s="175"/>
    </row>
    <row r="14" spans="1:17" s="169" customFormat="1">
      <c r="A14" s="167"/>
      <c r="B14" s="168"/>
      <c r="C14" s="43"/>
      <c r="D14" s="44" t="s">
        <v>214</v>
      </c>
      <c r="E14" s="43">
        <v>5.3</v>
      </c>
      <c r="F14" s="44"/>
      <c r="G14" s="50"/>
      <c r="H14" s="167"/>
      <c r="I14" s="167"/>
      <c r="J14" s="167"/>
      <c r="K14" s="167"/>
      <c r="L14" s="167"/>
      <c r="M14" s="167"/>
      <c r="N14" s="167"/>
      <c r="O14" s="167"/>
      <c r="P14" s="167"/>
      <c r="Q14" s="167"/>
    </row>
    <row r="15" spans="1:17" s="169" customFormat="1">
      <c r="A15" s="167"/>
      <c r="B15" s="168"/>
      <c r="C15" s="43"/>
      <c r="D15" s="44" t="s">
        <v>215</v>
      </c>
      <c r="E15" s="43">
        <v>6.7</v>
      </c>
      <c r="F15" s="44"/>
      <c r="G15" s="50"/>
      <c r="H15" s="167"/>
      <c r="I15" s="167"/>
      <c r="J15" s="167"/>
      <c r="K15" s="167"/>
      <c r="L15" s="167"/>
      <c r="M15" s="167"/>
      <c r="N15" s="167"/>
      <c r="O15" s="167"/>
      <c r="P15" s="167"/>
      <c r="Q15" s="167"/>
    </row>
    <row r="16" spans="1:17" s="169" customFormat="1">
      <c r="A16" s="167"/>
      <c r="B16" s="168"/>
      <c r="C16" s="43"/>
      <c r="D16" s="44" t="s">
        <v>216</v>
      </c>
      <c r="E16" s="43">
        <v>2.2999999999999998</v>
      </c>
      <c r="F16" s="44"/>
      <c r="G16" s="50"/>
      <c r="H16" s="167"/>
      <c r="I16" s="167"/>
      <c r="J16" s="167"/>
      <c r="K16" s="167"/>
      <c r="L16" s="167"/>
      <c r="M16" s="167"/>
      <c r="N16" s="167"/>
      <c r="O16" s="167"/>
      <c r="P16" s="167"/>
      <c r="Q16" s="167"/>
    </row>
    <row r="17" spans="1:17" s="169" customFormat="1">
      <c r="A17" s="167"/>
      <c r="B17" s="168"/>
      <c r="C17" s="43"/>
      <c r="D17" s="44" t="s">
        <v>217</v>
      </c>
      <c r="E17" s="43">
        <v>9.3000000000000007</v>
      </c>
      <c r="F17" s="44"/>
      <c r="G17" s="50"/>
      <c r="H17" s="167"/>
      <c r="I17" s="167"/>
      <c r="J17" s="167"/>
      <c r="K17" s="167"/>
      <c r="L17" s="167"/>
      <c r="M17" s="167"/>
      <c r="N17" s="167"/>
      <c r="O17" s="167"/>
      <c r="P17" s="167"/>
      <c r="Q17" s="167"/>
    </row>
    <row r="18" spans="1:17" s="121" customFormat="1">
      <c r="A18" s="114"/>
      <c r="B18" s="114"/>
      <c r="C18" s="165"/>
      <c r="D18" s="119"/>
      <c r="E18" s="114"/>
      <c r="F18" s="119" t="s">
        <v>72</v>
      </c>
      <c r="G18" s="114"/>
      <c r="H18" s="114"/>
      <c r="I18" s="114"/>
      <c r="J18" s="114"/>
      <c r="K18" s="114"/>
      <c r="L18" s="114"/>
      <c r="M18" s="114"/>
      <c r="N18" s="114"/>
      <c r="O18" s="114"/>
      <c r="P18" s="114"/>
      <c r="Q18" s="114"/>
    </row>
    <row r="19" spans="1:17">
      <c r="A19" s="25"/>
      <c r="B19" s="25"/>
      <c r="C19" s="25"/>
      <c r="D19"/>
      <c r="E19" s="15">
        <f>SUM(E4:E18)</f>
        <v>64.8</v>
      </c>
      <c r="F19"/>
      <c r="G19" s="25"/>
      <c r="H19" s="25"/>
      <c r="I19" s="25"/>
      <c r="J19" s="25"/>
      <c r="K19" s="25"/>
      <c r="L19" s="25"/>
      <c r="M19" s="25"/>
      <c r="N19" s="25"/>
      <c r="O19" s="25"/>
      <c r="P19" s="25"/>
      <c r="Q19" s="25"/>
    </row>
    <row r="20" spans="1:17">
      <c r="A20" s="25"/>
      <c r="B20" s="25"/>
      <c r="C20" s="25"/>
      <c r="D20" s="25"/>
      <c r="E20" s="25"/>
      <c r="F20" s="25"/>
      <c r="G20" s="25"/>
      <c r="H20" s="25"/>
      <c r="I20" s="25"/>
      <c r="J20" s="25"/>
      <c r="K20" s="25"/>
      <c r="L20" s="25"/>
      <c r="M20" s="25"/>
      <c r="N20" s="25"/>
      <c r="O20" s="25"/>
      <c r="P20" s="25"/>
      <c r="Q20" s="25"/>
    </row>
    <row r="21" spans="1:17" s="14" customFormat="1" ht="34.5">
      <c r="A21" s="12"/>
      <c r="B21" s="431" t="s">
        <v>218</v>
      </c>
      <c r="C21" s="431"/>
      <c r="D21" s="431"/>
      <c r="E21" s="431"/>
      <c r="F21" s="13"/>
      <c r="G21" s="13"/>
      <c r="H21" s="13"/>
      <c r="I21" s="13"/>
      <c r="J21" s="13"/>
      <c r="K21" s="13"/>
    </row>
    <row r="22" spans="1:17" s="1" customFormat="1">
      <c r="A22" s="23"/>
      <c r="B22" s="148" t="s">
        <v>4</v>
      </c>
      <c r="C22" s="149" t="s">
        <v>5</v>
      </c>
      <c r="D22" s="149" t="s">
        <v>6</v>
      </c>
      <c r="E22" s="149" t="s">
        <v>7</v>
      </c>
      <c r="F22" s="150" t="s">
        <v>8</v>
      </c>
      <c r="G22" s="151" t="s">
        <v>9</v>
      </c>
      <c r="H22" s="23"/>
      <c r="I22" s="23"/>
      <c r="J22" s="23"/>
      <c r="K22" s="23"/>
      <c r="L22" s="23"/>
      <c r="M22" s="23"/>
      <c r="N22" s="23"/>
      <c r="O22" s="23"/>
      <c r="P22" s="23"/>
      <c r="Q22" s="23"/>
    </row>
    <row r="23" spans="1:17" s="169" customFormat="1" ht="19.7" customHeight="1">
      <c r="A23" s="167"/>
      <c r="B23" s="168"/>
      <c r="C23" s="43"/>
      <c r="D23" s="44" t="s">
        <v>219</v>
      </c>
      <c r="E23" s="176">
        <v>2</v>
      </c>
      <c r="F23" s="44"/>
      <c r="G23" s="45"/>
      <c r="H23" s="167"/>
      <c r="I23" s="167"/>
      <c r="J23" s="167"/>
      <c r="K23" s="167"/>
      <c r="L23" s="167"/>
      <c r="M23" s="167"/>
      <c r="N23" s="167"/>
      <c r="O23" s="167"/>
      <c r="P23" s="167"/>
      <c r="Q23" s="167"/>
    </row>
    <row r="24" spans="1:17" s="169" customFormat="1" ht="29.45" customHeight="1">
      <c r="A24" s="167"/>
      <c r="B24" s="168"/>
      <c r="C24" s="43"/>
      <c r="D24" s="177" t="s">
        <v>220</v>
      </c>
      <c r="E24" s="43">
        <v>4.3</v>
      </c>
      <c r="F24" s="44"/>
      <c r="G24" s="50"/>
      <c r="H24" s="167"/>
      <c r="I24" s="167"/>
      <c r="J24" s="167"/>
      <c r="K24" s="167"/>
      <c r="L24" s="167"/>
      <c r="M24" s="167"/>
      <c r="N24" s="167"/>
      <c r="O24" s="167"/>
      <c r="P24" s="167"/>
      <c r="Q24" s="167"/>
    </row>
    <row r="25" spans="1:17" s="119" customFormat="1" ht="25.7" customHeight="1">
      <c r="B25" s="115"/>
      <c r="C25" s="116"/>
      <c r="D25" s="119" t="s">
        <v>221</v>
      </c>
      <c r="E25" s="116">
        <v>5.3</v>
      </c>
      <c r="G25" s="124"/>
    </row>
    <row r="26" spans="1:17" s="169" customFormat="1" ht="13.9" customHeight="1">
      <c r="A26" s="167"/>
      <c r="B26" s="168"/>
      <c r="C26" s="43"/>
      <c r="D26" s="44" t="s">
        <v>222</v>
      </c>
      <c r="E26" s="43">
        <v>6</v>
      </c>
      <c r="F26" s="44"/>
      <c r="G26" s="51"/>
      <c r="H26" s="167"/>
      <c r="I26" s="167"/>
      <c r="J26" s="167"/>
      <c r="K26" s="167"/>
      <c r="L26" s="167"/>
      <c r="M26" s="167"/>
      <c r="N26" s="167"/>
      <c r="O26" s="167"/>
      <c r="P26" s="167"/>
      <c r="Q26" s="167"/>
    </row>
    <row r="27" spans="1:17" s="169" customFormat="1">
      <c r="A27" s="167"/>
      <c r="B27" s="168"/>
      <c r="C27" s="43"/>
      <c r="D27" s="44" t="s">
        <v>223</v>
      </c>
      <c r="E27" s="43">
        <v>8</v>
      </c>
      <c r="F27" s="44"/>
      <c r="G27" s="50"/>
      <c r="H27" s="167"/>
      <c r="I27" s="44"/>
      <c r="J27" s="167"/>
      <c r="K27" s="167"/>
      <c r="L27" s="167"/>
      <c r="M27" s="167"/>
      <c r="N27" s="167"/>
      <c r="O27" s="167"/>
      <c r="P27" s="167"/>
      <c r="Q27" s="167"/>
    </row>
    <row r="28" spans="1:17" s="169" customFormat="1">
      <c r="A28" s="167"/>
      <c r="B28" s="178"/>
      <c r="C28" s="52"/>
      <c r="D28" s="179" t="s">
        <v>224</v>
      </c>
      <c r="E28" s="43">
        <v>8.6999999999999993</v>
      </c>
      <c r="F28" s="53"/>
      <c r="G28" s="50"/>
      <c r="H28" s="167"/>
      <c r="I28" s="167"/>
      <c r="J28" s="167"/>
      <c r="K28" s="167"/>
      <c r="L28" s="167"/>
      <c r="M28" s="167"/>
      <c r="N28" s="167"/>
      <c r="O28" s="167"/>
      <c r="P28" s="167"/>
      <c r="Q28" s="167"/>
    </row>
    <row r="29" spans="1:17" s="169" customFormat="1">
      <c r="A29" s="167"/>
      <c r="B29" s="180"/>
      <c r="C29" s="181"/>
      <c r="D29" s="44" t="s">
        <v>225</v>
      </c>
      <c r="E29" s="43">
        <v>14</v>
      </c>
      <c r="F29" s="44"/>
      <c r="G29" s="51"/>
      <c r="H29" s="167"/>
      <c r="I29" s="167"/>
      <c r="J29" s="167"/>
      <c r="K29" s="167"/>
      <c r="L29" s="167"/>
      <c r="M29" s="167"/>
      <c r="N29" s="167"/>
      <c r="O29" s="167"/>
      <c r="P29" s="167"/>
      <c r="Q29" s="167"/>
    </row>
    <row r="30" spans="1:17">
      <c r="A30" s="25"/>
      <c r="B30" s="16"/>
      <c r="C30" s="10"/>
      <c r="D30" s="14" t="s">
        <v>226</v>
      </c>
      <c r="E30" s="10">
        <v>6</v>
      </c>
      <c r="F30"/>
      <c r="G30" s="17"/>
      <c r="H30" s="25"/>
      <c r="I30" s="25"/>
      <c r="J30" s="25"/>
      <c r="K30" s="25"/>
      <c r="L30" s="25"/>
      <c r="M30" s="25"/>
      <c r="N30" s="25"/>
      <c r="O30" s="25"/>
      <c r="P30" s="25"/>
      <c r="Q30" s="25"/>
    </row>
    <row r="31" spans="1:17" s="169" customFormat="1">
      <c r="A31" s="167"/>
      <c r="B31" s="168"/>
      <c r="C31" s="43"/>
      <c r="D31" s="44" t="s">
        <v>227</v>
      </c>
      <c r="E31" s="43">
        <v>5.3</v>
      </c>
      <c r="F31" s="44"/>
      <c r="G31" s="50"/>
      <c r="H31" s="167"/>
      <c r="I31" s="167"/>
      <c r="J31" s="167"/>
      <c r="K31" s="167"/>
      <c r="L31" s="167"/>
      <c r="M31" s="167"/>
      <c r="N31" s="167"/>
      <c r="O31" s="167"/>
      <c r="P31" s="167"/>
      <c r="Q31" s="167"/>
    </row>
    <row r="32" spans="1:17">
      <c r="A32" s="25"/>
      <c r="B32" s="16"/>
      <c r="C32" s="10"/>
      <c r="D32" t="s">
        <v>228</v>
      </c>
      <c r="E32" s="10">
        <v>2</v>
      </c>
      <c r="F32"/>
      <c r="G32" s="17"/>
      <c r="H32" s="25"/>
      <c r="I32" s="25"/>
      <c r="J32" s="25"/>
      <c r="K32" s="25"/>
      <c r="L32" s="25"/>
      <c r="M32" s="25"/>
      <c r="N32" s="25"/>
      <c r="O32" s="25"/>
      <c r="P32" s="25"/>
      <c r="Q32" s="25"/>
    </row>
    <row r="33" spans="1:17">
      <c r="A33" s="25"/>
      <c r="B33" s="16"/>
      <c r="C33" s="10"/>
      <c r="D33" t="s">
        <v>229</v>
      </c>
      <c r="E33" s="10">
        <v>2.2999999999999998</v>
      </c>
      <c r="F33"/>
      <c r="G33" s="17"/>
      <c r="H33" s="25"/>
      <c r="I33" s="25"/>
      <c r="J33" s="25"/>
      <c r="K33" s="25"/>
      <c r="L33" s="25"/>
      <c r="M33" s="25"/>
      <c r="N33" s="25"/>
      <c r="O33" s="25"/>
      <c r="P33" s="25"/>
      <c r="Q33" s="25"/>
    </row>
    <row r="34" spans="1:17">
      <c r="A34" s="25"/>
      <c r="B34" s="16"/>
      <c r="C34" s="10"/>
      <c r="D34" t="s">
        <v>230</v>
      </c>
      <c r="E34" s="10">
        <v>6</v>
      </c>
      <c r="F34"/>
      <c r="G34" s="17"/>
      <c r="H34" s="25"/>
      <c r="I34" s="25"/>
      <c r="J34" s="25"/>
      <c r="K34" s="25"/>
      <c r="L34" s="25"/>
      <c r="M34" s="25"/>
      <c r="N34" s="25"/>
      <c r="O34" s="25"/>
      <c r="P34" s="25"/>
      <c r="Q34" s="25"/>
    </row>
    <row r="35" spans="1:17">
      <c r="A35" s="25"/>
      <c r="B35"/>
      <c r="C35"/>
      <c r="D35"/>
      <c r="E35" s="18">
        <f>SUBTOTAL(109,Lista311151923273135[Estimación])</f>
        <v>69.899999999999991</v>
      </c>
      <c r="F35">
        <f>SUBTOTAL(109,Lista311151923273135[ESTADO])</f>
        <v>0</v>
      </c>
      <c r="G35"/>
      <c r="H35" s="25"/>
      <c r="I35" s="25"/>
      <c r="J35" s="25"/>
      <c r="K35" s="25"/>
      <c r="L35" s="25"/>
      <c r="M35" s="25"/>
      <c r="N35" s="25"/>
      <c r="O35" s="25"/>
      <c r="P35" s="25"/>
      <c r="Q35" s="25"/>
    </row>
    <row r="37" spans="1:17" s="14" customFormat="1" ht="34.5">
      <c r="A37" s="12"/>
      <c r="B37" s="431" t="s">
        <v>231</v>
      </c>
      <c r="C37" s="431"/>
      <c r="D37" s="431"/>
      <c r="E37" s="431"/>
      <c r="F37" s="13"/>
      <c r="G37" s="13"/>
      <c r="H37" s="13"/>
      <c r="I37" s="13"/>
      <c r="J37" s="13"/>
      <c r="K37" s="13"/>
    </row>
    <row r="38" spans="1:17" s="1" customFormat="1">
      <c r="A38" s="23"/>
      <c r="B38" s="148" t="s">
        <v>4</v>
      </c>
      <c r="C38" s="149" t="s">
        <v>5</v>
      </c>
      <c r="D38" s="149" t="s">
        <v>6</v>
      </c>
      <c r="E38" s="149" t="s">
        <v>7</v>
      </c>
      <c r="F38" s="150" t="s">
        <v>8</v>
      </c>
      <c r="G38" s="151" t="s">
        <v>9</v>
      </c>
      <c r="H38" s="23"/>
      <c r="I38" s="23"/>
      <c r="J38" s="23"/>
      <c r="K38" s="23"/>
      <c r="L38" s="23"/>
      <c r="M38" s="23"/>
      <c r="N38" s="23"/>
      <c r="O38" s="23"/>
      <c r="P38" s="23"/>
      <c r="Q38" s="23"/>
    </row>
    <row r="39" spans="1:17">
      <c r="A39" s="25"/>
      <c r="B39" s="16"/>
      <c r="C39" s="10"/>
      <c r="D39"/>
      <c r="E39" s="10"/>
      <c r="F39"/>
      <c r="G39" s="17"/>
      <c r="H39" s="25"/>
      <c r="I39" s="25"/>
      <c r="J39" s="25"/>
      <c r="K39" s="25"/>
      <c r="L39" s="25"/>
      <c r="M39" s="25"/>
      <c r="N39" s="25"/>
      <c r="O39" s="25"/>
      <c r="P39" s="25"/>
      <c r="Q39" s="25"/>
    </row>
    <row r="40" spans="1:17">
      <c r="A40" s="25"/>
      <c r="B40" s="16"/>
      <c r="C40" s="10"/>
      <c r="D40"/>
      <c r="E40" s="10"/>
      <c r="F40"/>
      <c r="G40" s="19"/>
      <c r="H40" s="25"/>
      <c r="I40" s="25"/>
      <c r="J40" s="25"/>
      <c r="K40" s="25"/>
      <c r="L40" s="25"/>
      <c r="M40" s="25"/>
      <c r="N40" s="25"/>
      <c r="O40" s="25"/>
      <c r="P40" s="25"/>
      <c r="Q40" s="25"/>
    </row>
    <row r="41" spans="1:17">
      <c r="A41" s="25"/>
      <c r="B41" s="16"/>
      <c r="C41" s="10"/>
      <c r="D41"/>
      <c r="E41" s="30"/>
      <c r="F41"/>
      <c r="G41" s="19"/>
      <c r="H41" s="25"/>
      <c r="I41" s="25"/>
      <c r="J41" s="25"/>
      <c r="K41" s="25"/>
      <c r="L41" s="25"/>
      <c r="M41" s="25"/>
      <c r="N41" s="25"/>
      <c r="O41" s="25"/>
      <c r="P41" s="25"/>
      <c r="Q41" s="25"/>
    </row>
    <row r="42" spans="1:17">
      <c r="A42" s="25"/>
      <c r="B42" s="16"/>
      <c r="C42" s="10"/>
      <c r="D42"/>
      <c r="E42" s="30"/>
      <c r="F42"/>
      <c r="G42" s="17"/>
      <c r="H42" s="25"/>
      <c r="I42" s="25"/>
      <c r="J42" s="25"/>
      <c r="K42" s="25"/>
      <c r="L42" s="25"/>
      <c r="M42" s="25"/>
      <c r="N42" s="25"/>
      <c r="O42" s="25"/>
      <c r="P42" s="25"/>
      <c r="Q42" s="25"/>
    </row>
    <row r="43" spans="1:17">
      <c r="A43" s="25"/>
      <c r="B43" s="16"/>
      <c r="C43" s="10"/>
      <c r="D43"/>
      <c r="E43" s="30"/>
      <c r="F43"/>
      <c r="G43" s="17"/>
      <c r="H43" s="25"/>
      <c r="I43" s="25"/>
      <c r="J43" s="25"/>
      <c r="K43" s="25"/>
      <c r="L43" s="25"/>
      <c r="M43" s="25"/>
      <c r="N43" s="25"/>
      <c r="O43" s="25"/>
      <c r="P43" s="25"/>
      <c r="Q43" s="25"/>
    </row>
    <row r="44" spans="1:17">
      <c r="A44" s="25"/>
      <c r="B44" s="16"/>
      <c r="C44" s="10"/>
      <c r="D44"/>
      <c r="E44" s="30"/>
      <c r="F44"/>
      <c r="G44" s="17"/>
      <c r="H44" s="25"/>
      <c r="I44" s="25"/>
      <c r="J44" s="25"/>
      <c r="K44" s="25"/>
      <c r="L44" s="25"/>
      <c r="M44" s="25"/>
      <c r="N44" s="25"/>
      <c r="O44" s="25"/>
      <c r="P44" s="25"/>
      <c r="Q44" s="25"/>
    </row>
    <row r="45" spans="1:17">
      <c r="A45" s="25"/>
      <c r="B45" s="16"/>
      <c r="C45" s="10"/>
      <c r="D45"/>
      <c r="E45" s="30"/>
      <c r="F45"/>
      <c r="G45" s="17"/>
      <c r="H45" s="25"/>
      <c r="I45" s="25"/>
      <c r="J45" s="25"/>
      <c r="K45" s="25"/>
      <c r="L45" s="25"/>
      <c r="M45" s="25"/>
      <c r="N45" s="25"/>
      <c r="O45" s="25"/>
      <c r="P45" s="25"/>
      <c r="Q45" s="25"/>
    </row>
    <row r="46" spans="1:17">
      <c r="A46" s="25"/>
      <c r="B46" s="16"/>
      <c r="C46" s="10"/>
      <c r="D46"/>
      <c r="E46" s="30"/>
      <c r="F46"/>
      <c r="G46" s="17"/>
      <c r="H46" s="25"/>
      <c r="I46" s="25"/>
      <c r="J46" s="25"/>
      <c r="K46" s="25"/>
      <c r="L46" s="25"/>
      <c r="M46" s="25"/>
      <c r="N46" s="25"/>
      <c r="O46" s="25"/>
      <c r="P46" s="25"/>
      <c r="Q46" s="25"/>
    </row>
    <row r="47" spans="1:17">
      <c r="A47" s="25"/>
      <c r="B47" s="16"/>
      <c r="C47" s="10"/>
      <c r="D47"/>
      <c r="E47" s="30"/>
      <c r="F47"/>
      <c r="G47" s="17"/>
      <c r="H47" s="25"/>
      <c r="I47" s="25"/>
      <c r="J47" s="25"/>
      <c r="K47" s="25"/>
      <c r="L47" s="25"/>
      <c r="M47" s="25"/>
      <c r="N47" s="25"/>
      <c r="O47" s="25"/>
      <c r="P47" s="25"/>
      <c r="Q47" s="25"/>
    </row>
    <row r="48" spans="1:17">
      <c r="A48" s="25"/>
      <c r="B48" s="16"/>
      <c r="C48" s="10"/>
      <c r="D48"/>
      <c r="E48" s="30"/>
      <c r="F48"/>
      <c r="G48" s="17"/>
      <c r="H48" s="25"/>
      <c r="I48" s="25"/>
      <c r="J48" s="25"/>
      <c r="K48" s="25"/>
      <c r="L48" s="25"/>
      <c r="M48" s="25"/>
      <c r="N48" s="25"/>
      <c r="O48" s="25"/>
      <c r="P48" s="25"/>
      <c r="Q48" s="25"/>
    </row>
    <row r="49" spans="1:17">
      <c r="A49" s="25"/>
      <c r="B49" s="16"/>
      <c r="C49" s="10"/>
      <c r="D49"/>
      <c r="E49" s="30"/>
      <c r="F49"/>
      <c r="G49" s="17"/>
      <c r="H49" s="25"/>
      <c r="I49" s="25"/>
      <c r="J49" s="25"/>
      <c r="K49" s="25"/>
      <c r="L49" s="25"/>
      <c r="M49" s="25"/>
      <c r="N49" s="25"/>
      <c r="O49" s="25"/>
      <c r="P49" s="25"/>
      <c r="Q49" s="25"/>
    </row>
    <row r="50" spans="1:17">
      <c r="A50" s="25"/>
      <c r="B50" s="16"/>
      <c r="C50" s="10"/>
      <c r="D50"/>
      <c r="E50" s="30"/>
      <c r="F50"/>
      <c r="G50" s="17"/>
      <c r="H50" s="25"/>
      <c r="I50" s="25"/>
      <c r="J50" s="25"/>
      <c r="K50" s="25"/>
      <c r="L50" s="25"/>
      <c r="M50" s="25"/>
      <c r="N50" s="25"/>
      <c r="O50" s="25"/>
      <c r="P50" s="25"/>
      <c r="Q50" s="25"/>
    </row>
    <row r="51" spans="1:17">
      <c r="A51" s="25"/>
      <c r="B51" s="16"/>
      <c r="C51" s="10"/>
      <c r="D51"/>
      <c r="E51" s="30"/>
      <c r="F51"/>
      <c r="G51" s="17"/>
      <c r="H51" s="25"/>
      <c r="I51" s="25"/>
      <c r="J51" s="25"/>
      <c r="K51" s="25"/>
      <c r="L51" s="25"/>
      <c r="M51" s="25"/>
      <c r="N51" s="25"/>
      <c r="O51" s="25"/>
      <c r="P51" s="25"/>
      <c r="Q51" s="25"/>
    </row>
    <row r="52" spans="1:17">
      <c r="A52" s="25"/>
      <c r="B52" s="16"/>
      <c r="C52" s="25"/>
      <c r="D52" s="25"/>
      <c r="E52" s="30"/>
      <c r="F52"/>
      <c r="G52" s="17"/>
      <c r="H52" s="25"/>
      <c r="I52" s="25"/>
      <c r="J52" s="25"/>
      <c r="K52" s="25"/>
      <c r="L52" s="25"/>
      <c r="M52" s="25"/>
      <c r="N52" s="25"/>
      <c r="O52" s="25"/>
      <c r="P52" s="25"/>
      <c r="Q52" s="25"/>
    </row>
    <row r="53" spans="1:17">
      <c r="A53" s="25"/>
      <c r="B53" s="16"/>
      <c r="C53" s="25"/>
      <c r="D53" s="25"/>
      <c r="E53" s="30"/>
      <c r="F53"/>
      <c r="G53" s="17"/>
      <c r="H53" s="25"/>
      <c r="I53" s="25"/>
      <c r="J53" s="25"/>
      <c r="K53" s="25"/>
      <c r="L53" s="25"/>
      <c r="M53" s="25"/>
      <c r="N53" s="25"/>
      <c r="O53" s="25"/>
      <c r="P53" s="25"/>
      <c r="Q53" s="25"/>
    </row>
    <row r="54" spans="1:17">
      <c r="A54" s="25"/>
      <c r="B54" s="4"/>
      <c r="C54" s="26"/>
      <c r="D54" s="26"/>
      <c r="E54" s="31"/>
      <c r="F54" s="6"/>
      <c r="G54" s="11"/>
      <c r="H54" s="25"/>
      <c r="I54" s="25"/>
      <c r="J54" s="25"/>
      <c r="K54" s="25"/>
      <c r="L54" s="25"/>
      <c r="M54" s="25"/>
      <c r="N54" s="25"/>
      <c r="O54" s="25"/>
      <c r="P54" s="25"/>
      <c r="Q54" s="25"/>
    </row>
    <row r="55" spans="1:17">
      <c r="A55" s="25"/>
      <c r="B55"/>
      <c r="C55"/>
      <c r="D55"/>
      <c r="E55" s="18">
        <f>SUBTOTAL(109,Lista3412162024283236[Estimación])</f>
        <v>0</v>
      </c>
      <c r="F55"/>
      <c r="G55"/>
      <c r="H55" s="25"/>
      <c r="I55" s="25"/>
      <c r="J55" s="25"/>
      <c r="K55" s="25"/>
      <c r="L55" s="25"/>
      <c r="M55" s="25"/>
      <c r="N55" s="25"/>
      <c r="O55" s="25"/>
      <c r="P55" s="25"/>
      <c r="Q55" s="25"/>
    </row>
    <row r="57" spans="1:17" s="14" customFormat="1" ht="34.5">
      <c r="A57" s="12"/>
      <c r="B57" s="431" t="s">
        <v>232</v>
      </c>
      <c r="C57" s="431"/>
      <c r="D57" s="431"/>
      <c r="E57" s="431"/>
      <c r="F57" s="13"/>
      <c r="G57" s="13"/>
      <c r="H57" s="13"/>
      <c r="I57" s="13"/>
      <c r="J57" s="13"/>
      <c r="K57" s="13"/>
    </row>
    <row r="58" spans="1:17" s="1" customFormat="1">
      <c r="A58" s="23"/>
      <c r="B58" s="148" t="s">
        <v>4</v>
      </c>
      <c r="C58" s="149" t="s">
        <v>5</v>
      </c>
      <c r="D58" s="149" t="s">
        <v>6</v>
      </c>
      <c r="E58" s="149" t="s">
        <v>7</v>
      </c>
      <c r="F58" s="150" t="s">
        <v>8</v>
      </c>
      <c r="G58" s="151" t="s">
        <v>9</v>
      </c>
      <c r="H58" s="23"/>
      <c r="I58" s="23"/>
      <c r="J58" s="23"/>
      <c r="K58" s="23"/>
      <c r="L58" s="23"/>
      <c r="M58" s="23"/>
      <c r="N58" s="23"/>
      <c r="O58" s="23"/>
      <c r="P58" s="23"/>
      <c r="Q58" s="23"/>
    </row>
    <row r="59" spans="1:17" ht="17.649999999999999" customHeight="1">
      <c r="A59" s="25"/>
      <c r="B59" s="16"/>
      <c r="C59" s="10"/>
      <c r="D59"/>
      <c r="E59" s="30"/>
      <c r="F59"/>
      <c r="G59" s="17"/>
      <c r="H59" s="25"/>
      <c r="I59" s="25"/>
      <c r="J59" s="25"/>
      <c r="K59" s="25"/>
      <c r="L59" s="25"/>
      <c r="M59" s="25"/>
      <c r="N59" s="25"/>
      <c r="O59" s="25"/>
      <c r="P59" s="25"/>
      <c r="Q59" s="25"/>
    </row>
    <row r="60" spans="1:17" ht="17.649999999999999" customHeight="1">
      <c r="A60" s="25"/>
      <c r="B60" s="16"/>
      <c r="C60" s="10"/>
      <c r="D60"/>
      <c r="E60" s="30"/>
      <c r="F60"/>
      <c r="G60" s="17"/>
      <c r="H60" s="25"/>
      <c r="I60" s="25"/>
      <c r="J60" s="25"/>
      <c r="K60" s="25"/>
      <c r="L60" s="25"/>
      <c r="M60" s="25"/>
      <c r="N60" s="25"/>
      <c r="O60" s="25"/>
      <c r="P60" s="25"/>
      <c r="Q60" s="25"/>
    </row>
    <row r="61" spans="1:17" s="28" customFormat="1" ht="17.649999999999999" customHeight="1">
      <c r="B61" s="33"/>
      <c r="E61" s="34"/>
      <c r="G61" s="35"/>
    </row>
    <row r="62" spans="1:17" ht="17.649999999999999" customHeight="1">
      <c r="A62" s="25"/>
      <c r="B62" s="16"/>
      <c r="C62" s="25"/>
      <c r="D62" s="25"/>
      <c r="E62" s="30"/>
      <c r="F62"/>
      <c r="G62" s="17"/>
      <c r="H62" s="25"/>
      <c r="I62" s="25"/>
      <c r="J62" s="25"/>
      <c r="K62" s="25"/>
      <c r="L62" s="25"/>
      <c r="M62" s="25"/>
      <c r="N62" s="25"/>
      <c r="O62" s="25"/>
      <c r="P62" s="25"/>
      <c r="Q62" s="25"/>
    </row>
    <row r="63" spans="1:17" s="28" customFormat="1" ht="17.649999999999999" customHeight="1">
      <c r="B63" s="16"/>
      <c r="C63" s="25"/>
      <c r="D63" s="25"/>
      <c r="E63" s="34"/>
      <c r="G63" s="32"/>
    </row>
    <row r="64" spans="1:17" ht="17.649999999999999" customHeight="1">
      <c r="A64" s="25"/>
      <c r="B64" s="16"/>
      <c r="C64" s="10"/>
      <c r="D64"/>
      <c r="E64" s="10"/>
      <c r="F64"/>
      <c r="G64" s="17"/>
      <c r="H64" s="25"/>
      <c r="I64" s="25"/>
      <c r="J64" s="25"/>
      <c r="K64" s="25"/>
      <c r="L64" s="25"/>
      <c r="M64" s="25"/>
      <c r="N64" s="25"/>
      <c r="O64" s="25"/>
      <c r="P64" s="25"/>
      <c r="Q64" s="25"/>
    </row>
    <row r="65" spans="1:17" ht="17.649999999999999" customHeight="1">
      <c r="A65" s="25"/>
      <c r="B65" s="16"/>
      <c r="C65" s="10"/>
      <c r="D65"/>
      <c r="E65" s="10"/>
      <c r="F65"/>
      <c r="G65" s="17"/>
      <c r="H65" s="25"/>
      <c r="I65" s="25"/>
      <c r="J65" s="25"/>
      <c r="K65" s="25"/>
      <c r="L65" s="25"/>
      <c r="M65" s="25"/>
      <c r="N65" s="25"/>
      <c r="O65" s="25"/>
      <c r="P65" s="25"/>
      <c r="Q65" s="25"/>
    </row>
    <row r="66" spans="1:17" ht="17.649999999999999" customHeight="1">
      <c r="A66" s="25"/>
      <c r="B66" s="16"/>
      <c r="C66" s="10"/>
      <c r="D66"/>
      <c r="E66" s="10"/>
      <c r="F66"/>
      <c r="G66" s="17"/>
      <c r="H66" s="25"/>
      <c r="I66" s="25"/>
      <c r="J66" s="25"/>
      <c r="K66" s="25"/>
      <c r="L66" s="25"/>
      <c r="M66" s="25"/>
      <c r="N66" s="25"/>
      <c r="O66" s="25"/>
      <c r="P66" s="25"/>
      <c r="Q66" s="25"/>
    </row>
    <row r="67" spans="1:17" ht="17.649999999999999" customHeight="1">
      <c r="A67" s="25"/>
      <c r="B67" s="16"/>
      <c r="C67" s="25"/>
      <c r="D67"/>
      <c r="E67" s="10"/>
      <c r="F67"/>
      <c r="G67" s="17"/>
      <c r="H67" s="25"/>
      <c r="I67" s="25"/>
      <c r="J67" s="25"/>
      <c r="K67" s="25"/>
      <c r="L67" s="25"/>
      <c r="M67" s="25"/>
      <c r="N67" s="25"/>
      <c r="O67" s="25"/>
      <c r="P67" s="25"/>
      <c r="Q67" s="25"/>
    </row>
    <row r="68" spans="1:17">
      <c r="A68" s="25"/>
      <c r="B68" s="16"/>
      <c r="C68"/>
      <c r="D68"/>
      <c r="E68" s="10"/>
      <c r="F68"/>
      <c r="G68" s="17"/>
      <c r="H68" s="25"/>
      <c r="I68" s="25"/>
      <c r="J68" s="25"/>
      <c r="K68" s="25"/>
      <c r="L68" s="25"/>
      <c r="M68" s="25"/>
      <c r="N68" s="25"/>
      <c r="O68" s="25"/>
      <c r="P68" s="25"/>
      <c r="Q68" s="25"/>
    </row>
    <row r="69" spans="1:17">
      <c r="A69" s="25"/>
      <c r="B69" s="16"/>
      <c r="C69" s="25"/>
      <c r="D69" s="25"/>
      <c r="E69" s="10"/>
      <c r="F69"/>
      <c r="G69" s="17"/>
      <c r="H69" s="25"/>
      <c r="I69" s="25"/>
      <c r="J69" s="25"/>
      <c r="K69" s="25"/>
      <c r="L69" s="25"/>
      <c r="M69" s="25"/>
      <c r="N69" s="25"/>
      <c r="O69" s="25"/>
      <c r="P69" s="25"/>
      <c r="Q69" s="25"/>
    </row>
    <row r="70" spans="1:17">
      <c r="A70" s="25"/>
      <c r="B70" s="16"/>
      <c r="C70" s="25"/>
      <c r="D70" s="25"/>
      <c r="E70" s="10"/>
      <c r="F70"/>
      <c r="G70" s="17"/>
      <c r="H70" s="25"/>
      <c r="I70" s="25"/>
      <c r="J70" s="25"/>
      <c r="K70" s="25"/>
      <c r="L70" s="25"/>
      <c r="M70" s="25"/>
      <c r="N70" s="25"/>
      <c r="O70" s="25"/>
      <c r="P70" s="25"/>
      <c r="Q70" s="25"/>
    </row>
    <row r="71" spans="1:17">
      <c r="A71" s="25"/>
      <c r="B71" s="4"/>
      <c r="C71" s="26"/>
      <c r="D71" s="26"/>
      <c r="E71" s="5"/>
      <c r="F71" s="6"/>
      <c r="G71" s="11"/>
      <c r="H71" s="25"/>
      <c r="I71" s="25"/>
      <c r="J71" s="25"/>
      <c r="K71" s="25"/>
      <c r="L71" s="25"/>
      <c r="M71" s="25"/>
      <c r="N71" s="25"/>
      <c r="O71" s="25"/>
      <c r="P71" s="25"/>
      <c r="Q71" s="25"/>
    </row>
    <row r="72" spans="1:17">
      <c r="A72" s="25"/>
      <c r="B72"/>
      <c r="C72"/>
      <c r="D72"/>
      <c r="E72" s="18">
        <f>SUBTOTAL(109,Lista34513172125293337[Estimación])</f>
        <v>0</v>
      </c>
      <c r="F72"/>
      <c r="G72"/>
      <c r="H72" s="25"/>
      <c r="I72" s="25"/>
      <c r="J72" s="25"/>
      <c r="K72" s="25"/>
      <c r="L72" s="25"/>
      <c r="M72" s="25"/>
      <c r="N72" s="25"/>
      <c r="O72" s="25"/>
      <c r="P72" s="25"/>
      <c r="Q72" s="25"/>
    </row>
    <row r="73" spans="1:17">
      <c r="A73" s="25"/>
      <c r="B73" s="25"/>
      <c r="C73" s="25"/>
      <c r="D73" s="25"/>
      <c r="E73" s="25"/>
      <c r="F73" s="25"/>
      <c r="G73" s="25"/>
      <c r="H73" s="25"/>
      <c r="I73" s="25"/>
      <c r="J73" s="25"/>
      <c r="K73" s="25"/>
      <c r="L73" s="25"/>
      <c r="M73" s="25"/>
      <c r="N73" s="25"/>
      <c r="O73" s="25"/>
      <c r="P73" s="25"/>
      <c r="Q73" s="25"/>
    </row>
    <row r="74" spans="1:17">
      <c r="A74" s="25"/>
      <c r="B74" s="25"/>
      <c r="C74" s="25"/>
      <c r="D74" s="25"/>
      <c r="E74" s="25"/>
      <c r="F74" s="25"/>
      <c r="G74" s="25"/>
      <c r="H74" s="25"/>
      <c r="I74" s="25"/>
      <c r="J74" s="25"/>
      <c r="K74" s="25"/>
      <c r="L74" s="25"/>
      <c r="M74" s="25"/>
      <c r="N74" s="25"/>
      <c r="O74" s="25"/>
      <c r="P74" s="25"/>
      <c r="Q74" s="25"/>
    </row>
    <row r="75" spans="1:17">
      <c r="A75" s="25"/>
      <c r="B75" s="25"/>
      <c r="C75" s="25"/>
      <c r="D75" s="25"/>
      <c r="E75" s="25"/>
      <c r="F75" s="25"/>
      <c r="G75" s="2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row r="77" spans="1:17">
      <c r="A77" s="25"/>
      <c r="B77" s="25"/>
      <c r="C77" s="25"/>
      <c r="D77" s="25"/>
      <c r="E77" s="25"/>
      <c r="F77" s="25"/>
      <c r="G77" s="25"/>
      <c r="H77" s="25"/>
      <c r="I77" s="25"/>
      <c r="J77" s="25"/>
      <c r="K77" s="25"/>
      <c r="L77" s="25"/>
      <c r="M77" s="25"/>
      <c r="N77" s="25"/>
      <c r="O77" s="25"/>
      <c r="P77" s="25"/>
      <c r="Q77" s="25"/>
    </row>
    <row r="78" spans="1:17">
      <c r="A78" s="25"/>
      <c r="B78" s="25"/>
      <c r="C78" s="25"/>
      <c r="D78" s="25"/>
      <c r="E78" s="25"/>
      <c r="F78" s="25"/>
      <c r="G78" s="25"/>
      <c r="H78" s="25"/>
      <c r="I78" s="25"/>
      <c r="J78" s="25"/>
      <c r="K78" s="25"/>
      <c r="L78" s="25"/>
      <c r="M78" s="25"/>
      <c r="N78" s="25"/>
      <c r="O78" s="25"/>
      <c r="P78" s="25"/>
      <c r="Q78" s="25"/>
    </row>
    <row r="79" spans="1:17">
      <c r="A79" s="25"/>
      <c r="B79" s="25"/>
      <c r="C79" s="25"/>
      <c r="D79" s="25"/>
      <c r="E79" s="25"/>
      <c r="F79" s="25"/>
      <c r="G79" s="25"/>
      <c r="H79" s="25"/>
      <c r="I79" s="25"/>
      <c r="J79" s="25"/>
      <c r="K79" s="25"/>
      <c r="L79" s="25"/>
      <c r="M79" s="25"/>
      <c r="N79" s="25"/>
      <c r="O79" s="25"/>
      <c r="P79" s="25"/>
      <c r="Q79" s="25"/>
    </row>
    <row r="80" spans="1:17">
      <c r="A80" s="25"/>
      <c r="B80" s="25"/>
      <c r="C80" s="25"/>
      <c r="D80" s="25"/>
      <c r="E80" s="25"/>
      <c r="F80" s="25"/>
      <c r="G80" s="25"/>
      <c r="H80" s="25"/>
      <c r="I80" s="25"/>
      <c r="J80" s="25"/>
      <c r="K80" s="25"/>
      <c r="L80" s="25"/>
      <c r="M80" s="25"/>
      <c r="N80" s="25"/>
      <c r="O80" s="25"/>
      <c r="P80" s="25"/>
      <c r="Q80" s="25"/>
    </row>
    <row r="81" spans="1:17">
      <c r="A81" s="25"/>
      <c r="B81" s="25"/>
      <c r="C81" s="25"/>
      <c r="D81" s="25"/>
      <c r="E81" s="25"/>
      <c r="F81" s="25"/>
      <c r="G81" s="25"/>
      <c r="H81" s="25"/>
      <c r="I81" s="25"/>
      <c r="J81" s="25"/>
      <c r="K81" s="25"/>
      <c r="L81" s="25"/>
      <c r="M81" s="25"/>
      <c r="N81" s="25"/>
      <c r="O81" s="25"/>
      <c r="P81" s="25"/>
      <c r="Q81" s="25"/>
    </row>
    <row r="82" spans="1:17">
      <c r="A82" s="25"/>
      <c r="B82" s="25"/>
      <c r="C82" s="25"/>
      <c r="D82" s="25"/>
      <c r="E82" s="25"/>
      <c r="F82" s="25"/>
      <c r="G82" s="25"/>
      <c r="H82" s="25"/>
      <c r="I82" s="25"/>
      <c r="J82" s="25"/>
      <c r="K82" s="25"/>
      <c r="L82" s="25"/>
      <c r="M82" s="25"/>
      <c r="N82" s="25"/>
      <c r="O82" s="25"/>
      <c r="P82" s="25"/>
      <c r="Q82" s="25"/>
    </row>
    <row r="83" spans="1:17">
      <c r="A83" s="25"/>
      <c r="B83" s="25"/>
      <c r="C83" s="25"/>
      <c r="D83" s="25"/>
      <c r="E83" s="25"/>
      <c r="F83" s="25"/>
      <c r="G83" s="25"/>
      <c r="H83" s="25"/>
      <c r="I83" s="25"/>
      <c r="J83" s="25"/>
      <c r="K83" s="25"/>
      <c r="L83" s="25"/>
      <c r="M83" s="25"/>
      <c r="N83" s="25"/>
      <c r="O83" s="25"/>
      <c r="P83" s="25"/>
      <c r="Q83" s="25"/>
    </row>
  </sheetData>
  <dataConsolidate/>
  <mergeCells count="9">
    <mergeCell ref="O1:Q1"/>
    <mergeCell ref="B2:E2"/>
    <mergeCell ref="B21:E21"/>
    <mergeCell ref="B37:E37"/>
    <mergeCell ref="B57:E57"/>
    <mergeCell ref="B1:E1"/>
    <mergeCell ref="F1:H1"/>
    <mergeCell ref="I1:K1"/>
    <mergeCell ref="L1:N1"/>
  </mergeCells>
  <conditionalFormatting sqref="C4">
    <cfRule type="expression" dxfId="29352" priority="1165">
      <formula>$F4="Vencida"</formula>
    </cfRule>
    <cfRule type="expression" dxfId="29351" priority="1166">
      <formula>$F4="Cancelada"</formula>
    </cfRule>
    <cfRule type="expression" dxfId="29350" priority="1167">
      <formula>$F4="Pausada"</formula>
    </cfRule>
    <cfRule type="expression" dxfId="29349" priority="1168">
      <formula>$F4="Para hoy"</formula>
    </cfRule>
    <cfRule type="expression" dxfId="29348" priority="1169">
      <formula>$F4="En curso"</formula>
    </cfRule>
    <cfRule type="expression" dxfId="29347" priority="1170">
      <formula>$F4="Completada"</formula>
    </cfRule>
    <cfRule type="expression" dxfId="29346" priority="1171">
      <formula>(#REF!=0)*(#REF!&lt;&gt;"")*(LEN(#REF!)=0)*(($F4="")+($F4="En curso"))</formula>
    </cfRule>
    <cfRule type="expression" dxfId="29345" priority="1172">
      <formula>(#REF!&lt;0)*(LEN(#REF!)=0)*(($F4="")+($F4="En curso"))</formula>
    </cfRule>
  </conditionalFormatting>
  <conditionalFormatting sqref="C5 E5">
    <cfRule type="expression" dxfId="29344" priority="316">
      <formula>#REF!="Pausada"</formula>
    </cfRule>
    <cfRule type="expression" dxfId="29343" priority="317">
      <formula>#REF!="Para hoy"</formula>
    </cfRule>
    <cfRule type="expression" dxfId="29342" priority="318">
      <formula>#REF!="En curso"</formula>
    </cfRule>
  </conditionalFormatting>
  <conditionalFormatting sqref="C5">
    <cfRule type="expression" dxfId="29341" priority="322">
      <formula>#REF!="Completada"</formula>
    </cfRule>
    <cfRule type="expression" dxfId="29340" priority="323">
      <formula>(#REF!=0)*(#REF!&lt;&gt;"")*(LEN(#REF!)=0)*((#REF!="")+(#REF!="En curso"))</formula>
    </cfRule>
    <cfRule type="expression" dxfId="29339" priority="324">
      <formula>(#REF!&lt;0)*(LEN(#REF!)=0)*((#REF!="")+(#REF!="En curso"))</formula>
    </cfRule>
  </conditionalFormatting>
  <conditionalFormatting sqref="C6 C9">
    <cfRule type="expression" dxfId="29338" priority="1253">
      <formula>$F4="Vencida"</formula>
    </cfRule>
    <cfRule type="expression" dxfId="29337" priority="1254">
      <formula>$F4="Cancelada"</formula>
    </cfRule>
    <cfRule type="expression" dxfId="29336" priority="1255">
      <formula>$F4="Pausada"</formula>
    </cfRule>
    <cfRule type="expression" dxfId="29335" priority="1256">
      <formula>$F4="Para hoy"</formula>
    </cfRule>
    <cfRule type="expression" dxfId="29334" priority="1257">
      <formula>$F4="En curso"</formula>
    </cfRule>
    <cfRule type="expression" dxfId="29333" priority="1258">
      <formula>$F4="Completada"</formula>
    </cfRule>
    <cfRule type="expression" dxfId="29332" priority="1259">
      <formula>(#REF!=0)*(#REF!&lt;&gt;"")*(LEN(#REF!)=0)*(($F4="")+($F4="En curso"))</formula>
    </cfRule>
    <cfRule type="expression" dxfId="29331" priority="1260">
      <formula>(#REF!&lt;0)*(LEN(#REF!)=0)*(($F4="")+($F4="En curso"))</formula>
    </cfRule>
  </conditionalFormatting>
  <conditionalFormatting sqref="C6">
    <cfRule type="expression" dxfId="29330" priority="1638">
      <formula>(#REF!=0)*(#REF!&lt;&gt;"")*(LEN(#REF!)=0)*((#REF!="")+(#REF!="En curso"))</formula>
    </cfRule>
    <cfRule type="expression" dxfId="29329" priority="1639">
      <formula>(#REF!&lt;0)*(LEN(#REF!)=0)*((#REF!="")+(#REF!="En curso"))</formula>
    </cfRule>
  </conditionalFormatting>
  <conditionalFormatting sqref="C6:C8">
    <cfRule type="expression" dxfId="29328" priority="1313">
      <formula>#REF!="Vencida"</formula>
    </cfRule>
    <cfRule type="expression" dxfId="29327" priority="1314">
      <formula>#REF!="Cancelada"</formula>
    </cfRule>
    <cfRule type="expression" dxfId="29326" priority="1315">
      <formula>#REF!="Pausada"</formula>
    </cfRule>
    <cfRule type="expression" dxfId="29325" priority="1316">
      <formula>#REF!="Para hoy"</formula>
    </cfRule>
    <cfRule type="expression" dxfId="29324" priority="1317">
      <formula>#REF!="En curso"</formula>
    </cfRule>
    <cfRule type="expression" dxfId="29323" priority="1318">
      <formula>#REF!="Completada"</formula>
    </cfRule>
  </conditionalFormatting>
  <conditionalFormatting sqref="C7:C8">
    <cfRule type="expression" dxfId="29322" priority="1319">
      <formula>(#REF!=0)*(#REF!&lt;&gt;"")*(LEN(#REF!)=0)*((#REF!="")+(#REF!="En curso"))</formula>
    </cfRule>
    <cfRule type="expression" dxfId="29321" priority="1320">
      <formula>(#REF!&lt;0)*(LEN(#REF!)=0)*((#REF!="")+(#REF!="En curso"))</formula>
    </cfRule>
  </conditionalFormatting>
  <conditionalFormatting sqref="C9">
    <cfRule type="expression" dxfId="29320" priority="1613">
      <formula>$F24="Vencida"</formula>
    </cfRule>
    <cfRule type="expression" dxfId="29319" priority="1614">
      <formula>$F24="Cancelada"</formula>
    </cfRule>
    <cfRule type="expression" dxfId="29318" priority="1615">
      <formula>$F24="Pausada"</formula>
    </cfRule>
    <cfRule type="expression" dxfId="29317" priority="1616">
      <formula>$F24="Para hoy"</formula>
    </cfRule>
    <cfRule type="expression" dxfId="29316" priority="1617">
      <formula>$F24="En curso"</formula>
    </cfRule>
    <cfRule type="expression" dxfId="29315" priority="1618">
      <formula>$F24="Completada"</formula>
    </cfRule>
    <cfRule type="expression" dxfId="29314" priority="1619">
      <formula>(#REF!=0)*(#REF!&lt;&gt;"")*(LEN(#REF!)=0)*(($F24="")+($F24="En curso"))</formula>
    </cfRule>
    <cfRule type="expression" dxfId="29313" priority="1620">
      <formula>(#REF!&lt;0)*(LEN(#REF!)=0)*(($F24="")+($F24="En curso"))</formula>
    </cfRule>
  </conditionalFormatting>
  <conditionalFormatting sqref="C10:C12">
    <cfRule type="expression" dxfId="29312" priority="1329">
      <formula>$F7="Vencida"</formula>
    </cfRule>
    <cfRule type="expression" dxfId="29311" priority="1330">
      <formula>$F7="Cancelada"</formula>
    </cfRule>
    <cfRule type="expression" dxfId="29310" priority="1331">
      <formula>$F7="Pausada"</formula>
    </cfRule>
    <cfRule type="expression" dxfId="29309" priority="1332">
      <formula>$F7="Para hoy"</formula>
    </cfRule>
    <cfRule type="expression" dxfId="29308" priority="1333">
      <formula>$F7="En curso"</formula>
    </cfRule>
    <cfRule type="expression" dxfId="29307" priority="1334">
      <formula>$F7="Completada"</formula>
    </cfRule>
    <cfRule type="expression" dxfId="29306" priority="1335">
      <formula>(#REF!=0)*(#REF!&lt;&gt;"")*(LEN(#REF!)=0)*(($F7="")+($F7="En curso"))</formula>
    </cfRule>
    <cfRule type="expression" dxfId="29305" priority="1336">
      <formula>(#REF!&lt;0)*(LEN(#REF!)=0)*(($F7="")+($F7="En curso"))</formula>
    </cfRule>
  </conditionalFormatting>
  <conditionalFormatting sqref="C13:C14 E13:E14">
    <cfRule type="expression" dxfId="29304" priority="428">
      <formula>#REF!="En curso"</formula>
    </cfRule>
    <cfRule type="expression" dxfId="29303" priority="429">
      <formula>#REF!="Completada"</formula>
    </cfRule>
    <cfRule type="expression" dxfId="29302" priority="430">
      <formula>(#REF!=0)*(#REF!&lt;&gt;"")*(LEN(#REF!)=0)*((#REF!="")+(#REF!="En curso"))</formula>
    </cfRule>
    <cfRule type="expression" dxfId="29301" priority="431">
      <formula>(#REF!&lt;0)*(LEN(#REF!)=0)*((#REF!="")+(#REF!="En curso"))</formula>
    </cfRule>
  </conditionalFormatting>
  <conditionalFormatting sqref="C13:C16 E13:E16">
    <cfRule type="expression" dxfId="29300" priority="398">
      <formula>#REF!="Cancelada"</formula>
    </cfRule>
    <cfRule type="expression" dxfId="29299" priority="399">
      <formula>#REF!="Pausada"</formula>
    </cfRule>
    <cfRule type="expression" dxfId="29298" priority="400">
      <formula>#REF!="Para hoy"</formula>
    </cfRule>
  </conditionalFormatting>
  <conditionalFormatting sqref="C14:C15 E14:E15">
    <cfRule type="expression" dxfId="29297" priority="357">
      <formula>$F12="Vencida"</formula>
    </cfRule>
    <cfRule type="expression" dxfId="29296" priority="358">
      <formula>$F12="Cancelada"</formula>
    </cfRule>
    <cfRule type="expression" dxfId="29295" priority="359">
      <formula>$F12="Pausada"</formula>
    </cfRule>
    <cfRule type="expression" dxfId="29294" priority="360">
      <formula>$F12="Para hoy"</formula>
    </cfRule>
    <cfRule type="expression" dxfId="29293" priority="361">
      <formula>$F12="En curso"</formula>
    </cfRule>
    <cfRule type="expression" dxfId="29292" priority="362">
      <formula>$F12="Completada"</formula>
    </cfRule>
    <cfRule type="expression" dxfId="29291" priority="363">
      <formula>(#REF!=0)*(#REF!&lt;&gt;"")*(LEN(#REF!)=0)*(($F12="")+($F12="En curso"))</formula>
    </cfRule>
    <cfRule type="expression" dxfId="29290" priority="364">
      <formula>(#REF!&lt;0)*(LEN(#REF!)=0)*(($F12="")+($F12="En curso"))</formula>
    </cfRule>
  </conditionalFormatting>
  <conditionalFormatting sqref="C15:C16 E15:E16">
    <cfRule type="expression" dxfId="29289" priority="401">
      <formula>#REF!="En curso"</formula>
    </cfRule>
  </conditionalFormatting>
  <conditionalFormatting sqref="C15:C16">
    <cfRule type="expression" dxfId="29288" priority="402">
      <formula>#REF!="Completada"</formula>
    </cfRule>
    <cfRule type="expression" dxfId="29287" priority="403">
      <formula>(#REF!=0)*(#REF!&lt;&gt;"")*(LEN(#REF!)=0)*((#REF!="")+(#REF!="En curso"))</formula>
    </cfRule>
    <cfRule type="expression" dxfId="29286" priority="404">
      <formula>(#REF!&lt;0)*(LEN(#REF!)=0)*((#REF!="")+(#REF!="En curso"))</formula>
    </cfRule>
  </conditionalFormatting>
  <conditionalFormatting sqref="C17">
    <cfRule type="expression" dxfId="29285" priority="258">
      <formula>$F14="Vencida"</formula>
    </cfRule>
    <cfRule type="expression" dxfId="29284" priority="259">
      <formula>$F14="Cancelada"</formula>
    </cfRule>
    <cfRule type="expression" dxfId="29283" priority="260">
      <formula>$F14="Pausada"</formula>
    </cfRule>
    <cfRule type="expression" dxfId="29282" priority="261">
      <formula>$F14="Para hoy"</formula>
    </cfRule>
    <cfRule type="expression" dxfId="29281" priority="262">
      <formula>$F14="En curso"</formula>
    </cfRule>
    <cfRule type="expression" dxfId="29280" priority="263">
      <formula>$F14="Completada"</formula>
    </cfRule>
    <cfRule type="expression" dxfId="29279" priority="264">
      <formula>(#REF!=0)*(#REF!&lt;&gt;"")*(LEN(#REF!)=0)*(($F14="")+($F14="En curso"))</formula>
    </cfRule>
    <cfRule type="expression" dxfId="29278" priority="265">
      <formula>(#REF!&lt;0)*(LEN(#REF!)=0)*(($F14="")+($F14="En curso"))</formula>
    </cfRule>
  </conditionalFormatting>
  <conditionalFormatting sqref="C18">
    <cfRule type="expression" dxfId="29277" priority="290">
      <formula>$F18="Vencida"</formula>
    </cfRule>
    <cfRule type="expression" dxfId="29276" priority="291">
      <formula>$F18="Cancelada"</formula>
    </cfRule>
    <cfRule type="expression" dxfId="29275" priority="292">
      <formula>$F18="Pausada"</formula>
    </cfRule>
    <cfRule type="expression" dxfId="29274" priority="293">
      <formula>$F18="Para hoy"</formula>
    </cfRule>
    <cfRule type="expression" dxfId="29273" priority="294">
      <formula>$F18="En curso"</formula>
    </cfRule>
    <cfRule type="expression" dxfId="29272" priority="295">
      <formula>$F18="Completada"</formula>
    </cfRule>
    <cfRule type="expression" dxfId="29271" priority="296">
      <formula>(#REF!=0)*(#REF!&lt;&gt;"")*(LEN(#REF!)=0)*(($F18="")+($F18="En curso"))</formula>
    </cfRule>
    <cfRule type="expression" dxfId="29270" priority="297">
      <formula>(#REF!&lt;0)*(LEN(#REF!)=0)*(($F18="")+($F18="En curso"))</formula>
    </cfRule>
    <cfRule type="expression" dxfId="29269" priority="306">
      <formula>$F18="Vencida"</formula>
    </cfRule>
    <cfRule type="expression" dxfId="29268" priority="307">
      <formula>$F18="Cancelada"</formula>
    </cfRule>
    <cfRule type="expression" dxfId="29267" priority="308">
      <formula>$F18="Pausada"</formula>
    </cfRule>
    <cfRule type="expression" dxfId="29266" priority="309">
      <formula>$F18="Para hoy"</formula>
    </cfRule>
    <cfRule type="expression" dxfId="29265" priority="310">
      <formula>$F18="En curso"</formula>
    </cfRule>
    <cfRule type="expression" dxfId="29264" priority="311">
      <formula>$F18="Completada"</formula>
    </cfRule>
    <cfRule type="expression" dxfId="29263" priority="312">
      <formula>(#REF!=0)*(#REF!&lt;&gt;"")*(LEN(#REF!)=0)*(($F18="")+($F18="En curso"))</formula>
    </cfRule>
    <cfRule type="expression" dxfId="29262" priority="313">
      <formula>(#REF!&lt;0)*(LEN(#REF!)=0)*(($F18="")+($F18="En curso"))</formula>
    </cfRule>
  </conditionalFormatting>
  <conditionalFormatting sqref="C23:C24">
    <cfRule type="expression" dxfId="29261" priority="544">
      <formula>$F20="Vencida"</formula>
    </cfRule>
    <cfRule type="expression" dxfId="29260" priority="545">
      <formula>$F20="Cancelada"</formula>
    </cfRule>
    <cfRule type="expression" dxfId="29259" priority="546">
      <formula>$F20="Pausada"</formula>
    </cfRule>
    <cfRule type="expression" dxfId="29258" priority="547">
      <formula>$F20="Para hoy"</formula>
    </cfRule>
    <cfRule type="expression" dxfId="29257" priority="548">
      <formula>$F20="En curso"</formula>
    </cfRule>
    <cfRule type="expression" dxfId="29256" priority="549">
      <formula>$F20="Completada"</formula>
    </cfRule>
    <cfRule type="expression" dxfId="29255" priority="550">
      <formula>(#REF!=0)*(#REF!&lt;&gt;"")*(LEN(#REF!)=0)*(($F20="")+($F20="En curso"))</formula>
    </cfRule>
    <cfRule type="expression" dxfId="29254" priority="551">
      <formula>(#REF!&lt;0)*(LEN(#REF!)=0)*(($F20="")+($F20="En curso"))</formula>
    </cfRule>
    <cfRule type="expression" dxfId="29253" priority="552">
      <formula>$F23="Vencida"</formula>
    </cfRule>
    <cfRule type="expression" dxfId="29252" priority="553">
      <formula>$F23="Cancelada"</formula>
    </cfRule>
    <cfRule type="expression" dxfId="29251" priority="554">
      <formula>$F23="Pausada"</formula>
    </cfRule>
    <cfRule type="expression" dxfId="29250" priority="555">
      <formula>$F23="Para hoy"</formula>
    </cfRule>
    <cfRule type="expression" dxfId="29249" priority="556">
      <formula>$F23="En curso"</formula>
    </cfRule>
    <cfRule type="expression" dxfId="29248" priority="557">
      <formula>$F23="Completada"</formula>
    </cfRule>
    <cfRule type="expression" dxfId="29247" priority="558">
      <formula>(#REF!=0)*(#REF!&lt;&gt;"")*(LEN(#REF!)=0)*(($F23="")+($F23="En curso"))</formula>
    </cfRule>
    <cfRule type="expression" dxfId="29246" priority="559">
      <formula>(#REF!&lt;0)*(LEN(#REF!)=0)*(($F23="")+($F23="En curso"))</formula>
    </cfRule>
  </conditionalFormatting>
  <conditionalFormatting sqref="C25">
    <cfRule type="expression" dxfId="29245" priority="560">
      <formula>$F20="Vencida"</formula>
    </cfRule>
    <cfRule type="expression" dxfId="29244" priority="561">
      <formula>$F20="Cancelada"</formula>
    </cfRule>
    <cfRule type="expression" dxfId="29243" priority="562">
      <formula>$F20="Pausada"</formula>
    </cfRule>
    <cfRule type="expression" dxfId="29242" priority="563">
      <formula>$F20="Para hoy"</formula>
    </cfRule>
    <cfRule type="expression" dxfId="29241" priority="564">
      <formula>$F20="En curso"</formula>
    </cfRule>
    <cfRule type="expression" dxfId="29240" priority="565">
      <formula>$F20="Completada"</formula>
    </cfRule>
    <cfRule type="expression" dxfId="29239" priority="566">
      <formula>(#REF!=0)*(#REF!&lt;&gt;"")*(LEN(#REF!)=0)*(($F20="")+($F20="En curso"))</formula>
    </cfRule>
    <cfRule type="expression" dxfId="29238" priority="567">
      <formula>(#REF!&lt;0)*(LEN(#REF!)=0)*(($F20="")+($F20="En curso"))</formula>
    </cfRule>
    <cfRule type="expression" dxfId="29237" priority="594">
      <formula>$F25="Vencida"</formula>
    </cfRule>
    <cfRule type="expression" dxfId="29236" priority="595">
      <formula>$F25="Cancelada"</formula>
    </cfRule>
    <cfRule type="expression" dxfId="29235" priority="596">
      <formula>$F25="Pausada"</formula>
    </cfRule>
    <cfRule type="expression" dxfId="29234" priority="597">
      <formula>$F25="Para hoy"</formula>
    </cfRule>
    <cfRule type="expression" dxfId="29233" priority="598">
      <formula>$F25="En curso"</formula>
    </cfRule>
    <cfRule type="expression" dxfId="29232" priority="599">
      <formula>$F25="Completada"</formula>
    </cfRule>
    <cfRule type="expression" dxfId="29231" priority="600">
      <formula>(#REF!=0)*(#REF!&lt;&gt;"")*(LEN(#REF!)=0)*(($F25="")+($F25="En curso"))</formula>
    </cfRule>
    <cfRule type="expression" dxfId="29230" priority="601">
      <formula>(#REF!&lt;0)*(LEN(#REF!)=0)*(($F25="")+($F25="En curso"))</formula>
    </cfRule>
  </conditionalFormatting>
  <conditionalFormatting sqref="C26 E26">
    <cfRule type="expression" dxfId="29229" priority="607">
      <formula>$F25="Completada"</formula>
    </cfRule>
    <cfRule type="expression" dxfId="29228" priority="608">
      <formula>(#REF!=0)*(#REF!&lt;&gt;"")*(LEN(#REF!)=0)*(($F25="")+($F25="En curso"))</formula>
    </cfRule>
    <cfRule type="expression" dxfId="29227" priority="609">
      <formula>(#REF!&lt;0)*(LEN(#REF!)=0)*(($F25="")+($F25="En curso"))</formula>
    </cfRule>
  </conditionalFormatting>
  <conditionalFormatting sqref="C26:C27 E26:E27">
    <cfRule type="expression" dxfId="29226" priority="602">
      <formula>$F25="Vencida"</formula>
    </cfRule>
    <cfRule type="expression" dxfId="29225" priority="603">
      <formula>$F25="Cancelada"</formula>
    </cfRule>
    <cfRule type="expression" dxfId="29224" priority="604">
      <formula>$F25="Pausada"</formula>
    </cfRule>
    <cfRule type="expression" dxfId="29223" priority="605">
      <formula>$F25="Para hoy"</formula>
    </cfRule>
    <cfRule type="expression" dxfId="29222" priority="606">
      <formula>$F25="En curso"</formula>
    </cfRule>
  </conditionalFormatting>
  <conditionalFormatting sqref="C27 E27">
    <cfRule type="expression" dxfId="29221" priority="7080">
      <formula>$F26="Completada"</formula>
    </cfRule>
    <cfRule type="expression" dxfId="29220" priority="7081">
      <formula>(#REF!=0)*(#REF!&lt;&gt;"")*(LEN(#REF!)=0)*(($F26="")+($F26="En curso"))</formula>
    </cfRule>
    <cfRule type="expression" dxfId="29219" priority="7082">
      <formula>(#REF!&lt;0)*(LEN(#REF!)=0)*(($F26="")+($F26="En curso"))</formula>
    </cfRule>
  </conditionalFormatting>
  <conditionalFormatting sqref="C28 E28">
    <cfRule type="expression" dxfId="29218" priority="1597">
      <formula>$F9="Vencida"</formula>
    </cfRule>
    <cfRule type="expression" dxfId="29217" priority="1598">
      <formula>$F9="Cancelada"</formula>
    </cfRule>
    <cfRule type="expression" dxfId="29216" priority="1599">
      <formula>$F9="Pausada"</formula>
    </cfRule>
    <cfRule type="expression" dxfId="29215" priority="1600">
      <formula>$F9="Para hoy"</formula>
    </cfRule>
    <cfRule type="expression" dxfId="29214" priority="1601">
      <formula>$F9="En curso"</formula>
    </cfRule>
    <cfRule type="expression" dxfId="29213" priority="1602">
      <formula>$F9="Completada"</formula>
    </cfRule>
    <cfRule type="expression" dxfId="29212" priority="1603">
      <formula>(#REF!=0)*(#REF!&lt;&gt;"")*(LEN(#REF!)=0)*(($F9="")+($F9="En curso"))</formula>
    </cfRule>
    <cfRule type="expression" dxfId="29211" priority="1604">
      <formula>(#REF!&lt;0)*(LEN(#REF!)=0)*(($F9="")+($F9="En curso"))</formula>
    </cfRule>
  </conditionalFormatting>
  <conditionalFormatting sqref="C29">
    <cfRule type="expression" dxfId="29210" priority="1181">
      <formula>$F29="Vencida"</formula>
    </cfRule>
    <cfRule type="expression" dxfId="29209" priority="1182">
      <formula>$F29="Cancelada"</formula>
    </cfRule>
    <cfRule type="expression" dxfId="29208" priority="1183">
      <formula>$F29="Pausada"</formula>
    </cfRule>
    <cfRule type="expression" dxfId="29207" priority="1184">
      <formula>$F29="Para hoy"</formula>
    </cfRule>
    <cfRule type="expression" dxfId="29206" priority="1185">
      <formula>$F29="En curso"</formula>
    </cfRule>
    <cfRule type="expression" dxfId="29205" priority="1186">
      <formula>$F29="Completada"</formula>
    </cfRule>
    <cfRule type="expression" dxfId="29204" priority="1187">
      <formula>(#REF!=0)*(#REF!&lt;&gt;"")*(LEN(#REF!)=0)*(($F29="")+($F29="En curso"))</formula>
    </cfRule>
    <cfRule type="expression" dxfId="29203" priority="1188">
      <formula>(#REF!&lt;0)*(LEN(#REF!)=0)*(($F29="")+($F29="En curso"))</formula>
    </cfRule>
    <cfRule type="expression" dxfId="29202" priority="1197">
      <formula>$F29="Vencida"</formula>
    </cfRule>
    <cfRule type="expression" dxfId="29201" priority="1198">
      <formula>$F29="Cancelada"</formula>
    </cfRule>
    <cfRule type="expression" dxfId="29200" priority="1199">
      <formula>$F29="Pausada"</formula>
    </cfRule>
    <cfRule type="expression" dxfId="29199" priority="1200">
      <formula>$F29="Para hoy"</formula>
    </cfRule>
    <cfRule type="expression" dxfId="29198" priority="1201">
      <formula>$F29="En curso"</formula>
    </cfRule>
    <cfRule type="expression" dxfId="29197" priority="1202">
      <formula>$F29="Completada"</formula>
    </cfRule>
    <cfRule type="expression" dxfId="29196" priority="1203">
      <formula>(#REF!=0)*(#REF!&lt;&gt;"")*(LEN(#REF!)=0)*(($F29="")+($F29="En curso"))</formula>
    </cfRule>
    <cfRule type="expression" dxfId="29195" priority="1204">
      <formula>(#REF!&lt;0)*(LEN(#REF!)=0)*(($F29="")+($F29="En curso"))</formula>
    </cfRule>
  </conditionalFormatting>
  <conditionalFormatting sqref="C30 E30:E32">
    <cfRule type="expression" dxfId="29194" priority="961">
      <formula>$F28="Cancelada"</formula>
    </cfRule>
    <cfRule type="expression" dxfId="29193" priority="962">
      <formula>$F28="Pausada"</formula>
    </cfRule>
    <cfRule type="expression" dxfId="29192" priority="963">
      <formula>$F28="Para hoy"</formula>
    </cfRule>
    <cfRule type="expression" dxfId="29191" priority="964">
      <formula>$F28="En curso"</formula>
    </cfRule>
  </conditionalFormatting>
  <conditionalFormatting sqref="C30 E31:E32">
    <cfRule type="expression" dxfId="29190" priority="965">
      <formula>$F28="Completada"</formula>
    </cfRule>
  </conditionalFormatting>
  <conditionalFormatting sqref="C30">
    <cfRule type="expression" dxfId="29189" priority="1062">
      <formula>$F28="Vencida"</formula>
    </cfRule>
    <cfRule type="expression" dxfId="29188" priority="1063">
      <formula>$F28="Cancelada"</formula>
    </cfRule>
    <cfRule type="expression" dxfId="29187" priority="1064">
      <formula>$F28="Pausada"</formula>
    </cfRule>
    <cfRule type="expression" dxfId="29186" priority="1065">
      <formula>$F28="Para hoy"</formula>
    </cfRule>
    <cfRule type="expression" dxfId="29185" priority="1066">
      <formula>$F28="En curso"</formula>
    </cfRule>
    <cfRule type="expression" dxfId="29184" priority="1067">
      <formula>$F28="Completada"</formula>
    </cfRule>
    <cfRule type="expression" dxfId="29183" priority="1068">
      <formula>(#REF!=0)*(#REF!&lt;&gt;"")*(LEN(#REF!)=0)*(($F28="")+($F28="En curso"))</formula>
    </cfRule>
    <cfRule type="expression" dxfId="29182" priority="1069">
      <formula>(#REF!&lt;0)*(LEN(#REF!)=0)*(($F28="")+($F28="En curso"))</formula>
    </cfRule>
  </conditionalFormatting>
  <conditionalFormatting sqref="C31">
    <cfRule type="expression" dxfId="29181" priority="1054">
      <formula>$F31="Vencida"</formula>
    </cfRule>
    <cfRule type="expression" dxfId="29180" priority="1055">
      <formula>$F31="Cancelada"</formula>
    </cfRule>
    <cfRule type="expression" dxfId="29179" priority="1056">
      <formula>$F31="Pausada"</formula>
    </cfRule>
    <cfRule type="expression" dxfId="29178" priority="1057">
      <formula>$F31="Para hoy"</formula>
    </cfRule>
    <cfRule type="expression" dxfId="29177" priority="1058">
      <formula>$F31="En curso"</formula>
    </cfRule>
    <cfRule type="expression" dxfId="29176" priority="1059">
      <formula>$F31="Completada"</formula>
    </cfRule>
    <cfRule type="expression" dxfId="29175" priority="1060">
      <formula>(#REF!=0)*(#REF!&lt;&gt;"")*(LEN(#REF!)=0)*(($F31="")+($F31="En curso"))</formula>
    </cfRule>
    <cfRule type="expression" dxfId="29174" priority="1061">
      <formula>(#REF!&lt;0)*(LEN(#REF!)=0)*(($F31="")+($F31="En curso"))</formula>
    </cfRule>
  </conditionalFormatting>
  <conditionalFormatting sqref="C32 E32">
    <cfRule type="expression" dxfId="29173" priority="952">
      <formula>#REF!="Vencida"</formula>
    </cfRule>
    <cfRule type="expression" dxfId="29172" priority="953">
      <formula>#REF!="Cancelada"</formula>
    </cfRule>
    <cfRule type="expression" dxfId="29171" priority="954">
      <formula>#REF!="Pausada"</formula>
    </cfRule>
    <cfRule type="expression" dxfId="29170" priority="955">
      <formula>#REF!="Para hoy"</formula>
    </cfRule>
    <cfRule type="expression" dxfId="29169" priority="956">
      <formula>#REF!="En curso"</formula>
    </cfRule>
    <cfRule type="expression" dxfId="29168" priority="957">
      <formula>#REF!="Completada"</formula>
    </cfRule>
    <cfRule type="expression" dxfId="29167" priority="958">
      <formula>(#REF!=0)*(#REF!&lt;&gt;"")*(LEN(#REF!)=0)*((#REF!="")+(#REF!="En curso"))</formula>
    </cfRule>
    <cfRule type="expression" dxfId="29166" priority="959">
      <formula>(#REF!&lt;0)*(LEN(#REF!)=0)*((#REF!="")+(#REF!="En curso"))</formula>
    </cfRule>
  </conditionalFormatting>
  <conditionalFormatting sqref="C32">
    <cfRule type="expression" dxfId="29165" priority="928">
      <formula>#REF!="Vencida"</formula>
    </cfRule>
    <cfRule type="expression" dxfId="29164" priority="929">
      <formula>#REF!="Cancelada"</formula>
    </cfRule>
    <cfRule type="expression" dxfId="29163" priority="930">
      <formula>#REF!="Pausada"</formula>
    </cfRule>
    <cfRule type="expression" dxfId="29162" priority="931">
      <formula>#REF!="Para hoy"</formula>
    </cfRule>
    <cfRule type="expression" dxfId="29161" priority="932">
      <formula>#REF!="En curso"</formula>
    </cfRule>
    <cfRule type="expression" dxfId="29160" priority="933">
      <formula>#REF!="Completada"</formula>
    </cfRule>
    <cfRule type="expression" dxfId="29159" priority="934">
      <formula>(#REF!=0)*(#REF!&lt;&gt;"")*(LEN(#REF!)=0)*((#REF!="")+(#REF!="En curso"))</formula>
    </cfRule>
    <cfRule type="expression" dxfId="29158" priority="935">
      <formula>(#REF!&lt;0)*(LEN(#REF!)=0)*((#REF!="")+(#REF!="En curso"))</formula>
    </cfRule>
  </conditionalFormatting>
  <conditionalFormatting sqref="C33:C34 C62:C66">
    <cfRule type="expression" dxfId="29157" priority="1397">
      <formula>$F33="Vencida"</formula>
    </cfRule>
    <cfRule type="expression" dxfId="29156" priority="1398">
      <formula>$F33="Cancelada"</formula>
    </cfRule>
    <cfRule type="expression" dxfId="29155" priority="1399">
      <formula>$F33="Pausada"</formula>
    </cfRule>
    <cfRule type="expression" dxfId="29154" priority="1400">
      <formula>$F33="Para hoy"</formula>
    </cfRule>
    <cfRule type="expression" dxfId="29153" priority="1401">
      <formula>$F33="En curso"</formula>
    </cfRule>
    <cfRule type="expression" dxfId="29152" priority="1402">
      <formula>$F33="Completada"</formula>
    </cfRule>
    <cfRule type="expression" dxfId="29151" priority="1403">
      <formula>(#REF!=0)*(#REF!&lt;&gt;"")*(LEN(#REF!)=0)*(($F33="")+($F33="En curso"))</formula>
    </cfRule>
    <cfRule type="expression" dxfId="29150" priority="1404">
      <formula>(#REF!&lt;0)*(LEN(#REF!)=0)*(($F33="")+($F33="En curso"))</formula>
    </cfRule>
  </conditionalFormatting>
  <conditionalFormatting sqref="C39 E39">
    <cfRule type="expression" dxfId="29149" priority="730">
      <formula>$F36="Vencida"</formula>
    </cfRule>
    <cfRule type="expression" dxfId="29148" priority="731">
      <formula>$F36="Cancelada"</formula>
    </cfRule>
    <cfRule type="expression" dxfId="29147" priority="732">
      <formula>$F36="Pausada"</formula>
    </cfRule>
    <cfRule type="expression" dxfId="29146" priority="733">
      <formula>$F36="Para hoy"</formula>
    </cfRule>
    <cfRule type="expression" dxfId="29145" priority="734">
      <formula>$F36="En curso"</formula>
    </cfRule>
    <cfRule type="expression" dxfId="29144" priority="735">
      <formula>$F36="Completada"</formula>
    </cfRule>
    <cfRule type="expression" dxfId="29143" priority="736">
      <formula>(#REF!=0)*(#REF!&lt;&gt;"")*(LEN(#REF!)=0)*(($F36="")+($F36="En curso"))</formula>
    </cfRule>
    <cfRule type="expression" dxfId="29142" priority="737">
      <formula>(#REF!&lt;0)*(LEN(#REF!)=0)*(($F36="")+($F36="En curso"))</formula>
    </cfRule>
  </conditionalFormatting>
  <conditionalFormatting sqref="C39">
    <cfRule type="expression" dxfId="29141" priority="714">
      <formula>$F39="Vencida"</formula>
    </cfRule>
    <cfRule type="expression" dxfId="29140" priority="715">
      <formula>$F39="Cancelada"</formula>
    </cfRule>
    <cfRule type="expression" dxfId="29139" priority="716">
      <formula>$F39="Pausada"</formula>
    </cfRule>
    <cfRule type="expression" dxfId="29138" priority="717">
      <formula>$F39="Para hoy"</formula>
    </cfRule>
    <cfRule type="expression" dxfId="29137" priority="718">
      <formula>$F39="En curso"</formula>
    </cfRule>
    <cfRule type="expression" dxfId="29136" priority="719">
      <formula>$F39="Completada"</formula>
    </cfRule>
    <cfRule type="expression" dxfId="29135" priority="720">
      <formula>(#REF!=0)*(#REF!&lt;&gt;"")*(LEN(#REF!)=0)*(($F39="")+($F39="En curso"))</formula>
    </cfRule>
    <cfRule type="expression" dxfId="29134" priority="721">
      <formula>(#REF!&lt;0)*(LEN(#REF!)=0)*(($F39="")+($F39="En curso"))</formula>
    </cfRule>
  </conditionalFormatting>
  <conditionalFormatting sqref="C40:C41">
    <cfRule type="expression" dxfId="29133" priority="644">
      <formula>$F37="Pausada"</formula>
    </cfRule>
    <cfRule type="expression" dxfId="29132" priority="645">
      <formula>$F37="Para hoy"</formula>
    </cfRule>
    <cfRule type="expression" dxfId="29131" priority="646">
      <formula>$F37="En curso"</formula>
    </cfRule>
    <cfRule type="expression" dxfId="29130" priority="647">
      <formula>$F37="Completada"</formula>
    </cfRule>
    <cfRule type="expression" dxfId="29129" priority="648">
      <formula>(#REF!=0)*(#REF!&lt;&gt;"")*(LEN(#REF!)=0)*(($F37="")+($F37="En curso"))</formula>
    </cfRule>
    <cfRule type="expression" dxfId="29128" priority="649">
      <formula>(#REF!&lt;0)*(LEN(#REF!)=0)*(($F37="")+($F37="En curso"))</formula>
    </cfRule>
  </conditionalFormatting>
  <conditionalFormatting sqref="C40:C42">
    <cfRule type="expression" dxfId="29127" priority="642">
      <formula>$F37="Vencida"</formula>
    </cfRule>
    <cfRule type="expression" dxfId="29126" priority="643">
      <formula>$F37="Cancelada"</formula>
    </cfRule>
  </conditionalFormatting>
  <conditionalFormatting sqref="C42">
    <cfRule type="expression" dxfId="29125" priority="1036">
      <formula>$F39="Pausada"</formula>
    </cfRule>
    <cfRule type="expression" dxfId="29124" priority="1037">
      <formula>$F39="Para hoy"</formula>
    </cfRule>
    <cfRule type="expression" dxfId="29123" priority="1038">
      <formula>$F39="En curso"</formula>
    </cfRule>
    <cfRule type="expression" dxfId="29122" priority="1039">
      <formula>$F39="Completada"</formula>
    </cfRule>
    <cfRule type="expression" dxfId="29121" priority="1040">
      <formula>(#REF!=0)*(#REF!&lt;&gt;"")*(LEN(#REF!)=0)*(($F39="")+($F39="En curso"))</formula>
    </cfRule>
    <cfRule type="expression" dxfId="29120" priority="1041">
      <formula>(#REF!&lt;0)*(LEN(#REF!)=0)*(($F39="")+($F39="En curso"))</formula>
    </cfRule>
  </conditionalFormatting>
  <conditionalFormatting sqref="C43">
    <cfRule type="expression" dxfId="29119" priority="1295">
      <formula>$F39="Vencida"</formula>
    </cfRule>
    <cfRule type="expression" dxfId="29118" priority="1296">
      <formula>$F39="Cancelada"</formula>
    </cfRule>
    <cfRule type="expression" dxfId="29117" priority="1297">
      <formula>$F39="Pausada"</formula>
    </cfRule>
    <cfRule type="expression" dxfId="29116" priority="1298">
      <formula>$F39="Para hoy"</formula>
    </cfRule>
    <cfRule type="expression" dxfId="29115" priority="1299">
      <formula>$F39="En curso"</formula>
    </cfRule>
    <cfRule type="expression" dxfId="29114" priority="1300">
      <formula>$F39="Completada"</formula>
    </cfRule>
    <cfRule type="expression" dxfId="29113" priority="1301">
      <formula>(#REF!=0)*(#REF!&lt;&gt;"")*(LEN(#REF!)=0)*(($F39="")+($F39="En curso"))</formula>
    </cfRule>
    <cfRule type="expression" dxfId="29112" priority="1302">
      <formula>(#REF!&lt;0)*(LEN(#REF!)=0)*(($F39="")+($F39="En curso"))</formula>
    </cfRule>
  </conditionalFormatting>
  <conditionalFormatting sqref="C44">
    <cfRule type="expression" dxfId="29111" priority="992">
      <formula>$F44="Vencida"</formula>
    </cfRule>
    <cfRule type="expression" dxfId="29110" priority="993">
      <formula>$F44="Cancelada"</formula>
    </cfRule>
    <cfRule type="expression" dxfId="29109" priority="994">
      <formula>$F44="Pausada"</formula>
    </cfRule>
    <cfRule type="expression" dxfId="29108" priority="995">
      <formula>$F44="Para hoy"</formula>
    </cfRule>
    <cfRule type="expression" dxfId="29107" priority="996">
      <formula>$F44="En curso"</formula>
    </cfRule>
    <cfRule type="expression" dxfId="29106" priority="997">
      <formula>$F44="Completada"</formula>
    </cfRule>
    <cfRule type="expression" dxfId="29105" priority="998">
      <formula>(#REF!=0)*(#REF!&lt;&gt;"")*(LEN(#REF!)=0)*(($F44="")+($F44="En curso"))</formula>
    </cfRule>
    <cfRule type="expression" dxfId="29104" priority="999">
      <formula>(#REF!&lt;0)*(LEN(#REF!)=0)*(($F44="")+($F44="En curso"))</formula>
    </cfRule>
  </conditionalFormatting>
  <conditionalFormatting sqref="C45:C46">
    <cfRule type="expression" dxfId="29103" priority="1221">
      <formula>$F42="Vencida"</formula>
    </cfRule>
    <cfRule type="expression" dxfId="29102" priority="1222">
      <formula>$F42="Cancelada"</formula>
    </cfRule>
    <cfRule type="expression" dxfId="29101" priority="1223">
      <formula>$F42="Pausada"</formula>
    </cfRule>
    <cfRule type="expression" dxfId="29100" priority="1224">
      <formula>$F42="Para hoy"</formula>
    </cfRule>
    <cfRule type="expression" dxfId="29099" priority="1225">
      <formula>$F42="En curso"</formula>
    </cfRule>
    <cfRule type="expression" dxfId="29098" priority="1226">
      <formula>$F42="Completada"</formula>
    </cfRule>
    <cfRule type="expression" dxfId="29097" priority="1227">
      <formula>(#REF!=0)*(#REF!&lt;&gt;"")*(LEN(#REF!)=0)*(($F42="")+($F42="En curso"))</formula>
    </cfRule>
    <cfRule type="expression" dxfId="29096" priority="1228">
      <formula>(#REF!&lt;0)*(LEN(#REF!)=0)*(($F42="")+($F42="En curso"))</formula>
    </cfRule>
  </conditionalFormatting>
  <conditionalFormatting sqref="C47">
    <cfRule type="expression" dxfId="29095" priority="1589">
      <formula>$F43="Vencida"</formula>
    </cfRule>
    <cfRule type="expression" dxfId="29094" priority="1590">
      <formula>$F43="Cancelada"</formula>
    </cfRule>
    <cfRule type="expression" dxfId="29093" priority="1591">
      <formula>$F43="Pausada"</formula>
    </cfRule>
    <cfRule type="expression" dxfId="29092" priority="1592">
      <formula>$F43="Para hoy"</formula>
    </cfRule>
    <cfRule type="expression" dxfId="29091" priority="1593">
      <formula>$F43="En curso"</formula>
    </cfRule>
    <cfRule type="expression" dxfId="29090" priority="1594">
      <formula>$F43="Completada"</formula>
    </cfRule>
    <cfRule type="expression" dxfId="29089" priority="1595">
      <formula>(#REF!=0)*(#REF!&lt;&gt;"")*(LEN(#REF!)=0)*(($F43="")+($F43="En curso"))</formula>
    </cfRule>
    <cfRule type="expression" dxfId="29088" priority="1596">
      <formula>(#REF!&lt;0)*(LEN(#REF!)=0)*(($F43="")+($F43="En curso"))</formula>
    </cfRule>
  </conditionalFormatting>
  <conditionalFormatting sqref="C48">
    <cfRule type="expression" dxfId="29087" priority="1565">
      <formula>$F43="Vencida"</formula>
    </cfRule>
    <cfRule type="expression" dxfId="29086" priority="1566">
      <formula>$F43="Cancelada"</formula>
    </cfRule>
    <cfRule type="expression" dxfId="29085" priority="1567">
      <formula>$F43="Pausada"</formula>
    </cfRule>
    <cfRule type="expression" dxfId="29084" priority="1568">
      <formula>$F43="Para hoy"</formula>
    </cfRule>
    <cfRule type="expression" dxfId="29083" priority="1569">
      <formula>$F43="En curso"</formula>
    </cfRule>
    <cfRule type="expression" dxfId="29082" priority="1570">
      <formula>$F43="Completada"</formula>
    </cfRule>
    <cfRule type="expression" dxfId="29081" priority="1571">
      <formula>(#REF!=0)*(#REF!&lt;&gt;"")*(LEN(#REF!)=0)*(($F43="")+($F43="En curso"))</formula>
    </cfRule>
    <cfRule type="expression" dxfId="29080" priority="1572">
      <formula>(#REF!&lt;0)*(LEN(#REF!)=0)*(($F43="")+($F43="En curso"))</formula>
    </cfRule>
  </conditionalFormatting>
  <conditionalFormatting sqref="C49">
    <cfRule type="expression" dxfId="29079" priority="1541">
      <formula>$F43="Vencida"</formula>
    </cfRule>
    <cfRule type="expression" dxfId="29078" priority="1542">
      <formula>$F43="Cancelada"</formula>
    </cfRule>
    <cfRule type="expression" dxfId="29077" priority="1543">
      <formula>$F43="Pausada"</formula>
    </cfRule>
    <cfRule type="expression" dxfId="29076" priority="1544">
      <formula>$F43="Para hoy"</formula>
    </cfRule>
    <cfRule type="expression" dxfId="29075" priority="1545">
      <formula>$F43="En curso"</formula>
    </cfRule>
    <cfRule type="expression" dxfId="29074" priority="1546">
      <formula>$F43="Completada"</formula>
    </cfRule>
    <cfRule type="expression" dxfId="29073" priority="1547">
      <formula>(#REF!=0)*(#REF!&lt;&gt;"")*(LEN(#REF!)=0)*(($F43="")+($F43="En curso"))</formula>
    </cfRule>
    <cfRule type="expression" dxfId="29072" priority="1548">
      <formula>(#REF!&lt;0)*(LEN(#REF!)=0)*(($F43="")+($F43="En curso"))</formula>
    </cfRule>
  </conditionalFormatting>
  <conditionalFormatting sqref="C50">
    <cfRule type="expression" dxfId="29071" priority="1501">
      <formula>$F43="Vencida"</formula>
    </cfRule>
    <cfRule type="expression" dxfId="29070" priority="1502">
      <formula>$F43="Cancelada"</formula>
    </cfRule>
    <cfRule type="expression" dxfId="29069" priority="1503">
      <formula>$F43="Pausada"</formula>
    </cfRule>
    <cfRule type="expression" dxfId="29068" priority="1504">
      <formula>$F43="Para hoy"</formula>
    </cfRule>
    <cfRule type="expression" dxfId="29067" priority="1505">
      <formula>$F43="En curso"</formula>
    </cfRule>
    <cfRule type="expression" dxfId="29066" priority="1506">
      <formula>$F43="Completada"</formula>
    </cfRule>
    <cfRule type="expression" dxfId="29065" priority="1507">
      <formula>(#REF!=0)*(#REF!&lt;&gt;"")*(LEN(#REF!)=0)*(($F43="")+($F43="En curso"))</formula>
    </cfRule>
    <cfRule type="expression" dxfId="29064" priority="1508">
      <formula>(#REF!&lt;0)*(LEN(#REF!)=0)*(($F43="")+($F43="En curso"))</formula>
    </cfRule>
  </conditionalFormatting>
  <conditionalFormatting sqref="C51">
    <cfRule type="expression" dxfId="29063" priority="912">
      <formula>$F51="Vencida"</formula>
    </cfRule>
    <cfRule type="expression" dxfId="29062" priority="913">
      <formula>$F51="Cancelada"</formula>
    </cfRule>
    <cfRule type="expression" dxfId="29061" priority="914">
      <formula>$F51="Pausada"</formula>
    </cfRule>
    <cfRule type="expression" dxfId="29060" priority="915">
      <formula>$F51="Para hoy"</formula>
    </cfRule>
    <cfRule type="expression" dxfId="29059" priority="916">
      <formula>$F51="En curso"</formula>
    </cfRule>
    <cfRule type="expression" dxfId="29058" priority="917">
      <formula>$F51="Completada"</formula>
    </cfRule>
    <cfRule type="expression" dxfId="29057" priority="918">
      <formula>(#REF!=0)*(#REF!&lt;&gt;"")*(LEN(#REF!)=0)*(($F51="")+($F51="En curso"))</formula>
    </cfRule>
    <cfRule type="expression" dxfId="29056" priority="919">
      <formula>(#REF!&lt;0)*(LEN(#REF!)=0)*(($F51="")+($F51="En curso"))</formula>
    </cfRule>
  </conditionalFormatting>
  <conditionalFormatting sqref="C59">
    <cfRule type="expression" dxfId="29055" priority="816">
      <formula>$F52="Vencida"</formula>
    </cfRule>
    <cfRule type="expression" dxfId="29054" priority="817">
      <formula>$F52="Cancelada"</formula>
    </cfRule>
    <cfRule type="expression" dxfId="29053" priority="818">
      <formula>$F52="Pausada"</formula>
    </cfRule>
    <cfRule type="expression" dxfId="29052" priority="819">
      <formula>$F52="Para hoy"</formula>
    </cfRule>
    <cfRule type="expression" dxfId="29051" priority="820">
      <formula>$F52="En curso"</formula>
    </cfRule>
    <cfRule type="expression" dxfId="29050" priority="821">
      <formula>$F52="Completada"</formula>
    </cfRule>
    <cfRule type="expression" dxfId="29049" priority="822">
      <formula>(#REF!=0)*(#REF!&lt;&gt;"")*(LEN(#REF!)=0)*(($F52="")+($F52="En curso"))</formula>
    </cfRule>
    <cfRule type="expression" dxfId="29048" priority="823">
      <formula>(#REF!&lt;0)*(LEN(#REF!)=0)*(($F52="")+($F52="En curso"))</formula>
    </cfRule>
  </conditionalFormatting>
  <conditionalFormatting sqref="C60">
    <cfRule type="expression" dxfId="29047" priority="872">
      <formula>$F60="Vencida"</formula>
    </cfRule>
    <cfRule type="expression" dxfId="29046" priority="873">
      <formula>$F60="Cancelada"</formula>
    </cfRule>
    <cfRule type="expression" dxfId="29045" priority="874">
      <formula>$F60="Pausada"</formula>
    </cfRule>
    <cfRule type="expression" dxfId="29044" priority="875">
      <formula>$F60="Para hoy"</formula>
    </cfRule>
    <cfRule type="expression" dxfId="29043" priority="876">
      <formula>$F60="En curso"</formula>
    </cfRule>
    <cfRule type="expression" dxfId="29042" priority="877">
      <formula>$F60="Completada"</formula>
    </cfRule>
    <cfRule type="expression" dxfId="29041" priority="878">
      <formula>(#REF!=0)*(#REF!&lt;&gt;"")*(LEN(#REF!)=0)*(($F60="")+($F60="En curso"))</formula>
    </cfRule>
    <cfRule type="expression" dxfId="29040" priority="879">
      <formula>(#REF!&lt;0)*(LEN(#REF!)=0)*(($F60="")+($F60="En curso"))</formula>
    </cfRule>
  </conditionalFormatting>
  <conditionalFormatting sqref="D4">
    <cfRule type="expression" dxfId="29039" priority="7134">
      <formula>$F33="Completada"</formula>
    </cfRule>
    <cfRule type="expression" dxfId="29038" priority="7135">
      <formula>(#REF!=0)*(#REF!&lt;&gt;"")*(LEN(#REF!)=0)*(($F33="")+($F33="En curso"))</formula>
    </cfRule>
    <cfRule type="expression" dxfId="29037" priority="7136">
      <formula>(#REF!&lt;0)*(LEN(#REF!)=0)*(($F33="")+($F33="En curso"))</formula>
    </cfRule>
    <cfRule type="expression" dxfId="29036" priority="7137">
      <formula>(#REF!=0)*(#REF!&lt;&gt;"")*(LEN(#REF!)=0)*((#REF!="")+(#REF!="En curso"))</formula>
    </cfRule>
    <cfRule type="expression" dxfId="29035" priority="7138">
      <formula>(#REF!&lt;0)*(LEN(#REF!)=0)*((#REF!="")+(#REF!="En curso"))</formula>
    </cfRule>
    <cfRule type="expression" dxfId="29034" priority="7139">
      <formula>#REF!="Vencida"</formula>
    </cfRule>
    <cfRule type="expression" dxfId="29033" priority="7140">
      <formula>#REF!="Cancelada"</formula>
    </cfRule>
    <cfRule type="expression" dxfId="29032" priority="7141">
      <formula>#REF!="Pausada"</formula>
    </cfRule>
    <cfRule type="expression" dxfId="29031" priority="7142">
      <formula>#REF!="Para hoy"</formula>
    </cfRule>
    <cfRule type="expression" dxfId="29030" priority="7143">
      <formula>#REF!="En curso"</formula>
    </cfRule>
    <cfRule type="expression" dxfId="29029" priority="7144">
      <formula>#REF!="Completada"</formula>
    </cfRule>
    <cfRule type="expression" dxfId="29028" priority="7197">
      <formula>(#REF!=0)*(#REF!&lt;&gt;"")*(LEN(#REF!)=0)*((#REF!="")+(#REF!="En curso"))</formula>
    </cfRule>
    <cfRule type="expression" dxfId="29027" priority="7198">
      <formula>(#REF!&lt;0)*(LEN(#REF!)=0)*((#REF!="")+(#REF!="En curso"))</formula>
    </cfRule>
    <cfRule type="expression" dxfId="29026" priority="7199">
      <formula>#REF!="Vencida"</formula>
    </cfRule>
    <cfRule type="expression" dxfId="29025" priority="7200">
      <formula>#REF!="Cancelada"</formula>
    </cfRule>
    <cfRule type="expression" dxfId="29024" priority="7201">
      <formula>#REF!="Pausada"</formula>
    </cfRule>
    <cfRule type="expression" dxfId="29023" priority="7202">
      <formula>#REF!="Para hoy"</formula>
    </cfRule>
    <cfRule type="expression" dxfId="29022" priority="7203">
      <formula>#REF!="En curso"</formula>
    </cfRule>
    <cfRule type="expression" dxfId="29021" priority="7204">
      <formula>#REF!="Completada"</formula>
    </cfRule>
    <cfRule type="expression" dxfId="29020" priority="7205">
      <formula>(#REF!=0)*(#REF!&lt;&gt;"")*(LEN(#REF!)=0)*((#REF!="")+(#REF!="En curso"))</formula>
    </cfRule>
    <cfRule type="expression" dxfId="29019" priority="7206">
      <formula>(#REF!&lt;0)*(LEN(#REF!)=0)*((#REF!="")+(#REF!="En curso"))</formula>
    </cfRule>
  </conditionalFormatting>
  <conditionalFormatting sqref="D4:D6">
    <cfRule type="expression" dxfId="29018" priority="202">
      <formula>#REF!="Vencida"</formula>
    </cfRule>
    <cfRule type="expression" dxfId="29017" priority="203">
      <formula>#REF!="Cancelada"</formula>
    </cfRule>
    <cfRule type="expression" dxfId="29016" priority="204">
      <formula>#REF!="Pausada"</formula>
    </cfRule>
    <cfRule type="expression" dxfId="29015" priority="205">
      <formula>#REF!="Para hoy"</formula>
    </cfRule>
    <cfRule type="expression" dxfId="29014" priority="206">
      <formula>#REF!="En curso"</formula>
    </cfRule>
    <cfRule type="expression" dxfId="29013" priority="207">
      <formula>#REF!="Completada"</formula>
    </cfRule>
    <cfRule type="expression" dxfId="29012" priority="208">
      <formula>(#REF!=0)*(#REF!&lt;&gt;"")*(LEN(#REF!)=0)*((#REF!="")+(#REF!="En curso"))</formula>
    </cfRule>
    <cfRule type="expression" dxfId="29011" priority="209">
      <formula>(#REF!&lt;0)*(LEN(#REF!)=0)*((#REF!="")+(#REF!="En curso"))</formula>
    </cfRule>
    <cfRule type="expression" dxfId="29010" priority="218">
      <formula>#REF!="Vencida"</formula>
    </cfRule>
    <cfRule type="expression" dxfId="29009" priority="219">
      <formula>#REF!="Cancelada"</formula>
    </cfRule>
    <cfRule type="expression" dxfId="29008" priority="220">
      <formula>#REF!="Pausada"</formula>
    </cfRule>
    <cfRule type="expression" dxfId="29007" priority="221">
      <formula>#REF!="Para hoy"</formula>
    </cfRule>
    <cfRule type="expression" dxfId="29006" priority="222">
      <formula>#REF!="En curso"</formula>
    </cfRule>
    <cfRule type="expression" dxfId="29005" priority="223">
      <formula>#REF!="Completada"</formula>
    </cfRule>
    <cfRule type="expression" dxfId="29004" priority="224">
      <formula>(#REF!=0)*(#REF!&lt;&gt;"")*(LEN(#REF!)=0)*((#REF!="")+(#REF!="En curso"))</formula>
    </cfRule>
    <cfRule type="expression" dxfId="29003" priority="225">
      <formula>(#REF!&lt;0)*(LEN(#REF!)=0)*((#REF!="")+(#REF!="En curso"))</formula>
    </cfRule>
    <cfRule type="expression" dxfId="29002" priority="242">
      <formula>$F33="Vencida"</formula>
    </cfRule>
    <cfRule type="expression" dxfId="29001" priority="243">
      <formula>$F33="Cancelada"</formula>
    </cfRule>
    <cfRule type="expression" dxfId="29000" priority="244">
      <formula>$F33="Pausada"</formula>
    </cfRule>
    <cfRule type="expression" dxfId="28999" priority="245">
      <formula>$F33="Para hoy"</formula>
    </cfRule>
    <cfRule type="expression" dxfId="28998" priority="246">
      <formula>$F33="En curso"</formula>
    </cfRule>
  </conditionalFormatting>
  <conditionalFormatting sqref="D5:D6">
    <cfRule type="expression" dxfId="28997" priority="186">
      <formula>$F35="Vencida"</formula>
    </cfRule>
    <cfRule type="expression" dxfId="28996" priority="187">
      <formula>$F35="Cancelada"</formula>
    </cfRule>
    <cfRule type="expression" dxfId="28995" priority="188">
      <formula>$F35="Pausada"</formula>
    </cfRule>
    <cfRule type="expression" dxfId="28994" priority="189">
      <formula>$F35="Para hoy"</formula>
    </cfRule>
    <cfRule type="expression" dxfId="28993" priority="190">
      <formula>$F35="En curso"</formula>
    </cfRule>
    <cfRule type="expression" dxfId="28992" priority="191">
      <formula>$F35="Completada"</formula>
    </cfRule>
    <cfRule type="expression" dxfId="28991" priority="192">
      <formula>(#REF!=0)*(#REF!&lt;&gt;"")*(LEN(#REF!)=0)*(($F35="")+($F35="En curso"))</formula>
    </cfRule>
    <cfRule type="expression" dxfId="28990" priority="193">
      <formula>(#REF!&lt;0)*(LEN(#REF!)=0)*(($F35="")+($F35="En curso"))</formula>
    </cfRule>
    <cfRule type="expression" dxfId="28989" priority="210">
      <formula>$F38="Vencida"</formula>
    </cfRule>
    <cfRule type="expression" dxfId="28988" priority="211">
      <formula>$F38="Cancelada"</formula>
    </cfRule>
    <cfRule type="expression" dxfId="28987" priority="212">
      <formula>$F38="Pausada"</formula>
    </cfRule>
    <cfRule type="expression" dxfId="28986" priority="213">
      <formula>$F38="Para hoy"</formula>
    </cfRule>
    <cfRule type="expression" dxfId="28985" priority="214">
      <formula>$F38="En curso"</formula>
    </cfRule>
    <cfRule type="expression" dxfId="28984" priority="215">
      <formula>$F38="Completada"</formula>
    </cfRule>
    <cfRule type="expression" dxfId="28983" priority="216">
      <formula>(#REF!=0)*(#REF!&lt;&gt;"")*(LEN(#REF!)=0)*(($F38="")+($F38="En curso"))</formula>
    </cfRule>
    <cfRule type="expression" dxfId="28982" priority="217">
      <formula>(#REF!&lt;0)*(LEN(#REF!)=0)*(($F38="")+($F38="En curso"))</formula>
    </cfRule>
    <cfRule type="expression" dxfId="28981" priority="231">
      <formula>$F31="Vencida"</formula>
    </cfRule>
    <cfRule type="expression" dxfId="28980" priority="232">
      <formula>$F31="Cancelada"</formula>
    </cfRule>
    <cfRule type="expression" dxfId="28979" priority="233">
      <formula>$F31="Pausada"</formula>
    </cfRule>
    <cfRule type="expression" dxfId="28978" priority="234">
      <formula>$F31="Para hoy"</formula>
    </cfRule>
    <cfRule type="expression" dxfId="28977" priority="235">
      <formula>$F31="En curso"</formula>
    </cfRule>
    <cfRule type="expression" dxfId="28976" priority="236">
      <formula>$F31="Completada"</formula>
    </cfRule>
    <cfRule type="expression" dxfId="28975" priority="237">
      <formula>(#REF!=0)*(#REF!&lt;&gt;"")*(LEN(#REF!)=0)*(($F31="")+($F31="En curso"))</formula>
    </cfRule>
    <cfRule type="expression" dxfId="28974" priority="238">
      <formula>(#REF!&lt;0)*(LEN(#REF!)=0)*(($F31="")+($F31="En curso"))</formula>
    </cfRule>
    <cfRule type="expression" dxfId="28973" priority="247">
      <formula>$F34="Completada"</formula>
    </cfRule>
    <cfRule type="expression" dxfId="28972" priority="248">
      <formula>(#REF!=0)*(#REF!&lt;&gt;"")*(LEN(#REF!)=0)*(($F34="")+($F34="En curso"))</formula>
    </cfRule>
    <cfRule type="expression" dxfId="28971" priority="249">
      <formula>(#REF!&lt;0)*(LEN(#REF!)=0)*(($F34="")+($F34="En curso"))</formula>
    </cfRule>
  </conditionalFormatting>
  <conditionalFormatting sqref="D6 D28">
    <cfRule type="expression" dxfId="28970" priority="162">
      <formula>$F31="Vencida"</formula>
    </cfRule>
    <cfRule type="expression" dxfId="28969" priority="163">
      <formula>$F31="Cancelada"</formula>
    </cfRule>
    <cfRule type="expression" dxfId="28968" priority="164">
      <formula>$F31="Pausada"</formula>
    </cfRule>
    <cfRule type="expression" dxfId="28967" priority="165">
      <formula>$F31="Para hoy"</formula>
    </cfRule>
    <cfRule type="expression" dxfId="28966" priority="166">
      <formula>$F31="En curso"</formula>
    </cfRule>
    <cfRule type="expression" dxfId="28965" priority="167">
      <formula>$F31="Completada"</formula>
    </cfRule>
  </conditionalFormatting>
  <conditionalFormatting sqref="D6">
    <cfRule type="expression" dxfId="28964" priority="168">
      <formula>(#REF!=0)*(#REF!&lt;&gt;"")*(LEN(#REF!)=0)*(($F31="")+($F31="En curso"))</formula>
    </cfRule>
    <cfRule type="expression" dxfId="28963" priority="169">
      <formula>(#REF!&lt;0)*(LEN(#REF!)=0)*(($F31="")+($F31="En curso"))</formula>
    </cfRule>
    <cfRule type="expression" dxfId="28962" priority="170">
      <formula>$F31="Vencida"</formula>
    </cfRule>
    <cfRule type="expression" dxfId="28961" priority="171">
      <formula>$F31="Cancelada"</formula>
    </cfRule>
    <cfRule type="expression" dxfId="28960" priority="172">
      <formula>$F31="Pausada"</formula>
    </cfRule>
    <cfRule type="expression" dxfId="28959" priority="173">
      <formula>$F31="Para hoy"</formula>
    </cfRule>
    <cfRule type="expression" dxfId="28958" priority="174">
      <formula>$F31="En curso"</formula>
    </cfRule>
    <cfRule type="expression" dxfId="28957" priority="175">
      <formula>$F31="Completada"</formula>
    </cfRule>
    <cfRule type="expression" dxfId="28956" priority="176">
      <formula>(#REF!=0)*(#REF!&lt;&gt;"")*(LEN(#REF!)=0)*(($F31="")+($F31="En curso"))</formula>
    </cfRule>
    <cfRule type="expression" dxfId="28955" priority="177">
      <formula>(#REF!&lt;0)*(LEN(#REF!)=0)*(($F31="")+($F31="En curso"))</formula>
    </cfRule>
    <cfRule type="expression" dxfId="28954" priority="7099">
      <formula>#REF!="Vencida"</formula>
    </cfRule>
    <cfRule type="expression" dxfId="28953" priority="7100">
      <formula>#REF!="Cancelada"</formula>
    </cfRule>
    <cfRule type="expression" dxfId="28952" priority="7101">
      <formula>#REF!="Pausada"</formula>
    </cfRule>
    <cfRule type="expression" dxfId="28951" priority="7102">
      <formula>#REF!="Para hoy"</formula>
    </cfRule>
    <cfRule type="expression" dxfId="28950" priority="7103">
      <formula>#REF!="En curso"</formula>
    </cfRule>
    <cfRule type="expression" dxfId="28949" priority="7104">
      <formula>#REF!="Completada"</formula>
    </cfRule>
    <cfRule type="expression" dxfId="28948" priority="7105">
      <formula>(#REF!=0)*(#REF!&lt;&gt;"")*(LEN(#REF!)=0)*((#REF!="")+(#REF!="En curso"))</formula>
    </cfRule>
    <cfRule type="expression" dxfId="28947" priority="7106">
      <formula>(#REF!&lt;0)*(LEN(#REF!)=0)*((#REF!="")+(#REF!="En curso"))</formula>
    </cfRule>
    <cfRule type="expression" dxfId="28946" priority="7107">
      <formula>#REF!="Vencida"</formula>
    </cfRule>
    <cfRule type="expression" dxfId="28945" priority="7108">
      <formula>#REF!="Cancelada"</formula>
    </cfRule>
    <cfRule type="expression" dxfId="28944" priority="7109">
      <formula>#REF!="Pausada"</formula>
    </cfRule>
    <cfRule type="expression" dxfId="28943" priority="7110">
      <formula>#REF!="Para hoy"</formula>
    </cfRule>
    <cfRule type="expression" dxfId="28942" priority="7111">
      <formula>#REF!="En curso"</formula>
    </cfRule>
    <cfRule type="expression" dxfId="28941" priority="7112">
      <formula>#REF!="Completada"</formula>
    </cfRule>
    <cfRule type="expression" dxfId="28940" priority="7113">
      <formula>(#REF!=0)*(#REF!&lt;&gt;"")*(LEN(#REF!)=0)*((#REF!="")+(#REF!="En curso"))</formula>
    </cfRule>
    <cfRule type="expression" dxfId="28939" priority="7114">
      <formula>(#REF!&lt;0)*(LEN(#REF!)=0)*((#REF!="")+(#REF!="En curso"))</formula>
    </cfRule>
  </conditionalFormatting>
  <conditionalFormatting sqref="D7">
    <cfRule type="expression" dxfId="28938" priority="74">
      <formula>#REF!="Vencida"</formula>
    </cfRule>
    <cfRule type="expression" dxfId="28937" priority="75">
      <formula>#REF!="Cancelada"</formula>
    </cfRule>
    <cfRule type="expression" dxfId="28936" priority="76">
      <formula>#REF!="Pausada"</formula>
    </cfRule>
    <cfRule type="expression" dxfId="28935" priority="77">
      <formula>#REF!="Para hoy"</formula>
    </cfRule>
    <cfRule type="expression" dxfId="28934" priority="78">
      <formula>#REF!="En curso"</formula>
    </cfRule>
    <cfRule type="expression" dxfId="28933" priority="79">
      <formula>#REF!="Completada"</formula>
    </cfRule>
    <cfRule type="expression" dxfId="28932" priority="80">
      <formula>(#REF!=0)*(#REF!&lt;&gt;"")*(LEN(#REF!)=0)*((#REF!="")+(#REF!="En curso"))</formula>
    </cfRule>
    <cfRule type="expression" dxfId="28931" priority="81">
      <formula>(#REF!&lt;0)*(LEN(#REF!)=0)*((#REF!="")+(#REF!="En curso"))</formula>
    </cfRule>
    <cfRule type="expression" dxfId="28930" priority="82">
      <formula>$F35="Vencida"</formula>
    </cfRule>
    <cfRule type="expression" dxfId="28929" priority="83">
      <formula>$F35="Cancelada"</formula>
    </cfRule>
    <cfRule type="expression" dxfId="28928" priority="84">
      <formula>$F35="Pausada"</formula>
    </cfRule>
    <cfRule type="expression" dxfId="28927" priority="85">
      <formula>$F35="Para hoy"</formula>
    </cfRule>
    <cfRule type="expression" dxfId="28926" priority="86">
      <formula>$F35="En curso"</formula>
    </cfRule>
    <cfRule type="expression" dxfId="28925" priority="87">
      <formula>$F35="Completada"</formula>
    </cfRule>
    <cfRule type="expression" dxfId="28924" priority="88">
      <formula>(#REF!=0)*(#REF!&lt;&gt;"")*(LEN(#REF!)=0)*(($F35="")+($F35="En curso"))</formula>
    </cfRule>
    <cfRule type="expression" dxfId="28923" priority="89">
      <formula>(#REF!&lt;0)*(LEN(#REF!)=0)*(($F35="")+($F35="En curso"))</formula>
    </cfRule>
  </conditionalFormatting>
  <conditionalFormatting sqref="D8 D10">
    <cfRule type="expression" dxfId="28922" priority="65">
      <formula>$F32="Cancelada"</formula>
    </cfRule>
    <cfRule type="expression" dxfId="28921" priority="66">
      <formula>$F32="Pausada"</formula>
    </cfRule>
    <cfRule type="expression" dxfId="28920" priority="67">
      <formula>$F32="Para hoy"</formula>
    </cfRule>
    <cfRule type="expression" dxfId="28919" priority="68">
      <formula>$F32="En curso"</formula>
    </cfRule>
    <cfRule type="expression" dxfId="28918" priority="69">
      <formula>$F32="Completada"</formula>
    </cfRule>
    <cfRule type="expression" dxfId="28917" priority="71">
      <formula>(#REF!&lt;0)*(LEN(#REF!)=0)*(($F32="")+($F32="En curso"))</formula>
    </cfRule>
  </conditionalFormatting>
  <conditionalFormatting sqref="D8:D9">
    <cfRule type="expression" dxfId="28916" priority="1">
      <formula>(#REF!=0)*(#REF!&lt;&gt;"")*(LEN(#REF!)=0)*(($F32="")+($F32="En curso"))</formula>
    </cfRule>
    <cfRule type="expression" dxfId="28915" priority="2">
      <formula>(#REF!&lt;0)*(LEN(#REF!)=0)*(($F32="")+($F32="En curso"))</formula>
    </cfRule>
  </conditionalFormatting>
  <conditionalFormatting sqref="D8:D11">
    <cfRule type="expression" dxfId="28914" priority="26">
      <formula>$F32="Vencida"</formula>
    </cfRule>
    <cfRule type="expression" dxfId="28913" priority="27">
      <formula>$F32="Cancelada"</formula>
    </cfRule>
    <cfRule type="expression" dxfId="28912" priority="28">
      <formula>$F32="Pausada"</formula>
    </cfRule>
    <cfRule type="expression" dxfId="28911" priority="29">
      <formula>$F32="Para hoy"</formula>
    </cfRule>
    <cfRule type="expression" dxfId="28910" priority="30">
      <formula>$F32="En curso"</formula>
    </cfRule>
    <cfRule type="expression" dxfId="28909" priority="31">
      <formula>$F32="Completada"</formula>
    </cfRule>
  </conditionalFormatting>
  <conditionalFormatting sqref="D9">
    <cfRule type="expression" dxfId="28908" priority="3">
      <formula>$F38="Vencida"</formula>
    </cfRule>
    <cfRule type="expression" dxfId="28907" priority="4">
      <formula>$F38="Cancelada"</formula>
    </cfRule>
    <cfRule type="expression" dxfId="28906" priority="5">
      <formula>$F38="Pausada"</formula>
    </cfRule>
    <cfRule type="expression" dxfId="28905" priority="6">
      <formula>$F38="Para hoy"</formula>
    </cfRule>
    <cfRule type="expression" dxfId="28904" priority="7">
      <formula>$F38="En curso"</formula>
    </cfRule>
    <cfRule type="expression" dxfId="28903" priority="8">
      <formula>$F38="Completada"</formula>
    </cfRule>
    <cfRule type="expression" dxfId="28902" priority="9">
      <formula>(#REF!=0)*(#REF!&lt;&gt;"")*(LEN(#REF!)=0)*(($F38="")+($F38="En curso"))</formula>
    </cfRule>
    <cfRule type="expression" dxfId="28901" priority="10">
      <formula>(#REF!&lt;0)*(LEN(#REF!)=0)*(($F38="")+($F38="En curso"))</formula>
    </cfRule>
  </conditionalFormatting>
  <conditionalFormatting sqref="D10 D8">
    <cfRule type="expression" dxfId="28900" priority="64">
      <formula>$F32="Vencida"</formula>
    </cfRule>
  </conditionalFormatting>
  <conditionalFormatting sqref="D10">
    <cfRule type="expression" dxfId="28899" priority="70">
      <formula>(#REF!=0)*(#REF!&lt;&gt;"")*(LEN(#REF!)=0)*(($F34="")+($F34="En curso"))</formula>
    </cfRule>
  </conditionalFormatting>
  <conditionalFormatting sqref="D10:D11">
    <cfRule type="expression" dxfId="28898" priority="32">
      <formula>(#REF!=0)*(#REF!&lt;&gt;"")*(LEN(#REF!)=0)*(($F34="")+($F34="En curso"))</formula>
    </cfRule>
    <cfRule type="expression" dxfId="28897" priority="33">
      <formula>(#REF!&lt;0)*(LEN(#REF!)=0)*(($F34="")+($F34="En curso"))</formula>
    </cfRule>
  </conditionalFormatting>
  <conditionalFormatting sqref="D11">
    <cfRule type="expression" dxfId="28896" priority="34">
      <formula>$F40="Vencida"</formula>
    </cfRule>
    <cfRule type="expression" dxfId="28895" priority="35">
      <formula>$F40="Cancelada"</formula>
    </cfRule>
    <cfRule type="expression" dxfId="28894" priority="36">
      <formula>$F40="Pausada"</formula>
    </cfRule>
    <cfRule type="expression" dxfId="28893" priority="37">
      <formula>$F40="Para hoy"</formula>
    </cfRule>
    <cfRule type="expression" dxfId="28892" priority="38">
      <formula>$F40="En curso"</formula>
    </cfRule>
    <cfRule type="expression" dxfId="28891" priority="39">
      <formula>$F40="Completada"</formula>
    </cfRule>
    <cfRule type="expression" dxfId="28890" priority="40">
      <formula>(#REF!=0)*(#REF!&lt;&gt;"")*(LEN(#REF!)=0)*(($F40="")+($F40="En curso"))</formula>
    </cfRule>
    <cfRule type="expression" dxfId="28889" priority="41">
      <formula>(#REF!&lt;0)*(LEN(#REF!)=0)*(($F40="")+($F40="En curso"))</formula>
    </cfRule>
  </conditionalFormatting>
  <conditionalFormatting sqref="D13">
    <cfRule type="expression" dxfId="28888" priority="325">
      <formula>$F39="Vencida"</formula>
    </cfRule>
    <cfRule type="expression" dxfId="28887" priority="326">
      <formula>$F39="Cancelada"</formula>
    </cfRule>
    <cfRule type="expression" dxfId="28886" priority="327">
      <formula>$F39="Pausada"</formula>
    </cfRule>
    <cfRule type="expression" dxfId="28885" priority="328">
      <formula>$F39="Para hoy"</formula>
    </cfRule>
    <cfRule type="expression" dxfId="28884" priority="329">
      <formula>$F39="En curso"</formula>
    </cfRule>
    <cfRule type="expression" dxfId="28883" priority="330">
      <formula>$F39="Completada"</formula>
    </cfRule>
    <cfRule type="expression" dxfId="28882" priority="331">
      <formula>(#REF!=0)*(#REF!&lt;&gt;"")*(LEN(#REF!)=0)*(($F39="")+($F39="En curso"))</formula>
    </cfRule>
    <cfRule type="expression" dxfId="28881" priority="332">
      <formula>(#REF!&lt;0)*(LEN(#REF!)=0)*(($F39="")+($F39="En curso"))</formula>
    </cfRule>
    <cfRule type="expression" dxfId="28880" priority="333">
      <formula>$F39="Vencida"</formula>
    </cfRule>
    <cfRule type="expression" dxfId="28879" priority="334">
      <formula>$F39="Cancelada"</formula>
    </cfRule>
    <cfRule type="expression" dxfId="28878" priority="335">
      <formula>$F39="Pausada"</formula>
    </cfRule>
    <cfRule type="expression" dxfId="28877" priority="336">
      <formula>$F39="Para hoy"</formula>
    </cfRule>
    <cfRule type="expression" dxfId="28876" priority="337">
      <formula>$F39="En curso"</formula>
    </cfRule>
    <cfRule type="expression" dxfId="28875" priority="338">
      <formula>$F39="Completada"</formula>
    </cfRule>
    <cfRule type="expression" dxfId="28874" priority="339">
      <formula>(#REF!=0)*(#REF!&lt;&gt;"")*(LEN(#REF!)=0)*(($F39="")+($F39="En curso"))</formula>
    </cfRule>
    <cfRule type="expression" dxfId="28873" priority="340">
      <formula>(#REF!&lt;0)*(LEN(#REF!)=0)*(($F39="")+($F39="En curso"))</formula>
    </cfRule>
  </conditionalFormatting>
  <conditionalFormatting sqref="D13:D14">
    <cfRule type="expression" dxfId="28872" priority="365">
      <formula>#REF!="Vencida"</formula>
    </cfRule>
    <cfRule type="expression" dxfId="28871" priority="366">
      <formula>#REF!="Cancelada"</formula>
    </cfRule>
    <cfRule type="expression" dxfId="28870" priority="367">
      <formula>#REF!="Pausada"</formula>
    </cfRule>
    <cfRule type="expression" dxfId="28869" priority="368">
      <formula>#REF!="Para hoy"</formula>
    </cfRule>
    <cfRule type="expression" dxfId="28868" priority="369">
      <formula>#REF!="En curso"</formula>
    </cfRule>
    <cfRule type="expression" dxfId="28867" priority="370">
      <formula>#REF!="Completada"</formula>
    </cfRule>
    <cfRule type="expression" dxfId="28866" priority="371">
      <formula>(#REF!=0)*(#REF!&lt;&gt;"")*(LEN(#REF!)=0)*((#REF!="")+(#REF!="En curso"))</formula>
    </cfRule>
    <cfRule type="expression" dxfId="28865" priority="372">
      <formula>(#REF!&lt;0)*(LEN(#REF!)=0)*((#REF!="")+(#REF!="En curso"))</formula>
    </cfRule>
    <cfRule type="expression" dxfId="28864" priority="389">
      <formula>#REF!="Vencida"</formula>
    </cfRule>
    <cfRule type="expression" dxfId="28863" priority="390">
      <formula>#REF!="Cancelada"</formula>
    </cfRule>
    <cfRule type="expression" dxfId="28862" priority="391">
      <formula>#REF!="Pausada"</formula>
    </cfRule>
    <cfRule type="expression" dxfId="28861" priority="392">
      <formula>#REF!="Para hoy"</formula>
    </cfRule>
    <cfRule type="expression" dxfId="28860" priority="393">
      <formula>#REF!="En curso"</formula>
    </cfRule>
    <cfRule type="expression" dxfId="28859" priority="394">
      <formula>#REF!="Completada"</formula>
    </cfRule>
    <cfRule type="expression" dxfId="28858" priority="395">
      <formula>(#REF!=0)*(#REF!&lt;&gt;"")*(LEN(#REF!)=0)*((#REF!="")+(#REF!="En curso"))</formula>
    </cfRule>
    <cfRule type="expression" dxfId="28857" priority="396">
      <formula>(#REF!&lt;0)*(LEN(#REF!)=0)*((#REF!="")+(#REF!="En curso"))</formula>
    </cfRule>
  </conditionalFormatting>
  <conditionalFormatting sqref="D14:D15">
    <cfRule type="expression" dxfId="28856" priority="349">
      <formula>$F45="Vencida"</formula>
    </cfRule>
    <cfRule type="expression" dxfId="28855" priority="350">
      <formula>$F45="Cancelada"</formula>
    </cfRule>
    <cfRule type="expression" dxfId="28854" priority="351">
      <formula>$F45="Pausada"</formula>
    </cfRule>
    <cfRule type="expression" dxfId="28853" priority="352">
      <formula>$F45="Para hoy"</formula>
    </cfRule>
    <cfRule type="expression" dxfId="28852" priority="353">
      <formula>$F45="En curso"</formula>
    </cfRule>
    <cfRule type="expression" dxfId="28851" priority="354">
      <formula>$F45="Completada"</formula>
    </cfRule>
    <cfRule type="expression" dxfId="28850" priority="355">
      <formula>(#REF!=0)*(#REF!&lt;&gt;"")*(LEN(#REF!)=0)*(($F45="")+($F45="En curso"))</formula>
    </cfRule>
    <cfRule type="expression" dxfId="28849" priority="356">
      <formula>(#REF!&lt;0)*(LEN(#REF!)=0)*(($F45="")+($F45="En curso"))</formula>
    </cfRule>
    <cfRule type="expression" dxfId="28848" priority="405">
      <formula>$F41="Vencida"</formula>
    </cfRule>
    <cfRule type="expression" dxfId="28847" priority="406">
      <formula>$F41="Cancelada"</formula>
    </cfRule>
    <cfRule type="expression" dxfId="28846" priority="407">
      <formula>$F41="Pausada"</formula>
    </cfRule>
    <cfRule type="expression" dxfId="28845" priority="408">
      <formula>$F41="Para hoy"</formula>
    </cfRule>
    <cfRule type="expression" dxfId="28844" priority="409">
      <formula>$F41="En curso"</formula>
    </cfRule>
    <cfRule type="expression" dxfId="28843" priority="410">
      <formula>$F41="Completada"</formula>
    </cfRule>
    <cfRule type="expression" dxfId="28842" priority="411">
      <formula>(#REF!=0)*(#REF!&lt;&gt;"")*(LEN(#REF!)=0)*(($F41="")+($F41="En curso"))</formula>
    </cfRule>
    <cfRule type="expression" dxfId="28841" priority="412">
      <formula>(#REF!&lt;0)*(LEN(#REF!)=0)*(($F41="")+($F41="En curso"))</formula>
    </cfRule>
  </conditionalFormatting>
  <conditionalFormatting sqref="D15:D16">
    <cfRule type="expression" dxfId="28840" priority="373">
      <formula>$F49="Vencida"</formula>
    </cfRule>
    <cfRule type="expression" dxfId="28839" priority="374">
      <formula>$F49="Cancelada"</formula>
    </cfRule>
    <cfRule type="expression" dxfId="28838" priority="375">
      <formula>$F49="Pausada"</formula>
    </cfRule>
    <cfRule type="expression" dxfId="28837" priority="376">
      <formula>$F49="Para hoy"</formula>
    </cfRule>
    <cfRule type="expression" dxfId="28836" priority="377">
      <formula>$F49="En curso"</formula>
    </cfRule>
    <cfRule type="expression" dxfId="28835" priority="378">
      <formula>$F49="Completada"</formula>
    </cfRule>
    <cfRule type="expression" dxfId="28834" priority="379">
      <formula>(#REF!=0)*(#REF!&lt;&gt;"")*(LEN(#REF!)=0)*(($F49="")+($F49="En curso"))</formula>
    </cfRule>
    <cfRule type="expression" dxfId="28833" priority="380">
      <formula>(#REF!&lt;0)*(LEN(#REF!)=0)*(($F49="")+($F49="En curso"))</formula>
    </cfRule>
    <cfRule type="expression" dxfId="28832" priority="416">
      <formula>$F45="Vencida"</formula>
    </cfRule>
    <cfRule type="expression" dxfId="28831" priority="417">
      <formula>$F45="Cancelada"</formula>
    </cfRule>
    <cfRule type="expression" dxfId="28830" priority="418">
      <formula>$F45="Pausada"</formula>
    </cfRule>
    <cfRule type="expression" dxfId="28829" priority="419">
      <formula>$F45="Para hoy"</formula>
    </cfRule>
    <cfRule type="expression" dxfId="28828" priority="420">
      <formula>$F45="En curso"</formula>
    </cfRule>
    <cfRule type="expression" dxfId="28827" priority="421">
      <formula>$F45="Completada"</formula>
    </cfRule>
    <cfRule type="expression" dxfId="28826" priority="422">
      <formula>(#REF!=0)*(#REF!&lt;&gt;"")*(LEN(#REF!)=0)*(($F45="")+($F45="En curso"))</formula>
    </cfRule>
    <cfRule type="expression" dxfId="28825" priority="423">
      <formula>(#REF!&lt;0)*(LEN(#REF!)=0)*(($F45="")+($F45="En curso"))</formula>
    </cfRule>
  </conditionalFormatting>
  <conditionalFormatting sqref="D17">
    <cfRule type="expression" dxfId="28824" priority="266">
      <formula>$F37="Vencida"</formula>
    </cfRule>
    <cfRule type="expression" dxfId="28823" priority="267">
      <formula>$F37="Cancelada"</formula>
    </cfRule>
    <cfRule type="expression" dxfId="28822" priority="268">
      <formula>$F37="Pausada"</formula>
    </cfRule>
    <cfRule type="expression" dxfId="28821" priority="269">
      <formula>$F37="Para hoy"</formula>
    </cfRule>
    <cfRule type="expression" dxfId="28820" priority="270">
      <formula>$F37="En curso"</formula>
    </cfRule>
    <cfRule type="expression" dxfId="28819" priority="271">
      <formula>$F37="Completada"</formula>
    </cfRule>
    <cfRule type="expression" dxfId="28818" priority="272">
      <formula>(#REF!=0)*(#REF!&lt;&gt;"")*(LEN(#REF!)=0)*(($F37="")+($F37="En curso"))</formula>
    </cfRule>
    <cfRule type="expression" dxfId="28817" priority="273">
      <formula>(#REF!&lt;0)*(LEN(#REF!)=0)*(($F37="")+($F37="En curso"))</formula>
    </cfRule>
    <cfRule type="expression" dxfId="28816" priority="274">
      <formula>$F37="Vencida"</formula>
    </cfRule>
    <cfRule type="expression" dxfId="28815" priority="275">
      <formula>$F37="Cancelada"</formula>
    </cfRule>
    <cfRule type="expression" dxfId="28814" priority="276">
      <formula>$F37="Pausada"</formula>
    </cfRule>
    <cfRule type="expression" dxfId="28813" priority="277">
      <formula>$F37="Para hoy"</formula>
    </cfRule>
    <cfRule type="expression" dxfId="28812" priority="278">
      <formula>$F37="En curso"</formula>
    </cfRule>
    <cfRule type="expression" dxfId="28811" priority="279">
      <formula>$F37="Completada"</formula>
    </cfRule>
    <cfRule type="expression" dxfId="28810" priority="280">
      <formula>(#REF!=0)*(#REF!&lt;&gt;"")*(LEN(#REF!)=0)*(($F37="")+($F37="En curso"))</formula>
    </cfRule>
    <cfRule type="expression" dxfId="28809" priority="281">
      <formula>(#REF!&lt;0)*(LEN(#REF!)=0)*(($F37="")+($F37="En curso"))</formula>
    </cfRule>
  </conditionalFormatting>
  <conditionalFormatting sqref="D18">
    <cfRule type="expression" dxfId="28808" priority="285">
      <formula>#REF!="Para hoy"</formula>
    </cfRule>
    <cfRule type="expression" dxfId="28807" priority="286">
      <formula>#REF!="En curso"</formula>
    </cfRule>
    <cfRule type="expression" dxfId="28806" priority="287">
      <formula>#REF!="Completada"</formula>
    </cfRule>
    <cfRule type="expression" dxfId="28805" priority="288">
      <formula>(#REF!=0)*(#REF!&lt;&gt;"")*(LEN(#REF!)=0)*((#REF!="")+(#REF!="En curso"))</formula>
    </cfRule>
    <cfRule type="expression" dxfId="28804" priority="289">
      <formula>(#REF!&lt;0)*(LEN(#REF!)=0)*((#REF!="")+(#REF!="En curso"))</formula>
    </cfRule>
    <cfRule type="expression" dxfId="28803" priority="298">
      <formula>$F46="Vencida"</formula>
    </cfRule>
    <cfRule type="expression" dxfId="28802" priority="299">
      <formula>$F46="Cancelada"</formula>
    </cfRule>
    <cfRule type="expression" dxfId="28801" priority="300">
      <formula>$F46="Pausada"</formula>
    </cfRule>
    <cfRule type="expression" dxfId="28800" priority="301">
      <formula>$F46="Para hoy"</formula>
    </cfRule>
    <cfRule type="expression" dxfId="28799" priority="302">
      <formula>$F46="En curso"</formula>
    </cfRule>
    <cfRule type="expression" dxfId="28798" priority="303">
      <formula>$F46="Completada"</formula>
    </cfRule>
    <cfRule type="expression" dxfId="28797" priority="304">
      <formula>(#REF!=0)*(#REF!&lt;&gt;"")*(LEN(#REF!)=0)*(($F46="")+($F46="En curso"))</formula>
    </cfRule>
    <cfRule type="expression" dxfId="28796" priority="305">
      <formula>(#REF!&lt;0)*(LEN(#REF!)=0)*(($F46="")+($F46="En curso"))</formula>
    </cfRule>
  </conditionalFormatting>
  <conditionalFormatting sqref="D18:D19">
    <cfRule type="expression" dxfId="28795" priority="282">
      <formula>#REF!="Vencida"</formula>
    </cfRule>
    <cfRule type="expression" dxfId="28794" priority="283">
      <formula>#REF!="Cancelada"</formula>
    </cfRule>
    <cfRule type="expression" dxfId="28793" priority="284">
      <formula>#REF!="Pausada"</formula>
    </cfRule>
  </conditionalFormatting>
  <conditionalFormatting sqref="D19">
    <cfRule type="expression" dxfId="28792" priority="451">
      <formula>#REF!="Para hoy"</formula>
    </cfRule>
    <cfRule type="expression" dxfId="28791" priority="452">
      <formula>#REF!="En curso"</formula>
    </cfRule>
    <cfRule type="expression" dxfId="28790" priority="453">
      <formula>#REF!="Completada"</formula>
    </cfRule>
    <cfRule type="expression" dxfId="28789" priority="454">
      <formula>(#REF!=0)*(#REF!&lt;&gt;"")*(LEN(#REF!)=0)*((#REF!="")+(#REF!="En curso"))</formula>
    </cfRule>
    <cfRule type="expression" dxfId="28788" priority="455">
      <formula>(#REF!&lt;0)*(LEN(#REF!)=0)*((#REF!="")+(#REF!="En curso"))</formula>
    </cfRule>
  </conditionalFormatting>
  <conditionalFormatting sqref="D23:D24">
    <cfRule type="expression" dxfId="28787" priority="480">
      <formula>#REF!="Vencida"</formula>
    </cfRule>
    <cfRule type="expression" dxfId="28786" priority="481">
      <formula>#REF!="Cancelada"</formula>
    </cfRule>
    <cfRule type="expression" dxfId="28785" priority="482">
      <formula>#REF!="Pausada"</formula>
    </cfRule>
    <cfRule type="expression" dxfId="28784" priority="483">
      <formula>#REF!="Para hoy"</formula>
    </cfRule>
    <cfRule type="expression" dxfId="28783" priority="484">
      <formula>#REF!="En curso"</formula>
    </cfRule>
    <cfRule type="expression" dxfId="28782" priority="485">
      <formula>#REF!="Completada"</formula>
    </cfRule>
    <cfRule type="expression" dxfId="28781" priority="486">
      <formula>(#REF!=0)*(#REF!&lt;&gt;"")*(LEN(#REF!)=0)*((#REF!="")+(#REF!="En curso"))</formula>
    </cfRule>
    <cfRule type="expression" dxfId="28780" priority="487">
      <formula>(#REF!&lt;0)*(LEN(#REF!)=0)*((#REF!="")+(#REF!="En curso"))</formula>
    </cfRule>
    <cfRule type="expression" dxfId="28779" priority="496">
      <formula>$F53="Vencida"</formula>
    </cfRule>
    <cfRule type="expression" dxfId="28778" priority="497">
      <formula>$F53="Cancelada"</formula>
    </cfRule>
    <cfRule type="expression" dxfId="28777" priority="498">
      <formula>$F53="Pausada"</formula>
    </cfRule>
    <cfRule type="expression" dxfId="28776" priority="499">
      <formula>$F53="Para hoy"</formula>
    </cfRule>
    <cfRule type="expression" dxfId="28775" priority="500">
      <formula>$F53="En curso"</formula>
    </cfRule>
    <cfRule type="expression" dxfId="28774" priority="501">
      <formula>$F53="Completada"</formula>
    </cfRule>
    <cfRule type="expression" dxfId="28773" priority="502">
      <formula>(#REF!=0)*(#REF!&lt;&gt;"")*(LEN(#REF!)=0)*(($F53="")+($F53="En curso"))</formula>
    </cfRule>
    <cfRule type="expression" dxfId="28772" priority="503">
      <formula>(#REF!&lt;0)*(LEN(#REF!)=0)*(($F53="")+($F53="En curso"))</formula>
    </cfRule>
  </conditionalFormatting>
  <conditionalFormatting sqref="D24">
    <cfRule type="expression" dxfId="28771" priority="536">
      <formula>#REF!="Vencida"</formula>
    </cfRule>
    <cfRule type="expression" dxfId="28770" priority="537">
      <formula>#REF!="Cancelada"</formula>
    </cfRule>
    <cfRule type="expression" dxfId="28769" priority="538">
      <formula>#REF!="Pausada"</formula>
    </cfRule>
    <cfRule type="expression" dxfId="28768" priority="539">
      <formula>#REF!="Para hoy"</formula>
    </cfRule>
    <cfRule type="expression" dxfId="28767" priority="540">
      <formula>#REF!="En curso"</formula>
    </cfRule>
    <cfRule type="expression" dxfId="28766" priority="541">
      <formula>#REF!="Completada"</formula>
    </cfRule>
    <cfRule type="expression" dxfId="28765" priority="542">
      <formula>(#REF!=0)*(#REF!&lt;&gt;"")*(LEN(#REF!)=0)*((#REF!="")+(#REF!="En curso"))</formula>
    </cfRule>
    <cfRule type="expression" dxfId="28764" priority="543">
      <formula>(#REF!&lt;0)*(LEN(#REF!)=0)*((#REF!="")+(#REF!="En curso"))</formula>
    </cfRule>
  </conditionalFormatting>
  <conditionalFormatting sqref="D25">
    <cfRule type="expression" dxfId="28763" priority="456">
      <formula>$F44="Vencida"</formula>
    </cfRule>
    <cfRule type="expression" dxfId="28762" priority="457">
      <formula>$F44="Cancelada"</formula>
    </cfRule>
    <cfRule type="expression" dxfId="28761" priority="458">
      <formula>$F44="Pausada"</formula>
    </cfRule>
    <cfRule type="expression" dxfId="28760" priority="459">
      <formula>$F44="Para hoy"</formula>
    </cfRule>
    <cfRule type="expression" dxfId="28759" priority="460">
      <formula>$F44="En curso"</formula>
    </cfRule>
    <cfRule type="expression" dxfId="28758" priority="461">
      <formula>$F44="Completada"</formula>
    </cfRule>
    <cfRule type="expression" dxfId="28757" priority="462">
      <formula>(#REF!=0)*(#REF!&lt;&gt;"")*(LEN(#REF!)=0)*(($F44="")+($F44="En curso"))</formula>
    </cfRule>
    <cfRule type="expression" dxfId="28756" priority="463">
      <formula>(#REF!&lt;0)*(LEN(#REF!)=0)*(($F44="")+($F44="En curso"))</formula>
    </cfRule>
    <cfRule type="expression" dxfId="28755" priority="464">
      <formula>$F44="Vencida"</formula>
    </cfRule>
    <cfRule type="expression" dxfId="28754" priority="465">
      <formula>$F44="Cancelada"</formula>
    </cfRule>
    <cfRule type="expression" dxfId="28753" priority="466">
      <formula>$F44="Pausada"</formula>
    </cfRule>
    <cfRule type="expression" dxfId="28752" priority="467">
      <formula>$F44="Para hoy"</formula>
    </cfRule>
    <cfRule type="expression" dxfId="28751" priority="468">
      <formula>$F44="En curso"</formula>
    </cfRule>
    <cfRule type="expression" dxfId="28750" priority="469">
      <formula>$F44="Completada"</formula>
    </cfRule>
    <cfRule type="expression" dxfId="28749" priority="470">
      <formula>(#REF!=0)*(#REF!&lt;&gt;"")*(LEN(#REF!)=0)*(($F44="")+($F44="En curso"))</formula>
    </cfRule>
    <cfRule type="expression" dxfId="28748" priority="471">
      <formula>(#REF!&lt;0)*(LEN(#REF!)=0)*(($F44="")+($F44="En curso"))</formula>
    </cfRule>
  </conditionalFormatting>
  <conditionalFormatting sqref="D26">
    <cfRule type="expression" dxfId="28747" priority="520">
      <formula>$F51="Vencida"</formula>
    </cfRule>
    <cfRule type="expression" dxfId="28746" priority="521">
      <formula>$F51="Cancelada"</formula>
    </cfRule>
    <cfRule type="expression" dxfId="28745" priority="522">
      <formula>$F51="Pausada"</formula>
    </cfRule>
    <cfRule type="expression" dxfId="28744" priority="523">
      <formula>$F51="Para hoy"</formula>
    </cfRule>
    <cfRule type="expression" dxfId="28743" priority="524">
      <formula>$F51="En curso"</formula>
    </cfRule>
    <cfRule type="expression" dxfId="28742" priority="525">
      <formula>$F51="Completada"</formula>
    </cfRule>
    <cfRule type="expression" dxfId="28741" priority="526">
      <formula>(#REF!=0)*(#REF!&lt;&gt;"")*(LEN(#REF!)=0)*(($F51="")+($F51="En curso"))</formula>
    </cfRule>
    <cfRule type="expression" dxfId="28740" priority="527">
      <formula>(#REF!&lt;0)*(LEN(#REF!)=0)*(($F51="")+($F51="En curso"))</formula>
    </cfRule>
    <cfRule type="expression" dxfId="28739" priority="528">
      <formula>$F47="Vencida"</formula>
    </cfRule>
    <cfRule type="expression" dxfId="28738" priority="529">
      <formula>$F47="Cancelada"</formula>
    </cfRule>
    <cfRule type="expression" dxfId="28737" priority="530">
      <formula>$F47="Pausada"</formula>
    </cfRule>
    <cfRule type="expression" dxfId="28736" priority="531">
      <formula>$F47="Para hoy"</formula>
    </cfRule>
    <cfRule type="expression" dxfId="28735" priority="532">
      <formula>$F47="En curso"</formula>
    </cfRule>
    <cfRule type="expression" dxfId="28734" priority="533">
      <formula>$F47="Completada"</formula>
    </cfRule>
    <cfRule type="expression" dxfId="28733" priority="534">
      <formula>(#REF!=0)*(#REF!&lt;&gt;"")*(LEN(#REF!)=0)*(($F47="")+($F47="En curso"))</formula>
    </cfRule>
    <cfRule type="expression" dxfId="28732" priority="535">
      <formula>(#REF!&lt;0)*(LEN(#REF!)=0)*(($F47="")+($F47="En curso"))</formula>
    </cfRule>
  </conditionalFormatting>
  <conditionalFormatting sqref="D27">
    <cfRule type="expression" dxfId="28731" priority="440">
      <formula>$F50="Vencida"</formula>
    </cfRule>
    <cfRule type="expression" dxfId="28730" priority="441">
      <formula>$F50="Cancelada"</formula>
    </cfRule>
    <cfRule type="expression" dxfId="28729" priority="442">
      <formula>$F50="Pausada"</formula>
    </cfRule>
    <cfRule type="expression" dxfId="28728" priority="443">
      <formula>$F50="Para hoy"</formula>
    </cfRule>
    <cfRule type="expression" dxfId="28727" priority="444">
      <formula>$F50="En curso"</formula>
    </cfRule>
    <cfRule type="expression" dxfId="28726" priority="445">
      <formula>$F50="Completada"</formula>
    </cfRule>
    <cfRule type="expression" dxfId="28725" priority="446">
      <formula>(#REF!=0)*(#REF!&lt;&gt;"")*(LEN(#REF!)=0)*(($F50="")+($F50="En curso"))</formula>
    </cfRule>
    <cfRule type="expression" dxfId="28724" priority="447">
      <formula>(#REF!&lt;0)*(LEN(#REF!)=0)*(($F50="")+($F50="En curso"))</formula>
    </cfRule>
  </conditionalFormatting>
  <conditionalFormatting sqref="D28">
    <cfRule type="expression" dxfId="28723" priority="1237">
      <formula>$F58="Vencida"</formula>
    </cfRule>
    <cfRule type="expression" dxfId="28722" priority="1238">
      <formula>$F58="Cancelada"</formula>
    </cfRule>
    <cfRule type="expression" dxfId="28721" priority="1239">
      <formula>$F58="Pausada"</formula>
    </cfRule>
    <cfRule type="expression" dxfId="28720" priority="1240">
      <formula>$F58="Para hoy"</formula>
    </cfRule>
    <cfRule type="expression" dxfId="28719" priority="1241">
      <formula>$F58="En curso"</formula>
    </cfRule>
    <cfRule type="expression" dxfId="28718" priority="1242">
      <formula>$F58="Completada"</formula>
    </cfRule>
    <cfRule type="expression" dxfId="28717" priority="1243">
      <formula>(#REF!=0)*(#REF!&lt;&gt;"")*(LEN(#REF!)=0)*(($F58="")+($F58="En curso"))</formula>
    </cfRule>
    <cfRule type="expression" dxfId="28716" priority="1244">
      <formula>(#REF!&lt;0)*(LEN(#REF!)=0)*(($F58="")+($F58="En curso"))</formula>
    </cfRule>
    <cfRule type="expression" dxfId="28715" priority="7145">
      <formula>(#REF!=0)*(#REF!&lt;&gt;"")*(LEN(#REF!)=0)*(($F53="")+($F53="En curso"))</formula>
    </cfRule>
    <cfRule type="expression" dxfId="28714" priority="7146">
      <formula>(#REF!&lt;0)*(LEN(#REF!)=0)*(($F53="")+($F53="En curso"))</formula>
    </cfRule>
  </conditionalFormatting>
  <conditionalFormatting sqref="D29">
    <cfRule type="expression" dxfId="28713" priority="1173">
      <formula>#REF!="Vencida"</formula>
    </cfRule>
    <cfRule type="expression" dxfId="28712" priority="1174">
      <formula>#REF!="Cancelada"</formula>
    </cfRule>
    <cfRule type="expression" dxfId="28711" priority="1175">
      <formula>#REF!="Pausada"</formula>
    </cfRule>
    <cfRule type="expression" dxfId="28710" priority="1176">
      <formula>#REF!="Para hoy"</formula>
    </cfRule>
    <cfRule type="expression" dxfId="28709" priority="1177">
      <formula>#REF!="En curso"</formula>
    </cfRule>
    <cfRule type="expression" dxfId="28708" priority="1178">
      <formula>#REF!="Completada"</formula>
    </cfRule>
    <cfRule type="expression" dxfId="28707" priority="1179">
      <formula>(#REF!=0)*(#REF!&lt;&gt;"")*(LEN(#REF!)=0)*((#REF!="")+(#REF!="En curso"))</formula>
    </cfRule>
    <cfRule type="expression" dxfId="28706" priority="1180">
      <formula>(#REF!&lt;0)*(LEN(#REF!)=0)*((#REF!="")+(#REF!="En curso"))</formula>
    </cfRule>
    <cfRule type="expression" dxfId="28705" priority="1189">
      <formula>$F58="Vencida"</formula>
    </cfRule>
    <cfRule type="expression" dxfId="28704" priority="1190">
      <formula>$F58="Cancelada"</formula>
    </cfRule>
    <cfRule type="expression" dxfId="28703" priority="1191">
      <formula>$F58="Pausada"</formula>
    </cfRule>
    <cfRule type="expression" dxfId="28702" priority="1192">
      <formula>$F58="Para hoy"</formula>
    </cfRule>
    <cfRule type="expression" dxfId="28701" priority="1193">
      <formula>$F58="En curso"</formula>
    </cfRule>
    <cfRule type="expression" dxfId="28700" priority="1194">
      <formula>$F58="Completada"</formula>
    </cfRule>
    <cfRule type="expression" dxfId="28699" priority="1195">
      <formula>(#REF!=0)*(#REF!&lt;&gt;"")*(LEN(#REF!)=0)*(($F58="")+($F58="En curso"))</formula>
    </cfRule>
    <cfRule type="expression" dxfId="28698" priority="1196">
      <formula>(#REF!&lt;0)*(LEN(#REF!)=0)*(($F58="")+($F58="En curso"))</formula>
    </cfRule>
  </conditionalFormatting>
  <conditionalFormatting sqref="D30">
    <cfRule type="expression" dxfId="28697" priority="1079">
      <formula>$F61="Vencida"</formula>
    </cfRule>
    <cfRule type="expression" dxfId="28696" priority="1080">
      <formula>$F61="Cancelada"</formula>
    </cfRule>
    <cfRule type="expression" dxfId="28695" priority="1081">
      <formula>$F61="Pausada"</formula>
    </cfRule>
    <cfRule type="expression" dxfId="28694" priority="1082">
      <formula>$F61="Para hoy"</formula>
    </cfRule>
    <cfRule type="expression" dxfId="28693" priority="1083">
      <formula>$F61="En curso"</formula>
    </cfRule>
    <cfRule type="expression" dxfId="28692" priority="1084">
      <formula>$F61="Completada"</formula>
    </cfRule>
    <cfRule type="expression" dxfId="28691" priority="1085">
      <formula>(#REF!=0)*(#REF!&lt;&gt;"")*(LEN(#REF!)=0)*(($F61="")+($F61="En curso"))</formula>
    </cfRule>
    <cfRule type="expression" dxfId="28690" priority="1086">
      <formula>(#REF!&lt;0)*(LEN(#REF!)=0)*(($F61="")+($F61="En curso"))</formula>
    </cfRule>
  </conditionalFormatting>
  <conditionalFormatting sqref="D30:D31">
    <cfRule type="expression" dxfId="28689" priority="1044">
      <formula>$F56="Vencida"</formula>
    </cfRule>
    <cfRule type="expression" dxfId="28688" priority="1045">
      <formula>$F56="Cancelada"</formula>
    </cfRule>
    <cfRule type="expression" dxfId="28687" priority="1046">
      <formula>$F56="Pausada"</formula>
    </cfRule>
    <cfRule type="expression" dxfId="28686" priority="1047">
      <formula>$F56="Para hoy"</formula>
    </cfRule>
    <cfRule type="expression" dxfId="28685" priority="1048">
      <formula>$F56="En curso"</formula>
    </cfRule>
    <cfRule type="expression" dxfId="28684" priority="1049">
      <formula>$F56="Completada"</formula>
    </cfRule>
    <cfRule type="expression" dxfId="28683" priority="1050">
      <formula>(#REF!=0)*(#REF!&lt;&gt;"")*(LEN(#REF!)=0)*(($F56="")+($F56="En curso"))</formula>
    </cfRule>
    <cfRule type="expression" dxfId="28682" priority="1051">
      <formula>(#REF!&lt;0)*(LEN(#REF!)=0)*(($F56="")+($F56="En curso"))</formula>
    </cfRule>
  </conditionalFormatting>
  <conditionalFormatting sqref="D31:D32">
    <cfRule type="expression" dxfId="28681" priority="936">
      <formula>$F57="Vencida"</formula>
    </cfRule>
    <cfRule type="expression" dxfId="28680" priority="937">
      <formula>$F57="Cancelada"</formula>
    </cfRule>
    <cfRule type="expression" dxfId="28679" priority="938">
      <formula>$F57="Pausada"</formula>
    </cfRule>
    <cfRule type="expression" dxfId="28678" priority="939">
      <formula>$F57="Para hoy"</formula>
    </cfRule>
    <cfRule type="expression" dxfId="28677" priority="940">
      <formula>$F57="En curso"</formula>
    </cfRule>
    <cfRule type="expression" dxfId="28676" priority="941">
      <formula>$F57="Completada"</formula>
    </cfRule>
    <cfRule type="expression" dxfId="28675" priority="942">
      <formula>(#REF!=0)*(#REF!&lt;&gt;"")*(LEN(#REF!)=0)*(($F57="")+($F57="En curso"))</formula>
    </cfRule>
    <cfRule type="expression" dxfId="28674" priority="943">
      <formula>(#REF!&lt;0)*(LEN(#REF!)=0)*(($F57="")+($F57="En curso"))</formula>
    </cfRule>
  </conditionalFormatting>
  <conditionalFormatting sqref="D32">
    <cfRule type="expression" dxfId="28673" priority="944">
      <formula>$F63="Vencida"</formula>
    </cfRule>
    <cfRule type="expression" dxfId="28672" priority="945">
      <formula>$F63="Cancelada"</formula>
    </cfRule>
    <cfRule type="expression" dxfId="28671" priority="946">
      <formula>$F63="Pausada"</formula>
    </cfRule>
    <cfRule type="expression" dxfId="28670" priority="947">
      <formula>$F63="Para hoy"</formula>
    </cfRule>
    <cfRule type="expression" dxfId="28669" priority="948">
      <formula>$F63="En curso"</formula>
    </cfRule>
    <cfRule type="expression" dxfId="28668" priority="949">
      <formula>$F63="Completada"</formula>
    </cfRule>
    <cfRule type="expression" dxfId="28667" priority="950">
      <formula>(#REF!=0)*(#REF!&lt;&gt;"")*(LEN(#REF!)=0)*(($F63="")+($F63="En curso"))</formula>
    </cfRule>
    <cfRule type="expression" dxfId="28666" priority="951">
      <formula>(#REF!&lt;0)*(LEN(#REF!)=0)*(($F63="")+($F63="En curso"))</formula>
    </cfRule>
  </conditionalFormatting>
  <conditionalFormatting sqref="D33">
    <cfRule type="expression" dxfId="28665" priority="1453">
      <formula>$F58="Vencida"</formula>
    </cfRule>
    <cfRule type="expression" dxfId="28664" priority="1454">
      <formula>$F58="Cancelada"</formula>
    </cfRule>
    <cfRule type="expression" dxfId="28663" priority="1455">
      <formula>$F58="Pausada"</formula>
    </cfRule>
    <cfRule type="expression" dxfId="28662" priority="1456">
      <formula>$F58="Para hoy"</formula>
    </cfRule>
    <cfRule type="expression" dxfId="28661" priority="1457">
      <formula>$F58="En curso"</formula>
    </cfRule>
    <cfRule type="expression" dxfId="28660" priority="1458">
      <formula>$F58="Completada"</formula>
    </cfRule>
    <cfRule type="expression" dxfId="28659" priority="1459">
      <formula>(#REF!=0)*(#REF!&lt;&gt;"")*(LEN(#REF!)=0)*(($F58="")+($F58="En curso"))</formula>
    </cfRule>
    <cfRule type="expression" dxfId="28658" priority="1460">
      <formula>(#REF!&lt;0)*(LEN(#REF!)=0)*(($F58="")+($F58="En curso"))</formula>
    </cfRule>
  </conditionalFormatting>
  <conditionalFormatting sqref="D34">
    <cfRule type="expression" dxfId="28657" priority="1445">
      <formula>$F58="Vencida"</formula>
    </cfRule>
    <cfRule type="expression" dxfId="28656" priority="1446">
      <formula>$F58="Cancelada"</formula>
    </cfRule>
    <cfRule type="expression" dxfId="28655" priority="1447">
      <formula>$F58="Pausada"</formula>
    </cfRule>
    <cfRule type="expression" dxfId="28654" priority="1448">
      <formula>$F58="Para hoy"</formula>
    </cfRule>
    <cfRule type="expression" dxfId="28653" priority="1449">
      <formula>$F58="En curso"</formula>
    </cfRule>
    <cfRule type="expression" dxfId="28652" priority="1450">
      <formula>$F58="Completada"</formula>
    </cfRule>
    <cfRule type="expression" dxfId="28651" priority="1451">
      <formula>(#REF!=0)*(#REF!&lt;&gt;"")*(LEN(#REF!)=0)*(($F58="")+($F58="En curso"))</formula>
    </cfRule>
    <cfRule type="expression" dxfId="28650" priority="1452">
      <formula>(#REF!&lt;0)*(LEN(#REF!)=0)*(($F58="")+($F58="En curso"))</formula>
    </cfRule>
  </conditionalFormatting>
  <conditionalFormatting sqref="D39">
    <cfRule type="expression" dxfId="28649" priority="706">
      <formula>$F65="Vencida"</formula>
    </cfRule>
    <cfRule type="expression" dxfId="28648" priority="707">
      <formula>$F65="Cancelada"</formula>
    </cfRule>
    <cfRule type="expression" dxfId="28647" priority="708">
      <formula>$F65="Pausada"</formula>
    </cfRule>
    <cfRule type="expression" dxfId="28646" priority="709">
      <formula>$F65="Para hoy"</formula>
    </cfRule>
    <cfRule type="expression" dxfId="28645" priority="710">
      <formula>$F65="En curso"</formula>
    </cfRule>
    <cfRule type="expression" dxfId="28644" priority="711">
      <formula>$F65="Completada"</formula>
    </cfRule>
    <cfRule type="expression" dxfId="28643" priority="712">
      <formula>(#REF!=0)*(#REF!&lt;&gt;"")*(LEN(#REF!)=0)*(($F65="")+($F65="En curso"))</formula>
    </cfRule>
    <cfRule type="expression" dxfId="28642" priority="713">
      <formula>(#REF!&lt;0)*(LEN(#REF!)=0)*(($F65="")+($F65="En curso"))</formula>
    </cfRule>
    <cfRule type="expression" dxfId="28641" priority="722">
      <formula>$F65="Vencida"</formula>
    </cfRule>
    <cfRule type="expression" dxfId="28640" priority="723">
      <formula>$F65="Cancelada"</formula>
    </cfRule>
    <cfRule type="expression" dxfId="28639" priority="724">
      <formula>$F65="Pausada"</formula>
    </cfRule>
    <cfRule type="expression" dxfId="28638" priority="725">
      <formula>$F65="Para hoy"</formula>
    </cfRule>
    <cfRule type="expression" dxfId="28637" priority="726">
      <formula>$F65="En curso"</formula>
    </cfRule>
    <cfRule type="expression" dxfId="28636" priority="727">
      <formula>$F65="Completada"</formula>
    </cfRule>
    <cfRule type="expression" dxfId="28635" priority="728">
      <formula>(#REF!=0)*(#REF!&lt;&gt;"")*(LEN(#REF!)=0)*(($F65="")+($F65="En curso"))</formula>
    </cfRule>
    <cfRule type="expression" dxfId="28634" priority="729">
      <formula>(#REF!&lt;0)*(LEN(#REF!)=0)*(($F65="")+($F65="En curso"))</formula>
    </cfRule>
  </conditionalFormatting>
  <conditionalFormatting sqref="D40:D41">
    <cfRule type="expression" dxfId="28633" priority="658">
      <formula>$F62="Vencida"</formula>
    </cfRule>
    <cfRule type="expression" dxfId="28632" priority="659">
      <formula>$F62="Cancelada"</formula>
    </cfRule>
    <cfRule type="expression" dxfId="28631" priority="660">
      <formula>$F62="Pausada"</formula>
    </cfRule>
    <cfRule type="expression" dxfId="28630" priority="661">
      <formula>$F62="Para hoy"</formula>
    </cfRule>
    <cfRule type="expression" dxfId="28629" priority="662">
      <formula>$F62="En curso"</formula>
    </cfRule>
    <cfRule type="expression" dxfId="28628" priority="663">
      <formula>$F62="Completada"</formula>
    </cfRule>
    <cfRule type="expression" dxfId="28627" priority="664">
      <formula>(#REF!=0)*(#REF!&lt;&gt;"")*(LEN(#REF!)=0)*(($F62="")+($F62="En curso"))</formula>
    </cfRule>
    <cfRule type="expression" dxfId="28626" priority="665">
      <formula>(#REF!&lt;0)*(LEN(#REF!)=0)*(($F62="")+($F62="En curso"))</formula>
    </cfRule>
    <cfRule type="expression" dxfId="28625" priority="666">
      <formula>$F62="Vencida"</formula>
    </cfRule>
    <cfRule type="expression" dxfId="28624" priority="667">
      <formula>$F62="Cancelada"</formula>
    </cfRule>
    <cfRule type="expression" dxfId="28623" priority="668">
      <formula>$F62="Pausada"</formula>
    </cfRule>
    <cfRule type="expression" dxfId="28622" priority="669">
      <formula>$F62="Para hoy"</formula>
    </cfRule>
    <cfRule type="expression" dxfId="28621" priority="670">
      <formula>$F62="En curso"</formula>
    </cfRule>
    <cfRule type="expression" dxfId="28620" priority="671">
      <formula>$F62="Completada"</formula>
    </cfRule>
    <cfRule type="expression" dxfId="28619" priority="672">
      <formula>(#REF!=0)*(#REF!&lt;&gt;"")*(LEN(#REF!)=0)*(($F62="")+($F62="En curso"))</formula>
    </cfRule>
    <cfRule type="expression" dxfId="28618" priority="673">
      <formula>(#REF!&lt;0)*(LEN(#REF!)=0)*(($F62="")+($F62="En curso"))</formula>
    </cfRule>
  </conditionalFormatting>
  <conditionalFormatting sqref="D42">
    <cfRule type="expression" dxfId="28617" priority="1002">
      <formula>$F72="Vencida"</formula>
    </cfRule>
    <cfRule type="expression" dxfId="28616" priority="1003">
      <formula>$F72="Cancelada"</formula>
    </cfRule>
    <cfRule type="expression" dxfId="28615" priority="1004">
      <formula>$F72="Pausada"</formula>
    </cfRule>
    <cfRule type="expression" dxfId="28614" priority="1005">
      <formula>$F72="Para hoy"</formula>
    </cfRule>
    <cfRule type="expression" dxfId="28613" priority="1006">
      <formula>$F72="En curso"</formula>
    </cfRule>
    <cfRule type="expression" dxfId="28612" priority="1007">
      <formula>$F72="Completada"</formula>
    </cfRule>
    <cfRule type="expression" dxfId="28611" priority="1008">
      <formula>(#REF!=0)*(#REF!&lt;&gt;"")*(LEN(#REF!)=0)*(($F72="")+($F72="En curso"))</formula>
    </cfRule>
    <cfRule type="expression" dxfId="28610" priority="1009">
      <formula>(#REF!&lt;0)*(LEN(#REF!)=0)*(($F72="")+($F72="En curso"))</formula>
    </cfRule>
    <cfRule type="expression" dxfId="28609" priority="1018">
      <formula>$F68="Vencida"</formula>
    </cfRule>
    <cfRule type="expression" dxfId="28608" priority="1019">
      <formula>$F68="Cancelada"</formula>
    </cfRule>
    <cfRule type="expression" dxfId="28607" priority="1020">
      <formula>$F68="Pausada"</formula>
    </cfRule>
    <cfRule type="expression" dxfId="28606" priority="1021">
      <formula>$F68="Para hoy"</formula>
    </cfRule>
    <cfRule type="expression" dxfId="28605" priority="1022">
      <formula>$F68="En curso"</formula>
    </cfRule>
    <cfRule type="expression" dxfId="28604" priority="1023">
      <formula>$F68="Completada"</formula>
    </cfRule>
    <cfRule type="expression" dxfId="28603" priority="1024">
      <formula>(#REF!=0)*(#REF!&lt;&gt;"")*(LEN(#REF!)=0)*(($F68="")+($F68="En curso"))</formula>
    </cfRule>
    <cfRule type="expression" dxfId="28602" priority="1025">
      <formula>(#REF!&lt;0)*(LEN(#REF!)=0)*(($F68="")+($F68="En curso"))</formula>
    </cfRule>
  </conditionalFormatting>
  <conditionalFormatting sqref="D43">
    <cfRule type="expression" dxfId="28601" priority="1279">
      <formula>$F74="Vencida"</formula>
    </cfRule>
    <cfRule type="expression" dxfId="28600" priority="1280">
      <formula>$F74="Cancelada"</formula>
    </cfRule>
    <cfRule type="expression" dxfId="28599" priority="1281">
      <formula>$F74="Pausada"</formula>
    </cfRule>
    <cfRule type="expression" dxfId="28598" priority="1282">
      <formula>$F74="Para hoy"</formula>
    </cfRule>
    <cfRule type="expression" dxfId="28597" priority="1283">
      <formula>$F74="En curso"</formula>
    </cfRule>
    <cfRule type="expression" dxfId="28596" priority="1284">
      <formula>$F74="Completada"</formula>
    </cfRule>
    <cfRule type="expression" dxfId="28595" priority="1285">
      <formula>(#REF!=0)*(#REF!&lt;&gt;"")*(LEN(#REF!)=0)*(($F74="")+($F74="En curso"))</formula>
    </cfRule>
    <cfRule type="expression" dxfId="28594" priority="1286">
      <formula>(#REF!&lt;0)*(LEN(#REF!)=0)*(($F74="")+($F74="En curso"))</formula>
    </cfRule>
    <cfRule type="expression" dxfId="28593" priority="1303">
      <formula>#REF!="Vencida"</formula>
    </cfRule>
    <cfRule type="expression" dxfId="28592" priority="1304">
      <formula>#REF!="Cancelada"</formula>
    </cfRule>
    <cfRule type="expression" dxfId="28591" priority="1305">
      <formula>#REF!="Pausada"</formula>
    </cfRule>
    <cfRule type="expression" dxfId="28590" priority="1306">
      <formula>#REF!="Para hoy"</formula>
    </cfRule>
    <cfRule type="expression" dxfId="28589" priority="1307">
      <formula>#REF!="En curso"</formula>
    </cfRule>
    <cfRule type="expression" dxfId="28588" priority="1308">
      <formula>#REF!="Completada"</formula>
    </cfRule>
    <cfRule type="expression" dxfId="28587" priority="1309">
      <formula>(#REF!=0)*(#REF!&lt;&gt;"")*(LEN(#REF!)=0)*((#REF!="")+(#REF!="En curso"))</formula>
    </cfRule>
    <cfRule type="expression" dxfId="28586" priority="1310">
      <formula>(#REF!&lt;0)*(LEN(#REF!)=0)*((#REF!="")+(#REF!="En curso"))</formula>
    </cfRule>
  </conditionalFormatting>
  <conditionalFormatting sqref="D44">
    <cfRule type="expression" dxfId="28585" priority="976">
      <formula>#REF!="Vencida"</formula>
    </cfRule>
    <cfRule type="expression" dxfId="28584" priority="977">
      <formula>#REF!="Cancelada"</formula>
    </cfRule>
    <cfRule type="expression" dxfId="28583" priority="978">
      <formula>#REF!="Pausada"</formula>
    </cfRule>
    <cfRule type="expression" dxfId="28582" priority="979">
      <formula>#REF!="Para hoy"</formula>
    </cfRule>
    <cfRule type="expression" dxfId="28581" priority="980">
      <formula>#REF!="En curso"</formula>
    </cfRule>
    <cfRule type="expression" dxfId="28580" priority="981">
      <formula>#REF!="Completada"</formula>
    </cfRule>
    <cfRule type="expression" dxfId="28579" priority="982">
      <formula>(#REF!=0)*(#REF!&lt;&gt;"")*(LEN(#REF!)=0)*((#REF!="")+(#REF!="En curso"))</formula>
    </cfRule>
    <cfRule type="expression" dxfId="28578" priority="983">
      <formula>(#REF!&lt;0)*(LEN(#REF!)=0)*((#REF!="")+(#REF!="En curso"))</formula>
    </cfRule>
    <cfRule type="expression" dxfId="28577" priority="984">
      <formula>#REF!="Vencida"</formula>
    </cfRule>
    <cfRule type="expression" dxfId="28576" priority="985">
      <formula>#REF!="Cancelada"</formula>
    </cfRule>
    <cfRule type="expression" dxfId="28575" priority="986">
      <formula>#REF!="Pausada"</formula>
    </cfRule>
    <cfRule type="expression" dxfId="28574" priority="987">
      <formula>#REF!="Para hoy"</formula>
    </cfRule>
    <cfRule type="expression" dxfId="28573" priority="988">
      <formula>#REF!="En curso"</formula>
    </cfRule>
    <cfRule type="expression" dxfId="28572" priority="989">
      <formula>#REF!="Completada"</formula>
    </cfRule>
    <cfRule type="expression" dxfId="28571" priority="990">
      <formula>(#REF!=0)*(#REF!&lt;&gt;"")*(LEN(#REF!)=0)*((#REF!="")+(#REF!="En curso"))</formula>
    </cfRule>
    <cfRule type="expression" dxfId="28570" priority="991">
      <formula>(#REF!&lt;0)*(LEN(#REF!)=0)*((#REF!="")+(#REF!="En curso"))</formula>
    </cfRule>
  </conditionalFormatting>
  <conditionalFormatting sqref="D45:D49">
    <cfRule type="expression" dxfId="28569" priority="1245">
      <formula>$F75="Vencida"</formula>
    </cfRule>
    <cfRule type="expression" dxfId="28568" priority="1246">
      <formula>$F75="Cancelada"</formula>
    </cfRule>
    <cfRule type="expression" dxfId="28567" priority="1247">
      <formula>$F75="Pausada"</formula>
    </cfRule>
    <cfRule type="expression" dxfId="28566" priority="1248">
      <formula>$F75="Para hoy"</formula>
    </cfRule>
    <cfRule type="expression" dxfId="28565" priority="1249">
      <formula>$F75="En curso"</formula>
    </cfRule>
    <cfRule type="expression" dxfId="28564" priority="1250">
      <formula>$F75="Completada"</formula>
    </cfRule>
    <cfRule type="expression" dxfId="28563" priority="1251">
      <formula>(#REF!=0)*(#REF!&lt;&gt;"")*(LEN(#REF!)=0)*(($F75="")+($F75="En curso"))</formula>
    </cfRule>
    <cfRule type="expression" dxfId="28562" priority="1252">
      <formula>(#REF!&lt;0)*(LEN(#REF!)=0)*(($F75="")+($F75="En curso"))</formula>
    </cfRule>
  </conditionalFormatting>
  <conditionalFormatting sqref="D45:D50">
    <cfRule type="expression" dxfId="28561" priority="1229">
      <formula>$F71="Vencida"</formula>
    </cfRule>
    <cfRule type="expression" dxfId="28560" priority="1230">
      <formula>$F71="Cancelada"</formula>
    </cfRule>
    <cfRule type="expression" dxfId="28559" priority="1231">
      <formula>$F71="Pausada"</formula>
    </cfRule>
    <cfRule type="expression" dxfId="28558" priority="1232">
      <formula>$F71="Para hoy"</formula>
    </cfRule>
    <cfRule type="expression" dxfId="28557" priority="1233">
      <formula>$F71="En curso"</formula>
    </cfRule>
    <cfRule type="expression" dxfId="28556" priority="1234">
      <formula>$F71="Completada"</formula>
    </cfRule>
    <cfRule type="expression" dxfId="28555" priority="1235">
      <formula>(#REF!=0)*(#REF!&lt;&gt;"")*(LEN(#REF!)=0)*(($F71="")+($F71="En curso"))</formula>
    </cfRule>
    <cfRule type="expression" dxfId="28554" priority="1236">
      <formula>(#REF!&lt;0)*(LEN(#REF!)=0)*(($F71="")+($F71="En curso"))</formula>
    </cfRule>
  </conditionalFormatting>
  <conditionalFormatting sqref="D50">
    <cfRule type="expression" dxfId="28553" priority="1469">
      <formula>$F72="Vencida"</formula>
    </cfRule>
    <cfRule type="expression" dxfId="28552" priority="1470">
      <formula>$F72="Cancelada"</formula>
    </cfRule>
    <cfRule type="expression" dxfId="28551" priority="1471">
      <formula>$F72="Pausada"</formula>
    </cfRule>
    <cfRule type="expression" dxfId="28550" priority="1472">
      <formula>$F72="Para hoy"</formula>
    </cfRule>
    <cfRule type="expression" dxfId="28549" priority="1473">
      <formula>$F72="En curso"</formula>
    </cfRule>
    <cfRule type="expression" dxfId="28548" priority="1474">
      <formula>$F72="Completada"</formula>
    </cfRule>
    <cfRule type="expression" dxfId="28547" priority="1475">
      <formula>(#REF!=0)*(#REF!&lt;&gt;"")*(LEN(#REF!)=0)*(($F72="")+($F72="En curso"))</formula>
    </cfRule>
    <cfRule type="expression" dxfId="28546" priority="1476">
      <formula>(#REF!&lt;0)*(LEN(#REF!)=0)*(($F72="")+($F72="En curso"))</formula>
    </cfRule>
  </conditionalFormatting>
  <conditionalFormatting sqref="D51">
    <cfRule type="expression" dxfId="28545" priority="888">
      <formula>#REF!="Vencida"</formula>
    </cfRule>
    <cfRule type="expression" dxfId="28544" priority="889">
      <formula>#REF!="Cancelada"</formula>
    </cfRule>
    <cfRule type="expression" dxfId="28543" priority="890">
      <formula>#REF!="Pausada"</formula>
    </cfRule>
    <cfRule type="expression" dxfId="28542" priority="891">
      <formula>#REF!="Para hoy"</formula>
    </cfRule>
    <cfRule type="expression" dxfId="28541" priority="892">
      <formula>#REF!="En curso"</formula>
    </cfRule>
    <cfRule type="expression" dxfId="28540" priority="893">
      <formula>#REF!="Completada"</formula>
    </cfRule>
    <cfRule type="expression" dxfId="28539" priority="894">
      <formula>(#REF!=0)*(#REF!&lt;&gt;"")*(LEN(#REF!)=0)*((#REF!="")+(#REF!="En curso"))</formula>
    </cfRule>
    <cfRule type="expression" dxfId="28538" priority="895">
      <formula>(#REF!&lt;0)*(LEN(#REF!)=0)*((#REF!="")+(#REF!="En curso"))</formula>
    </cfRule>
    <cfRule type="expression" dxfId="28537" priority="904">
      <formula>#REF!="Vencida"</formula>
    </cfRule>
    <cfRule type="expression" dxfId="28536" priority="905">
      <formula>#REF!="Cancelada"</formula>
    </cfRule>
    <cfRule type="expression" dxfId="28535" priority="906">
      <formula>#REF!="Pausada"</formula>
    </cfRule>
    <cfRule type="expression" dxfId="28534" priority="907">
      <formula>#REF!="Para hoy"</formula>
    </cfRule>
    <cfRule type="expression" dxfId="28533" priority="908">
      <formula>#REF!="En curso"</formula>
    </cfRule>
    <cfRule type="expression" dxfId="28532" priority="909">
      <formula>#REF!="Completada"</formula>
    </cfRule>
    <cfRule type="expression" dxfId="28531" priority="910">
      <formula>(#REF!=0)*(#REF!&lt;&gt;"")*(LEN(#REF!)=0)*((#REF!="")+(#REF!="En curso"))</formula>
    </cfRule>
    <cfRule type="expression" dxfId="28530" priority="911">
      <formula>(#REF!&lt;0)*(LEN(#REF!)=0)*((#REF!="")+(#REF!="En curso"))</formula>
    </cfRule>
  </conditionalFormatting>
  <conditionalFormatting sqref="D59">
    <cfRule type="expression" dxfId="28529" priority="800">
      <formula>$F85="Vencida"</formula>
    </cfRule>
    <cfRule type="expression" dxfId="28528" priority="801">
      <formula>$F85="Cancelada"</formula>
    </cfRule>
    <cfRule type="expression" dxfId="28527" priority="802">
      <formula>$F85="Pausada"</formula>
    </cfRule>
    <cfRule type="expression" dxfId="28526" priority="803">
      <formula>$F85="Para hoy"</formula>
    </cfRule>
    <cfRule type="expression" dxfId="28525" priority="804">
      <formula>$F85="En curso"</formula>
    </cfRule>
    <cfRule type="expression" dxfId="28524" priority="805">
      <formula>$F85="Completada"</formula>
    </cfRule>
    <cfRule type="expression" dxfId="28523" priority="806">
      <formula>(#REF!=0)*(#REF!&lt;&gt;"")*(LEN(#REF!)=0)*(($F85="")+($F85="En curso"))</formula>
    </cfRule>
    <cfRule type="expression" dxfId="28522" priority="807">
      <formula>(#REF!&lt;0)*(LEN(#REF!)=0)*(($F85="")+($F85="En curso"))</formula>
    </cfRule>
    <cfRule type="expression" dxfId="28521" priority="808">
      <formula>$F81="Vencida"</formula>
    </cfRule>
    <cfRule type="expression" dxfId="28520" priority="809">
      <formula>$F81="Cancelada"</formula>
    </cfRule>
    <cfRule type="expression" dxfId="28519" priority="810">
      <formula>$F81="Pausada"</formula>
    </cfRule>
    <cfRule type="expression" dxfId="28518" priority="811">
      <formula>$F81="Para hoy"</formula>
    </cfRule>
    <cfRule type="expression" dxfId="28517" priority="812">
      <formula>$F81="En curso"</formula>
    </cfRule>
    <cfRule type="expression" dxfId="28516" priority="813">
      <formula>$F81="Completada"</formula>
    </cfRule>
    <cfRule type="expression" dxfId="28515" priority="814">
      <formula>(#REF!=0)*(#REF!&lt;&gt;"")*(LEN(#REF!)=0)*(($F81="")+($F81="En curso"))</formula>
    </cfRule>
    <cfRule type="expression" dxfId="28514" priority="815">
      <formula>(#REF!&lt;0)*(LEN(#REF!)=0)*(($F81="")+($F81="En curso"))</formula>
    </cfRule>
  </conditionalFormatting>
  <conditionalFormatting sqref="D60">
    <cfRule type="expression" dxfId="28513" priority="848">
      <formula>#REF!="Vencida"</formula>
    </cfRule>
    <cfRule type="expression" dxfId="28512" priority="849">
      <formula>#REF!="Cancelada"</formula>
    </cfRule>
    <cfRule type="expression" dxfId="28511" priority="850">
      <formula>#REF!="Pausada"</formula>
    </cfRule>
    <cfRule type="expression" dxfId="28510" priority="851">
      <formula>#REF!="Para hoy"</formula>
    </cfRule>
    <cfRule type="expression" dxfId="28509" priority="852">
      <formula>#REF!="En curso"</formula>
    </cfRule>
    <cfRule type="expression" dxfId="28508" priority="853">
      <formula>#REF!="Completada"</formula>
    </cfRule>
    <cfRule type="expression" dxfId="28507" priority="854">
      <formula>(#REF!=0)*(#REF!&lt;&gt;"")*(LEN(#REF!)=0)*((#REF!="")+(#REF!="En curso"))</formula>
    </cfRule>
    <cfRule type="expression" dxfId="28506" priority="855">
      <formula>(#REF!&lt;0)*(LEN(#REF!)=0)*((#REF!="")+(#REF!="En curso"))</formula>
    </cfRule>
    <cfRule type="expression" dxfId="28505" priority="864">
      <formula>#REF!="Vencida"</formula>
    </cfRule>
    <cfRule type="expression" dxfId="28504" priority="865">
      <formula>#REF!="Cancelada"</formula>
    </cfRule>
    <cfRule type="expression" dxfId="28503" priority="866">
      <formula>#REF!="Pausada"</formula>
    </cfRule>
    <cfRule type="expression" dxfId="28502" priority="867">
      <formula>#REF!="Para hoy"</formula>
    </cfRule>
    <cfRule type="expression" dxfId="28501" priority="868">
      <formula>#REF!="En curso"</formula>
    </cfRule>
    <cfRule type="expression" dxfId="28500" priority="869">
      <formula>#REF!="Completada"</formula>
    </cfRule>
    <cfRule type="expression" dxfId="28499" priority="870">
      <formula>(#REF!=0)*(#REF!&lt;&gt;"")*(LEN(#REF!)=0)*((#REF!="")+(#REF!="En curso"))</formula>
    </cfRule>
    <cfRule type="expression" dxfId="28498" priority="871">
      <formula>(#REF!&lt;0)*(LEN(#REF!)=0)*((#REF!="")+(#REF!="En curso"))</formula>
    </cfRule>
  </conditionalFormatting>
  <conditionalFormatting sqref="D62:D63">
    <cfRule type="expression" dxfId="28497" priority="1337">
      <formula>$F88="Vencida"</formula>
    </cfRule>
    <cfRule type="expression" dxfId="28496" priority="1338">
      <formula>$F88="Cancelada"</formula>
    </cfRule>
    <cfRule type="expression" dxfId="28495" priority="1339">
      <formula>$F88="Pausada"</formula>
    </cfRule>
    <cfRule type="expression" dxfId="28494" priority="1340">
      <formula>$F88="Para hoy"</formula>
    </cfRule>
    <cfRule type="expression" dxfId="28493" priority="1341">
      <formula>$F88="En curso"</formula>
    </cfRule>
    <cfRule type="expression" dxfId="28492" priority="1342">
      <formula>$F88="Completada"</formula>
    </cfRule>
    <cfRule type="expression" dxfId="28491" priority="1343">
      <formula>(#REF!=0)*(#REF!&lt;&gt;"")*(LEN(#REF!)=0)*(($F88="")+($F88="En curso"))</formula>
    </cfRule>
    <cfRule type="expression" dxfId="28490" priority="1344">
      <formula>(#REF!&lt;0)*(LEN(#REF!)=0)*(($F88="")+($F88="En curso"))</formula>
    </cfRule>
    <cfRule type="expression" dxfId="28489" priority="1477">
      <formula>$F77="Vencida"</formula>
    </cfRule>
    <cfRule type="expression" dxfId="28488" priority="1478">
      <formula>$F77="Cancelada"</formula>
    </cfRule>
    <cfRule type="expression" dxfId="28487" priority="1479">
      <formula>$F77="Pausada"</formula>
    </cfRule>
    <cfRule type="expression" dxfId="28486" priority="1480">
      <formula>$F77="Para hoy"</formula>
    </cfRule>
    <cfRule type="expression" dxfId="28485" priority="1481">
      <formula>$F77="En curso"</formula>
    </cfRule>
    <cfRule type="expression" dxfId="28484" priority="1482">
      <formula>$F77="Completada"</formula>
    </cfRule>
    <cfRule type="expression" dxfId="28483" priority="1483">
      <formula>(#REF!=0)*(#REF!&lt;&gt;"")*(LEN(#REF!)=0)*(($F77="")+($F77="En curso"))</formula>
    </cfRule>
    <cfRule type="expression" dxfId="28482" priority="1484">
      <formula>(#REF!&lt;0)*(LEN(#REF!)=0)*(($F77="")+($F77="En curso"))</formula>
    </cfRule>
  </conditionalFormatting>
  <conditionalFormatting sqref="D64">
    <cfRule type="expression" dxfId="28481" priority="1437">
      <formula>$F70="Vencida"</formula>
    </cfRule>
    <cfRule type="expression" dxfId="28480" priority="1438">
      <formula>$F70="Cancelada"</formula>
    </cfRule>
    <cfRule type="expression" dxfId="28479" priority="1439">
      <formula>$F70="Pausada"</formula>
    </cfRule>
    <cfRule type="expression" dxfId="28478" priority="1440">
      <formula>$F70="Para hoy"</formula>
    </cfRule>
    <cfRule type="expression" dxfId="28477" priority="1441">
      <formula>$F70="En curso"</formula>
    </cfRule>
    <cfRule type="expression" dxfId="28476" priority="1442">
      <formula>$F70="Completada"</formula>
    </cfRule>
    <cfRule type="expression" dxfId="28475" priority="1443">
      <formula>(#REF!=0)*(#REF!&lt;&gt;"")*(LEN(#REF!)=0)*(($F70="")+($F70="En curso"))</formula>
    </cfRule>
    <cfRule type="expression" dxfId="28474" priority="1444">
      <formula>(#REF!&lt;0)*(LEN(#REF!)=0)*(($F70="")+($F70="En curso"))</formula>
    </cfRule>
  </conditionalFormatting>
  <conditionalFormatting sqref="D65:D67">
    <cfRule type="expression" dxfId="28473" priority="1429">
      <formula>$F57="Vencida"</formula>
    </cfRule>
    <cfRule type="expression" dxfId="28472" priority="1430">
      <formula>$F57="Cancelada"</formula>
    </cfRule>
    <cfRule type="expression" dxfId="28471" priority="1431">
      <formula>$F57="Pausada"</formula>
    </cfRule>
    <cfRule type="expression" dxfId="28470" priority="1432">
      <formula>$F57="Para hoy"</formula>
    </cfRule>
    <cfRule type="expression" dxfId="28469" priority="1433">
      <formula>$F57="En curso"</formula>
    </cfRule>
    <cfRule type="expression" dxfId="28468" priority="1434">
      <formula>$F57="Completada"</formula>
    </cfRule>
    <cfRule type="expression" dxfId="28467" priority="1435">
      <formula>(#REF!=0)*(#REF!&lt;&gt;"")*(LEN(#REF!)=0)*(($F57="")+($F57="En curso"))</formula>
    </cfRule>
    <cfRule type="expression" dxfId="28466" priority="1436">
      <formula>(#REF!&lt;0)*(LEN(#REF!)=0)*(($F57="")+($F57="En curso"))</formula>
    </cfRule>
  </conditionalFormatting>
  <conditionalFormatting sqref="E4">
    <cfRule type="expression" dxfId="28465" priority="138">
      <formula>#REF!="Vencida"</formula>
    </cfRule>
    <cfRule type="expression" dxfId="28464" priority="139">
      <formula>#REF!="Cancelada"</formula>
    </cfRule>
    <cfRule type="expression" dxfId="28463" priority="140">
      <formula>#REF!="Pausada"</formula>
    </cfRule>
    <cfRule type="expression" dxfId="28462" priority="141">
      <formula>#REF!="Para hoy"</formula>
    </cfRule>
    <cfRule type="expression" dxfId="28461" priority="142">
      <formula>#REF!="En curso"</formula>
    </cfRule>
    <cfRule type="expression" dxfId="28460" priority="143">
      <formula>#REF!="Completada"</formula>
    </cfRule>
    <cfRule type="expression" dxfId="28459" priority="144">
      <formula>(#REF!=0)*(#REF!&lt;&gt;"")*(LEN(#REF!)=0)*((#REF!="")+(#REF!="En curso"))</formula>
    </cfRule>
    <cfRule type="expression" dxfId="28458" priority="145">
      <formula>(#REF!&lt;0)*(LEN(#REF!)=0)*((#REF!="")+(#REF!="En curso"))</formula>
    </cfRule>
    <cfRule type="expression" dxfId="28457" priority="620">
      <formula>#REF!="Pausada"</formula>
    </cfRule>
    <cfRule type="expression" dxfId="28456" priority="621">
      <formula>#REF!="Para hoy"</formula>
    </cfRule>
    <cfRule type="expression" dxfId="28455" priority="622">
      <formula>#REF!="En curso"</formula>
    </cfRule>
    <cfRule type="expression" dxfId="28454" priority="623">
      <formula>#REF!="Completada"</formula>
    </cfRule>
    <cfRule type="expression" dxfId="28453" priority="624">
      <formula>(#REF!=0)*(#REF!&lt;&gt;"")*(LEN(#REF!)=0)*((#REF!="")+(#REF!="En curso"))</formula>
    </cfRule>
    <cfRule type="expression" dxfId="28452" priority="625">
      <formula>(#REF!&lt;0)*(LEN(#REF!)=0)*((#REF!="")+(#REF!="En curso"))</formula>
    </cfRule>
    <cfRule type="expression" dxfId="28451" priority="634">
      <formula>#REF!="Vencida"</formula>
    </cfRule>
    <cfRule type="expression" dxfId="28450" priority="635">
      <formula>#REF!="Cancelada"</formula>
    </cfRule>
    <cfRule type="expression" dxfId="28449" priority="636">
      <formula>#REF!="Pausada"</formula>
    </cfRule>
    <cfRule type="expression" dxfId="28448" priority="637">
      <formula>#REF!="Para hoy"</formula>
    </cfRule>
    <cfRule type="expression" dxfId="28447" priority="638">
      <formula>#REF!="En curso"</formula>
    </cfRule>
    <cfRule type="expression" dxfId="28446" priority="639">
      <formula>#REF!="Completada"</formula>
    </cfRule>
    <cfRule type="expression" dxfId="28445" priority="640">
      <formula>(#REF!=0)*(#REF!&lt;&gt;"")*(LEN(#REF!)=0)*((#REF!="")+(#REF!="En curso"))</formula>
    </cfRule>
    <cfRule type="expression" dxfId="28444" priority="641">
      <formula>(#REF!&lt;0)*(LEN(#REF!)=0)*((#REF!="")+(#REF!="En curso"))</formula>
    </cfRule>
  </conditionalFormatting>
  <conditionalFormatting sqref="E4:E5 C5">
    <cfRule type="expression" dxfId="28443" priority="314">
      <formula>#REF!="Vencida"</formula>
    </cfRule>
    <cfRule type="expression" dxfId="28442" priority="315">
      <formula>#REF!="Cancelada"</formula>
    </cfRule>
  </conditionalFormatting>
  <conditionalFormatting sqref="E4:E6 E19">
    <cfRule type="expression" dxfId="28441" priority="1413">
      <formula>$F4="Vencida"</formula>
    </cfRule>
    <cfRule type="expression" dxfId="28440" priority="1414">
      <formula>$F4="Cancelada"</formula>
    </cfRule>
  </conditionalFormatting>
  <conditionalFormatting sqref="E4:E6 F6 F12:F17 E19 F25:F27 F34 F42 F44 F59:F62 F64:F66">
    <cfRule type="expression" dxfId="28439" priority="1416">
      <formula>$F4="Para hoy"</formula>
    </cfRule>
    <cfRule type="expression" dxfId="28438" priority="1417">
      <formula>$F4="En curso"</formula>
    </cfRule>
    <cfRule type="expression" dxfId="28437" priority="1418">
      <formula>$F4="Completada"</formula>
    </cfRule>
    <cfRule type="expression" dxfId="28436" priority="1419">
      <formula>(#REF!=0)*(#REF!&lt;&gt;"")*(LEN(#REF!)=0)*(($F4="")+($F4="En curso"))</formula>
    </cfRule>
    <cfRule type="expression" dxfId="28435" priority="1420">
      <formula>(#REF!&lt;0)*(LEN(#REF!)=0)*(($F4="")+($F4="En curso"))</formula>
    </cfRule>
  </conditionalFormatting>
  <conditionalFormatting sqref="E4:E6 F12:F17 E19 F25:F27 F34 F59:F62 F64:F66">
    <cfRule type="expression" dxfId="28434" priority="1415">
      <formula>$F4="Pausada"</formula>
    </cfRule>
  </conditionalFormatting>
  <conditionalFormatting sqref="E4:E6">
    <cfRule type="expression" dxfId="28433" priority="250">
      <formula>#REF!="Vencida"</formula>
    </cfRule>
    <cfRule type="expression" dxfId="28432" priority="251">
      <formula>#REF!="Cancelada"</formula>
    </cfRule>
    <cfRule type="expression" dxfId="28431" priority="252">
      <formula>#REF!="Pausada"</formula>
    </cfRule>
    <cfRule type="expression" dxfId="28430" priority="253">
      <formula>#REF!="Para hoy"</formula>
    </cfRule>
    <cfRule type="expression" dxfId="28429" priority="254">
      <formula>#REF!="En curso"</formula>
    </cfRule>
    <cfRule type="expression" dxfId="28428" priority="255">
      <formula>#REF!="Completada"</formula>
    </cfRule>
    <cfRule type="expression" dxfId="28427" priority="256">
      <formula>(#REF!=0)*(#REF!&lt;&gt;"")*(LEN(#REF!)=0)*((#REF!="")+(#REF!="En curso"))</formula>
    </cfRule>
    <cfRule type="expression" dxfId="28426" priority="257">
      <formula>(#REF!&lt;0)*(LEN(#REF!)=0)*((#REF!="")+(#REF!="En curso"))</formula>
    </cfRule>
  </conditionalFormatting>
  <conditionalFormatting sqref="E5">
    <cfRule type="expression" dxfId="28425" priority="319">
      <formula>#REF!="Completada"</formula>
    </cfRule>
    <cfRule type="expression" dxfId="28424" priority="320">
      <formula>(#REF!=0)*(#REF!&lt;&gt;"")*(LEN(#REF!)=0)*((#REF!="")+(#REF!="En curso"))</formula>
    </cfRule>
    <cfRule type="expression" dxfId="28423" priority="321">
      <formula>(#REF!&lt;0)*(LEN(#REF!)=0)*((#REF!="")+(#REF!="En curso"))</formula>
    </cfRule>
  </conditionalFormatting>
  <conditionalFormatting sqref="E5:E6">
    <cfRule type="expression" dxfId="28422" priority="194">
      <formula>$F3="Vencida"</formula>
    </cfRule>
    <cfRule type="expression" dxfId="28421" priority="195">
      <formula>$F3="Cancelada"</formula>
    </cfRule>
    <cfRule type="expression" dxfId="28420" priority="196">
      <formula>$F3="Pausada"</formula>
    </cfRule>
    <cfRule type="expression" dxfId="28419" priority="197">
      <formula>$F3="Para hoy"</formula>
    </cfRule>
    <cfRule type="expression" dxfId="28418" priority="198">
      <formula>$F3="En curso"</formula>
    </cfRule>
    <cfRule type="expression" dxfId="28417" priority="199">
      <formula>$F3="Completada"</formula>
    </cfRule>
    <cfRule type="expression" dxfId="28416" priority="200">
      <formula>(#REF!=0)*(#REF!&lt;&gt;"")*(LEN(#REF!)=0)*(($F3="")+($F3="En curso"))</formula>
    </cfRule>
    <cfRule type="expression" dxfId="28415" priority="201">
      <formula>(#REF!&lt;0)*(LEN(#REF!)=0)*(($F3="")+($F3="En curso"))</formula>
    </cfRule>
    <cfRule type="expression" dxfId="28414" priority="226">
      <formula>#REF!="Vencida"</formula>
    </cfRule>
    <cfRule type="expression" dxfId="28413" priority="227">
      <formula>#REF!="Cancelada"</formula>
    </cfRule>
    <cfRule type="expression" dxfId="28412" priority="228">
      <formula>#REF!="Pausada"</formula>
    </cfRule>
    <cfRule type="expression" dxfId="28411" priority="229">
      <formula>#REF!="Para hoy"</formula>
    </cfRule>
    <cfRule type="expression" dxfId="28410" priority="230">
      <formula>#REF!="En curso"</formula>
    </cfRule>
    <cfRule type="expression" dxfId="28409" priority="239">
      <formula>#REF!="Completada"</formula>
    </cfRule>
    <cfRule type="expression" dxfId="28408" priority="240">
      <formula>(#REF!=0)*(#REF!&lt;&gt;"")*(LEN(#REF!)=0)*((#REF!="")+(#REF!="En curso"))</formula>
    </cfRule>
    <cfRule type="expression" dxfId="28407" priority="241">
      <formula>(#REF!&lt;0)*(LEN(#REF!)=0)*((#REF!="")+(#REF!="En curso"))</formula>
    </cfRule>
  </conditionalFormatting>
  <conditionalFormatting sqref="E6">
    <cfRule type="expression" dxfId="28406" priority="180">
      <formula>#REF!="Pausada"</formula>
    </cfRule>
    <cfRule type="expression" dxfId="28405" priority="181">
      <formula>#REF!="Para hoy"</formula>
    </cfRule>
    <cfRule type="expression" dxfId="28404" priority="182">
      <formula>#REF!="En curso"</formula>
    </cfRule>
    <cfRule type="expression" dxfId="28403" priority="183">
      <formula>#REF!="Completada"</formula>
    </cfRule>
    <cfRule type="expression" dxfId="28402" priority="184">
      <formula>(#REF!=0)*(#REF!&lt;&gt;"")*(LEN(#REF!)=0)*((#REF!="")+(#REF!="En curso"))</formula>
    </cfRule>
    <cfRule type="expression" dxfId="28401" priority="185">
      <formula>(#REF!&lt;0)*(LEN(#REF!)=0)*((#REF!="")+(#REF!="En curso"))</formula>
    </cfRule>
  </conditionalFormatting>
  <conditionalFormatting sqref="E6:E7">
    <cfRule type="expression" dxfId="28400" priority="114">
      <formula>#REF!="Vencida"</formula>
    </cfRule>
    <cfRule type="expression" dxfId="28399" priority="115">
      <formula>#REF!="Cancelada"</formula>
    </cfRule>
  </conditionalFormatting>
  <conditionalFormatting sqref="E7">
    <cfRule type="expression" dxfId="28398" priority="106">
      <formula>$F1048560="Vencida"</formula>
    </cfRule>
    <cfRule type="expression" dxfId="28397" priority="107">
      <formula>$F1048560="Cancelada"</formula>
    </cfRule>
    <cfRule type="expression" dxfId="28396" priority="108">
      <formula>$F1048560="Pausada"</formula>
    </cfRule>
    <cfRule type="expression" dxfId="28395" priority="109">
      <formula>$F1048560="Para hoy"</formula>
    </cfRule>
    <cfRule type="expression" dxfId="28394" priority="110">
      <formula>$F1048560="En curso"</formula>
    </cfRule>
    <cfRule type="expression" dxfId="28393" priority="111">
      <formula>$F1048560="Completada"</formula>
    </cfRule>
    <cfRule type="expression" dxfId="28392" priority="112">
      <formula>(#REF!=0)*(#REF!&lt;&gt;"")*(LEN(#REF!)=0)*(($F1048560="")+($F1048560="En curso"))</formula>
    </cfRule>
    <cfRule type="expression" dxfId="28391" priority="113">
      <formula>(#REF!&lt;0)*(LEN(#REF!)=0)*(($F1048560="")+($F1048560="En curso"))</formula>
    </cfRule>
    <cfRule type="expression" dxfId="28390" priority="116">
      <formula>#REF!="Pausada"</formula>
    </cfRule>
    <cfRule type="expression" dxfId="28389" priority="117">
      <formula>#REF!="Para hoy"</formula>
    </cfRule>
    <cfRule type="expression" dxfId="28388" priority="118">
      <formula>#REF!="En curso"</formula>
    </cfRule>
    <cfRule type="expression" dxfId="28387" priority="119">
      <formula>#REF!="Completada"</formula>
    </cfRule>
    <cfRule type="expression" dxfId="28386" priority="120">
      <formula>(#REF!=0)*(#REF!&lt;&gt;"")*(LEN(#REF!)=0)*((#REF!="")+(#REF!="En curso"))</formula>
    </cfRule>
    <cfRule type="expression" dxfId="28385" priority="121">
      <formula>(#REF!&lt;0)*(LEN(#REF!)=0)*((#REF!="")+(#REF!="En curso"))</formula>
    </cfRule>
  </conditionalFormatting>
  <conditionalFormatting sqref="E8">
    <cfRule type="expression" dxfId="28384" priority="24">
      <formula>(#REF!=0)*(#REF!&lt;&gt;"")*(LEN(#REF!)=0)*(($F6="")+($F6="En curso"))</formula>
    </cfRule>
    <cfRule type="expression" dxfId="28383" priority="25">
      <formula>(#REF!&lt;0)*(LEN(#REF!)=0)*(($F6="")+($F6="En curso"))</formula>
    </cfRule>
    <cfRule type="expression" dxfId="28382" priority="1640">
      <formula>$F6="Vencida"</formula>
    </cfRule>
    <cfRule type="expression" dxfId="28381" priority="1641">
      <formula>$F6="Cancelada"</formula>
    </cfRule>
    <cfRule type="expression" dxfId="28380" priority="1642">
      <formula>$F6="Pausada"</formula>
    </cfRule>
    <cfRule type="expression" dxfId="28379" priority="1643">
      <formula>$F6="Para hoy"</formula>
    </cfRule>
    <cfRule type="expression" dxfId="28378" priority="1644">
      <formula>$F6="En curso"</formula>
    </cfRule>
    <cfRule type="expression" dxfId="28377" priority="1645">
      <formula>$F6="Completada"</formula>
    </cfRule>
  </conditionalFormatting>
  <conditionalFormatting sqref="E9">
    <cfRule type="expression" dxfId="28376" priority="11">
      <formula>#REF!="Vencida"</formula>
    </cfRule>
    <cfRule type="expression" dxfId="28375" priority="12">
      <formula>#REF!="Cancelada"</formula>
    </cfRule>
    <cfRule type="expression" dxfId="28374" priority="13">
      <formula>#REF!="Pausada"</formula>
    </cfRule>
    <cfRule type="expression" dxfId="28373" priority="14">
      <formula>#REF!="Para hoy"</formula>
    </cfRule>
    <cfRule type="expression" dxfId="28372" priority="15">
      <formula>#REF!="En curso"</formula>
    </cfRule>
    <cfRule type="expression" dxfId="28371" priority="16">
      <formula>#REF!="Completada"</formula>
    </cfRule>
    <cfRule type="expression" dxfId="28370" priority="17">
      <formula>(#REF!=0)*(#REF!&lt;&gt;"")*(LEN(#REF!)=0)*((#REF!="")+(#REF!="En curso"))</formula>
    </cfRule>
    <cfRule type="expression" dxfId="28369" priority="18">
      <formula>(#REF!&lt;0)*(LEN(#REF!)=0)*((#REF!="")+(#REF!="En curso"))</formula>
    </cfRule>
    <cfRule type="expression" dxfId="28368" priority="1646">
      <formula>#REF!="Vencida"</formula>
    </cfRule>
    <cfRule type="expression" dxfId="28367" priority="1647">
      <formula>#REF!="Cancelada"</formula>
    </cfRule>
    <cfRule type="expression" dxfId="28366" priority="1648">
      <formula>#REF!="Pausada"</formula>
    </cfRule>
    <cfRule type="expression" dxfId="28365" priority="1649">
      <formula>#REF!="Para hoy"</formula>
    </cfRule>
    <cfRule type="expression" dxfId="28364" priority="1650">
      <formula>#REF!="En curso"</formula>
    </cfRule>
    <cfRule type="expression" dxfId="28363" priority="1651">
      <formula>#REF!="Completada"</formula>
    </cfRule>
  </conditionalFormatting>
  <conditionalFormatting sqref="E10:E11">
    <cfRule type="expression" dxfId="28362" priority="48">
      <formula>(#REF!=0)*(#REF!&lt;&gt;"")*(LEN(#REF!)=0)*(($F7="")+($F7="En curso"))</formula>
    </cfRule>
    <cfRule type="expression" dxfId="28361" priority="49">
      <formula>(#REF!&lt;0)*(LEN(#REF!)=0)*(($F7="")+($F7="En curso"))</formula>
    </cfRule>
    <cfRule type="expression" dxfId="28360" priority="1087">
      <formula>$F7="Vencida"</formula>
    </cfRule>
    <cfRule type="expression" dxfId="28359" priority="1088">
      <formula>$F7="Cancelada"</formula>
    </cfRule>
    <cfRule type="expression" dxfId="28358" priority="1089">
      <formula>$F7="Pausada"</formula>
    </cfRule>
    <cfRule type="expression" dxfId="28357" priority="1090">
      <formula>$F7="Para hoy"</formula>
    </cfRule>
    <cfRule type="expression" dxfId="28356" priority="1091">
      <formula>$F7="En curso"</formula>
    </cfRule>
    <cfRule type="expression" dxfId="28355" priority="1092">
      <formula>$F7="Completada"</formula>
    </cfRule>
  </conditionalFormatting>
  <conditionalFormatting sqref="E11">
    <cfRule type="expression" dxfId="28354" priority="42">
      <formula>$F8="Vencida"</formula>
    </cfRule>
    <cfRule type="expression" dxfId="28353" priority="43">
      <formula>$F8="Cancelada"</formula>
    </cfRule>
    <cfRule type="expression" dxfId="28352" priority="44">
      <formula>$F8="Pausada"</formula>
    </cfRule>
    <cfRule type="expression" dxfId="28351" priority="45">
      <formula>$F8="Para hoy"</formula>
    </cfRule>
    <cfRule type="expression" dxfId="28350" priority="46">
      <formula>$F8="En curso"</formula>
    </cfRule>
    <cfRule type="expression" dxfId="28349" priority="47">
      <formula>$F8="Completada"</formula>
    </cfRule>
  </conditionalFormatting>
  <conditionalFormatting sqref="E13">
    <cfRule type="expression" dxfId="28348" priority="341">
      <formula>#REF!="Vencida"</formula>
    </cfRule>
    <cfRule type="expression" dxfId="28347" priority="342">
      <formula>#REF!="Cancelada"</formula>
    </cfRule>
    <cfRule type="expression" dxfId="28346" priority="343">
      <formula>#REF!="Pausada"</formula>
    </cfRule>
    <cfRule type="expression" dxfId="28345" priority="344">
      <formula>#REF!="Para hoy"</formula>
    </cfRule>
    <cfRule type="expression" dxfId="28344" priority="345">
      <formula>#REF!="En curso"</formula>
    </cfRule>
    <cfRule type="expression" dxfId="28343" priority="346">
      <formula>#REF!="Completada"</formula>
    </cfRule>
    <cfRule type="expression" dxfId="28342" priority="347">
      <formula>(#REF!=0)*(#REF!&lt;&gt;"")*(LEN(#REF!)=0)*((#REF!="")+(#REF!="En curso"))</formula>
    </cfRule>
    <cfRule type="expression" dxfId="28341" priority="348">
      <formula>(#REF!&lt;0)*(LEN(#REF!)=0)*((#REF!="")+(#REF!="En curso"))</formula>
    </cfRule>
  </conditionalFormatting>
  <conditionalFormatting sqref="E13:E14">
    <cfRule type="expression" dxfId="28340" priority="381">
      <formula>$F13="Vencida"</formula>
    </cfRule>
    <cfRule type="expression" dxfId="28339" priority="382">
      <formula>$F13="Cancelada"</formula>
    </cfRule>
    <cfRule type="expression" dxfId="28338" priority="383">
      <formula>$F13="Pausada"</formula>
    </cfRule>
    <cfRule type="expression" dxfId="28337" priority="384">
      <formula>$F13="Para hoy"</formula>
    </cfRule>
    <cfRule type="expression" dxfId="28336" priority="385">
      <formula>$F13="En curso"</formula>
    </cfRule>
    <cfRule type="expression" dxfId="28335" priority="386">
      <formula>$F13="Completada"</formula>
    </cfRule>
    <cfRule type="expression" dxfId="28334" priority="387">
      <formula>(#REF!=0)*(#REF!&lt;&gt;"")*(LEN(#REF!)=0)*(($F13="")+($F13="En curso"))</formula>
    </cfRule>
    <cfRule type="expression" dxfId="28333" priority="388">
      <formula>(#REF!&lt;0)*(LEN(#REF!)=0)*(($F13="")+($F13="En curso"))</formula>
    </cfRule>
  </conditionalFormatting>
  <conditionalFormatting sqref="E13:E16 C13:C16">
    <cfRule type="expression" dxfId="28332" priority="397">
      <formula>#REF!="Vencida"</formula>
    </cfRule>
  </conditionalFormatting>
  <conditionalFormatting sqref="E15:E16">
    <cfRule type="expression" dxfId="28331" priority="413">
      <formula>#REF!="Completada"</formula>
    </cfRule>
    <cfRule type="expression" dxfId="28330" priority="414">
      <formula>(#REF!=0)*(#REF!&lt;&gt;"")*(LEN(#REF!)=0)*((#REF!="")+(#REF!="En curso"))</formula>
    </cfRule>
    <cfRule type="expression" dxfId="28329" priority="415">
      <formula>(#REF!&lt;0)*(LEN(#REF!)=0)*((#REF!="")+(#REF!="En curso"))</formula>
    </cfRule>
  </conditionalFormatting>
  <conditionalFormatting sqref="E23:E24">
    <cfRule type="expression" dxfId="28328" priority="488">
      <formula>$F20="Vencida"</formula>
    </cfRule>
    <cfRule type="expression" dxfId="28327" priority="489">
      <formula>$F20="Cancelada"</formula>
    </cfRule>
    <cfRule type="expression" dxfId="28326" priority="490">
      <formula>$F20="Pausada"</formula>
    </cfRule>
    <cfRule type="expression" dxfId="28325" priority="491">
      <formula>$F20="Para hoy"</formula>
    </cfRule>
    <cfRule type="expression" dxfId="28324" priority="492">
      <formula>$F20="En curso"</formula>
    </cfRule>
    <cfRule type="expression" dxfId="28323" priority="493">
      <formula>$F20="Completada"</formula>
    </cfRule>
    <cfRule type="expression" dxfId="28322" priority="494">
      <formula>(#REF!=0)*(#REF!&lt;&gt;"")*(LEN(#REF!)=0)*(($F20="")+($F20="En curso"))</formula>
    </cfRule>
    <cfRule type="expression" dxfId="28321" priority="495">
      <formula>(#REF!&lt;0)*(LEN(#REF!)=0)*(($F20="")+($F20="En curso"))</formula>
    </cfRule>
    <cfRule type="expression" dxfId="28320" priority="504">
      <formula>$F21="Vencida"</formula>
    </cfRule>
    <cfRule type="expression" dxfId="28319" priority="505">
      <formula>$F21="Cancelada"</formula>
    </cfRule>
    <cfRule type="expression" dxfId="28318" priority="506">
      <formula>$F21="Pausada"</formula>
    </cfRule>
    <cfRule type="expression" dxfId="28317" priority="507">
      <formula>$F21="Para hoy"</formula>
    </cfRule>
    <cfRule type="expression" dxfId="28316" priority="508">
      <formula>$F21="En curso"</formula>
    </cfRule>
    <cfRule type="expression" dxfId="28315" priority="509">
      <formula>$F21="Completada"</formula>
    </cfRule>
    <cfRule type="expression" dxfId="28314" priority="510">
      <formula>(#REF!=0)*(#REF!&lt;&gt;"")*(LEN(#REF!)=0)*(($F21="")+($F21="En curso"))</formula>
    </cfRule>
    <cfRule type="expression" dxfId="28313" priority="511">
      <formula>(#REF!&lt;0)*(LEN(#REF!)=0)*(($F21="")+($F21="En curso"))</formula>
    </cfRule>
  </conditionalFormatting>
  <conditionalFormatting sqref="E25">
    <cfRule type="expression" dxfId="28312" priority="472">
      <formula>$F20="Vencida"</formula>
    </cfRule>
    <cfRule type="expression" dxfId="28311" priority="473">
      <formula>$F20="Cancelada"</formula>
    </cfRule>
    <cfRule type="expression" dxfId="28310" priority="474">
      <formula>$F20="Pausada"</formula>
    </cfRule>
    <cfRule type="expression" dxfId="28309" priority="475">
      <formula>$F20="Para hoy"</formula>
    </cfRule>
    <cfRule type="expression" dxfId="28308" priority="476">
      <formula>$F20="En curso"</formula>
    </cfRule>
    <cfRule type="expression" dxfId="28307" priority="477">
      <formula>$F20="Completada"</formula>
    </cfRule>
    <cfRule type="expression" dxfId="28306" priority="478">
      <formula>(#REF!=0)*(#REF!&lt;&gt;"")*(LEN(#REF!)=0)*(($F20="")+($F20="En curso"))</formula>
    </cfRule>
    <cfRule type="expression" dxfId="28305" priority="479">
      <formula>(#REF!&lt;0)*(LEN(#REF!)=0)*(($F20="")+($F20="En curso"))</formula>
    </cfRule>
  </conditionalFormatting>
  <conditionalFormatting sqref="E29">
    <cfRule type="expression" dxfId="28304" priority="1605">
      <formula>$F9="Vencida"</formula>
    </cfRule>
    <cfRule type="expression" dxfId="28303" priority="1606">
      <formula>$F9="Cancelada"</formula>
    </cfRule>
    <cfRule type="expression" dxfId="28302" priority="1607">
      <formula>$F9="Pausada"</formula>
    </cfRule>
    <cfRule type="expression" dxfId="28301" priority="1608">
      <formula>$F9="Para hoy"</formula>
    </cfRule>
    <cfRule type="expression" dxfId="28300" priority="1609">
      <formula>$F9="En curso"</formula>
    </cfRule>
    <cfRule type="expression" dxfId="28299" priority="1610">
      <formula>$F9="Completada"</formula>
    </cfRule>
    <cfRule type="expression" dxfId="28298" priority="1611">
      <formula>(#REF!=0)*(#REF!&lt;&gt;"")*(LEN(#REF!)=0)*(($F9="")+($F9="En curso"))</formula>
    </cfRule>
    <cfRule type="expression" dxfId="28297" priority="1612">
      <formula>(#REF!&lt;0)*(LEN(#REF!)=0)*(($F9="")+($F9="En curso"))</formula>
    </cfRule>
    <cfRule type="expression" dxfId="28296" priority="1621">
      <formula>#REF!="Vencida"</formula>
    </cfRule>
    <cfRule type="expression" dxfId="28295" priority="1622">
      <formula>#REF!="Cancelada"</formula>
    </cfRule>
    <cfRule type="expression" dxfId="28294" priority="1623">
      <formula>#REF!="Pausada"</formula>
    </cfRule>
    <cfRule type="expression" dxfId="28293" priority="1624">
      <formula>#REF!="Para hoy"</formula>
    </cfRule>
    <cfRule type="expression" dxfId="28292" priority="1625">
      <formula>#REF!="En curso"</formula>
    </cfRule>
    <cfRule type="expression" dxfId="28291" priority="1626">
      <formula>#REF!="Completada"</formula>
    </cfRule>
    <cfRule type="expression" dxfId="28290" priority="1627">
      <formula>(#REF!=0)*(#REF!&lt;&gt;"")*(LEN(#REF!)=0)*((#REF!="")+(#REF!="En curso"))</formula>
    </cfRule>
    <cfRule type="expression" dxfId="28289" priority="1628">
      <formula>(#REF!&lt;0)*(LEN(#REF!)=0)*((#REF!="")+(#REF!="En curso"))</formula>
    </cfRule>
  </conditionalFormatting>
  <conditionalFormatting sqref="E30">
    <cfRule type="expression" dxfId="28288" priority="7164">
      <formula>$F28="Completada"</formula>
    </cfRule>
    <cfRule type="expression" dxfId="28287" priority="7165">
      <formula>(#REF!=0)*(#REF!&lt;&gt;"")*(LEN(#REF!)=0)*(($F28="")+($F28="En curso"))</formula>
    </cfRule>
    <cfRule type="expression" dxfId="28286" priority="7166">
      <formula>(#REF!&lt;0)*(LEN(#REF!)=0)*(($F28="")+($F28="En curso"))</formula>
    </cfRule>
  </conditionalFormatting>
  <conditionalFormatting sqref="E30:E32 C30">
    <cfRule type="expression" dxfId="28285" priority="960">
      <formula>$F28="Vencida"</formula>
    </cfRule>
  </conditionalFormatting>
  <conditionalFormatting sqref="E31">
    <cfRule type="expression" dxfId="28284" priority="1052">
      <formula>(#REF!=0)*(#REF!&lt;&gt;"")*(LEN(#REF!)=0)*(($F29="")+($F29="En curso"))</formula>
    </cfRule>
    <cfRule type="expression" dxfId="28283" priority="1053">
      <formula>(#REF!&lt;0)*(LEN(#REF!)=0)*(($F29="")+($F29="En curso"))</formula>
    </cfRule>
  </conditionalFormatting>
  <conditionalFormatting sqref="E32">
    <cfRule type="expression" dxfId="28282" priority="966">
      <formula>(#REF!=0)*(#REF!&lt;&gt;"")*(LEN(#REF!)=0)*((#REF!="")+(#REF!="En curso"))</formula>
    </cfRule>
    <cfRule type="expression" dxfId="28281" priority="967">
      <formula>(#REF!&lt;0)*(LEN(#REF!)=0)*((#REF!="")+(#REF!="En curso"))</formula>
    </cfRule>
  </conditionalFormatting>
  <conditionalFormatting sqref="E33:E35">
    <cfRule type="expression" dxfId="28280" priority="1379">
      <formula>$F33="Vencida"</formula>
    </cfRule>
    <cfRule type="expression" dxfId="28279" priority="1380">
      <formula>$F33="Cancelada"</formula>
    </cfRule>
    <cfRule type="expression" dxfId="28278" priority="1381">
      <formula>$F33="Pausada"</formula>
    </cfRule>
    <cfRule type="expression" dxfId="28277" priority="1382">
      <formula>$F33="Para hoy"</formula>
    </cfRule>
    <cfRule type="expression" dxfId="28276" priority="1383">
      <formula>$F33="En curso"</formula>
    </cfRule>
    <cfRule type="expression" dxfId="28275" priority="1384">
      <formula>$F33="Completada"</formula>
    </cfRule>
    <cfRule type="expression" dxfId="28274" priority="1385">
      <formula>(#REF!=0)*(#REF!&lt;&gt;"")*(LEN(#REF!)=0)*(($F33="")+($F33="En curso"))</formula>
    </cfRule>
    <cfRule type="expression" dxfId="28273" priority="1386">
      <formula>(#REF!&lt;0)*(LEN(#REF!)=0)*(($F33="")+($F33="En curso"))</formula>
    </cfRule>
  </conditionalFormatting>
  <conditionalFormatting sqref="E39">
    <cfRule type="expression" dxfId="28272" priority="698">
      <formula>$F35="Vencida"</formula>
    </cfRule>
    <cfRule type="expression" dxfId="28271" priority="699">
      <formula>$F35="Cancelada"</formula>
    </cfRule>
    <cfRule type="expression" dxfId="28270" priority="700">
      <formula>$F35="Pausada"</formula>
    </cfRule>
    <cfRule type="expression" dxfId="28269" priority="701">
      <formula>$F35="Para hoy"</formula>
    </cfRule>
    <cfRule type="expression" dxfId="28268" priority="702">
      <formula>$F35="En curso"</formula>
    </cfRule>
    <cfRule type="expression" dxfId="28267" priority="703">
      <formula>$F35="Completada"</formula>
    </cfRule>
    <cfRule type="expression" dxfId="28266" priority="704">
      <formula>(#REF!=0)*(#REF!&lt;&gt;"")*(LEN(#REF!)=0)*(($F35="")+($F35="En curso"))</formula>
    </cfRule>
    <cfRule type="expression" dxfId="28265" priority="705">
      <formula>(#REF!&lt;0)*(LEN(#REF!)=0)*(($F35="")+($F35="En curso"))</formula>
    </cfRule>
  </conditionalFormatting>
  <conditionalFormatting sqref="E40">
    <cfRule type="expression" dxfId="28264" priority="674">
      <formula>$F37="Vencida"</formula>
    </cfRule>
    <cfRule type="expression" dxfId="28263" priority="675">
      <formula>$F37="Cancelada"</formula>
    </cfRule>
    <cfRule type="expression" dxfId="28262" priority="676">
      <formula>$F37="Pausada"</formula>
    </cfRule>
    <cfRule type="expression" dxfId="28261" priority="677">
      <formula>$F37="Para hoy"</formula>
    </cfRule>
    <cfRule type="expression" dxfId="28260" priority="678">
      <formula>$F37="En curso"</formula>
    </cfRule>
    <cfRule type="expression" dxfId="28259" priority="679">
      <formula>$F37="Completada"</formula>
    </cfRule>
    <cfRule type="expression" dxfId="28258" priority="680">
      <formula>(#REF!=0)*(#REF!&lt;&gt;"")*(LEN(#REF!)=0)*(($F37="")+($F37="En curso"))</formula>
    </cfRule>
    <cfRule type="expression" dxfId="28257" priority="681">
      <formula>(#REF!&lt;0)*(LEN(#REF!)=0)*(($F37="")+($F37="En curso"))</formula>
    </cfRule>
  </conditionalFormatting>
  <conditionalFormatting sqref="E41">
    <cfRule type="expression" dxfId="28256" priority="1095">
      <formula>$F37="Vencida"</formula>
    </cfRule>
    <cfRule type="expression" dxfId="28255" priority="1096">
      <formula>$F37="Cancelada"</formula>
    </cfRule>
    <cfRule type="expression" dxfId="28254" priority="1097">
      <formula>$F37="Pausada"</formula>
    </cfRule>
    <cfRule type="expression" dxfId="28253" priority="1098">
      <formula>$F37="Para hoy"</formula>
    </cfRule>
    <cfRule type="expression" dxfId="28252" priority="1099">
      <formula>$F37="En curso"</formula>
    </cfRule>
    <cfRule type="expression" dxfId="28251" priority="1100">
      <formula>$F37="Completada"</formula>
    </cfRule>
    <cfRule type="expression" dxfId="28250" priority="1101">
      <formula>(#REF!=0)*(#REF!&lt;&gt;"")*(LEN(#REF!)=0)*(($F37="")+($F37="En curso"))</formula>
    </cfRule>
    <cfRule type="expression" dxfId="28249" priority="1102">
      <formula>(#REF!&lt;0)*(LEN(#REF!)=0)*(($F37="")+($F37="En curso"))</formula>
    </cfRule>
    <cfRule type="expression" dxfId="28248" priority="1111">
      <formula>$F38="Vencida"</formula>
    </cfRule>
    <cfRule type="expression" dxfId="28247" priority="1112">
      <formula>$F38="Cancelada"</formula>
    </cfRule>
    <cfRule type="expression" dxfId="28246" priority="1113">
      <formula>$F38="Pausada"</formula>
    </cfRule>
    <cfRule type="expression" dxfId="28245" priority="1114">
      <formula>$F38="Para hoy"</formula>
    </cfRule>
    <cfRule type="expression" dxfId="28244" priority="1115">
      <formula>$F38="En curso"</formula>
    </cfRule>
    <cfRule type="expression" dxfId="28243" priority="1116">
      <formula>$F38="Completada"</formula>
    </cfRule>
    <cfRule type="expression" dxfId="28242" priority="1117">
      <formula>(#REF!=0)*(#REF!&lt;&gt;"")*(LEN(#REF!)=0)*(($F38="")+($F38="En curso"))</formula>
    </cfRule>
    <cfRule type="expression" dxfId="28241" priority="1118">
      <formula>(#REF!&lt;0)*(LEN(#REF!)=0)*(($F38="")+($F38="En curso"))</formula>
    </cfRule>
  </conditionalFormatting>
  <conditionalFormatting sqref="E42">
    <cfRule type="expression" dxfId="28240" priority="1010">
      <formula>$F39="Vencida"</formula>
    </cfRule>
    <cfRule type="expression" dxfId="28239" priority="1011">
      <formula>$F39="Cancelada"</formula>
    </cfRule>
    <cfRule type="expression" dxfId="28238" priority="1012">
      <formula>$F39="Pausada"</formula>
    </cfRule>
    <cfRule type="expression" dxfId="28237" priority="1013">
      <formula>$F39="Para hoy"</formula>
    </cfRule>
    <cfRule type="expression" dxfId="28236" priority="1014">
      <formula>$F39="En curso"</formula>
    </cfRule>
    <cfRule type="expression" dxfId="28235" priority="1015">
      <formula>$F39="Completada"</formula>
    </cfRule>
    <cfRule type="expression" dxfId="28234" priority="1016">
      <formula>(#REF!=0)*(#REF!&lt;&gt;"")*(LEN(#REF!)=0)*(($F39="")+($F39="En curso"))</formula>
    </cfRule>
    <cfRule type="expression" dxfId="28233" priority="1017">
      <formula>(#REF!&lt;0)*(LEN(#REF!)=0)*(($F39="")+($F39="En curso"))</formula>
    </cfRule>
    <cfRule type="expression" dxfId="28232" priority="1026">
      <formula>$F39="Vencida"</formula>
    </cfRule>
    <cfRule type="expression" dxfId="28231" priority="1027">
      <formula>$F39="Cancelada"</formula>
    </cfRule>
    <cfRule type="expression" dxfId="28230" priority="1028">
      <formula>$F39="Pausada"</formula>
    </cfRule>
    <cfRule type="expression" dxfId="28229" priority="1029">
      <formula>$F39="Para hoy"</formula>
    </cfRule>
    <cfRule type="expression" dxfId="28228" priority="1030">
      <formula>$F39="En curso"</formula>
    </cfRule>
    <cfRule type="expression" dxfId="28227" priority="1031">
      <formula>$F39="Completada"</formula>
    </cfRule>
    <cfRule type="expression" dxfId="28226" priority="1032">
      <formula>(#REF!=0)*(#REF!&lt;&gt;"")*(LEN(#REF!)=0)*(($F39="")+($F39="En curso"))</formula>
    </cfRule>
    <cfRule type="expression" dxfId="28225" priority="1033">
      <formula>(#REF!&lt;0)*(LEN(#REF!)=0)*(($F39="")+($F39="En curso"))</formula>
    </cfRule>
  </conditionalFormatting>
  <conditionalFormatting sqref="E43">
    <cfRule type="expression" dxfId="28224" priority="1287">
      <formula>$F40="Vencida"</formula>
    </cfRule>
    <cfRule type="expression" dxfId="28223" priority="1288">
      <formula>$F40="Cancelada"</formula>
    </cfRule>
    <cfRule type="expression" dxfId="28222" priority="1289">
      <formula>$F40="Pausada"</formula>
    </cfRule>
    <cfRule type="expression" dxfId="28221" priority="1290">
      <formula>$F40="Para hoy"</formula>
    </cfRule>
    <cfRule type="expression" dxfId="28220" priority="1291">
      <formula>$F40="En curso"</formula>
    </cfRule>
    <cfRule type="expression" dxfId="28219" priority="1292">
      <formula>$F40="Completada"</formula>
    </cfRule>
    <cfRule type="expression" dxfId="28218" priority="1293">
      <formula>(#REF!=0)*(#REF!&lt;&gt;"")*(LEN(#REF!)=0)*(($F40="")+($F40="En curso"))</formula>
    </cfRule>
    <cfRule type="expression" dxfId="28217" priority="1294">
      <formula>(#REF!&lt;0)*(LEN(#REF!)=0)*(($F40="")+($F40="En curso"))</formula>
    </cfRule>
  </conditionalFormatting>
  <conditionalFormatting sqref="E43:E44">
    <cfRule type="expression" dxfId="28216" priority="1271">
      <formula>$F43="Vencida"</formula>
    </cfRule>
    <cfRule type="expression" dxfId="28215" priority="1272">
      <formula>$F43="Cancelada"</formula>
    </cfRule>
    <cfRule type="expression" dxfId="28214" priority="1273">
      <formula>$F43="Pausada"</formula>
    </cfRule>
    <cfRule type="expression" dxfId="28213" priority="1274">
      <formula>$F43="Para hoy"</formula>
    </cfRule>
    <cfRule type="expression" dxfId="28212" priority="1275">
      <formula>$F43="En curso"</formula>
    </cfRule>
    <cfRule type="expression" dxfId="28211" priority="1276">
      <formula>$F43="Completada"</formula>
    </cfRule>
    <cfRule type="expression" dxfId="28210" priority="1277">
      <formula>(#REF!=0)*(#REF!&lt;&gt;"")*(LEN(#REF!)=0)*(($F43="")+($F43="En curso"))</formula>
    </cfRule>
    <cfRule type="expression" dxfId="28209" priority="1278">
      <formula>(#REF!&lt;0)*(LEN(#REF!)=0)*(($F43="")+($F43="En curso"))</formula>
    </cfRule>
  </conditionalFormatting>
  <conditionalFormatting sqref="E45:E46">
    <cfRule type="expression" dxfId="28208" priority="1321">
      <formula>$F42="Vencida"</formula>
    </cfRule>
    <cfRule type="expression" dxfId="28207" priority="1322">
      <formula>$F42="Cancelada"</formula>
    </cfRule>
    <cfRule type="expression" dxfId="28206" priority="1323">
      <formula>$F42="Pausada"</formula>
    </cfRule>
    <cfRule type="expression" dxfId="28205" priority="1324">
      <formula>$F42="Para hoy"</formula>
    </cfRule>
    <cfRule type="expression" dxfId="28204" priority="1325">
      <formula>$F42="En curso"</formula>
    </cfRule>
    <cfRule type="expression" dxfId="28203" priority="1326">
      <formula>$F42="Completada"</formula>
    </cfRule>
    <cfRule type="expression" dxfId="28202" priority="1327">
      <formula>(#REF!=0)*(#REF!&lt;&gt;"")*(LEN(#REF!)=0)*(($F42="")+($F42="En curso"))</formula>
    </cfRule>
    <cfRule type="expression" dxfId="28201" priority="1328">
      <formula>(#REF!&lt;0)*(LEN(#REF!)=0)*(($F42="")+($F42="En curso"))</formula>
    </cfRule>
    <cfRule type="expression" dxfId="28200" priority="1461">
      <formula>$F42="Vencida"</formula>
    </cfRule>
    <cfRule type="expression" dxfId="28199" priority="1462">
      <formula>$F42="Cancelada"</formula>
    </cfRule>
    <cfRule type="expression" dxfId="28198" priority="1463">
      <formula>$F42="Pausada"</formula>
    </cfRule>
    <cfRule type="expression" dxfId="28197" priority="1464">
      <formula>$F42="Para hoy"</formula>
    </cfRule>
    <cfRule type="expression" dxfId="28196" priority="1465">
      <formula>$F42="En curso"</formula>
    </cfRule>
    <cfRule type="expression" dxfId="28195" priority="1466">
      <formula>$F42="Completada"</formula>
    </cfRule>
    <cfRule type="expression" dxfId="28194" priority="1467">
      <formula>(#REF!=0)*(#REF!&lt;&gt;"")*(LEN(#REF!)=0)*(($F42="")+($F42="En curso"))</formula>
    </cfRule>
    <cfRule type="expression" dxfId="28193" priority="1468">
      <formula>(#REF!&lt;0)*(LEN(#REF!)=0)*(($F42="")+($F42="En curso"))</formula>
    </cfRule>
  </conditionalFormatting>
  <conditionalFormatting sqref="E47">
    <cfRule type="expression" dxfId="28192" priority="1573">
      <formula>$F43="Vencida"</formula>
    </cfRule>
    <cfRule type="expression" dxfId="28191" priority="1574">
      <formula>$F43="Cancelada"</formula>
    </cfRule>
    <cfRule type="expression" dxfId="28190" priority="1575">
      <formula>$F43="Pausada"</formula>
    </cfRule>
    <cfRule type="expression" dxfId="28189" priority="1576">
      <formula>$F43="Para hoy"</formula>
    </cfRule>
    <cfRule type="expression" dxfId="28188" priority="1577">
      <formula>$F43="En curso"</formula>
    </cfRule>
    <cfRule type="expression" dxfId="28187" priority="1578">
      <formula>$F43="Completada"</formula>
    </cfRule>
    <cfRule type="expression" dxfId="28186" priority="1579">
      <formula>(#REF!=0)*(#REF!&lt;&gt;"")*(LEN(#REF!)=0)*(($F43="")+($F43="En curso"))</formula>
    </cfRule>
    <cfRule type="expression" dxfId="28185" priority="1580">
      <formula>(#REF!&lt;0)*(LEN(#REF!)=0)*(($F43="")+($F43="En curso"))</formula>
    </cfRule>
    <cfRule type="expression" dxfId="28184" priority="1581">
      <formula>$F43="Vencida"</formula>
    </cfRule>
    <cfRule type="expression" dxfId="28183" priority="1582">
      <formula>$F43="Cancelada"</formula>
    </cfRule>
    <cfRule type="expression" dxfId="28182" priority="1583">
      <formula>$F43="Pausada"</formula>
    </cfRule>
    <cfRule type="expression" dxfId="28181" priority="1584">
      <formula>$F43="Para hoy"</formula>
    </cfRule>
    <cfRule type="expression" dxfId="28180" priority="1585">
      <formula>$F43="En curso"</formula>
    </cfRule>
    <cfRule type="expression" dxfId="28179" priority="1586">
      <formula>$F43="Completada"</formula>
    </cfRule>
    <cfRule type="expression" dxfId="28178" priority="1587">
      <formula>(#REF!=0)*(#REF!&lt;&gt;"")*(LEN(#REF!)=0)*(($F43="")+($F43="En curso"))</formula>
    </cfRule>
    <cfRule type="expression" dxfId="28177" priority="1588">
      <formula>(#REF!&lt;0)*(LEN(#REF!)=0)*(($F43="")+($F43="En curso"))</formula>
    </cfRule>
  </conditionalFormatting>
  <conditionalFormatting sqref="E48">
    <cfRule type="expression" dxfId="28176" priority="1549">
      <formula>$F43="Vencida"</formula>
    </cfRule>
    <cfRule type="expression" dxfId="28175" priority="1550">
      <formula>$F43="Cancelada"</formula>
    </cfRule>
    <cfRule type="expression" dxfId="28174" priority="1551">
      <formula>$F43="Pausada"</formula>
    </cfRule>
    <cfRule type="expression" dxfId="28173" priority="1552">
      <formula>$F43="Para hoy"</formula>
    </cfRule>
    <cfRule type="expression" dxfId="28172" priority="1553">
      <formula>$F43="En curso"</formula>
    </cfRule>
    <cfRule type="expression" dxfId="28171" priority="1554">
      <formula>$F43="Completada"</formula>
    </cfRule>
    <cfRule type="expression" dxfId="28170" priority="1555">
      <formula>(#REF!=0)*(#REF!&lt;&gt;"")*(LEN(#REF!)=0)*(($F43="")+($F43="En curso"))</formula>
    </cfRule>
    <cfRule type="expression" dxfId="28169" priority="1556">
      <formula>(#REF!&lt;0)*(LEN(#REF!)=0)*(($F43="")+($F43="En curso"))</formula>
    </cfRule>
    <cfRule type="expression" dxfId="28168" priority="1557">
      <formula>$F43="Vencida"</formula>
    </cfRule>
    <cfRule type="expression" dxfId="28167" priority="1558">
      <formula>$F43="Cancelada"</formula>
    </cfRule>
    <cfRule type="expression" dxfId="28166" priority="1559">
      <formula>$F43="Pausada"</formula>
    </cfRule>
    <cfRule type="expression" dxfId="28165" priority="1560">
      <formula>$F43="Para hoy"</formula>
    </cfRule>
    <cfRule type="expression" dxfId="28164" priority="1561">
      <formula>$F43="En curso"</formula>
    </cfRule>
    <cfRule type="expression" dxfId="28163" priority="1562">
      <formula>$F43="Completada"</formula>
    </cfRule>
    <cfRule type="expression" dxfId="28162" priority="1563">
      <formula>(#REF!=0)*(#REF!&lt;&gt;"")*(LEN(#REF!)=0)*(($F43="")+($F43="En curso"))</formula>
    </cfRule>
    <cfRule type="expression" dxfId="28161" priority="1564">
      <formula>(#REF!&lt;0)*(LEN(#REF!)=0)*(($F43="")+($F43="En curso"))</formula>
    </cfRule>
  </conditionalFormatting>
  <conditionalFormatting sqref="E49">
    <cfRule type="expression" dxfId="28160" priority="1525">
      <formula>$F43="Vencida"</formula>
    </cfRule>
    <cfRule type="expression" dxfId="28159" priority="1526">
      <formula>$F43="Cancelada"</formula>
    </cfRule>
    <cfRule type="expression" dxfId="28158" priority="1527">
      <formula>$F43="Pausada"</formula>
    </cfRule>
    <cfRule type="expression" dxfId="28157" priority="1528">
      <formula>$F43="Para hoy"</formula>
    </cfRule>
    <cfRule type="expression" dxfId="28156" priority="1529">
      <formula>$F43="En curso"</formula>
    </cfRule>
    <cfRule type="expression" dxfId="28155" priority="1530">
      <formula>$F43="Completada"</formula>
    </cfRule>
    <cfRule type="expression" dxfId="28154" priority="1531">
      <formula>(#REF!=0)*(#REF!&lt;&gt;"")*(LEN(#REF!)=0)*(($F43="")+($F43="En curso"))</formula>
    </cfRule>
    <cfRule type="expression" dxfId="28153" priority="1532">
      <formula>(#REF!&lt;0)*(LEN(#REF!)=0)*(($F43="")+($F43="En curso"))</formula>
    </cfRule>
    <cfRule type="expression" dxfId="28152" priority="1533">
      <formula>$F43="Vencida"</formula>
    </cfRule>
    <cfRule type="expression" dxfId="28151" priority="1534">
      <formula>$F43="Cancelada"</formula>
    </cfRule>
    <cfRule type="expression" dxfId="28150" priority="1535">
      <formula>$F43="Pausada"</formula>
    </cfRule>
    <cfRule type="expression" dxfId="28149" priority="1536">
      <formula>$F43="Para hoy"</formula>
    </cfRule>
    <cfRule type="expression" dxfId="28148" priority="1537">
      <formula>$F43="En curso"</formula>
    </cfRule>
    <cfRule type="expression" dxfId="28147" priority="1538">
      <formula>$F43="Completada"</formula>
    </cfRule>
    <cfRule type="expression" dxfId="28146" priority="1539">
      <formula>(#REF!=0)*(#REF!&lt;&gt;"")*(LEN(#REF!)=0)*(($F43="")+($F43="En curso"))</formula>
    </cfRule>
    <cfRule type="expression" dxfId="28145" priority="1540">
      <formula>(#REF!&lt;0)*(LEN(#REF!)=0)*(($F43="")+($F43="En curso"))</formula>
    </cfRule>
  </conditionalFormatting>
  <conditionalFormatting sqref="E50">
    <cfRule type="expression" dxfId="28144" priority="1509">
      <formula>$F43="Vencida"</formula>
    </cfRule>
    <cfRule type="expression" dxfId="28143" priority="1510">
      <formula>$F43="Cancelada"</formula>
    </cfRule>
    <cfRule type="expression" dxfId="28142" priority="1511">
      <formula>$F43="Pausada"</formula>
    </cfRule>
    <cfRule type="expression" dxfId="28141" priority="1512">
      <formula>$F43="Para hoy"</formula>
    </cfRule>
    <cfRule type="expression" dxfId="28140" priority="1513">
      <formula>$F43="En curso"</formula>
    </cfRule>
    <cfRule type="expression" dxfId="28139" priority="1514">
      <formula>$F43="Completada"</formula>
    </cfRule>
    <cfRule type="expression" dxfId="28138" priority="1515">
      <formula>(#REF!=0)*(#REF!&lt;&gt;"")*(LEN(#REF!)=0)*(($F43="")+($F43="En curso"))</formula>
    </cfRule>
    <cfRule type="expression" dxfId="28137" priority="1516">
      <formula>(#REF!&lt;0)*(LEN(#REF!)=0)*(($F43="")+($F43="En curso"))</formula>
    </cfRule>
    <cfRule type="expression" dxfId="28136" priority="1517">
      <formula>$F43="Vencida"</formula>
    </cfRule>
    <cfRule type="expression" dxfId="28135" priority="1518">
      <formula>$F43="Cancelada"</formula>
    </cfRule>
    <cfRule type="expression" dxfId="28134" priority="1519">
      <formula>$F43="Pausada"</formula>
    </cfRule>
    <cfRule type="expression" dxfId="28133" priority="1520">
      <formula>$F43="Para hoy"</formula>
    </cfRule>
    <cfRule type="expression" dxfId="28132" priority="1521">
      <formula>$F43="En curso"</formula>
    </cfRule>
    <cfRule type="expression" dxfId="28131" priority="1522">
      <formula>$F43="Completada"</formula>
    </cfRule>
    <cfRule type="expression" dxfId="28130" priority="1523">
      <formula>(#REF!=0)*(#REF!&lt;&gt;"")*(LEN(#REF!)=0)*(($F43="")+($F43="En curso"))</formula>
    </cfRule>
    <cfRule type="expression" dxfId="28129" priority="1524">
      <formula>(#REF!&lt;0)*(LEN(#REF!)=0)*(($F43="")+($F43="En curso"))</formula>
    </cfRule>
  </conditionalFormatting>
  <conditionalFormatting sqref="E51">
    <cfRule type="expression" dxfId="28128" priority="880">
      <formula>$F51="Vencida"</formula>
    </cfRule>
    <cfRule type="expression" dxfId="28127" priority="881">
      <formula>$F51="Cancelada"</formula>
    </cfRule>
    <cfRule type="expression" dxfId="28126" priority="882">
      <formula>$F51="Pausada"</formula>
    </cfRule>
    <cfRule type="expression" dxfId="28125" priority="883">
      <formula>$F51="Para hoy"</formula>
    </cfRule>
    <cfRule type="expression" dxfId="28124" priority="884">
      <formula>$F51="En curso"</formula>
    </cfRule>
    <cfRule type="expression" dxfId="28123" priority="885">
      <formula>$F51="Completada"</formula>
    </cfRule>
    <cfRule type="expression" dxfId="28122" priority="886">
      <formula>(#REF!=0)*(#REF!&lt;&gt;"")*(LEN(#REF!)=0)*(($F51="")+($F51="En curso"))</formula>
    </cfRule>
    <cfRule type="expression" dxfId="28121" priority="887">
      <formula>(#REF!&lt;0)*(LEN(#REF!)=0)*(($F51="")+($F51="En curso"))</formula>
    </cfRule>
    <cfRule type="expression" dxfId="28120" priority="896">
      <formula>$F43="Vencida"</formula>
    </cfRule>
    <cfRule type="expression" dxfId="28119" priority="897">
      <formula>$F43="Cancelada"</formula>
    </cfRule>
    <cfRule type="expression" dxfId="28118" priority="898">
      <formula>$F43="Pausada"</formula>
    </cfRule>
    <cfRule type="expression" dxfId="28117" priority="899">
      <formula>$F43="Para hoy"</formula>
    </cfRule>
    <cfRule type="expression" dxfId="28116" priority="900">
      <formula>$F43="En curso"</formula>
    </cfRule>
    <cfRule type="expression" dxfId="28115" priority="901">
      <formula>$F43="Completada"</formula>
    </cfRule>
    <cfRule type="expression" dxfId="28114" priority="902">
      <formula>(#REF!=0)*(#REF!&lt;&gt;"")*(LEN(#REF!)=0)*(($F43="")+($F43="En curso"))</formula>
    </cfRule>
    <cfRule type="expression" dxfId="28113" priority="903">
      <formula>(#REF!&lt;0)*(LEN(#REF!)=0)*(($F43="")+($F43="En curso"))</formula>
    </cfRule>
  </conditionalFormatting>
  <conditionalFormatting sqref="E55">
    <cfRule type="expression" dxfId="28112" priority="1361">
      <formula>$F55="Vencida"</formula>
    </cfRule>
    <cfRule type="expression" dxfId="28111" priority="1362">
      <formula>$F55="Cancelada"</formula>
    </cfRule>
    <cfRule type="expression" dxfId="28110" priority="1363">
      <formula>$F55="Pausada"</formula>
    </cfRule>
    <cfRule type="expression" dxfId="28109" priority="1364">
      <formula>$F55="Para hoy"</formula>
    </cfRule>
    <cfRule type="expression" dxfId="28108" priority="1365">
      <formula>$F55="En curso"</formula>
    </cfRule>
    <cfRule type="expression" dxfId="28107" priority="1366">
      <formula>$F55="Completada"</formula>
    </cfRule>
    <cfRule type="expression" dxfId="28106" priority="1367">
      <formula>(#REF!=0)*(#REF!&lt;&gt;"")*(LEN(#REF!)=0)*(($F55="")+($F55="En curso"))</formula>
    </cfRule>
    <cfRule type="expression" dxfId="28105" priority="1368">
      <formula>(#REF!&lt;0)*(LEN(#REF!)=0)*(($F55="")+($F55="En curso"))</formula>
    </cfRule>
  </conditionalFormatting>
  <conditionalFormatting sqref="E59">
    <cfRule type="expression" dxfId="28104" priority="824">
      <formula>$F52="Vencida"</formula>
    </cfRule>
    <cfRule type="expression" dxfId="28103" priority="825">
      <formula>$F52="Cancelada"</formula>
    </cfRule>
    <cfRule type="expression" dxfId="28102" priority="826">
      <formula>$F52="Pausada"</formula>
    </cfRule>
    <cfRule type="expression" dxfId="28101" priority="827">
      <formula>$F52="Para hoy"</formula>
    </cfRule>
    <cfRule type="expression" dxfId="28100" priority="828">
      <formula>$F52="En curso"</formula>
    </cfRule>
    <cfRule type="expression" dxfId="28099" priority="829">
      <formula>$F52="Completada"</formula>
    </cfRule>
    <cfRule type="expression" dxfId="28098" priority="830">
      <formula>(#REF!=0)*(#REF!&lt;&gt;"")*(LEN(#REF!)=0)*(($F52="")+($F52="En curso"))</formula>
    </cfRule>
    <cfRule type="expression" dxfId="28097" priority="831">
      <formula>(#REF!&lt;0)*(LEN(#REF!)=0)*(($F52="")+($F52="En curso"))</formula>
    </cfRule>
    <cfRule type="expression" dxfId="28096" priority="832">
      <formula>$F52="Vencida"</formula>
    </cfRule>
    <cfRule type="expression" dxfId="28095" priority="833">
      <formula>$F52="Cancelada"</formula>
    </cfRule>
    <cfRule type="expression" dxfId="28094" priority="834">
      <formula>$F52="Pausada"</formula>
    </cfRule>
    <cfRule type="expression" dxfId="28093" priority="835">
      <formula>$F52="Para hoy"</formula>
    </cfRule>
    <cfRule type="expression" dxfId="28092" priority="836">
      <formula>$F52="En curso"</formula>
    </cfRule>
    <cfRule type="expression" dxfId="28091" priority="837">
      <formula>$F52="Completada"</formula>
    </cfRule>
    <cfRule type="expression" dxfId="28090" priority="838">
      <formula>(#REF!=0)*(#REF!&lt;&gt;"")*(LEN(#REF!)=0)*(($F52="")+($F52="En curso"))</formula>
    </cfRule>
    <cfRule type="expression" dxfId="28089" priority="839">
      <formula>(#REF!&lt;0)*(LEN(#REF!)=0)*(($F52="")+($F52="En curso"))</formula>
    </cfRule>
  </conditionalFormatting>
  <conditionalFormatting sqref="E60">
    <cfRule type="expression" dxfId="28088" priority="840">
      <formula>$F60="Vencida"</formula>
    </cfRule>
    <cfRule type="expression" dxfId="28087" priority="841">
      <formula>$F60="Cancelada"</formula>
    </cfRule>
    <cfRule type="expression" dxfId="28086" priority="842">
      <formula>$F60="Pausada"</formula>
    </cfRule>
    <cfRule type="expression" dxfId="28085" priority="843">
      <formula>$F60="Para hoy"</formula>
    </cfRule>
    <cfRule type="expression" dxfId="28084" priority="844">
      <formula>$F60="En curso"</formula>
    </cfRule>
    <cfRule type="expression" dxfId="28083" priority="845">
      <formula>$F60="Completada"</formula>
    </cfRule>
    <cfRule type="expression" dxfId="28082" priority="846">
      <formula>(#REF!=0)*(#REF!&lt;&gt;"")*(LEN(#REF!)=0)*(($F60="")+($F60="En curso"))</formula>
    </cfRule>
    <cfRule type="expression" dxfId="28081" priority="847">
      <formula>(#REF!&lt;0)*(LEN(#REF!)=0)*(($F60="")+($F60="En curso"))</formula>
    </cfRule>
    <cfRule type="expression" dxfId="28080" priority="856">
      <formula>$F52="Vencida"</formula>
    </cfRule>
    <cfRule type="expression" dxfId="28079" priority="857">
      <formula>$F52="Cancelada"</formula>
    </cfRule>
    <cfRule type="expression" dxfId="28078" priority="858">
      <formula>$F52="Pausada"</formula>
    </cfRule>
    <cfRule type="expression" dxfId="28077" priority="859">
      <formula>$F52="Para hoy"</formula>
    </cfRule>
    <cfRule type="expression" dxfId="28076" priority="860">
      <formula>$F52="En curso"</formula>
    </cfRule>
    <cfRule type="expression" dxfId="28075" priority="861">
      <formula>$F52="Completada"</formula>
    </cfRule>
    <cfRule type="expression" dxfId="28074" priority="862">
      <formula>(#REF!=0)*(#REF!&lt;&gt;"")*(LEN(#REF!)=0)*(($F52="")+($F52="En curso"))</formula>
    </cfRule>
    <cfRule type="expression" dxfId="28073" priority="863">
      <formula>(#REF!&lt;0)*(LEN(#REF!)=0)*(($F52="")+($F52="En curso"))</formula>
    </cfRule>
  </conditionalFormatting>
  <conditionalFormatting sqref="E62">
    <cfRule type="expression" dxfId="28072" priority="1353">
      <formula>$F62="Vencida"</formula>
    </cfRule>
    <cfRule type="expression" dxfId="28071" priority="1354">
      <formula>$F62="Cancelada"</formula>
    </cfRule>
    <cfRule type="expression" dxfId="28070" priority="1355">
      <formula>$F62="Pausada"</formula>
    </cfRule>
    <cfRule type="expression" dxfId="28069" priority="1356">
      <formula>$F62="Para hoy"</formula>
    </cfRule>
    <cfRule type="expression" dxfId="28068" priority="1357">
      <formula>$F62="En curso"</formula>
    </cfRule>
    <cfRule type="expression" dxfId="28067" priority="1358">
      <formula>$F62="Completada"</formula>
    </cfRule>
    <cfRule type="expression" dxfId="28066" priority="1359">
      <formula>(#REF!=0)*(#REF!&lt;&gt;"")*(LEN(#REF!)=0)*(($F62="")+($F62="En curso"))</formula>
    </cfRule>
    <cfRule type="expression" dxfId="28065" priority="1360">
      <formula>(#REF!&lt;0)*(LEN(#REF!)=0)*(($F62="")+($F62="En curso"))</formula>
    </cfRule>
    <cfRule type="expression" dxfId="28064" priority="1485">
      <formula>$F40="Vencida"</formula>
    </cfRule>
    <cfRule type="expression" dxfId="28063" priority="1486">
      <formula>$F40="Cancelada"</formula>
    </cfRule>
    <cfRule type="expression" dxfId="28062" priority="1487">
      <formula>$F40="Pausada"</formula>
    </cfRule>
    <cfRule type="expression" dxfId="28061" priority="1488">
      <formula>$F40="Para hoy"</formula>
    </cfRule>
    <cfRule type="expression" dxfId="28060" priority="1489">
      <formula>$F40="En curso"</formula>
    </cfRule>
    <cfRule type="expression" dxfId="28059" priority="1490">
      <formula>$F40="Completada"</formula>
    </cfRule>
    <cfRule type="expression" dxfId="28058" priority="1491">
      <formula>(#REF!=0)*(#REF!&lt;&gt;"")*(LEN(#REF!)=0)*(($F40="")+($F40="En curso"))</formula>
    </cfRule>
    <cfRule type="expression" dxfId="28057" priority="1492">
      <formula>(#REF!&lt;0)*(LEN(#REF!)=0)*(($F40="")+($F40="En curso"))</formula>
    </cfRule>
  </conditionalFormatting>
  <conditionalFormatting sqref="E63">
    <cfRule type="expression" dxfId="28056" priority="760">
      <formula>$F59="Vencida"</formula>
    </cfRule>
    <cfRule type="expression" dxfId="28055" priority="761">
      <formula>$F59="Cancelada"</formula>
    </cfRule>
    <cfRule type="expression" dxfId="28054" priority="762">
      <formula>$F59="Pausada"</formula>
    </cfRule>
    <cfRule type="expression" dxfId="28053" priority="763">
      <formula>$F59="Para hoy"</formula>
    </cfRule>
    <cfRule type="expression" dxfId="28052" priority="764">
      <formula>$F59="En curso"</formula>
    </cfRule>
    <cfRule type="expression" dxfId="28051" priority="765">
      <formula>$F59="Completada"</formula>
    </cfRule>
    <cfRule type="expression" dxfId="28050" priority="766">
      <formula>(#REF!=0)*(#REF!&lt;&gt;"")*(LEN(#REF!)=0)*(($F59="")+($F59="En curso"))</formula>
    </cfRule>
    <cfRule type="expression" dxfId="28049" priority="767">
      <formula>(#REF!&lt;0)*(LEN(#REF!)=0)*(($F59="")+($F59="En curso"))</formula>
    </cfRule>
    <cfRule type="expression" dxfId="28048" priority="768">
      <formula>$F60="Vencida"</formula>
    </cfRule>
    <cfRule type="expression" dxfId="28047" priority="769">
      <formula>$F60="Cancelada"</formula>
    </cfRule>
    <cfRule type="expression" dxfId="28046" priority="770">
      <formula>$F60="Pausada"</formula>
    </cfRule>
    <cfRule type="expression" dxfId="28045" priority="771">
      <formula>$F60="Para hoy"</formula>
    </cfRule>
    <cfRule type="expression" dxfId="28044" priority="772">
      <formula>$F60="En curso"</formula>
    </cfRule>
    <cfRule type="expression" dxfId="28043" priority="773">
      <formula>$F60="Completada"</formula>
    </cfRule>
    <cfRule type="expression" dxfId="28042" priority="774">
      <formula>(#REF!=0)*(#REF!&lt;&gt;"")*(LEN(#REF!)=0)*(($F60="")+($F60="En curso"))</formula>
    </cfRule>
    <cfRule type="expression" dxfId="28041" priority="775">
      <formula>(#REF!&lt;0)*(LEN(#REF!)=0)*(($F60="")+($F60="En curso"))</formula>
    </cfRule>
  </conditionalFormatting>
  <conditionalFormatting sqref="E64:E67">
    <cfRule type="expression" dxfId="28040" priority="1493">
      <formula>#REF!="Vencida"</formula>
    </cfRule>
    <cfRule type="expression" dxfId="28039" priority="1494">
      <formula>#REF!="Cancelada"</formula>
    </cfRule>
    <cfRule type="expression" dxfId="28038" priority="1495">
      <formula>#REF!="Pausada"</formula>
    </cfRule>
    <cfRule type="expression" dxfId="28037" priority="1496">
      <formula>#REF!="Para hoy"</formula>
    </cfRule>
    <cfRule type="expression" dxfId="28036" priority="1497">
      <formula>#REF!="En curso"</formula>
    </cfRule>
    <cfRule type="expression" dxfId="28035" priority="1498">
      <formula>#REF!="Completada"</formula>
    </cfRule>
    <cfRule type="expression" dxfId="28034" priority="1499">
      <formula>(#REF!=0)*(#REF!&lt;&gt;"")*(LEN(#REF!)=0)*((#REF!="")+(#REF!="En curso"))</formula>
    </cfRule>
    <cfRule type="expression" dxfId="28033" priority="1500">
      <formula>(#REF!&lt;0)*(LEN(#REF!)=0)*((#REF!="")+(#REF!="En curso"))</formula>
    </cfRule>
  </conditionalFormatting>
  <conditionalFormatting sqref="E72">
    <cfRule type="expression" dxfId="28032" priority="1345">
      <formula>$F72="Vencida"</formula>
    </cfRule>
    <cfRule type="expression" dxfId="28031" priority="1346">
      <formula>$F72="Cancelada"</formula>
    </cfRule>
    <cfRule type="expression" dxfId="28030" priority="1347">
      <formula>$F72="Pausada"</formula>
    </cfRule>
    <cfRule type="expression" dxfId="28029" priority="1348">
      <formula>$F72="Para hoy"</formula>
    </cfRule>
    <cfRule type="expression" dxfId="28028" priority="1349">
      <formula>$F72="En curso"</formula>
    </cfRule>
    <cfRule type="expression" dxfId="28027" priority="1350">
      <formula>$F72="Completada"</formula>
    </cfRule>
    <cfRule type="expression" dxfId="28026" priority="1351">
      <formula>(#REF!=0)*(#REF!&lt;&gt;"")*(LEN(#REF!)=0)*(($F72="")+($F72="En curso"))</formula>
    </cfRule>
    <cfRule type="expression" dxfId="28025" priority="1352">
      <formula>(#REF!&lt;0)*(LEN(#REF!)=0)*(($F72="")+($F72="En curso"))</formula>
    </cfRule>
  </conditionalFormatting>
  <conditionalFormatting sqref="F4:F5 F28:F29">
    <cfRule type="expression" dxfId="28024" priority="1108">
      <formula>$F4="Completada"</formula>
    </cfRule>
  </conditionalFormatting>
  <conditionalFormatting sqref="F4:F5">
    <cfRule type="expression" dxfId="28023" priority="1106">
      <formula>$F4="Para hoy"</formula>
    </cfRule>
    <cfRule type="expression" dxfId="28022" priority="1107">
      <formula>$F4="En curso"</formula>
    </cfRule>
    <cfRule type="expression" dxfId="28021" priority="1109">
      <formula>(#REF!=0)*(#REF!&lt;&gt;"")*(LEN(#REF!)=0)*(($F4="")+($F4="En curso"))</formula>
    </cfRule>
    <cfRule type="expression" dxfId="28020" priority="1110">
      <formula>(#REF!&lt;0)*(LEN(#REF!)=0)*(($F4="")+($F4="En curso"))</formula>
    </cfRule>
  </conditionalFormatting>
  <conditionalFormatting sqref="F4:F6">
    <cfRule type="expression" dxfId="28019" priority="1105">
      <formula>$F4="Pausada"</formula>
    </cfRule>
  </conditionalFormatting>
  <conditionalFormatting sqref="F4:F18">
    <cfRule type="expression" dxfId="28018" priority="52">
      <formula>$F4="Vencida"</formula>
    </cfRule>
    <cfRule type="expression" dxfId="28017" priority="53">
      <formula>$F4="Cancelada"</formula>
    </cfRule>
  </conditionalFormatting>
  <conditionalFormatting sqref="F7:F8">
    <cfRule type="expression" dxfId="28016" priority="94">
      <formula>$F7="En curso"</formula>
    </cfRule>
    <cfRule type="expression" dxfId="28015" priority="95">
      <formula>$F7="Completada"</formula>
    </cfRule>
    <cfRule type="expression" dxfId="28014" priority="96">
      <formula>(#REF!=0)*(#REF!&lt;&gt;"")*(LEN(#REF!)=0)*(($F7="")+($F7="En curso"))</formula>
    </cfRule>
    <cfRule type="expression" dxfId="28013" priority="97">
      <formula>(#REF!&lt;0)*(LEN(#REF!)=0)*(($F7="")+($F7="En curso"))</formula>
    </cfRule>
  </conditionalFormatting>
  <conditionalFormatting sqref="F7:F11">
    <cfRule type="expression" dxfId="28012" priority="54">
      <formula>$F7="Pausada"</formula>
    </cfRule>
    <cfRule type="expression" dxfId="28011" priority="55">
      <formula>$F7="Para hoy"</formula>
    </cfRule>
  </conditionalFormatting>
  <conditionalFormatting sqref="F9:F11">
    <cfRule type="expression" dxfId="28010" priority="56">
      <formula>$F9="En curso"</formula>
    </cfRule>
    <cfRule type="expression" dxfId="28009" priority="57">
      <formula>$F9="Completada"</formula>
    </cfRule>
    <cfRule type="expression" dxfId="28008" priority="58">
      <formula>(#REF!=0)*(#REF!&lt;&gt;"")*(LEN(#REF!)=0)*(($F9="")+($F9="En curso"))</formula>
    </cfRule>
    <cfRule type="expression" dxfId="28007" priority="59">
      <formula>(#REF!&lt;0)*(LEN(#REF!)=0)*(($F9="")+($F9="En curso"))</formula>
    </cfRule>
  </conditionalFormatting>
  <conditionalFormatting sqref="F18">
    <cfRule type="expression" dxfId="28006" priority="434">
      <formula>$F18="Pausada"</formula>
    </cfRule>
    <cfRule type="expression" dxfId="28005" priority="435">
      <formula>$F18="Para hoy"</formula>
    </cfRule>
    <cfRule type="expression" dxfId="28004" priority="436">
      <formula>$F18="En curso"</formula>
    </cfRule>
    <cfRule type="expression" dxfId="28003" priority="437">
      <formula>$F18="Completada"</formula>
    </cfRule>
    <cfRule type="expression" dxfId="28002" priority="438">
      <formula>(#REF!=0)*(#REF!&lt;&gt;"")*(LEN(#REF!)=0)*(($F18="")+($F18="En curso"))</formula>
    </cfRule>
    <cfRule type="expression" dxfId="28001" priority="439">
      <formula>(#REF!&lt;0)*(LEN(#REF!)=0)*(($F18="")+($F18="En curso"))</formula>
    </cfRule>
  </conditionalFormatting>
  <conditionalFormatting sqref="F23:F24">
    <cfRule type="expression" dxfId="28000" priority="514">
      <formula>$F23="Pausada"</formula>
    </cfRule>
    <cfRule type="expression" dxfId="27999" priority="515">
      <formula>$F23="Para hoy"</formula>
    </cfRule>
    <cfRule type="expression" dxfId="27998" priority="516">
      <formula>$F23="En curso"</formula>
    </cfRule>
    <cfRule type="expression" dxfId="27997" priority="517">
      <formula>$F23="Completada"</formula>
    </cfRule>
    <cfRule type="expression" dxfId="27996" priority="518">
      <formula>(#REF!=0)*(#REF!&lt;&gt;"")*(LEN(#REF!)=0)*(($F23="")+($F23="En curso"))</formula>
    </cfRule>
    <cfRule type="expression" dxfId="27995" priority="519">
      <formula>(#REF!&lt;0)*(LEN(#REF!)=0)*(($F23="")+($F23="En curso"))</formula>
    </cfRule>
  </conditionalFormatting>
  <conditionalFormatting sqref="F23:F34">
    <cfRule type="expression" dxfId="27994" priority="512">
      <formula>$F23="Vencida"</formula>
    </cfRule>
    <cfRule type="expression" dxfId="27993" priority="513">
      <formula>$F23="Cancelada"</formula>
    </cfRule>
  </conditionalFormatting>
  <conditionalFormatting sqref="F28:F29">
    <cfRule type="expression" dxfId="27992" priority="1311">
      <formula>(#REF!=0)*(#REF!&lt;&gt;"")*(LEN(#REF!)=0)*(($F28="")+($F28="En curso"))</formula>
    </cfRule>
    <cfRule type="expression" dxfId="27991" priority="1312">
      <formula>(#REF!&lt;0)*(LEN(#REF!)=0)*(($F28="")+($F28="En curso"))</formula>
    </cfRule>
  </conditionalFormatting>
  <conditionalFormatting sqref="F28:F33">
    <cfRule type="expression" dxfId="27990" priority="970">
      <formula>$F28="Pausada"</formula>
    </cfRule>
    <cfRule type="expression" dxfId="27989" priority="971">
      <formula>$F28="Para hoy"</formula>
    </cfRule>
    <cfRule type="expression" dxfId="27988" priority="972">
      <formula>$F28="En curso"</formula>
    </cfRule>
  </conditionalFormatting>
  <conditionalFormatting sqref="F30:F33">
    <cfRule type="expression" dxfId="27987" priority="973">
      <formula>$F30="Completada"</formula>
    </cfRule>
    <cfRule type="expression" dxfId="27986" priority="974">
      <formula>(#REF!=0)*(#REF!&lt;&gt;"")*(LEN(#REF!)=0)*(($F30="")+($F30="En curso"))</formula>
    </cfRule>
    <cfRule type="expression" dxfId="27985" priority="975">
      <formula>(#REF!&lt;0)*(LEN(#REF!)=0)*(($F30="")+($F30="En curso"))</formula>
    </cfRule>
  </conditionalFormatting>
  <conditionalFormatting sqref="F39:F40">
    <cfRule type="expression" dxfId="27984" priority="654">
      <formula>$F39="En curso"</formula>
    </cfRule>
    <cfRule type="expression" dxfId="27983" priority="655">
      <formula>$F39="Completada"</formula>
    </cfRule>
    <cfRule type="expression" dxfId="27982" priority="656">
      <formula>(#REF!=0)*(#REF!&lt;&gt;"")*(LEN(#REF!)=0)*(($F39="")+($F39="En curso"))</formula>
    </cfRule>
    <cfRule type="expression" dxfId="27981" priority="657">
      <formula>(#REF!&lt;0)*(LEN(#REF!)=0)*(($F39="")+($F39="En curso"))</formula>
    </cfRule>
  </conditionalFormatting>
  <conditionalFormatting sqref="F39:F41">
    <cfRule type="expression" dxfId="27980" priority="652">
      <formula>$F39="Pausada"</formula>
    </cfRule>
    <cfRule type="expression" dxfId="27979" priority="653">
      <formula>$F39="Para hoy"</formula>
    </cfRule>
  </conditionalFormatting>
  <conditionalFormatting sqref="F39:F52">
    <cfRule type="expression" dxfId="27978" priority="650">
      <formula>$F39="Vencida"</formula>
    </cfRule>
    <cfRule type="expression" dxfId="27977" priority="651">
      <formula>$F39="Cancelada"</formula>
    </cfRule>
  </conditionalFormatting>
  <conditionalFormatting sqref="F41">
    <cfRule type="expression" dxfId="27976" priority="1123">
      <formula>$F41="En curso"</formula>
    </cfRule>
    <cfRule type="expression" dxfId="27975" priority="1124">
      <formula>$F41="Completada"</formula>
    </cfRule>
    <cfRule type="expression" dxfId="27974" priority="1125">
      <formula>(#REF!=0)*(#REF!&lt;&gt;"")*(LEN(#REF!)=0)*(($F41="")+($F41="En curso"))</formula>
    </cfRule>
    <cfRule type="expression" dxfId="27973" priority="1126">
      <formula>(#REF!&lt;0)*(LEN(#REF!)=0)*(($F41="")+($F41="En curso"))</formula>
    </cfRule>
  </conditionalFormatting>
  <conditionalFormatting sqref="F42:F44">
    <cfRule type="expression" dxfId="27972" priority="1265">
      <formula>$F42="Pausada"</formula>
    </cfRule>
  </conditionalFormatting>
  <conditionalFormatting sqref="F43">
    <cfRule type="expression" dxfId="27971" priority="1266">
      <formula>$F43="Para hoy"</formula>
    </cfRule>
    <cfRule type="expression" dxfId="27970" priority="1267">
      <formula>$F43="En curso"</formula>
    </cfRule>
    <cfRule type="expression" dxfId="27969" priority="1268">
      <formula>$F43="Completada"</formula>
    </cfRule>
    <cfRule type="expression" dxfId="27968" priority="1269">
      <formula>(#REF!=0)*(#REF!&lt;&gt;"")*(LEN(#REF!)=0)*(($F43="")+($F43="En curso"))</formula>
    </cfRule>
    <cfRule type="expression" dxfId="27967" priority="1270">
      <formula>(#REF!&lt;0)*(LEN(#REF!)=0)*(($F43="")+($F43="En curso"))</formula>
    </cfRule>
  </conditionalFormatting>
  <conditionalFormatting sqref="F45:F52">
    <cfRule type="expression" dxfId="27966" priority="752">
      <formula>$F45="Pausada"</formula>
    </cfRule>
    <cfRule type="expression" dxfId="27965" priority="753">
      <formula>$F45="Para hoy"</formula>
    </cfRule>
    <cfRule type="expression" dxfId="27964" priority="754">
      <formula>$F45="En curso"</formula>
    </cfRule>
    <cfRule type="expression" dxfId="27963" priority="755">
      <formula>$F45="Completada"</formula>
    </cfRule>
    <cfRule type="expression" dxfId="27962" priority="756">
      <formula>(#REF!=0)*(#REF!&lt;&gt;"")*(LEN(#REF!)=0)*(($F45="")+($F45="En curso"))</formula>
    </cfRule>
    <cfRule type="expression" dxfId="27961" priority="757">
      <formula>(#REF!&lt;0)*(LEN(#REF!)=0)*(($F45="")+($F45="En curso"))</formula>
    </cfRule>
  </conditionalFormatting>
  <conditionalFormatting sqref="F59:F66">
    <cfRule type="expression" dxfId="27960" priority="776">
      <formula>$F59="Vencida"</formula>
    </cfRule>
    <cfRule type="expression" dxfId="27959" priority="777">
      <formula>$F59="Cancelada"</formula>
    </cfRule>
  </conditionalFormatting>
  <conditionalFormatting sqref="F63">
    <cfRule type="expression" dxfId="27958" priority="778">
      <formula>$F63="Pausada"</formula>
    </cfRule>
    <cfRule type="expression" dxfId="27957" priority="779">
      <formula>$F63="Para hoy"</formula>
    </cfRule>
    <cfRule type="expression" dxfId="27956" priority="780">
      <formula>$F63="En curso"</formula>
    </cfRule>
    <cfRule type="expression" dxfId="27955" priority="781">
      <formula>$F63="Completada"</formula>
    </cfRule>
    <cfRule type="expression" dxfId="27954" priority="782">
      <formula>(#REF!=0)*(#REF!&lt;&gt;"")*(LEN(#REF!)=0)*(($F63="")+($F63="En curso"))</formula>
    </cfRule>
    <cfRule type="expression" dxfId="27953" priority="783">
      <formula>(#REF!&lt;0)*(LEN(#REF!)=0)*(($F63="")+($F63="En curso"))</formula>
    </cfRule>
  </conditionalFormatting>
  <conditionalFormatting sqref="G4:G5">
    <cfRule type="expression" dxfId="27952" priority="1163">
      <formula>(#REF!=0)*(#REF!&lt;&gt;"")*(LEN(#REF!)=0)*((#REF!="")+(#REF!="En curso"))</formula>
    </cfRule>
    <cfRule type="expression" dxfId="27951" priority="1164">
      <formula>(#REF!&lt;0)*(LEN(#REF!)=0)*((#REF!="")+(#REF!="En curso"))</formula>
    </cfRule>
  </conditionalFormatting>
  <conditionalFormatting sqref="G4:G11">
    <cfRule type="expression" dxfId="27950" priority="1157">
      <formula>#REF!="Vencida"</formula>
    </cfRule>
    <cfRule type="expression" dxfId="27949" priority="1158">
      <formula>#REF!="Cancelada"</formula>
    </cfRule>
    <cfRule type="expression" dxfId="27948" priority="1159">
      <formula>#REF!="Pausada"</formula>
    </cfRule>
    <cfRule type="expression" dxfId="27947" priority="1160">
      <formula>#REF!="Para hoy"</formula>
    </cfRule>
    <cfRule type="expression" dxfId="27946" priority="1161">
      <formula>#REF!="En curso"</formula>
    </cfRule>
    <cfRule type="expression" dxfId="27945" priority="1162">
      <formula>#REF!="Completada"</formula>
    </cfRule>
  </conditionalFormatting>
  <conditionalFormatting sqref="G5">
    <cfRule type="expression" dxfId="27944" priority="1149">
      <formula>#REF!="Vencida"</formula>
    </cfRule>
    <cfRule type="expression" dxfId="27943" priority="1150">
      <formula>#REF!="Cancelada"</formula>
    </cfRule>
    <cfRule type="expression" dxfId="27942" priority="1151">
      <formula>#REF!="Pausada"</formula>
    </cfRule>
    <cfRule type="expression" dxfId="27941" priority="1152">
      <formula>#REF!="Para hoy"</formula>
    </cfRule>
    <cfRule type="expression" dxfId="27940" priority="1153">
      <formula>#REF!="En curso"</formula>
    </cfRule>
    <cfRule type="expression" dxfId="27939" priority="1154">
      <formula>#REF!="Completada"</formula>
    </cfRule>
    <cfRule type="expression" dxfId="27938" priority="1155">
      <formula>(#REF!=0)*(#REF!&lt;&gt;"")*(LEN(#REF!)=0)*((#REF!="")+(#REF!="En curso"))</formula>
    </cfRule>
    <cfRule type="expression" dxfId="27937" priority="1156">
      <formula>(#REF!&lt;0)*(LEN(#REF!)=0)*((#REF!="")+(#REF!="En curso"))</formula>
    </cfRule>
  </conditionalFormatting>
  <conditionalFormatting sqref="G6:G11 G27:G34">
    <cfRule type="expression" dxfId="27936" priority="1411">
      <formula>(#REF!=0)*(#REF!&lt;&gt;"")*(LEN(#REF!)=0)*((#REF!="")+(#REF!="En curso"))</formula>
    </cfRule>
    <cfRule type="expression" dxfId="27935" priority="1412">
      <formula>(#REF!&lt;0)*(LEN(#REF!)=0)*((#REF!="")+(#REF!="En curso"))</formula>
    </cfRule>
  </conditionalFormatting>
  <conditionalFormatting sqref="G7">
    <cfRule type="expression" dxfId="27934" priority="98">
      <formula>#REF!="Vencida"</formula>
    </cfRule>
    <cfRule type="expression" dxfId="27933" priority="99">
      <formula>#REF!="Cancelada"</formula>
    </cfRule>
    <cfRule type="expression" dxfId="27932" priority="100">
      <formula>#REF!="Pausada"</formula>
    </cfRule>
    <cfRule type="expression" dxfId="27931" priority="101">
      <formula>#REF!="Para hoy"</formula>
    </cfRule>
    <cfRule type="expression" dxfId="27930" priority="102">
      <formula>#REF!="En curso"</formula>
    </cfRule>
    <cfRule type="expression" dxfId="27929" priority="103">
      <formula>#REF!="Completada"</formula>
    </cfRule>
    <cfRule type="expression" dxfId="27928" priority="104">
      <formula>(#REF!=0)*(#REF!&lt;&gt;"")*(LEN(#REF!)=0)*((#REF!="")+(#REF!="En curso"))</formula>
    </cfRule>
    <cfRule type="expression" dxfId="27927" priority="105">
      <formula>(#REF!&lt;0)*(LEN(#REF!)=0)*((#REF!="")+(#REF!="En curso"))</formula>
    </cfRule>
  </conditionalFormatting>
  <conditionalFormatting sqref="G23:G24">
    <cfRule type="expression" dxfId="27926" priority="568">
      <formula>#REF!="Vencida"</formula>
    </cfRule>
    <cfRule type="expression" dxfId="27925" priority="569">
      <formula>#REF!="Cancelada"</formula>
    </cfRule>
    <cfRule type="expression" dxfId="27924" priority="570">
      <formula>#REF!="Pausada"</formula>
    </cfRule>
    <cfRule type="expression" dxfId="27923" priority="571">
      <formula>#REF!="Para hoy"</formula>
    </cfRule>
    <cfRule type="expression" dxfId="27922" priority="572">
      <formula>#REF!="En curso"</formula>
    </cfRule>
    <cfRule type="expression" dxfId="27921" priority="573">
      <formula>#REF!="Completada"</formula>
    </cfRule>
    <cfRule type="expression" dxfId="27920" priority="574">
      <formula>(#REF!=0)*(#REF!&lt;&gt;"")*(LEN(#REF!)=0)*((#REF!="")+(#REF!="En curso"))</formula>
    </cfRule>
    <cfRule type="expression" dxfId="27919" priority="575">
      <formula>(#REF!&lt;0)*(LEN(#REF!)=0)*((#REF!="")+(#REF!="En curso"))</formula>
    </cfRule>
  </conditionalFormatting>
  <conditionalFormatting sqref="G23:G26">
    <cfRule type="expression" dxfId="27918" priority="576">
      <formula>#REF!="Vencida"</formula>
    </cfRule>
    <cfRule type="expression" dxfId="27917" priority="577">
      <formula>#REF!="Cancelada"</formula>
    </cfRule>
    <cfRule type="expression" dxfId="27916" priority="578">
      <formula>#REF!="Pausada"</formula>
    </cfRule>
    <cfRule type="expression" dxfId="27915" priority="579">
      <formula>#REF!="Para hoy"</formula>
    </cfRule>
    <cfRule type="expression" dxfId="27914" priority="580">
      <formula>#REF!="En curso"</formula>
    </cfRule>
    <cfRule type="expression" dxfId="27913" priority="581">
      <formula>#REF!="Completada"</formula>
    </cfRule>
    <cfRule type="expression" dxfId="27912" priority="582">
      <formula>(#REF!=0)*(#REF!&lt;&gt;"")*(LEN(#REF!)=0)*((#REF!="")+(#REF!="En curso"))</formula>
    </cfRule>
    <cfRule type="expression" dxfId="27911" priority="583">
      <formula>(#REF!&lt;0)*(LEN(#REF!)=0)*((#REF!="")+(#REF!="En curso"))</formula>
    </cfRule>
  </conditionalFormatting>
  <conditionalFormatting sqref="G25">
    <cfRule type="expression" dxfId="27910" priority="586">
      <formula>#REF!="Vencida"</formula>
    </cfRule>
    <cfRule type="expression" dxfId="27909" priority="587">
      <formula>#REF!="Cancelada"</formula>
    </cfRule>
    <cfRule type="expression" dxfId="27908" priority="588">
      <formula>#REF!="Pausada"</formula>
    </cfRule>
    <cfRule type="expression" dxfId="27907" priority="589">
      <formula>#REF!="Para hoy"</formula>
    </cfRule>
    <cfRule type="expression" dxfId="27906" priority="590">
      <formula>#REF!="En curso"</formula>
    </cfRule>
    <cfRule type="expression" dxfId="27905" priority="591">
      <formula>#REF!="Completada"</formula>
    </cfRule>
    <cfRule type="expression" dxfId="27904" priority="592">
      <formula>(#REF!=0)*(#REF!&lt;&gt;"")*(LEN(#REF!)=0)*((#REF!="")+(#REF!="En curso"))</formula>
    </cfRule>
    <cfRule type="expression" dxfId="27903" priority="593">
      <formula>(#REF!&lt;0)*(LEN(#REF!)=0)*((#REF!="")+(#REF!="En curso"))</formula>
    </cfRule>
    <cfRule type="expression" dxfId="27902" priority="1389">
      <formula>#REF!="Vencida"</formula>
    </cfRule>
    <cfRule type="expression" dxfId="27901" priority="1390">
      <formula>#REF!="Cancelada"</formula>
    </cfRule>
    <cfRule type="expression" dxfId="27900" priority="1391">
      <formula>#REF!="Pausada"</formula>
    </cfRule>
    <cfRule type="expression" dxfId="27899" priority="1392">
      <formula>#REF!="Para hoy"</formula>
    </cfRule>
    <cfRule type="expression" dxfId="27898" priority="1393">
      <formula>#REF!="En curso"</formula>
    </cfRule>
    <cfRule type="expression" dxfId="27897" priority="1394">
      <formula>#REF!="Completada"</formula>
    </cfRule>
    <cfRule type="expression" dxfId="27896" priority="1395">
      <formula>(#REF!=0)*(#REF!&lt;&gt;"")*(LEN(#REF!)=0)*((#REF!="")+(#REF!="En curso"))</formula>
    </cfRule>
    <cfRule type="expression" dxfId="27895" priority="1396">
      <formula>(#REF!&lt;0)*(LEN(#REF!)=0)*((#REF!="")+(#REF!="En curso"))</formula>
    </cfRule>
  </conditionalFormatting>
  <conditionalFormatting sqref="G27:G34">
    <cfRule type="expression" dxfId="27894" priority="1405">
      <formula>#REF!="Vencida"</formula>
    </cfRule>
    <cfRule type="expression" dxfId="27893" priority="1406">
      <formula>#REF!="Cancelada"</formula>
    </cfRule>
    <cfRule type="expression" dxfId="27892" priority="1407">
      <formula>#REF!="Pausada"</formula>
    </cfRule>
    <cfRule type="expression" dxfId="27891" priority="1408">
      <formula>#REF!="Para hoy"</formula>
    </cfRule>
    <cfRule type="expression" dxfId="27890" priority="1409">
      <formula>#REF!="En curso"</formula>
    </cfRule>
    <cfRule type="expression" dxfId="27889" priority="1410">
      <formula>#REF!="Completada"</formula>
    </cfRule>
  </conditionalFormatting>
  <conditionalFormatting sqref="G29">
    <cfRule type="expression" dxfId="27888" priority="1213">
      <formula>#REF!="Vencida"</formula>
    </cfRule>
    <cfRule type="expression" dxfId="27887" priority="1214">
      <formula>#REF!="Cancelada"</formula>
    </cfRule>
    <cfRule type="expression" dxfId="27886" priority="1215">
      <formula>#REF!="Pausada"</formula>
    </cfRule>
    <cfRule type="expression" dxfId="27885" priority="1216">
      <formula>#REF!="Para hoy"</formula>
    </cfRule>
    <cfRule type="expression" dxfId="27884" priority="1217">
      <formula>#REF!="En curso"</formula>
    </cfRule>
    <cfRule type="expression" dxfId="27883" priority="1218">
      <formula>#REF!="Completada"</formula>
    </cfRule>
    <cfRule type="expression" dxfId="27882" priority="1219">
      <formula>(#REF!=0)*(#REF!&lt;&gt;"")*(LEN(#REF!)=0)*((#REF!="")+(#REF!="En curso"))</formula>
    </cfRule>
    <cfRule type="expression" dxfId="27881" priority="1220">
      <formula>(#REF!&lt;0)*(LEN(#REF!)=0)*((#REF!="")+(#REF!="En curso"))</formula>
    </cfRule>
  </conditionalFormatting>
  <conditionalFormatting sqref="G39">
    <cfRule type="expression" dxfId="27880" priority="742">
      <formula>#REF!="Vencida"</formula>
    </cfRule>
    <cfRule type="expression" dxfId="27879" priority="743">
      <formula>#REF!="Cancelada"</formula>
    </cfRule>
    <cfRule type="expression" dxfId="27878" priority="744">
      <formula>#REF!="Pausada"</formula>
    </cfRule>
    <cfRule type="expression" dxfId="27877" priority="745">
      <formula>#REF!="Para hoy"</formula>
    </cfRule>
    <cfRule type="expression" dxfId="27876" priority="746">
      <formula>#REF!="En curso"</formula>
    </cfRule>
    <cfRule type="expression" dxfId="27875" priority="747">
      <formula>#REF!="Completada"</formula>
    </cfRule>
    <cfRule type="expression" dxfId="27874" priority="748">
      <formula>(#REF!=0)*(#REF!&lt;&gt;"")*(LEN(#REF!)=0)*((#REF!="")+(#REF!="En curso"))</formula>
    </cfRule>
    <cfRule type="expression" dxfId="27873" priority="749">
      <formula>(#REF!&lt;0)*(LEN(#REF!)=0)*((#REF!="")+(#REF!="En curso"))</formula>
    </cfRule>
  </conditionalFormatting>
  <conditionalFormatting sqref="G39:G41">
    <cfRule type="expression" dxfId="27872" priority="690">
      <formula>#REF!="Vencida"</formula>
    </cfRule>
    <cfRule type="expression" dxfId="27871" priority="691">
      <formula>#REF!="Cancelada"</formula>
    </cfRule>
    <cfRule type="expression" dxfId="27870" priority="692">
      <formula>#REF!="Pausada"</formula>
    </cfRule>
    <cfRule type="expression" dxfId="27869" priority="693">
      <formula>#REF!="Para hoy"</formula>
    </cfRule>
    <cfRule type="expression" dxfId="27868" priority="694">
      <formula>#REF!="En curso"</formula>
    </cfRule>
    <cfRule type="expression" dxfId="27867" priority="695">
      <formula>#REF!="Completada"</formula>
    </cfRule>
    <cfRule type="expression" dxfId="27866" priority="696">
      <formula>(#REF!=0)*(#REF!&lt;&gt;"")*(LEN(#REF!)=0)*((#REF!="")+(#REF!="En curso"))</formula>
    </cfRule>
    <cfRule type="expression" dxfId="27865" priority="697">
      <formula>(#REF!&lt;0)*(LEN(#REF!)=0)*((#REF!="")+(#REF!="En curso"))</formula>
    </cfRule>
  </conditionalFormatting>
  <conditionalFormatting sqref="G40">
    <cfRule type="expression" dxfId="27864" priority="682">
      <formula>#REF!="Vencida"</formula>
    </cfRule>
    <cfRule type="expression" dxfId="27863" priority="683">
      <formula>#REF!="Cancelada"</formula>
    </cfRule>
    <cfRule type="expression" dxfId="27862" priority="684">
      <formula>#REF!="Pausada"</formula>
    </cfRule>
    <cfRule type="expression" dxfId="27861" priority="685">
      <formula>#REF!="Para hoy"</formula>
    </cfRule>
    <cfRule type="expression" dxfId="27860" priority="686">
      <formula>#REF!="En curso"</formula>
    </cfRule>
    <cfRule type="expression" dxfId="27859" priority="687">
      <formula>#REF!="Completada"</formula>
    </cfRule>
    <cfRule type="expression" dxfId="27858" priority="688">
      <formula>(#REF!=0)*(#REF!&lt;&gt;"")*(LEN(#REF!)=0)*((#REF!="")+(#REF!="En curso"))</formula>
    </cfRule>
    <cfRule type="expression" dxfId="27857" priority="689">
      <formula>(#REF!&lt;0)*(LEN(#REF!)=0)*((#REF!="")+(#REF!="En curso"))</formula>
    </cfRule>
  </conditionalFormatting>
  <conditionalFormatting sqref="G41">
    <cfRule type="expression" dxfId="27856" priority="1141">
      <formula>(#REF!=0)*(#REF!&lt;&gt;"")*(LEN(#REF!)=0)*((#REF!="")+(#REF!="En curso"))</formula>
    </cfRule>
    <cfRule type="expression" dxfId="27855" priority="1142">
      <formula>(#REF!&lt;0)*(LEN(#REF!)=0)*((#REF!="")+(#REF!="En curso"))</formula>
    </cfRule>
  </conditionalFormatting>
  <conditionalFormatting sqref="G41:G51">
    <cfRule type="expression" dxfId="27854" priority="1135">
      <formula>#REF!="Vencida"</formula>
    </cfRule>
    <cfRule type="expression" dxfId="27853" priority="1136">
      <formula>#REF!="Cancelada"</formula>
    </cfRule>
    <cfRule type="expression" dxfId="27852" priority="1137">
      <formula>#REF!="Pausada"</formula>
    </cfRule>
    <cfRule type="expression" dxfId="27851" priority="1138">
      <formula>#REF!="Para hoy"</formula>
    </cfRule>
    <cfRule type="expression" dxfId="27850" priority="1139">
      <formula>#REF!="En curso"</formula>
    </cfRule>
    <cfRule type="expression" dxfId="27849" priority="1140">
      <formula>#REF!="Completada"</formula>
    </cfRule>
  </conditionalFormatting>
  <conditionalFormatting sqref="G42:G51">
    <cfRule type="expression" dxfId="27848" priority="1427">
      <formula>(#REF!=0)*(#REF!&lt;&gt;"")*(LEN(#REF!)=0)*((#REF!="")+(#REF!="En curso"))</formula>
    </cfRule>
    <cfRule type="expression" dxfId="27847" priority="1428">
      <formula>(#REF!&lt;0)*(LEN(#REF!)=0)*((#REF!="")+(#REF!="En curso"))</formula>
    </cfRule>
  </conditionalFormatting>
  <conditionalFormatting sqref="G59:G66">
    <cfRule type="expression" dxfId="27846" priority="792">
      <formula>#REF!="Vencida"</formula>
    </cfRule>
    <cfRule type="expression" dxfId="27845" priority="793">
      <formula>#REF!="Cancelada"</formula>
    </cfRule>
    <cfRule type="expression" dxfId="27844" priority="794">
      <formula>#REF!="Pausada"</formula>
    </cfRule>
    <cfRule type="expression" dxfId="27843" priority="795">
      <formula>#REF!="Para hoy"</formula>
    </cfRule>
    <cfRule type="expression" dxfId="27842" priority="796">
      <formula>#REF!="En curso"</formula>
    </cfRule>
    <cfRule type="expression" dxfId="27841" priority="797">
      <formula>#REF!="Completada"</formula>
    </cfRule>
    <cfRule type="expression" dxfId="27840" priority="798">
      <formula>(#REF!=0)*(#REF!&lt;&gt;"")*(LEN(#REF!)=0)*((#REF!="")+(#REF!="En curso"))</formula>
    </cfRule>
    <cfRule type="expression" dxfId="27839" priority="799">
      <formula>(#REF!&lt;0)*(LEN(#REF!)=0)*((#REF!="")+(#REF!="En curso"))</formula>
    </cfRule>
  </conditionalFormatting>
  <conditionalFormatting sqref="G63">
    <cfRule type="expression" dxfId="27838" priority="784">
      <formula>#REF!="Vencida"</formula>
    </cfRule>
    <cfRule type="expression" dxfId="27837" priority="785">
      <formula>#REF!="Cancelada"</formula>
    </cfRule>
    <cfRule type="expression" dxfId="27836" priority="786">
      <formula>#REF!="Pausada"</formula>
    </cfRule>
    <cfRule type="expression" dxfId="27835" priority="787">
      <formula>#REF!="Para hoy"</formula>
    </cfRule>
    <cfRule type="expression" dxfId="27834" priority="788">
      <formula>#REF!="En curso"</formula>
    </cfRule>
    <cfRule type="expression" dxfId="27833" priority="789">
      <formula>#REF!="Completada"</formula>
    </cfRule>
    <cfRule type="expression" dxfId="27832" priority="790">
      <formula>(#REF!=0)*(#REF!&lt;&gt;"")*(LEN(#REF!)=0)*((#REF!="")+(#REF!="En curso"))</formula>
    </cfRule>
    <cfRule type="expression" dxfId="27831" priority="791">
      <formula>(#REF!&lt;0)*(LEN(#REF!)=0)*((#REF!="")+(#REF!="En curso"))</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1:B32 B59 B52:B53 B42:B50 B61:B62 B40 B23:B24 B27:B28 B26 B4:B9" xr:uid="{314A0B10-57DB-4A7D-A1C3-8ECD2CD84384}">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43 F45:F52 F39:F41 F63 F4:F18 F23:F33" xr:uid="{60F68E41-C89C-4479-9637-03ADA88C524F}">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E11 E63:E67 E39:E51 E59:E60 E23:E26 E27:E29 E19 E13:E16 E31:E34" xr:uid="{82CAA03D-2FC5-445E-8163-9877D43FD7C2}"/>
    <dataValidation type="list" errorStyle="warning" allowBlank="1" showInputMessage="1" showErrorMessage="1" error="Seleccione un estado de la lista. Seleccione CANCELAR, presione ALT+FLECHA ABAJO para mostrar las opciones y, después, FLECHA ABAJO y ENTRAR para realizar la selección." sqref="F64:F66 F44 F34 F42 F59:F62" xr:uid="{9BBD4A86-B3B0-4524-890A-658E7C1380E6}">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63:C66 C39:C51 C59:C60 C4:C18 C23:C34" xr:uid="{2BD85A52-C850-41A2-B36E-694C39C35E1D}">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51 B30 B63:B67 B33:B34 B41 B29 B60 B39 B25" xr:uid="{71FA59CE-DE0B-4C57-8AD2-A747552F0E75}">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1:E21 B37:E37 B57:E57" xr:uid="{AF1993C1-420D-44F2-841D-5791859FF04D}"/>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1 A37 A57" xr:uid="{04C32DDF-A33E-401B-9614-318F0B4A858E}"/>
    <dataValidation allowBlank="1" showInputMessage="1" showErrorMessage="1" prompt="Seleccione el estado en esta columna, debajo de este encabezado. Presione ALT+FLECHA ABAJO para mostrar las opciones y, después, FLECHA ABAJO y ENTRAR para realizar la selección." sqref="F3 F44 F22 F34 F42 F58:F62 F64:F66 F38" xr:uid="{AD6680E0-0D32-41FD-93A9-ECB62BD02333}"/>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2:E22 B38:E38 B58:E58 C64:D66 D64:D67 C33:D34 C44" xr:uid="{04C17D0D-4DE2-4117-B3B2-0C7D05B17623}"/>
    <dataValidation allowBlank="1" showInputMessage="1" showErrorMessage="1" prompt="Escriba las notas en esta columna, debajo de este encabezado." sqref="G3:G4 G42:G51 G64:G66 G22 G28 G38 G58:G62 G8:G11 G30:G34" xr:uid="{584EA7B8-9849-452A-903E-8D243C6EB5A9}"/>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875EA-8097-464B-AD69-B645558A252D}">
  <sheetPr>
    <tabColor theme="4"/>
    <pageSetUpPr autoPageBreaks="0" fitToPage="1"/>
  </sheetPr>
  <dimension ref="A1:Q68"/>
  <sheetViews>
    <sheetView showGridLines="0" topLeftCell="A10" zoomScale="90" zoomScaleNormal="90" workbookViewId="0">
      <selection activeCell="A7" sqref="A7:XFD8"/>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233</v>
      </c>
      <c r="C1" s="430"/>
      <c r="D1" s="430"/>
      <c r="E1" s="430"/>
      <c r="F1" s="425"/>
      <c r="G1" s="425"/>
      <c r="H1" s="425"/>
      <c r="I1" s="425"/>
      <c r="J1" s="425"/>
      <c r="K1" s="425"/>
      <c r="L1" s="425"/>
      <c r="M1" s="425"/>
      <c r="N1" s="425"/>
      <c r="O1" s="425"/>
      <c r="P1" s="425"/>
      <c r="Q1" s="425"/>
    </row>
    <row r="2" spans="1:17" s="14" customFormat="1" ht="34.5">
      <c r="A2" s="12"/>
      <c r="B2" s="431" t="s">
        <v>234</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3" customFormat="1" ht="16.899999999999999" customHeight="1">
      <c r="A4" s="158"/>
      <c r="B4" s="159"/>
      <c r="C4" s="160"/>
      <c r="D4" s="161" t="s">
        <v>122</v>
      </c>
      <c r="E4" s="160"/>
      <c r="F4" s="161"/>
      <c r="G4" s="162"/>
      <c r="H4" s="158"/>
      <c r="I4" s="161"/>
      <c r="J4" s="158"/>
      <c r="K4" s="158"/>
      <c r="L4" s="158"/>
      <c r="M4" s="158"/>
      <c r="N4" s="158"/>
      <c r="O4" s="158"/>
      <c r="P4" s="158"/>
      <c r="Q4" s="158"/>
    </row>
    <row r="5" spans="1:17" s="163" customFormat="1">
      <c r="A5" s="158"/>
      <c r="B5" s="159"/>
      <c r="C5" s="160"/>
      <c r="D5" s="161" t="s">
        <v>124</v>
      </c>
      <c r="E5" s="160">
        <v>4.7</v>
      </c>
      <c r="F5" s="161"/>
      <c r="G5" s="164"/>
      <c r="H5" s="158"/>
      <c r="I5" s="161"/>
      <c r="J5" s="158"/>
      <c r="K5" s="158"/>
      <c r="L5" s="158"/>
      <c r="M5" s="158"/>
      <c r="N5" s="158"/>
      <c r="O5" s="158"/>
      <c r="P5" s="158"/>
      <c r="Q5" s="158"/>
    </row>
    <row r="6" spans="1:17" s="163" customFormat="1" ht="30" customHeight="1">
      <c r="A6" s="158"/>
      <c r="B6" s="159"/>
      <c r="C6" s="160"/>
      <c r="D6" s="161" t="s">
        <v>161</v>
      </c>
      <c r="E6" s="160"/>
      <c r="F6" s="161"/>
      <c r="G6" s="166"/>
      <c r="H6" s="158"/>
      <c r="I6" s="161"/>
      <c r="J6" s="158"/>
      <c r="K6" s="158"/>
      <c r="L6" s="158"/>
      <c r="M6" s="158"/>
      <c r="N6" s="158"/>
      <c r="O6" s="158"/>
      <c r="P6" s="158"/>
      <c r="Q6" s="158"/>
    </row>
    <row r="7" spans="1:17" s="163" customFormat="1">
      <c r="A7" s="158"/>
      <c r="B7" s="159"/>
      <c r="C7" s="160"/>
      <c r="D7" s="161" t="s">
        <v>183</v>
      </c>
      <c r="E7" s="160">
        <v>10</v>
      </c>
      <c r="F7" s="161"/>
      <c r="G7" s="162"/>
      <c r="H7" s="158"/>
      <c r="I7" s="161"/>
      <c r="J7" s="158"/>
      <c r="K7" s="158"/>
      <c r="L7" s="158"/>
      <c r="M7" s="158"/>
      <c r="N7" s="158"/>
      <c r="O7" s="158"/>
      <c r="P7" s="158"/>
      <c r="Q7" s="158"/>
    </row>
    <row r="8" spans="1:17" s="163" customFormat="1" ht="13.9" customHeight="1">
      <c r="A8" s="158"/>
      <c r="B8" s="159"/>
      <c r="C8" s="160"/>
      <c r="D8" s="161" t="s">
        <v>184</v>
      </c>
      <c r="E8" s="160">
        <v>5</v>
      </c>
      <c r="F8" s="161"/>
      <c r="G8" s="162"/>
      <c r="H8" s="158"/>
      <c r="I8" s="161"/>
      <c r="J8" s="158"/>
      <c r="K8" s="158"/>
      <c r="L8" s="158"/>
      <c r="M8" s="158"/>
      <c r="N8" s="158"/>
      <c r="O8" s="158"/>
      <c r="P8" s="158"/>
      <c r="Q8" s="158"/>
    </row>
    <row r="9" spans="1:17" s="172" customFormat="1">
      <c r="B9" s="173"/>
      <c r="C9" s="174"/>
      <c r="D9" s="172" t="s">
        <v>213</v>
      </c>
      <c r="E9" s="174">
        <v>1</v>
      </c>
      <c r="G9" s="175"/>
    </row>
    <row r="10" spans="1:17" s="121" customFormat="1">
      <c r="A10" s="114"/>
      <c r="B10" s="114"/>
      <c r="C10" s="165"/>
      <c r="D10" s="119"/>
      <c r="E10" s="114"/>
      <c r="F10" s="119" t="s">
        <v>72</v>
      </c>
      <c r="G10" s="114"/>
      <c r="H10" s="114"/>
      <c r="I10" s="114"/>
      <c r="J10" s="114"/>
      <c r="K10" s="114"/>
      <c r="L10" s="114"/>
      <c r="M10" s="114"/>
      <c r="N10" s="114"/>
      <c r="O10" s="114"/>
      <c r="P10" s="114"/>
      <c r="Q10" s="114"/>
    </row>
    <row r="11" spans="1:17">
      <c r="A11" s="25"/>
      <c r="B11" s="25"/>
      <c r="C11" s="25"/>
      <c r="D11"/>
      <c r="E11" s="15">
        <f>SUM(E4:E10)</f>
        <v>20.7</v>
      </c>
      <c r="F11"/>
      <c r="G11" s="25"/>
      <c r="H11" s="25"/>
      <c r="I11" s="25"/>
      <c r="J11" s="25"/>
      <c r="K11" s="25"/>
      <c r="L11" s="25"/>
      <c r="M11" s="25"/>
      <c r="N11" s="25"/>
      <c r="O11" s="25"/>
      <c r="P11" s="25"/>
      <c r="Q11" s="25"/>
    </row>
    <row r="12" spans="1:17">
      <c r="A12" s="25"/>
      <c r="B12" s="25"/>
      <c r="C12" s="25"/>
      <c r="D12" s="25"/>
      <c r="E12" s="25"/>
      <c r="F12" s="25"/>
      <c r="G12" s="25"/>
      <c r="H12" s="25"/>
      <c r="I12" s="25"/>
      <c r="J12" s="25"/>
      <c r="K12" s="25"/>
      <c r="L12" s="25"/>
      <c r="M12" s="25"/>
      <c r="N12" s="25"/>
      <c r="O12" s="25"/>
      <c r="P12" s="25"/>
      <c r="Q12" s="25"/>
    </row>
    <row r="13" spans="1:17" s="14" customFormat="1" ht="34.5">
      <c r="A13" s="12"/>
      <c r="B13" s="431" t="s">
        <v>235</v>
      </c>
      <c r="C13" s="431"/>
      <c r="D13" s="431"/>
      <c r="E13" s="431"/>
      <c r="F13" s="13"/>
      <c r="G13" s="13"/>
      <c r="H13" s="13"/>
      <c r="I13" s="13"/>
      <c r="J13" s="13"/>
      <c r="K13" s="13"/>
    </row>
    <row r="14" spans="1:17" s="1" customFormat="1">
      <c r="A14" s="23"/>
      <c r="B14" s="148" t="s">
        <v>4</v>
      </c>
      <c r="C14" s="149" t="s">
        <v>5</v>
      </c>
      <c r="D14" s="149" t="s">
        <v>6</v>
      </c>
      <c r="E14" s="149" t="s">
        <v>7</v>
      </c>
      <c r="F14" s="150" t="s">
        <v>8</v>
      </c>
      <c r="G14" s="151" t="s">
        <v>9</v>
      </c>
      <c r="H14" s="23"/>
      <c r="I14" s="23"/>
      <c r="J14" s="23"/>
      <c r="K14" s="23"/>
      <c r="L14" s="23"/>
      <c r="M14" s="23"/>
      <c r="N14" s="23"/>
      <c r="O14" s="23"/>
      <c r="P14" s="23"/>
      <c r="Q14" s="23"/>
    </row>
    <row r="15" spans="1:17" s="161" customFormat="1" ht="25.7" customHeight="1">
      <c r="B15" s="159"/>
      <c r="C15" s="160"/>
      <c r="D15" s="161" t="s">
        <v>221</v>
      </c>
      <c r="E15" s="160">
        <v>5.3</v>
      </c>
      <c r="G15" s="162"/>
    </row>
    <row r="16" spans="1:17" s="163" customFormat="1">
      <c r="A16" s="158"/>
      <c r="B16" s="159"/>
      <c r="C16" s="160"/>
      <c r="D16" s="182" t="s">
        <v>226</v>
      </c>
      <c r="E16" s="160">
        <v>6</v>
      </c>
      <c r="F16" s="161"/>
      <c r="G16" s="162"/>
      <c r="H16" s="158"/>
      <c r="I16" s="158"/>
      <c r="J16" s="158"/>
      <c r="K16" s="158"/>
      <c r="L16" s="158"/>
      <c r="M16" s="158"/>
      <c r="N16" s="158"/>
      <c r="O16" s="158"/>
      <c r="P16" s="158"/>
      <c r="Q16" s="158"/>
    </row>
    <row r="17" spans="1:17" s="163" customFormat="1">
      <c r="A17" s="158"/>
      <c r="B17" s="159"/>
      <c r="C17" s="160"/>
      <c r="D17" s="161" t="s">
        <v>228</v>
      </c>
      <c r="E17" s="160">
        <v>2</v>
      </c>
      <c r="F17" s="161"/>
      <c r="G17" s="162"/>
      <c r="H17" s="158"/>
      <c r="I17" s="158"/>
      <c r="J17" s="158"/>
      <c r="K17" s="158"/>
      <c r="L17" s="158"/>
      <c r="M17" s="158"/>
      <c r="N17" s="158"/>
      <c r="O17" s="158"/>
      <c r="P17" s="158"/>
      <c r="Q17" s="158"/>
    </row>
    <row r="18" spans="1:17" s="163" customFormat="1">
      <c r="A18" s="158"/>
      <c r="B18" s="159"/>
      <c r="C18" s="160"/>
      <c r="D18" s="161" t="s">
        <v>229</v>
      </c>
      <c r="E18" s="160">
        <v>2.2999999999999998</v>
      </c>
      <c r="F18" s="161"/>
      <c r="G18" s="162"/>
      <c r="H18" s="158"/>
      <c r="I18" s="158"/>
      <c r="J18" s="158"/>
      <c r="K18" s="158"/>
      <c r="L18" s="158"/>
      <c r="M18" s="158"/>
      <c r="N18" s="158"/>
      <c r="O18" s="158"/>
      <c r="P18" s="158"/>
      <c r="Q18" s="158"/>
    </row>
    <row r="19" spans="1:17" s="163" customFormat="1">
      <c r="A19" s="158"/>
      <c r="B19" s="159"/>
      <c r="C19" s="160"/>
      <c r="D19" s="161" t="s">
        <v>230</v>
      </c>
      <c r="E19" s="160">
        <v>6</v>
      </c>
      <c r="F19" s="161"/>
      <c r="G19" s="162"/>
      <c r="H19" s="158"/>
      <c r="I19" s="158"/>
      <c r="J19" s="158"/>
      <c r="K19" s="158"/>
      <c r="L19" s="158"/>
      <c r="M19" s="158"/>
      <c r="N19" s="158"/>
      <c r="O19" s="158"/>
      <c r="P19" s="158"/>
      <c r="Q19" s="158"/>
    </row>
    <row r="20" spans="1:17">
      <c r="A20" s="25"/>
      <c r="B20"/>
      <c r="C20"/>
      <c r="D20"/>
      <c r="E20" s="18">
        <f>SUBTOTAL(109,Lista31115192327313539[Estimación])</f>
        <v>21.6</v>
      </c>
      <c r="F20">
        <f>SUBTOTAL(109,Lista31115192327313539[ESTADO])</f>
        <v>0</v>
      </c>
      <c r="G20"/>
      <c r="H20" s="25"/>
      <c r="I20" s="25"/>
      <c r="J20" s="25"/>
      <c r="K20" s="25"/>
      <c r="L20" s="25"/>
      <c r="M20" s="25"/>
      <c r="N20" s="25"/>
      <c r="O20" s="25"/>
      <c r="P20" s="25"/>
      <c r="Q20" s="25"/>
    </row>
    <row r="22" spans="1:17" s="14" customFormat="1" ht="34.5">
      <c r="A22" s="12"/>
      <c r="B22" s="431" t="s">
        <v>236</v>
      </c>
      <c r="C22" s="431"/>
      <c r="D22" s="431"/>
      <c r="E22" s="431"/>
      <c r="F22" s="13"/>
      <c r="G22" s="13"/>
      <c r="H22" s="13"/>
      <c r="I22" s="13"/>
      <c r="J22" s="13"/>
      <c r="K22" s="13"/>
    </row>
    <row r="23" spans="1:17" s="1" customFormat="1">
      <c r="A23" s="23"/>
      <c r="B23" s="148" t="s">
        <v>4</v>
      </c>
      <c r="C23" s="149" t="s">
        <v>5</v>
      </c>
      <c r="D23" s="149" t="s">
        <v>6</v>
      </c>
      <c r="E23" s="149" t="s">
        <v>7</v>
      </c>
      <c r="F23" s="150" t="s">
        <v>8</v>
      </c>
      <c r="G23" s="151" t="s">
        <v>9</v>
      </c>
      <c r="H23" s="23"/>
      <c r="I23" s="23"/>
      <c r="J23" s="23"/>
      <c r="K23" s="23"/>
      <c r="L23" s="23"/>
      <c r="M23" s="23"/>
      <c r="N23" s="23"/>
      <c r="O23" s="23"/>
      <c r="P23" s="23"/>
      <c r="Q23" s="23"/>
    </row>
    <row r="24" spans="1:17" s="169" customFormat="1">
      <c r="A24" s="167"/>
      <c r="B24" s="168"/>
      <c r="C24" s="43"/>
      <c r="D24" s="44" t="s">
        <v>237</v>
      </c>
      <c r="E24" s="176">
        <v>5</v>
      </c>
      <c r="F24" s="44"/>
      <c r="G24" s="50"/>
      <c r="H24" s="167"/>
      <c r="I24" s="167"/>
      <c r="J24" s="167"/>
      <c r="K24" s="167"/>
      <c r="L24" s="167"/>
      <c r="M24" s="167"/>
      <c r="N24" s="167"/>
      <c r="O24" s="167"/>
      <c r="P24" s="167"/>
      <c r="Q24" s="167"/>
    </row>
    <row r="25" spans="1:17" s="169" customFormat="1">
      <c r="A25" s="167"/>
      <c r="B25" s="168"/>
      <c r="C25" s="43"/>
      <c r="D25" s="44" t="s">
        <v>238</v>
      </c>
      <c r="E25" s="176">
        <v>6</v>
      </c>
      <c r="F25" s="44"/>
      <c r="G25" s="51"/>
      <c r="H25" s="167"/>
      <c r="I25" s="167"/>
      <c r="J25" s="167"/>
      <c r="K25" s="167"/>
      <c r="L25" s="167"/>
      <c r="M25" s="167"/>
      <c r="N25" s="167"/>
      <c r="O25" s="167"/>
      <c r="P25" s="167"/>
      <c r="Q25" s="167"/>
    </row>
    <row r="26" spans="1:17" s="169" customFormat="1" ht="36.4">
      <c r="A26" s="167"/>
      <c r="B26" s="168"/>
      <c r="C26" s="43"/>
      <c r="D26" s="44" t="s">
        <v>239</v>
      </c>
      <c r="E26" s="176">
        <v>2</v>
      </c>
      <c r="F26" s="44"/>
      <c r="G26" s="51"/>
      <c r="H26" s="167"/>
      <c r="I26" s="167"/>
      <c r="J26" s="167"/>
      <c r="K26" s="167"/>
      <c r="L26" s="167"/>
      <c r="M26" s="167"/>
      <c r="N26" s="167"/>
      <c r="O26" s="167"/>
      <c r="P26" s="167"/>
      <c r="Q26" s="167"/>
    </row>
    <row r="27" spans="1:17" s="95" customFormat="1" ht="36.4">
      <c r="A27" s="72"/>
      <c r="B27" s="58"/>
      <c r="C27" s="54"/>
      <c r="D27" s="55" t="s">
        <v>240</v>
      </c>
      <c r="E27" s="135">
        <v>0.5</v>
      </c>
      <c r="F27" s="55"/>
      <c r="G27" s="57"/>
      <c r="H27" s="72"/>
      <c r="I27" s="72"/>
      <c r="J27" s="72"/>
      <c r="K27" s="72"/>
      <c r="L27" s="72"/>
      <c r="M27" s="72"/>
      <c r="N27" s="72"/>
      <c r="O27" s="72"/>
      <c r="P27" s="72"/>
      <c r="Q27" s="72"/>
    </row>
    <row r="28" spans="1:17" s="95" customFormat="1">
      <c r="A28" s="72"/>
      <c r="B28" s="58"/>
      <c r="C28" s="54"/>
      <c r="D28" s="55" t="s">
        <v>241</v>
      </c>
      <c r="E28" s="135">
        <v>3.5</v>
      </c>
      <c r="F28" s="55"/>
      <c r="G28" s="57"/>
      <c r="H28" s="72"/>
      <c r="I28" s="72"/>
      <c r="J28" s="72"/>
      <c r="K28" s="72"/>
      <c r="L28" s="72"/>
      <c r="M28" s="72"/>
      <c r="N28" s="72"/>
      <c r="O28" s="72"/>
      <c r="P28" s="72"/>
      <c r="Q28" s="72"/>
    </row>
    <row r="29" spans="1:17" s="95" customFormat="1">
      <c r="A29" s="72"/>
      <c r="B29" s="58"/>
      <c r="C29" s="54"/>
      <c r="D29" s="55" t="s">
        <v>242</v>
      </c>
      <c r="E29" s="135">
        <v>4</v>
      </c>
      <c r="F29" s="55"/>
      <c r="G29" s="57"/>
      <c r="H29" s="72"/>
      <c r="I29" s="72"/>
      <c r="J29" s="72"/>
      <c r="K29" s="72"/>
      <c r="L29" s="72"/>
      <c r="M29" s="72"/>
      <c r="N29" s="72"/>
      <c r="O29" s="72"/>
      <c r="P29" s="72"/>
      <c r="Q29" s="72"/>
    </row>
    <row r="30" spans="1:17">
      <c r="A30" s="25"/>
      <c r="B30" s="16"/>
      <c r="C30" s="10"/>
      <c r="D30" t="s">
        <v>243</v>
      </c>
      <c r="E30" s="152">
        <v>4.5</v>
      </c>
      <c r="F30"/>
      <c r="G30" s="17"/>
      <c r="H30" s="25"/>
      <c r="I30" s="25"/>
      <c r="J30" s="25"/>
      <c r="K30" s="25"/>
      <c r="L30" s="25"/>
      <c r="M30" s="25"/>
      <c r="N30" s="25"/>
      <c r="O30" s="25"/>
      <c r="P30" s="25"/>
      <c r="Q30" s="25"/>
    </row>
    <row r="31" spans="1:17" s="95" customFormat="1">
      <c r="A31" s="72"/>
      <c r="B31" s="58"/>
      <c r="C31" s="54"/>
      <c r="D31" s="55" t="s">
        <v>244</v>
      </c>
      <c r="E31" s="135">
        <v>3</v>
      </c>
      <c r="F31" s="55"/>
      <c r="G31" s="57"/>
      <c r="H31" s="72"/>
      <c r="I31" s="72"/>
      <c r="J31" s="72"/>
      <c r="K31" s="72"/>
      <c r="L31" s="72"/>
      <c r="M31" s="72"/>
      <c r="N31" s="72"/>
      <c r="O31" s="72"/>
      <c r="P31" s="72"/>
      <c r="Q31" s="72"/>
    </row>
    <row r="32" spans="1:17" s="95" customFormat="1">
      <c r="A32" s="72"/>
      <c r="B32" s="58"/>
      <c r="C32" s="54"/>
      <c r="D32" s="55" t="s">
        <v>245</v>
      </c>
      <c r="E32" s="135">
        <v>3</v>
      </c>
      <c r="F32" s="55"/>
      <c r="G32" s="57"/>
      <c r="H32" s="72"/>
      <c r="I32" s="72"/>
      <c r="J32" s="72"/>
      <c r="K32" s="72"/>
      <c r="L32" s="72"/>
      <c r="M32" s="72"/>
      <c r="N32" s="72"/>
      <c r="O32" s="72"/>
      <c r="P32" s="72"/>
      <c r="Q32" s="72"/>
    </row>
    <row r="33" spans="1:17">
      <c r="A33" s="25"/>
      <c r="B33" s="16"/>
      <c r="C33" s="10"/>
      <c r="D33" t="s">
        <v>246</v>
      </c>
      <c r="E33" s="152">
        <v>5</v>
      </c>
      <c r="F33"/>
      <c r="G33" s="17"/>
      <c r="H33" s="25"/>
      <c r="I33" s="25"/>
      <c r="J33" s="25"/>
      <c r="K33" s="25"/>
      <c r="L33" s="25"/>
      <c r="M33" s="25"/>
      <c r="N33" s="25"/>
      <c r="O33" s="25"/>
      <c r="P33" s="25"/>
      <c r="Q33" s="25"/>
    </row>
    <row r="34" spans="1:17" s="169" customFormat="1" ht="36.4">
      <c r="A34" s="167"/>
      <c r="B34" s="168"/>
      <c r="C34" s="43"/>
      <c r="D34" s="44" t="s">
        <v>247</v>
      </c>
      <c r="E34" s="176">
        <v>2</v>
      </c>
      <c r="F34" s="44"/>
      <c r="G34" s="50"/>
      <c r="H34" s="167"/>
      <c r="I34" s="167"/>
      <c r="J34" s="167"/>
      <c r="K34" s="167"/>
      <c r="L34" s="167"/>
      <c r="M34" s="167"/>
      <c r="N34" s="167"/>
      <c r="O34" s="167"/>
      <c r="P34" s="167"/>
      <c r="Q34" s="167"/>
    </row>
    <row r="35" spans="1:17">
      <c r="A35" s="25"/>
      <c r="B35" s="16"/>
      <c r="C35" s="10"/>
      <c r="D35" t="s">
        <v>248</v>
      </c>
      <c r="E35" s="152">
        <v>2</v>
      </c>
      <c r="F35"/>
      <c r="G35" s="17"/>
      <c r="H35" s="25"/>
      <c r="I35" s="25"/>
      <c r="J35" s="25"/>
      <c r="K35" s="25"/>
      <c r="L35" s="25"/>
      <c r="M35" s="25"/>
      <c r="N35" s="25"/>
      <c r="O35" s="25"/>
      <c r="P35" s="25"/>
      <c r="Q35" s="25"/>
    </row>
    <row r="36" spans="1:17">
      <c r="A36" s="25"/>
      <c r="B36" s="16"/>
      <c r="C36" s="10"/>
      <c r="D36"/>
      <c r="E36" s="30"/>
      <c r="F36"/>
      <c r="G36" s="17"/>
      <c r="H36" s="25"/>
      <c r="I36" s="25"/>
      <c r="J36" s="25"/>
      <c r="K36" s="25"/>
      <c r="L36" s="25"/>
      <c r="M36" s="25"/>
      <c r="N36" s="25"/>
      <c r="O36" s="25"/>
      <c r="P36" s="25"/>
      <c r="Q36" s="25"/>
    </row>
    <row r="37" spans="1:17">
      <c r="A37" s="25"/>
      <c r="B37" s="16"/>
      <c r="C37" s="25"/>
      <c r="D37" s="25"/>
      <c r="E37" s="30"/>
      <c r="F37"/>
      <c r="G37" s="17"/>
      <c r="H37" s="25"/>
      <c r="I37" s="25"/>
      <c r="J37" s="25"/>
      <c r="K37" s="25"/>
      <c r="L37" s="25"/>
      <c r="M37" s="25"/>
      <c r="N37" s="25"/>
      <c r="O37" s="25"/>
      <c r="P37" s="25"/>
      <c r="Q37" s="25"/>
    </row>
    <row r="38" spans="1:17">
      <c r="A38" s="25"/>
      <c r="B38" s="16"/>
      <c r="C38" s="25"/>
      <c r="D38" s="25"/>
      <c r="E38" s="30"/>
      <c r="F38"/>
      <c r="G38" s="17"/>
      <c r="H38" s="25"/>
      <c r="I38" s="25"/>
      <c r="J38" s="25"/>
      <c r="K38" s="25"/>
      <c r="L38" s="25"/>
      <c r="M38" s="25"/>
      <c r="N38" s="25"/>
      <c r="O38" s="25"/>
      <c r="P38" s="25"/>
      <c r="Q38" s="25"/>
    </row>
    <row r="39" spans="1:17">
      <c r="A39" s="25"/>
      <c r="B39" s="4"/>
      <c r="C39" s="26"/>
      <c r="D39" s="26"/>
      <c r="E39" s="31"/>
      <c r="F39" s="6"/>
      <c r="G39" s="11"/>
      <c r="H39" s="25"/>
      <c r="I39" s="25"/>
      <c r="J39" s="25"/>
      <c r="K39" s="25"/>
      <c r="L39" s="25"/>
      <c r="M39" s="25"/>
      <c r="N39" s="25"/>
      <c r="O39" s="25"/>
      <c r="P39" s="25"/>
      <c r="Q39" s="25"/>
    </row>
    <row r="40" spans="1:17">
      <c r="A40" s="25"/>
      <c r="B40"/>
      <c r="C40"/>
      <c r="D40"/>
      <c r="E40" s="18">
        <f>SUBTOTAL(109,Lista341216202428323640[Estimación])</f>
        <v>40.5</v>
      </c>
      <c r="F40"/>
      <c r="G40"/>
      <c r="H40" s="25"/>
      <c r="I40" s="25"/>
      <c r="J40" s="25"/>
      <c r="K40" s="25"/>
      <c r="L40" s="25"/>
      <c r="M40" s="25"/>
      <c r="N40" s="25"/>
      <c r="O40" s="25"/>
      <c r="P40" s="25"/>
      <c r="Q40" s="25"/>
    </row>
    <row r="41" spans="1:17">
      <c r="A41" s="25"/>
      <c r="B41" s="25"/>
      <c r="C41" s="25"/>
      <c r="D41" s="25"/>
      <c r="E41" s="195">
        <f>E30+E33+E35</f>
        <v>11.5</v>
      </c>
      <c r="F41" s="25"/>
      <c r="G41" s="25"/>
      <c r="H41" s="25"/>
      <c r="I41" s="25"/>
      <c r="J41" s="25"/>
      <c r="K41" s="25"/>
      <c r="L41" s="25"/>
      <c r="M41" s="25"/>
      <c r="N41" s="25"/>
      <c r="O41" s="25"/>
      <c r="P41" s="25"/>
      <c r="Q41" s="25"/>
    </row>
    <row r="42" spans="1:17" s="14" customFormat="1" ht="34.5">
      <c r="A42" s="12"/>
      <c r="B42" s="431" t="s">
        <v>249</v>
      </c>
      <c r="C42" s="431"/>
      <c r="D42" s="431"/>
      <c r="E42" s="431"/>
      <c r="F42" s="13"/>
      <c r="G42" s="13"/>
      <c r="H42" s="13"/>
      <c r="I42" s="13"/>
      <c r="J42" s="13"/>
      <c r="K42" s="13"/>
    </row>
    <row r="43" spans="1:17" s="1" customFormat="1">
      <c r="A43" s="23"/>
      <c r="B43" s="148" t="s">
        <v>4</v>
      </c>
      <c r="C43" s="149" t="s">
        <v>5</v>
      </c>
      <c r="D43" s="149" t="s">
        <v>6</v>
      </c>
      <c r="E43" s="149" t="s">
        <v>7</v>
      </c>
      <c r="F43" s="150" t="s">
        <v>8</v>
      </c>
      <c r="G43" s="151" t="s">
        <v>9</v>
      </c>
      <c r="H43" s="23"/>
      <c r="I43" s="23"/>
      <c r="J43" s="23"/>
      <c r="K43" s="23"/>
      <c r="L43" s="23"/>
      <c r="M43" s="23"/>
      <c r="N43" s="23"/>
      <c r="O43" s="23"/>
      <c r="P43" s="23"/>
      <c r="Q43" s="23"/>
    </row>
    <row r="44" spans="1:17" ht="17.649999999999999" customHeight="1">
      <c r="A44" s="25"/>
      <c r="B44" s="16"/>
      <c r="C44" s="10"/>
      <c r="D44"/>
      <c r="E44" s="30"/>
      <c r="F44"/>
      <c r="G44" s="17"/>
      <c r="H44" s="25"/>
      <c r="I44" s="25"/>
      <c r="J44" s="25"/>
      <c r="K44" s="25"/>
      <c r="L44" s="25"/>
      <c r="M44" s="25"/>
      <c r="N44" s="25"/>
      <c r="O44" s="25"/>
      <c r="P44" s="25"/>
      <c r="Q44" s="25"/>
    </row>
    <row r="45" spans="1:17" ht="17.649999999999999" customHeight="1">
      <c r="A45" s="25"/>
      <c r="B45" s="16"/>
      <c r="C45" s="10"/>
      <c r="D45"/>
      <c r="E45" s="30"/>
      <c r="F45"/>
      <c r="G45" s="17"/>
      <c r="H45" s="25"/>
      <c r="I45" s="25"/>
      <c r="J45" s="25"/>
      <c r="K45" s="25"/>
      <c r="L45" s="25"/>
      <c r="M45" s="25"/>
      <c r="N45" s="25"/>
      <c r="O45" s="25"/>
      <c r="P45" s="25"/>
      <c r="Q45" s="25"/>
    </row>
    <row r="46" spans="1:17" s="28" customFormat="1" ht="17.649999999999999" customHeight="1">
      <c r="B46" s="33"/>
      <c r="E46" s="34"/>
      <c r="G46" s="35"/>
    </row>
    <row r="47" spans="1:17" ht="17.649999999999999" customHeight="1">
      <c r="A47" s="25"/>
      <c r="B47" s="16"/>
      <c r="C47" s="25"/>
      <c r="D47" s="25"/>
      <c r="E47" s="30"/>
      <c r="F47"/>
      <c r="G47" s="17"/>
      <c r="H47" s="25"/>
      <c r="I47" s="25"/>
      <c r="J47" s="25"/>
      <c r="K47" s="25"/>
      <c r="L47" s="25"/>
      <c r="M47" s="25"/>
      <c r="N47" s="25"/>
      <c r="O47" s="25"/>
      <c r="P47" s="25"/>
      <c r="Q47" s="25"/>
    </row>
    <row r="48" spans="1:17" s="28" customFormat="1" ht="17.649999999999999" customHeight="1">
      <c r="B48" s="16"/>
      <c r="C48" s="25"/>
      <c r="D48" s="25"/>
      <c r="E48" s="34"/>
      <c r="G48" s="32"/>
    </row>
    <row r="49" spans="1:17" ht="17.649999999999999" customHeight="1">
      <c r="A49" s="25"/>
      <c r="B49" s="16"/>
      <c r="C49" s="10"/>
      <c r="D49"/>
      <c r="E49" s="10"/>
      <c r="F49"/>
      <c r="G49" s="17"/>
      <c r="H49" s="25"/>
      <c r="I49" s="25"/>
      <c r="J49" s="25"/>
      <c r="K49" s="25"/>
      <c r="L49" s="25"/>
      <c r="M49" s="25"/>
      <c r="N49" s="25"/>
      <c r="O49" s="25"/>
      <c r="P49" s="25"/>
      <c r="Q49" s="25"/>
    </row>
    <row r="50" spans="1:17" ht="17.649999999999999" customHeight="1">
      <c r="A50" s="25"/>
      <c r="B50" s="16"/>
      <c r="C50" s="10"/>
      <c r="D50"/>
      <c r="E50" s="10"/>
      <c r="F50"/>
      <c r="G50" s="17"/>
      <c r="H50" s="25"/>
      <c r="I50" s="25"/>
      <c r="J50" s="25"/>
      <c r="K50" s="25"/>
      <c r="L50" s="25"/>
      <c r="M50" s="25"/>
      <c r="N50" s="25"/>
      <c r="O50" s="25"/>
      <c r="P50" s="25"/>
      <c r="Q50" s="25"/>
    </row>
    <row r="51" spans="1:17" ht="17.649999999999999" customHeight="1">
      <c r="A51" s="25"/>
      <c r="B51" s="16"/>
      <c r="C51" s="10"/>
      <c r="D51"/>
      <c r="E51" s="10"/>
      <c r="F51"/>
      <c r="G51" s="17"/>
      <c r="H51" s="25"/>
      <c r="I51" s="25"/>
      <c r="J51" s="25"/>
      <c r="K51" s="25"/>
      <c r="L51" s="25"/>
      <c r="M51" s="25"/>
      <c r="N51" s="25"/>
      <c r="O51" s="25"/>
      <c r="P51" s="25"/>
      <c r="Q51" s="25"/>
    </row>
    <row r="52" spans="1:17" ht="17.649999999999999" customHeight="1">
      <c r="A52" s="25"/>
      <c r="B52" s="16"/>
      <c r="C52" s="25"/>
      <c r="D52"/>
      <c r="E52" s="10"/>
      <c r="F52"/>
      <c r="G52" s="17"/>
      <c r="H52" s="25"/>
      <c r="I52" s="25"/>
      <c r="J52" s="25"/>
      <c r="K52" s="25"/>
      <c r="L52" s="25"/>
      <c r="M52" s="25"/>
      <c r="N52" s="25"/>
      <c r="O52" s="25"/>
      <c r="P52" s="25"/>
      <c r="Q52" s="25"/>
    </row>
    <row r="53" spans="1:17">
      <c r="A53" s="25"/>
      <c r="B53" s="16"/>
      <c r="C53"/>
      <c r="D53"/>
      <c r="E53" s="10"/>
      <c r="F53"/>
      <c r="G53" s="17"/>
      <c r="H53" s="25"/>
      <c r="I53" s="25"/>
      <c r="J53" s="25"/>
      <c r="K53" s="25"/>
      <c r="L53" s="25"/>
      <c r="M53" s="25"/>
      <c r="N53" s="25"/>
      <c r="O53" s="25"/>
      <c r="P53" s="25"/>
      <c r="Q53" s="25"/>
    </row>
    <row r="54" spans="1:17">
      <c r="A54" s="25"/>
      <c r="B54" s="16"/>
      <c r="C54" s="25"/>
      <c r="D54" s="25"/>
      <c r="E54" s="10"/>
      <c r="F54"/>
      <c r="G54" s="17"/>
      <c r="H54" s="25"/>
      <c r="I54" s="25"/>
      <c r="J54" s="25"/>
      <c r="K54" s="25"/>
      <c r="L54" s="25"/>
      <c r="M54" s="25"/>
      <c r="N54" s="25"/>
      <c r="O54" s="25"/>
      <c r="P54" s="25"/>
      <c r="Q54" s="25"/>
    </row>
    <row r="55" spans="1:17">
      <c r="A55" s="25"/>
      <c r="B55" s="16"/>
      <c r="C55" s="25"/>
      <c r="D55" s="25"/>
      <c r="E55" s="10"/>
      <c r="F55"/>
      <c r="G55" s="17"/>
      <c r="H55" s="25"/>
      <c r="I55" s="25"/>
      <c r="J55" s="25"/>
      <c r="K55" s="25"/>
      <c r="L55" s="25"/>
      <c r="M55" s="25"/>
      <c r="N55" s="25"/>
      <c r="O55" s="25"/>
      <c r="P55" s="25"/>
      <c r="Q55" s="25"/>
    </row>
    <row r="56" spans="1:17">
      <c r="A56" s="25"/>
      <c r="B56" s="4"/>
      <c r="C56" s="26"/>
      <c r="D56" s="26"/>
      <c r="E56" s="5"/>
      <c r="F56" s="6"/>
      <c r="G56" s="11"/>
      <c r="H56" s="25"/>
      <c r="I56" s="25"/>
      <c r="J56" s="25"/>
      <c r="K56" s="25"/>
      <c r="L56" s="25"/>
      <c r="M56" s="25"/>
      <c r="N56" s="25"/>
      <c r="O56" s="25"/>
      <c r="P56" s="25"/>
      <c r="Q56" s="25"/>
    </row>
    <row r="57" spans="1:17">
      <c r="A57" s="25"/>
      <c r="B57"/>
      <c r="C57"/>
      <c r="D57"/>
      <c r="E57" s="18">
        <f>SUBTOTAL(109,Lista3451317212529333741[Estimación])</f>
        <v>0</v>
      </c>
      <c r="F57"/>
      <c r="G57"/>
      <c r="H57" s="25"/>
      <c r="I57" s="25"/>
      <c r="J57" s="25"/>
      <c r="K57" s="25"/>
      <c r="L57" s="25"/>
      <c r="M57" s="25"/>
      <c r="N57" s="25"/>
      <c r="O57" s="25"/>
      <c r="P57" s="25"/>
      <c r="Q57" s="25"/>
    </row>
    <row r="58" spans="1:17">
      <c r="A58" s="25"/>
      <c r="B58" s="25"/>
      <c r="C58" s="25"/>
      <c r="D58" s="25"/>
      <c r="E58" s="25"/>
      <c r="F58" s="25"/>
      <c r="G58" s="25"/>
      <c r="H58" s="25"/>
      <c r="I58" s="25"/>
      <c r="J58" s="25"/>
      <c r="K58" s="25"/>
      <c r="L58" s="25"/>
      <c r="M58" s="25"/>
      <c r="N58" s="25"/>
      <c r="O58" s="25"/>
      <c r="P58" s="25"/>
      <c r="Q58" s="25"/>
    </row>
    <row r="59" spans="1:17">
      <c r="A59" s="25"/>
      <c r="B59" s="25"/>
      <c r="C59" s="25"/>
      <c r="D59" s="25"/>
      <c r="E59" s="25"/>
      <c r="F59" s="25"/>
      <c r="G59" s="25"/>
      <c r="H59" s="25"/>
      <c r="I59" s="25"/>
      <c r="J59" s="25"/>
      <c r="K59" s="25"/>
      <c r="L59" s="25"/>
      <c r="M59" s="25"/>
      <c r="N59" s="25"/>
      <c r="O59" s="25"/>
      <c r="P59" s="25"/>
      <c r="Q59" s="25"/>
    </row>
    <row r="60" spans="1:17">
      <c r="A60" s="25"/>
      <c r="B60" s="25"/>
      <c r="C60" s="25"/>
      <c r="D60" s="25"/>
      <c r="E60" s="25"/>
      <c r="F60" s="25"/>
      <c r="G60" s="25"/>
      <c r="H60" s="25"/>
      <c r="I60" s="25"/>
      <c r="J60" s="25"/>
      <c r="K60" s="25"/>
      <c r="L60" s="25"/>
      <c r="M60" s="25"/>
      <c r="N60" s="25"/>
      <c r="O60" s="25"/>
      <c r="P60" s="25"/>
      <c r="Q60" s="25"/>
    </row>
    <row r="61" spans="1:17">
      <c r="A61" s="25"/>
      <c r="B61" s="25"/>
      <c r="C61" s="25"/>
      <c r="D61" s="25"/>
      <c r="E61" s="25"/>
      <c r="F61" s="25"/>
      <c r="G61" s="25"/>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sheetData>
  <dataConsolidate/>
  <mergeCells count="9">
    <mergeCell ref="O1:Q1"/>
    <mergeCell ref="B2:E2"/>
    <mergeCell ref="B13:E13"/>
    <mergeCell ref="B22:E22"/>
    <mergeCell ref="B42:E42"/>
    <mergeCell ref="B1:E1"/>
    <mergeCell ref="F1:H1"/>
    <mergeCell ref="I1:K1"/>
    <mergeCell ref="L1:N1"/>
  </mergeCells>
  <conditionalFormatting sqref="C4">
    <cfRule type="expression" dxfId="27783" priority="1097">
      <formula>$F4="Vencida"</formula>
    </cfRule>
    <cfRule type="expression" dxfId="27782" priority="1098">
      <formula>$F4="Cancelada"</formula>
    </cfRule>
    <cfRule type="expression" dxfId="27781" priority="1099">
      <formula>$F4="Pausada"</formula>
    </cfRule>
    <cfRule type="expression" dxfId="27780" priority="1100">
      <formula>$F4="Para hoy"</formula>
    </cfRule>
    <cfRule type="expression" dxfId="27779" priority="1101">
      <formula>$F4="En curso"</formula>
    </cfRule>
    <cfRule type="expression" dxfId="27778" priority="1102">
      <formula>$F4="Completada"</formula>
    </cfRule>
    <cfRule type="expression" dxfId="27777" priority="1103">
      <formula>(#REF!=0)*(#REF!&lt;&gt;"")*(LEN(#REF!)=0)*(($F4="")+($F4="En curso"))</formula>
    </cfRule>
    <cfRule type="expression" dxfId="27776" priority="1104">
      <formula>(#REF!&lt;0)*(LEN(#REF!)=0)*(($F4="")+($F4="En curso"))</formula>
    </cfRule>
  </conditionalFormatting>
  <conditionalFormatting sqref="C6">
    <cfRule type="expression" dxfId="27775" priority="1556">
      <formula>#REF!="Vencida"</formula>
    </cfRule>
    <cfRule type="expression" dxfId="27774" priority="1557">
      <formula>#REF!="Cancelada"</formula>
    </cfRule>
    <cfRule type="expression" dxfId="27773" priority="1558">
      <formula>#REF!="Pausada"</formula>
    </cfRule>
    <cfRule type="expression" dxfId="27772" priority="1559">
      <formula>#REF!="Para hoy"</formula>
    </cfRule>
    <cfRule type="expression" dxfId="27771" priority="1560">
      <formula>#REF!="En curso"</formula>
    </cfRule>
    <cfRule type="expression" dxfId="27770" priority="1561">
      <formula>#REF!="Completada"</formula>
    </cfRule>
    <cfRule type="expression" dxfId="27769" priority="1562">
      <formula>(#REF!=0)*(#REF!&lt;&gt;"")*(LEN(#REF!)=0)*((#REF!="")+(#REF!="En curso"))</formula>
    </cfRule>
    <cfRule type="expression" dxfId="27768" priority="1563">
      <formula>(#REF!&lt;0)*(LEN(#REF!)=0)*((#REF!="")+(#REF!="En curso"))</formula>
    </cfRule>
  </conditionalFormatting>
  <conditionalFormatting sqref="C6">
    <cfRule type="expression" dxfId="27767" priority="1177">
      <formula>$F4="Vencida"</formula>
    </cfRule>
    <cfRule type="expression" dxfId="27766" priority="1178">
      <formula>$F4="Cancelada"</formula>
    </cfRule>
    <cfRule type="expression" dxfId="27765" priority="1179">
      <formula>$F4="Pausada"</formula>
    </cfRule>
    <cfRule type="expression" dxfId="27764" priority="1180">
      <formula>$F4="Para hoy"</formula>
    </cfRule>
    <cfRule type="expression" dxfId="27763" priority="1181">
      <formula>$F4="En curso"</formula>
    </cfRule>
    <cfRule type="expression" dxfId="27762" priority="1182">
      <formula>$F4="Completada"</formula>
    </cfRule>
    <cfRule type="expression" dxfId="27761" priority="1183">
      <formula>(#REF!=0)*(#REF!&lt;&gt;"")*(LEN(#REF!)=0)*(($F4="")+($F4="En curso"))</formula>
    </cfRule>
    <cfRule type="expression" dxfId="27760" priority="1184">
      <formula>(#REF!&lt;0)*(LEN(#REF!)=0)*(($F4="")+($F4="En curso"))</formula>
    </cfRule>
  </conditionalFormatting>
  <conditionalFormatting sqref="C7">
    <cfRule type="expression" dxfId="27759" priority="1237">
      <formula>#REF!="Vencida"</formula>
    </cfRule>
    <cfRule type="expression" dxfId="27758" priority="1238">
      <formula>#REF!="Cancelada"</formula>
    </cfRule>
    <cfRule type="expression" dxfId="27757" priority="1239">
      <formula>#REF!="Pausada"</formula>
    </cfRule>
    <cfRule type="expression" dxfId="27756" priority="1240">
      <formula>#REF!="Para hoy"</formula>
    </cfRule>
    <cfRule type="expression" dxfId="27755" priority="1241">
      <formula>#REF!="En curso"</formula>
    </cfRule>
  </conditionalFormatting>
  <conditionalFormatting sqref="C7">
    <cfRule type="expression" dxfId="27754" priority="1553">
      <formula>#REF!="Completada"</formula>
    </cfRule>
    <cfRule type="expression" dxfId="27753" priority="1554">
      <formula>(#REF!=0)*(#REF!&lt;&gt;"")*(LEN(#REF!)=0)*((#REF!="")+(#REF!="En curso"))</formula>
    </cfRule>
    <cfRule type="expression" dxfId="27752" priority="1555">
      <formula>(#REF!&lt;0)*(LEN(#REF!)=0)*((#REF!="")+(#REF!="En curso"))</formula>
    </cfRule>
  </conditionalFormatting>
  <conditionalFormatting sqref="C16">
    <cfRule type="expression" dxfId="27751" priority="1029">
      <formula>(#REF!=0)*(#REF!&lt;&gt;"")*(LEN(#REF!)=0)*((#REF!="")+(#REF!="En curso"))</formula>
    </cfRule>
    <cfRule type="expression" dxfId="27750" priority="1030">
      <formula>(#REF!&lt;0)*(LEN(#REF!)=0)*((#REF!="")+(#REF!="En curso"))</formula>
    </cfRule>
  </conditionalFormatting>
  <conditionalFormatting sqref="C16">
    <cfRule type="expression" dxfId="27749" priority="1006">
      <formula>#REF!="Vencida"</formula>
    </cfRule>
    <cfRule type="expression" dxfId="27748" priority="1007">
      <formula>#REF!="Cancelada"</formula>
    </cfRule>
    <cfRule type="expression" dxfId="27747" priority="1008">
      <formula>#REF!="Pausada"</formula>
    </cfRule>
    <cfRule type="expression" dxfId="27746" priority="1009">
      <formula>#REF!="Para hoy"</formula>
    </cfRule>
    <cfRule type="expression" dxfId="27745" priority="1010">
      <formula>#REF!="En curso"</formula>
    </cfRule>
    <cfRule type="expression" dxfId="27744" priority="1011">
      <formula>#REF!="Completada"</formula>
    </cfRule>
    <cfRule type="expression" dxfId="27743" priority="1012">
      <formula>(#REF!=0)*(#REF!&lt;&gt;"")*(LEN(#REF!)=0)*((#REF!="")+(#REF!="En curso"))</formula>
    </cfRule>
    <cfRule type="expression" dxfId="27742" priority="1013">
      <formula>(#REF!&lt;0)*(LEN(#REF!)=0)*((#REF!="")+(#REF!="En curso"))</formula>
    </cfRule>
  </conditionalFormatting>
  <conditionalFormatting sqref="C17 E17">
    <cfRule type="expression" dxfId="27741" priority="896">
      <formula>#REF!="Vencida"</formula>
    </cfRule>
    <cfRule type="expression" dxfId="27740" priority="897">
      <formula>#REF!="Cancelada"</formula>
    </cfRule>
    <cfRule type="expression" dxfId="27739" priority="898">
      <formula>#REF!="Pausada"</formula>
    </cfRule>
    <cfRule type="expression" dxfId="27738" priority="899">
      <formula>#REF!="Para hoy"</formula>
    </cfRule>
    <cfRule type="expression" dxfId="27737" priority="900">
      <formula>#REF!="En curso"</formula>
    </cfRule>
    <cfRule type="expression" dxfId="27736" priority="901">
      <formula>#REF!="Completada"</formula>
    </cfRule>
    <cfRule type="expression" dxfId="27735" priority="902">
      <formula>(#REF!=0)*(#REF!&lt;&gt;"")*(LEN(#REF!)=0)*((#REF!="")+(#REF!="En curso"))</formula>
    </cfRule>
    <cfRule type="expression" dxfId="27734" priority="903">
      <formula>(#REF!&lt;0)*(LEN(#REF!)=0)*((#REF!="")+(#REF!="En curso"))</formula>
    </cfRule>
  </conditionalFormatting>
  <conditionalFormatting sqref="C17">
    <cfRule type="expression" dxfId="27733" priority="872">
      <formula>#REF!="Vencida"</formula>
    </cfRule>
    <cfRule type="expression" dxfId="27732" priority="873">
      <formula>#REF!="Cancelada"</formula>
    </cfRule>
    <cfRule type="expression" dxfId="27731" priority="874">
      <formula>#REF!="Pausada"</formula>
    </cfRule>
    <cfRule type="expression" dxfId="27730" priority="875">
      <formula>#REF!="Para hoy"</formula>
    </cfRule>
    <cfRule type="expression" dxfId="27729" priority="876">
      <formula>#REF!="En curso"</formula>
    </cfRule>
    <cfRule type="expression" dxfId="27728" priority="877">
      <formula>#REF!="Completada"</formula>
    </cfRule>
    <cfRule type="expression" dxfId="27727" priority="878">
      <formula>(#REF!=0)*(#REF!&lt;&gt;"")*(LEN(#REF!)=0)*((#REF!="")+(#REF!="En curso"))</formula>
    </cfRule>
    <cfRule type="expression" dxfId="27726" priority="879">
      <formula>(#REF!&lt;0)*(LEN(#REF!)=0)*((#REF!="")+(#REF!="En curso"))</formula>
    </cfRule>
  </conditionalFormatting>
  <conditionalFormatting sqref="C18:C19 C47:C51 E9:F9 F15">
    <cfRule type="expression" dxfId="27725" priority="1321">
      <formula>$F9="Vencida"</formula>
    </cfRule>
    <cfRule type="expression" dxfId="27724" priority="1322">
      <formula>$F9="Cancelada"</formula>
    </cfRule>
    <cfRule type="expression" dxfId="27723" priority="1323">
      <formula>$F9="Pausada"</formula>
    </cfRule>
    <cfRule type="expression" dxfId="27722" priority="1324">
      <formula>$F9="Para hoy"</formula>
    </cfRule>
    <cfRule type="expression" dxfId="27721" priority="1325">
      <formula>$F9="En curso"</formula>
    </cfRule>
    <cfRule type="expression" dxfId="27720" priority="1326">
      <formula>$F9="Completada"</formula>
    </cfRule>
    <cfRule type="expression" dxfId="27719" priority="1327">
      <formula>(#REF!=0)*(#REF!&lt;&gt;"")*(LEN(#REF!)=0)*(($F9="")+($F9="En curso"))</formula>
    </cfRule>
    <cfRule type="expression" dxfId="27718" priority="1328">
      <formula>(#REF!&lt;0)*(LEN(#REF!)=0)*(($F9="")+($F9="En curso"))</formula>
    </cfRule>
  </conditionalFormatting>
  <conditionalFormatting sqref="C24 E24">
    <cfRule type="expression" dxfId="27717" priority="682">
      <formula>$F21="Vencida"</formula>
    </cfRule>
    <cfRule type="expression" dxfId="27716" priority="683">
      <formula>$F21="Cancelada"</formula>
    </cfRule>
    <cfRule type="expression" dxfId="27715" priority="684">
      <formula>$F21="Pausada"</formula>
    </cfRule>
    <cfRule type="expression" dxfId="27714" priority="685">
      <formula>$F21="Para hoy"</formula>
    </cfRule>
    <cfRule type="expression" dxfId="27713" priority="686">
      <formula>$F21="En curso"</formula>
    </cfRule>
    <cfRule type="expression" dxfId="27712" priority="687">
      <formula>$F21="Completada"</formula>
    </cfRule>
    <cfRule type="expression" dxfId="27711" priority="688">
      <formula>(#REF!=0)*(#REF!&lt;&gt;"")*(LEN(#REF!)=0)*(($F21="")+($F21="En curso"))</formula>
    </cfRule>
    <cfRule type="expression" dxfId="27710" priority="689">
      <formula>(#REF!&lt;0)*(LEN(#REF!)=0)*(($F21="")+($F21="En curso"))</formula>
    </cfRule>
  </conditionalFormatting>
  <conditionalFormatting sqref="C24">
    <cfRule type="expression" dxfId="27709" priority="666">
      <formula>$F24="Vencida"</formula>
    </cfRule>
    <cfRule type="expression" dxfId="27708" priority="667">
      <formula>$F24="Cancelada"</formula>
    </cfRule>
    <cfRule type="expression" dxfId="27707" priority="668">
      <formula>$F24="Pausada"</formula>
    </cfRule>
    <cfRule type="expression" dxfId="27706" priority="669">
      <formula>$F24="Para hoy"</formula>
    </cfRule>
    <cfRule type="expression" dxfId="27705" priority="670">
      <formula>$F24="En curso"</formula>
    </cfRule>
    <cfRule type="expression" dxfId="27704" priority="671">
      <formula>$F24="Completada"</formula>
    </cfRule>
    <cfRule type="expression" dxfId="27703" priority="672">
      <formula>(#REF!=0)*(#REF!&lt;&gt;"")*(LEN(#REF!)=0)*(($F24="")+($F24="En curso"))</formula>
    </cfRule>
    <cfRule type="expression" dxfId="27702" priority="673">
      <formula>(#REF!&lt;0)*(LEN(#REF!)=0)*(($F24="")+($F24="En curso"))</formula>
    </cfRule>
  </conditionalFormatting>
  <conditionalFormatting sqref="C25:C26">
    <cfRule type="expression" dxfId="27701" priority="594">
      <formula>$F22="Vencida"</formula>
    </cfRule>
    <cfRule type="expression" dxfId="27700" priority="595">
      <formula>$F22="Cancelada"</formula>
    </cfRule>
    <cfRule type="expression" dxfId="27699" priority="596">
      <formula>$F22="Pausada"</formula>
    </cfRule>
    <cfRule type="expression" dxfId="27698" priority="597">
      <formula>$F22="Para hoy"</formula>
    </cfRule>
    <cfRule type="expression" dxfId="27697" priority="598">
      <formula>$F22="En curso"</formula>
    </cfRule>
    <cfRule type="expression" dxfId="27696" priority="599">
      <formula>$F22="Completada"</formula>
    </cfRule>
    <cfRule type="expression" dxfId="27695" priority="600">
      <formula>(#REF!=0)*(#REF!&lt;&gt;"")*(LEN(#REF!)=0)*(($F22="")+($F22="En curso"))</formula>
    </cfRule>
    <cfRule type="expression" dxfId="27694" priority="601">
      <formula>(#REF!&lt;0)*(LEN(#REF!)=0)*(($F22="")+($F22="En curso"))</formula>
    </cfRule>
  </conditionalFormatting>
  <conditionalFormatting sqref="F4">
    <cfRule type="expression" dxfId="27693" priority="1045">
      <formula>(#REF!=0)*(#REF!&lt;&gt;"")*(LEN(#REF!)=0)*(($F4="")+($F4="En curso"))</formula>
    </cfRule>
    <cfRule type="expression" dxfId="27692" priority="1046">
      <formula>(#REF!&lt;0)*(LEN(#REF!)=0)*(($F4="")+($F4="En curso"))</formula>
    </cfRule>
  </conditionalFormatting>
  <conditionalFormatting sqref="F4:F5 F7:F8 F16:F18">
    <cfRule type="expression" dxfId="27691" priority="1039">
      <formula>$F4="Vencida"</formula>
    </cfRule>
    <cfRule type="expression" dxfId="27690" priority="1040">
      <formula>$F4="Cancelada"</formula>
    </cfRule>
    <cfRule type="expression" dxfId="27689" priority="1041">
      <formula>$F4="Pausada"</formula>
    </cfRule>
    <cfRule type="expression" dxfId="27688" priority="1042">
      <formula>$F4="Para hoy"</formula>
    </cfRule>
    <cfRule type="expression" dxfId="27687" priority="1043">
      <formula>$F4="En curso"</formula>
    </cfRule>
    <cfRule type="expression" dxfId="27686" priority="1044">
      <formula>$F4="Completada"</formula>
    </cfRule>
  </conditionalFormatting>
  <conditionalFormatting sqref="C27">
    <cfRule type="expression" dxfId="27685" priority="978">
      <formula>$F24="Vencida"</formula>
    </cfRule>
    <cfRule type="expression" dxfId="27684" priority="979">
      <formula>$F24="Cancelada"</formula>
    </cfRule>
    <cfRule type="expression" dxfId="27683" priority="980">
      <formula>$F24="Pausada"</formula>
    </cfRule>
    <cfRule type="expression" dxfId="27682" priority="981">
      <formula>$F24="Para hoy"</formula>
    </cfRule>
    <cfRule type="expression" dxfId="27681" priority="982">
      <formula>$F24="En curso"</formula>
    </cfRule>
    <cfRule type="expression" dxfId="27680" priority="983">
      <formula>$F24="Completada"</formula>
    </cfRule>
    <cfRule type="expression" dxfId="27679" priority="984">
      <formula>(#REF!=0)*(#REF!&lt;&gt;"")*(LEN(#REF!)=0)*(($F24="")+($F24="En curso"))</formula>
    </cfRule>
    <cfRule type="expression" dxfId="27678" priority="985">
      <formula>(#REF!&lt;0)*(LEN(#REF!)=0)*(($F24="")+($F24="En curso"))</formula>
    </cfRule>
  </conditionalFormatting>
  <conditionalFormatting sqref="C28">
    <cfRule type="expression" dxfId="27677" priority="1219">
      <formula>$F24="Vencida"</formula>
    </cfRule>
    <cfRule type="expression" dxfId="27676" priority="1220">
      <formula>$F24="Cancelada"</formula>
    </cfRule>
    <cfRule type="expression" dxfId="27675" priority="1221">
      <formula>$F24="Pausada"</formula>
    </cfRule>
    <cfRule type="expression" dxfId="27674" priority="1222">
      <formula>$F24="Para hoy"</formula>
    </cfRule>
    <cfRule type="expression" dxfId="27673" priority="1223">
      <formula>$F24="En curso"</formula>
    </cfRule>
    <cfRule type="expression" dxfId="27672" priority="1224">
      <formula>$F24="Completada"</formula>
    </cfRule>
    <cfRule type="expression" dxfId="27671" priority="1225">
      <formula>(#REF!=0)*(#REF!&lt;&gt;"")*(LEN(#REF!)=0)*(($F24="")+($F24="En curso"))</formula>
    </cfRule>
    <cfRule type="expression" dxfId="27670" priority="1226">
      <formula>(#REF!&lt;0)*(LEN(#REF!)=0)*(($F24="")+($F24="En curso"))</formula>
    </cfRule>
  </conditionalFormatting>
  <conditionalFormatting sqref="C29">
    <cfRule type="expression" dxfId="27669" priority="936">
      <formula>$F29="Vencida"</formula>
    </cfRule>
    <cfRule type="expression" dxfId="27668" priority="937">
      <formula>$F29="Cancelada"</formula>
    </cfRule>
    <cfRule type="expression" dxfId="27667" priority="938">
      <formula>$F29="Pausada"</formula>
    </cfRule>
    <cfRule type="expression" dxfId="27666" priority="939">
      <formula>$F29="Para hoy"</formula>
    </cfRule>
    <cfRule type="expression" dxfId="27665" priority="940">
      <formula>$F29="En curso"</formula>
    </cfRule>
    <cfRule type="expression" dxfId="27664" priority="941">
      <formula>$F29="Completada"</formula>
    </cfRule>
    <cfRule type="expression" dxfId="27663" priority="942">
      <formula>(#REF!=0)*(#REF!&lt;&gt;"")*(LEN(#REF!)=0)*(($F29="")+($F29="En curso"))</formula>
    </cfRule>
    <cfRule type="expression" dxfId="27662" priority="943">
      <formula>(#REF!&lt;0)*(LEN(#REF!)=0)*(($F29="")+($F29="En curso"))</formula>
    </cfRule>
  </conditionalFormatting>
  <conditionalFormatting sqref="C30:C31">
    <cfRule type="expression" dxfId="27661" priority="1145">
      <formula>$F27="Vencida"</formula>
    </cfRule>
    <cfRule type="expression" dxfId="27660" priority="1146">
      <formula>$F27="Cancelada"</formula>
    </cfRule>
    <cfRule type="expression" dxfId="27659" priority="1147">
      <formula>$F27="Pausada"</formula>
    </cfRule>
    <cfRule type="expression" dxfId="27658" priority="1148">
      <formula>$F27="Para hoy"</formula>
    </cfRule>
    <cfRule type="expression" dxfId="27657" priority="1149">
      <formula>$F27="En curso"</formula>
    </cfRule>
    <cfRule type="expression" dxfId="27656" priority="1150">
      <formula>$F27="Completada"</formula>
    </cfRule>
    <cfRule type="expression" dxfId="27655" priority="1151">
      <formula>(#REF!=0)*(#REF!&lt;&gt;"")*(LEN(#REF!)=0)*(($F27="")+($F27="En curso"))</formula>
    </cfRule>
    <cfRule type="expression" dxfId="27654" priority="1152">
      <formula>(#REF!&lt;0)*(LEN(#REF!)=0)*(($F27="")+($F27="En curso"))</formula>
    </cfRule>
  </conditionalFormatting>
  <conditionalFormatting sqref="C32">
    <cfRule type="expression" dxfId="27653" priority="1513">
      <formula>$F28="Vencida"</formula>
    </cfRule>
    <cfRule type="expression" dxfId="27652" priority="1514">
      <formula>$F28="Cancelada"</formula>
    </cfRule>
    <cfRule type="expression" dxfId="27651" priority="1515">
      <formula>$F28="Pausada"</formula>
    </cfRule>
    <cfRule type="expression" dxfId="27650" priority="1516">
      <formula>$F28="Para hoy"</formula>
    </cfRule>
    <cfRule type="expression" dxfId="27649" priority="1517">
      <formula>$F28="En curso"</formula>
    </cfRule>
    <cfRule type="expression" dxfId="27648" priority="1518">
      <formula>$F28="Completada"</formula>
    </cfRule>
    <cfRule type="expression" dxfId="27647" priority="1519">
      <formula>(#REF!=0)*(#REF!&lt;&gt;"")*(LEN(#REF!)=0)*(($F28="")+($F28="En curso"))</formula>
    </cfRule>
    <cfRule type="expression" dxfId="27646" priority="1520">
      <formula>(#REF!&lt;0)*(LEN(#REF!)=0)*(($F28="")+($F28="En curso"))</formula>
    </cfRule>
  </conditionalFormatting>
  <conditionalFormatting sqref="C33">
    <cfRule type="expression" dxfId="27645" priority="1489">
      <formula>$F28="Vencida"</formula>
    </cfRule>
    <cfRule type="expression" dxfId="27644" priority="1490">
      <formula>$F28="Cancelada"</formula>
    </cfRule>
    <cfRule type="expression" dxfId="27643" priority="1491">
      <formula>$F28="Pausada"</formula>
    </cfRule>
    <cfRule type="expression" dxfId="27642" priority="1492">
      <formula>$F28="Para hoy"</formula>
    </cfRule>
    <cfRule type="expression" dxfId="27641" priority="1493">
      <formula>$F28="En curso"</formula>
    </cfRule>
    <cfRule type="expression" dxfId="27640" priority="1494">
      <formula>$F28="Completada"</formula>
    </cfRule>
    <cfRule type="expression" dxfId="27639" priority="1495">
      <formula>(#REF!=0)*(#REF!&lt;&gt;"")*(LEN(#REF!)=0)*(($F28="")+($F28="En curso"))</formula>
    </cfRule>
    <cfRule type="expression" dxfId="27638" priority="1496">
      <formula>(#REF!&lt;0)*(LEN(#REF!)=0)*(($F28="")+($F28="En curso"))</formula>
    </cfRule>
  </conditionalFormatting>
  <conditionalFormatting sqref="C34">
    <cfRule type="expression" dxfId="27637" priority="1465">
      <formula>$F28="Vencida"</formula>
    </cfRule>
    <cfRule type="expression" dxfId="27636" priority="1466">
      <formula>$F28="Cancelada"</formula>
    </cfRule>
    <cfRule type="expression" dxfId="27635" priority="1467">
      <formula>$F28="Pausada"</formula>
    </cfRule>
    <cfRule type="expression" dxfId="27634" priority="1468">
      <formula>$F28="Para hoy"</formula>
    </cfRule>
    <cfRule type="expression" dxfId="27633" priority="1469">
      <formula>$F28="En curso"</formula>
    </cfRule>
    <cfRule type="expression" dxfId="27632" priority="1470">
      <formula>$F28="Completada"</formula>
    </cfRule>
    <cfRule type="expression" dxfId="27631" priority="1471">
      <formula>(#REF!=0)*(#REF!&lt;&gt;"")*(LEN(#REF!)=0)*(($F28="")+($F28="En curso"))</formula>
    </cfRule>
    <cfRule type="expression" dxfId="27630" priority="1472">
      <formula>(#REF!&lt;0)*(LEN(#REF!)=0)*(($F28="")+($F28="En curso"))</formula>
    </cfRule>
  </conditionalFormatting>
  <conditionalFormatting sqref="C35">
    <cfRule type="expression" dxfId="27629" priority="1425">
      <formula>$F28="Vencida"</formula>
    </cfRule>
    <cfRule type="expression" dxfId="27628" priority="1426">
      <formula>$F28="Cancelada"</formula>
    </cfRule>
    <cfRule type="expression" dxfId="27627" priority="1427">
      <formula>$F28="Pausada"</formula>
    </cfRule>
    <cfRule type="expression" dxfId="27626" priority="1428">
      <formula>$F28="Para hoy"</formula>
    </cfRule>
    <cfRule type="expression" dxfId="27625" priority="1429">
      <formula>$F28="En curso"</formula>
    </cfRule>
    <cfRule type="expression" dxfId="27624" priority="1430">
      <formula>$F28="Completada"</formula>
    </cfRule>
    <cfRule type="expression" dxfId="27623" priority="1431">
      <formula>(#REF!=0)*(#REF!&lt;&gt;"")*(LEN(#REF!)=0)*(($F28="")+($F28="En curso"))</formula>
    </cfRule>
    <cfRule type="expression" dxfId="27622" priority="1432">
      <formula>(#REF!&lt;0)*(LEN(#REF!)=0)*(($F28="")+($F28="En curso"))</formula>
    </cfRule>
  </conditionalFormatting>
  <conditionalFormatting sqref="C36">
    <cfRule type="expression" dxfId="27621" priority="864">
      <formula>$F36="Vencida"</formula>
    </cfRule>
    <cfRule type="expression" dxfId="27620" priority="865">
      <formula>$F36="Cancelada"</formula>
    </cfRule>
    <cfRule type="expression" dxfId="27619" priority="866">
      <formula>$F36="Pausada"</formula>
    </cfRule>
    <cfRule type="expression" dxfId="27618" priority="867">
      <formula>$F36="Para hoy"</formula>
    </cfRule>
    <cfRule type="expression" dxfId="27617" priority="868">
      <formula>$F36="En curso"</formula>
    </cfRule>
    <cfRule type="expression" dxfId="27616" priority="869">
      <formula>$F36="Completada"</formula>
    </cfRule>
    <cfRule type="expression" dxfId="27615" priority="870">
      <formula>(#REF!=0)*(#REF!&lt;&gt;"")*(LEN(#REF!)=0)*(($F36="")+($F36="En curso"))</formula>
    </cfRule>
    <cfRule type="expression" dxfId="27614" priority="871">
      <formula>(#REF!&lt;0)*(LEN(#REF!)=0)*(($F36="")+($F36="En curso"))</formula>
    </cfRule>
  </conditionalFormatting>
  <conditionalFormatting sqref="C44">
    <cfRule type="expression" dxfId="27613" priority="768">
      <formula>$F37="Vencida"</formula>
    </cfRule>
    <cfRule type="expression" dxfId="27612" priority="769">
      <formula>$F37="Cancelada"</formula>
    </cfRule>
    <cfRule type="expression" dxfId="27611" priority="770">
      <formula>$F37="Pausada"</formula>
    </cfRule>
    <cfRule type="expression" dxfId="27610" priority="771">
      <formula>$F37="Para hoy"</formula>
    </cfRule>
    <cfRule type="expression" dxfId="27609" priority="772">
      <formula>$F37="En curso"</formula>
    </cfRule>
    <cfRule type="expression" dxfId="27608" priority="773">
      <formula>$F37="Completada"</formula>
    </cfRule>
    <cfRule type="expression" dxfId="27607" priority="774">
      <formula>(#REF!=0)*(#REF!&lt;&gt;"")*(LEN(#REF!)=0)*(($F37="")+($F37="En curso"))</formula>
    </cfRule>
    <cfRule type="expression" dxfId="27606" priority="775">
      <formula>(#REF!&lt;0)*(LEN(#REF!)=0)*(($F37="")+($F37="En curso"))</formula>
    </cfRule>
  </conditionalFormatting>
  <conditionalFormatting sqref="C45">
    <cfRule type="expression" dxfId="27605" priority="824">
      <formula>$F45="Vencida"</formula>
    </cfRule>
    <cfRule type="expression" dxfId="27604" priority="825">
      <formula>$F45="Cancelada"</formula>
    </cfRule>
    <cfRule type="expression" dxfId="27603" priority="826">
      <formula>$F45="Pausada"</formula>
    </cfRule>
    <cfRule type="expression" dxfId="27602" priority="827">
      <formula>$F45="Para hoy"</formula>
    </cfRule>
    <cfRule type="expression" dxfId="27601" priority="828">
      <formula>$F45="En curso"</formula>
    </cfRule>
    <cfRule type="expression" dxfId="27600" priority="829">
      <formula>$F45="Completada"</formula>
    </cfRule>
    <cfRule type="expression" dxfId="27599" priority="830">
      <formula>(#REF!=0)*(#REF!&lt;&gt;"")*(LEN(#REF!)=0)*(($F45="")+($F45="En curso"))</formula>
    </cfRule>
    <cfRule type="expression" dxfId="27598" priority="831">
      <formula>(#REF!&lt;0)*(LEN(#REF!)=0)*(($F45="")+($F45="En curso"))</formula>
    </cfRule>
  </conditionalFormatting>
  <conditionalFormatting sqref="D11">
    <cfRule type="expression" dxfId="27597" priority="416">
      <formula>#REF!="Vencida"</formula>
    </cfRule>
    <cfRule type="expression" dxfId="27596" priority="417">
      <formula>#REF!="Cancelada"</formula>
    </cfRule>
    <cfRule type="expression" dxfId="27595" priority="418">
      <formula>#REF!="Pausada"</formula>
    </cfRule>
    <cfRule type="expression" dxfId="27594" priority="419">
      <formula>#REF!="Para hoy"</formula>
    </cfRule>
    <cfRule type="expression" dxfId="27593" priority="420">
      <formula>#REF!="En curso"</formula>
    </cfRule>
    <cfRule type="expression" dxfId="27592" priority="421">
      <formula>#REF!="Completada"</formula>
    </cfRule>
    <cfRule type="expression" dxfId="27591" priority="422">
      <formula>(#REF!=0)*(#REF!&lt;&gt;"")*(LEN(#REF!)=0)*((#REF!="")+(#REF!="En curso"))</formula>
    </cfRule>
    <cfRule type="expression" dxfId="27590" priority="423">
      <formula>(#REF!&lt;0)*(LEN(#REF!)=0)*((#REF!="")+(#REF!="En curso"))</formula>
    </cfRule>
  </conditionalFormatting>
  <conditionalFormatting sqref="D15">
    <cfRule type="expression" dxfId="27589" priority="424">
      <formula>$F29="Vencida"</formula>
    </cfRule>
    <cfRule type="expression" dxfId="27588" priority="425">
      <formula>$F29="Cancelada"</formula>
    </cfRule>
    <cfRule type="expression" dxfId="27587" priority="426">
      <formula>$F29="Pausada"</formula>
    </cfRule>
    <cfRule type="expression" dxfId="27586" priority="427">
      <formula>$F29="Para hoy"</formula>
    </cfRule>
    <cfRule type="expression" dxfId="27585" priority="428">
      <formula>$F29="En curso"</formula>
    </cfRule>
    <cfRule type="expression" dxfId="27584" priority="429">
      <formula>$F29="Completada"</formula>
    </cfRule>
    <cfRule type="expression" dxfId="27583" priority="430">
      <formula>(#REF!=0)*(#REF!&lt;&gt;"")*(LEN(#REF!)=0)*(($F29="")+($F29="En curso"))</formula>
    </cfRule>
    <cfRule type="expression" dxfId="27582" priority="431">
      <formula>(#REF!&lt;0)*(LEN(#REF!)=0)*(($F29="")+($F29="En curso"))</formula>
    </cfRule>
    <cfRule type="expression" dxfId="27581" priority="432">
      <formula>$F29="Vencida"</formula>
    </cfRule>
    <cfRule type="expression" dxfId="27580" priority="433">
      <formula>$F29="Cancelada"</formula>
    </cfRule>
    <cfRule type="expression" dxfId="27579" priority="434">
      <formula>$F29="Pausada"</formula>
    </cfRule>
    <cfRule type="expression" dxfId="27578" priority="435">
      <formula>$F29="Para hoy"</formula>
    </cfRule>
    <cfRule type="expression" dxfId="27577" priority="436">
      <formula>$F29="En curso"</formula>
    </cfRule>
    <cfRule type="expression" dxfId="27576" priority="437">
      <formula>$F29="Completada"</formula>
    </cfRule>
    <cfRule type="expression" dxfId="27575" priority="438">
      <formula>(#REF!=0)*(#REF!&lt;&gt;"")*(LEN(#REF!)=0)*(($F29="")+($F29="En curso"))</formula>
    </cfRule>
    <cfRule type="expression" dxfId="27574" priority="439">
      <formula>(#REF!&lt;0)*(LEN(#REF!)=0)*(($F29="")+($F29="En curso"))</formula>
    </cfRule>
  </conditionalFormatting>
  <conditionalFormatting sqref="D30:D34">
    <cfRule type="expression" dxfId="27573" priority="1159">
      <formula>(#REF!=0)*(#REF!&lt;&gt;"")*(LEN(#REF!)=0)*(($F56="")+($F56="En curso"))</formula>
    </cfRule>
    <cfRule type="expression" dxfId="27572" priority="1160">
      <formula>(#REF!&lt;0)*(LEN(#REF!)=0)*(($F56="")+($F56="En curso"))</formula>
    </cfRule>
  </conditionalFormatting>
  <conditionalFormatting sqref="D30:D35 D17">
    <cfRule type="expression" dxfId="27571" priority="1153">
      <formula>$F43="Vencida"</formula>
    </cfRule>
    <cfRule type="expression" dxfId="27570" priority="1154">
      <formula>$F43="Cancelada"</formula>
    </cfRule>
    <cfRule type="expression" dxfId="27569" priority="1155">
      <formula>$F43="Pausada"</formula>
    </cfRule>
    <cfRule type="expression" dxfId="27568" priority="1156">
      <formula>$F43="Para hoy"</formula>
    </cfRule>
    <cfRule type="expression" dxfId="27567" priority="1157">
      <formula>$F43="En curso"</formula>
    </cfRule>
    <cfRule type="expression" dxfId="27566" priority="1158">
      <formula>$F43="Completada"</formula>
    </cfRule>
  </conditionalFormatting>
  <conditionalFormatting sqref="D16">
    <cfRule type="expression" dxfId="27565" priority="1015">
      <formula>$F46="Vencida"</formula>
    </cfRule>
    <cfRule type="expression" dxfId="27564" priority="1016">
      <formula>$F46="Cancelada"</formula>
    </cfRule>
    <cfRule type="expression" dxfId="27563" priority="1017">
      <formula>$F46="Pausada"</formula>
    </cfRule>
    <cfRule type="expression" dxfId="27562" priority="1018">
      <formula>$F46="Para hoy"</formula>
    </cfRule>
    <cfRule type="expression" dxfId="27561" priority="1019">
      <formula>$F46="En curso"</formula>
    </cfRule>
    <cfRule type="expression" dxfId="27560" priority="1020">
      <formula>$F46="Completada"</formula>
    </cfRule>
  </conditionalFormatting>
  <conditionalFormatting sqref="D16">
    <cfRule type="expression" dxfId="27559" priority="1014">
      <formula>(#REF!=0)*(#REF!&lt;&gt;"")*(LEN(#REF!)=0)*(($F41="")+($F41="En curso"))</formula>
    </cfRule>
    <cfRule type="expression" dxfId="27558" priority="1021">
      <formula>(#REF!=0)*(#REF!&lt;&gt;"")*(LEN(#REF!)=0)*(($F46="")+($F46="En curso"))</formula>
    </cfRule>
    <cfRule type="expression" dxfId="27557" priority="1022">
      <formula>(#REF!&lt;0)*(LEN(#REF!)=0)*(($F46="")+($F46="En curso"))</formula>
    </cfRule>
  </conditionalFormatting>
  <conditionalFormatting sqref="D16">
    <cfRule type="expression" dxfId="27556" priority="988">
      <formula>$F41="Vencida"</formula>
    </cfRule>
    <cfRule type="expression" dxfId="27555" priority="989">
      <formula>$F41="Cancelada"</formula>
    </cfRule>
    <cfRule type="expression" dxfId="27554" priority="990">
      <formula>$F41="Pausada"</formula>
    </cfRule>
    <cfRule type="expression" dxfId="27553" priority="991">
      <formula>$F41="Para hoy"</formula>
    </cfRule>
    <cfRule type="expression" dxfId="27552" priority="992">
      <formula>$F41="En curso"</formula>
    </cfRule>
    <cfRule type="expression" dxfId="27551" priority="993">
      <formula>$F41="Completada"</formula>
    </cfRule>
    <cfRule type="expression" dxfId="27550" priority="995">
      <formula>(#REF!&lt;0)*(LEN(#REF!)=0)*(($F41="")+($F41="En curso"))</formula>
    </cfRule>
  </conditionalFormatting>
  <conditionalFormatting sqref="D17">
    <cfRule type="expression" dxfId="27549" priority="886">
      <formula>(#REF!=0)*(#REF!&lt;&gt;"")*(LEN(#REF!)=0)*(($F43="")+($F43="En curso"))</formula>
    </cfRule>
    <cfRule type="expression" dxfId="27548" priority="887">
      <formula>(#REF!&lt;0)*(LEN(#REF!)=0)*(($F43="")+($F43="En curso"))</formula>
    </cfRule>
    <cfRule type="expression" dxfId="27547" priority="888">
      <formula>$F48="Vencida"</formula>
    </cfRule>
    <cfRule type="expression" dxfId="27546" priority="889">
      <formula>$F48="Cancelada"</formula>
    </cfRule>
    <cfRule type="expression" dxfId="27545" priority="890">
      <formula>$F48="Pausada"</formula>
    </cfRule>
    <cfRule type="expression" dxfId="27544" priority="891">
      <formula>$F48="Para hoy"</formula>
    </cfRule>
    <cfRule type="expression" dxfId="27543" priority="892">
      <formula>$F48="En curso"</formula>
    </cfRule>
    <cfRule type="expression" dxfId="27542" priority="893">
      <formula>$F48="Completada"</formula>
    </cfRule>
    <cfRule type="expression" dxfId="27541" priority="894">
      <formula>(#REF!=0)*(#REF!&lt;&gt;"")*(LEN(#REF!)=0)*(($F48="")+($F48="En curso"))</formula>
    </cfRule>
    <cfRule type="expression" dxfId="27540" priority="895">
      <formula>(#REF!&lt;0)*(LEN(#REF!)=0)*(($F48="")+($F48="En curso"))</formula>
    </cfRule>
  </conditionalFormatting>
  <conditionalFormatting sqref="D18">
    <cfRule type="expression" dxfId="27539" priority="1377">
      <formula>$F43="Vencida"</formula>
    </cfRule>
    <cfRule type="expression" dxfId="27538" priority="1378">
      <formula>$F43="Cancelada"</formula>
    </cfRule>
    <cfRule type="expression" dxfId="27537" priority="1379">
      <formula>$F43="Pausada"</formula>
    </cfRule>
    <cfRule type="expression" dxfId="27536" priority="1380">
      <formula>$F43="Para hoy"</formula>
    </cfRule>
    <cfRule type="expression" dxfId="27535" priority="1381">
      <formula>$F43="En curso"</formula>
    </cfRule>
    <cfRule type="expression" dxfId="27534" priority="1382">
      <formula>$F43="Completada"</formula>
    </cfRule>
    <cfRule type="expression" dxfId="27533" priority="1383">
      <formula>(#REF!=0)*(#REF!&lt;&gt;"")*(LEN(#REF!)=0)*(($F43="")+($F43="En curso"))</formula>
    </cfRule>
    <cfRule type="expression" dxfId="27532" priority="1384">
      <formula>(#REF!&lt;0)*(LEN(#REF!)=0)*(($F43="")+($F43="En curso"))</formula>
    </cfRule>
  </conditionalFormatting>
  <conditionalFormatting sqref="D19">
    <cfRule type="expression" dxfId="27531" priority="1369">
      <formula>$F43="Vencida"</formula>
    </cfRule>
    <cfRule type="expression" dxfId="27530" priority="1370">
      <formula>$F43="Cancelada"</formula>
    </cfRule>
    <cfRule type="expression" dxfId="27529" priority="1371">
      <formula>$F43="Pausada"</formula>
    </cfRule>
    <cfRule type="expression" dxfId="27528" priority="1372">
      <formula>$F43="Para hoy"</formula>
    </cfRule>
    <cfRule type="expression" dxfId="27527" priority="1373">
      <formula>$F43="En curso"</formula>
    </cfRule>
    <cfRule type="expression" dxfId="27526" priority="1374">
      <formula>$F43="Completada"</formula>
    </cfRule>
    <cfRule type="expression" dxfId="27525" priority="1375">
      <formula>(#REF!=0)*(#REF!&lt;&gt;"")*(LEN(#REF!)=0)*(($F43="")+($F43="En curso"))</formula>
    </cfRule>
    <cfRule type="expression" dxfId="27524" priority="1376">
      <formula>(#REF!&lt;0)*(LEN(#REF!)=0)*(($F43="")+($F43="En curso"))</formula>
    </cfRule>
  </conditionalFormatting>
  <conditionalFormatting sqref="D24">
    <cfRule type="expression" dxfId="27523" priority="658">
      <formula>$F50="Vencida"</formula>
    </cfRule>
    <cfRule type="expression" dxfId="27522" priority="659">
      <formula>$F50="Cancelada"</formula>
    </cfRule>
    <cfRule type="expression" dxfId="27521" priority="660">
      <formula>$F50="Pausada"</formula>
    </cfRule>
    <cfRule type="expression" dxfId="27520" priority="661">
      <formula>$F50="Para hoy"</formula>
    </cfRule>
    <cfRule type="expression" dxfId="27519" priority="662">
      <formula>$F50="En curso"</formula>
    </cfRule>
    <cfRule type="expression" dxfId="27518" priority="663">
      <formula>$F50="Completada"</formula>
    </cfRule>
    <cfRule type="expression" dxfId="27517" priority="664">
      <formula>(#REF!=0)*(#REF!&lt;&gt;"")*(LEN(#REF!)=0)*(($F50="")+($F50="En curso"))</formula>
    </cfRule>
    <cfRule type="expression" dxfId="27516" priority="665">
      <formula>(#REF!&lt;0)*(LEN(#REF!)=0)*(($F50="")+($F50="En curso"))</formula>
    </cfRule>
    <cfRule type="expression" dxfId="27515" priority="674">
      <formula>$F50="Vencida"</formula>
    </cfRule>
    <cfRule type="expression" dxfId="27514" priority="675">
      <formula>$F50="Cancelada"</formula>
    </cfRule>
    <cfRule type="expression" dxfId="27513" priority="676">
      <formula>$F50="Pausada"</formula>
    </cfRule>
    <cfRule type="expression" dxfId="27512" priority="677">
      <formula>$F50="Para hoy"</formula>
    </cfRule>
    <cfRule type="expression" dxfId="27511" priority="678">
      <formula>$F50="En curso"</formula>
    </cfRule>
    <cfRule type="expression" dxfId="27510" priority="679">
      <formula>$F50="Completada"</formula>
    </cfRule>
    <cfRule type="expression" dxfId="27509" priority="680">
      <formula>(#REF!=0)*(#REF!&lt;&gt;"")*(LEN(#REF!)=0)*(($F50="")+($F50="En curso"))</formula>
    </cfRule>
    <cfRule type="expression" dxfId="27508" priority="681">
      <formula>(#REF!&lt;0)*(LEN(#REF!)=0)*(($F50="")+($F50="En curso"))</formula>
    </cfRule>
  </conditionalFormatting>
  <conditionalFormatting sqref="D25:D26">
    <cfRule type="expression" dxfId="27507" priority="610">
      <formula>$F47="Vencida"</formula>
    </cfRule>
    <cfRule type="expression" dxfId="27506" priority="611">
      <formula>$F47="Cancelada"</formula>
    </cfRule>
    <cfRule type="expression" dxfId="27505" priority="612">
      <formula>$F47="Pausada"</formula>
    </cfRule>
    <cfRule type="expression" dxfId="27504" priority="613">
      <formula>$F47="Para hoy"</formula>
    </cfRule>
    <cfRule type="expression" dxfId="27503" priority="614">
      <formula>$F47="En curso"</formula>
    </cfRule>
    <cfRule type="expression" dxfId="27502" priority="615">
      <formula>$F47="Completada"</formula>
    </cfRule>
    <cfRule type="expression" dxfId="27501" priority="616">
      <formula>(#REF!=0)*(#REF!&lt;&gt;"")*(LEN(#REF!)=0)*(($F47="")+($F47="En curso"))</formula>
    </cfRule>
    <cfRule type="expression" dxfId="27500" priority="617">
      <formula>(#REF!&lt;0)*(LEN(#REF!)=0)*(($F47="")+($F47="En curso"))</formula>
    </cfRule>
    <cfRule type="expression" dxfId="27499" priority="618">
      <formula>$F47="Vencida"</formula>
    </cfRule>
    <cfRule type="expression" dxfId="27498" priority="619">
      <formula>$F47="Cancelada"</formula>
    </cfRule>
    <cfRule type="expression" dxfId="27497" priority="620">
      <formula>$F47="Pausada"</formula>
    </cfRule>
    <cfRule type="expression" dxfId="27496" priority="621">
      <formula>$F47="Para hoy"</formula>
    </cfRule>
    <cfRule type="expression" dxfId="27495" priority="622">
      <formula>$F47="En curso"</formula>
    </cfRule>
    <cfRule type="expression" dxfId="27494" priority="623">
      <formula>$F47="Completada"</formula>
    </cfRule>
    <cfRule type="expression" dxfId="27493" priority="624">
      <formula>(#REF!=0)*(#REF!&lt;&gt;"")*(LEN(#REF!)=0)*(($F47="")+($F47="En curso"))</formula>
    </cfRule>
    <cfRule type="expression" dxfId="27492" priority="625">
      <formula>(#REF!&lt;0)*(LEN(#REF!)=0)*(($F47="")+($F47="En curso"))</formula>
    </cfRule>
  </conditionalFormatting>
  <conditionalFormatting sqref="D27">
    <cfRule type="expression" dxfId="27491" priority="946">
      <formula>$F57="Vencida"</formula>
    </cfRule>
    <cfRule type="expression" dxfId="27490" priority="947">
      <formula>$F57="Cancelada"</formula>
    </cfRule>
    <cfRule type="expression" dxfId="27489" priority="948">
      <formula>$F57="Pausada"</formula>
    </cfRule>
    <cfRule type="expression" dxfId="27488" priority="949">
      <formula>$F57="Para hoy"</formula>
    </cfRule>
    <cfRule type="expression" dxfId="27487" priority="950">
      <formula>$F57="En curso"</formula>
    </cfRule>
    <cfRule type="expression" dxfId="27486" priority="951">
      <formula>$F57="Completada"</formula>
    </cfRule>
    <cfRule type="expression" dxfId="27485" priority="952">
      <formula>(#REF!=0)*(#REF!&lt;&gt;"")*(LEN(#REF!)=0)*(($F57="")+($F57="En curso"))</formula>
    </cfRule>
    <cfRule type="expression" dxfId="27484" priority="953">
      <formula>(#REF!&lt;0)*(LEN(#REF!)=0)*(($F57="")+($F57="En curso"))</formula>
    </cfRule>
    <cfRule type="expression" dxfId="27483" priority="962">
      <formula>$F53="Vencida"</formula>
    </cfRule>
    <cfRule type="expression" dxfId="27482" priority="963">
      <formula>$F53="Cancelada"</formula>
    </cfRule>
    <cfRule type="expression" dxfId="27481" priority="964">
      <formula>$F53="Pausada"</formula>
    </cfRule>
    <cfRule type="expression" dxfId="27480" priority="965">
      <formula>$F53="Para hoy"</formula>
    </cfRule>
    <cfRule type="expression" dxfId="27479" priority="966">
      <formula>$F53="En curso"</formula>
    </cfRule>
    <cfRule type="expression" dxfId="27478" priority="967">
      <formula>$F53="Completada"</formula>
    </cfRule>
    <cfRule type="expression" dxfId="27477" priority="968">
      <formula>(#REF!=0)*(#REF!&lt;&gt;"")*(LEN(#REF!)=0)*(($F53="")+($F53="En curso"))</formula>
    </cfRule>
    <cfRule type="expression" dxfId="27476" priority="969">
      <formula>(#REF!&lt;0)*(LEN(#REF!)=0)*(($F53="")+($F53="En curso"))</formula>
    </cfRule>
  </conditionalFormatting>
  <conditionalFormatting sqref="D28">
    <cfRule type="expression" dxfId="27475" priority="1203">
      <formula>$F59="Vencida"</formula>
    </cfRule>
    <cfRule type="expression" dxfId="27474" priority="1204">
      <formula>$F59="Cancelada"</formula>
    </cfRule>
    <cfRule type="expression" dxfId="27473" priority="1205">
      <formula>$F59="Pausada"</formula>
    </cfRule>
    <cfRule type="expression" dxfId="27472" priority="1206">
      <formula>$F59="Para hoy"</formula>
    </cfRule>
    <cfRule type="expression" dxfId="27471" priority="1207">
      <formula>$F59="En curso"</formula>
    </cfRule>
    <cfRule type="expression" dxfId="27470" priority="1208">
      <formula>$F59="Completada"</formula>
    </cfRule>
    <cfRule type="expression" dxfId="27469" priority="1209">
      <formula>(#REF!=0)*(#REF!&lt;&gt;"")*(LEN(#REF!)=0)*(($F59="")+($F59="En curso"))</formula>
    </cfRule>
    <cfRule type="expression" dxfId="27468" priority="1210">
      <formula>(#REF!&lt;0)*(LEN(#REF!)=0)*(($F59="")+($F59="En curso"))</formula>
    </cfRule>
    <cfRule type="expression" dxfId="27467" priority="1227">
      <formula>#REF!="Vencida"</formula>
    </cfRule>
    <cfRule type="expression" dxfId="27466" priority="1228">
      <formula>#REF!="Cancelada"</formula>
    </cfRule>
    <cfRule type="expression" dxfId="27465" priority="1229">
      <formula>#REF!="Pausada"</formula>
    </cfRule>
    <cfRule type="expression" dxfId="27464" priority="1230">
      <formula>#REF!="Para hoy"</formula>
    </cfRule>
    <cfRule type="expression" dxfId="27463" priority="1231">
      <formula>#REF!="En curso"</formula>
    </cfRule>
    <cfRule type="expression" dxfId="27462" priority="1232">
      <formula>#REF!="Completada"</formula>
    </cfRule>
    <cfRule type="expression" dxfId="27461" priority="1233">
      <formula>(#REF!=0)*(#REF!&lt;&gt;"")*(LEN(#REF!)=0)*((#REF!="")+(#REF!="En curso"))</formula>
    </cfRule>
    <cfRule type="expression" dxfId="27460" priority="1234">
      <formula>(#REF!&lt;0)*(LEN(#REF!)=0)*((#REF!="")+(#REF!="En curso"))</formula>
    </cfRule>
  </conditionalFormatting>
  <conditionalFormatting sqref="D29">
    <cfRule type="expression" dxfId="27459" priority="920">
      <formula>#REF!="Vencida"</formula>
    </cfRule>
    <cfRule type="expression" dxfId="27458" priority="921">
      <formula>#REF!="Cancelada"</formula>
    </cfRule>
    <cfRule type="expression" dxfId="27457" priority="922">
      <formula>#REF!="Pausada"</formula>
    </cfRule>
    <cfRule type="expression" dxfId="27456" priority="923">
      <formula>#REF!="Para hoy"</formula>
    </cfRule>
    <cfRule type="expression" dxfId="27455" priority="924">
      <formula>#REF!="En curso"</formula>
    </cfRule>
    <cfRule type="expression" dxfId="27454" priority="925">
      <formula>#REF!="Completada"</formula>
    </cfRule>
    <cfRule type="expression" dxfId="27453" priority="926">
      <formula>(#REF!=0)*(#REF!&lt;&gt;"")*(LEN(#REF!)=0)*((#REF!="")+(#REF!="En curso"))</formula>
    </cfRule>
    <cfRule type="expression" dxfId="27452" priority="927">
      <formula>(#REF!&lt;0)*(LEN(#REF!)=0)*((#REF!="")+(#REF!="En curso"))</formula>
    </cfRule>
    <cfRule type="expression" dxfId="27451" priority="928">
      <formula>#REF!="Vencida"</formula>
    </cfRule>
    <cfRule type="expression" dxfId="27450" priority="929">
      <formula>#REF!="Cancelada"</formula>
    </cfRule>
    <cfRule type="expression" dxfId="27449" priority="930">
      <formula>#REF!="Pausada"</formula>
    </cfRule>
    <cfRule type="expression" dxfId="27448" priority="931">
      <formula>#REF!="Para hoy"</formula>
    </cfRule>
    <cfRule type="expression" dxfId="27447" priority="932">
      <formula>#REF!="En curso"</formula>
    </cfRule>
    <cfRule type="expression" dxfId="27446" priority="933">
      <formula>#REF!="Completada"</formula>
    </cfRule>
    <cfRule type="expression" dxfId="27445" priority="934">
      <formula>(#REF!=0)*(#REF!&lt;&gt;"")*(LEN(#REF!)=0)*((#REF!="")+(#REF!="En curso"))</formula>
    </cfRule>
    <cfRule type="expression" dxfId="27444" priority="935">
      <formula>(#REF!&lt;0)*(LEN(#REF!)=0)*((#REF!="")+(#REF!="En curso"))</formula>
    </cfRule>
  </conditionalFormatting>
  <conditionalFormatting sqref="D30:D34">
    <cfRule type="expression" dxfId="27443" priority="1169">
      <formula>$F60="Vencida"</formula>
    </cfRule>
    <cfRule type="expression" dxfId="27442" priority="1170">
      <formula>$F60="Cancelada"</formula>
    </cfRule>
    <cfRule type="expression" dxfId="27441" priority="1171">
      <formula>$F60="Pausada"</formula>
    </cfRule>
    <cfRule type="expression" dxfId="27440" priority="1172">
      <formula>$F60="Para hoy"</formula>
    </cfRule>
    <cfRule type="expression" dxfId="27439" priority="1173">
      <formula>$F60="En curso"</formula>
    </cfRule>
    <cfRule type="expression" dxfId="27438" priority="1174">
      <formula>$F60="Completada"</formula>
    </cfRule>
    <cfRule type="expression" dxfId="27437" priority="1175">
      <formula>(#REF!=0)*(#REF!&lt;&gt;"")*(LEN(#REF!)=0)*(($F60="")+($F60="En curso"))</formula>
    </cfRule>
    <cfRule type="expression" dxfId="27436" priority="1176">
      <formula>(#REF!&lt;0)*(LEN(#REF!)=0)*(($F60="")+($F60="En curso"))</formula>
    </cfRule>
  </conditionalFormatting>
  <conditionalFormatting sqref="D35">
    <cfRule type="expression" dxfId="27435" priority="1185">
      <formula>(#REF!=0)*(#REF!&lt;&gt;"")*(LEN(#REF!)=0)*(($F61="")+($F61="En curso"))</formula>
    </cfRule>
    <cfRule type="expression" dxfId="27434" priority="1186">
      <formula>(#REF!&lt;0)*(LEN(#REF!)=0)*(($F61="")+($F61="En curso"))</formula>
    </cfRule>
    <cfRule type="expression" dxfId="27433" priority="1393">
      <formula>$F57="Vencida"</formula>
    </cfRule>
    <cfRule type="expression" dxfId="27432" priority="1394">
      <formula>$F57="Cancelada"</formula>
    </cfRule>
    <cfRule type="expression" dxfId="27431" priority="1395">
      <formula>$F57="Pausada"</formula>
    </cfRule>
    <cfRule type="expression" dxfId="27430" priority="1396">
      <formula>$F57="Para hoy"</formula>
    </cfRule>
    <cfRule type="expression" dxfId="27429" priority="1397">
      <formula>$F57="En curso"</formula>
    </cfRule>
    <cfRule type="expression" dxfId="27428" priority="1398">
      <formula>$F57="Completada"</formula>
    </cfRule>
    <cfRule type="expression" dxfId="27427" priority="1399">
      <formula>(#REF!=0)*(#REF!&lt;&gt;"")*(LEN(#REF!)=0)*(($F57="")+($F57="En curso"))</formula>
    </cfRule>
    <cfRule type="expression" dxfId="27426" priority="1400">
      <formula>(#REF!&lt;0)*(LEN(#REF!)=0)*(($F57="")+($F57="En curso"))</formula>
    </cfRule>
  </conditionalFormatting>
  <conditionalFormatting sqref="D36">
    <cfRule type="expression" dxfId="27425" priority="840">
      <formula>#REF!="Vencida"</formula>
    </cfRule>
    <cfRule type="expression" dxfId="27424" priority="841">
      <formula>#REF!="Cancelada"</formula>
    </cfRule>
    <cfRule type="expression" dxfId="27423" priority="842">
      <formula>#REF!="Pausada"</formula>
    </cfRule>
    <cfRule type="expression" dxfId="27422" priority="843">
      <formula>#REF!="Para hoy"</formula>
    </cfRule>
    <cfRule type="expression" dxfId="27421" priority="844">
      <formula>#REF!="En curso"</formula>
    </cfRule>
    <cfRule type="expression" dxfId="27420" priority="845">
      <formula>#REF!="Completada"</formula>
    </cfRule>
    <cfRule type="expression" dxfId="27419" priority="846">
      <formula>(#REF!=0)*(#REF!&lt;&gt;"")*(LEN(#REF!)=0)*((#REF!="")+(#REF!="En curso"))</formula>
    </cfRule>
    <cfRule type="expression" dxfId="27418" priority="847">
      <formula>(#REF!&lt;0)*(LEN(#REF!)=0)*((#REF!="")+(#REF!="En curso"))</formula>
    </cfRule>
    <cfRule type="expression" dxfId="27417" priority="856">
      <formula>#REF!="Vencida"</formula>
    </cfRule>
    <cfRule type="expression" dxfId="27416" priority="857">
      <formula>#REF!="Cancelada"</formula>
    </cfRule>
    <cfRule type="expression" dxfId="27415" priority="858">
      <formula>#REF!="Pausada"</formula>
    </cfRule>
    <cfRule type="expression" dxfId="27414" priority="859">
      <formula>#REF!="Para hoy"</formula>
    </cfRule>
    <cfRule type="expression" dxfId="27413" priority="860">
      <formula>#REF!="En curso"</formula>
    </cfRule>
    <cfRule type="expression" dxfId="27412" priority="861">
      <formula>#REF!="Completada"</formula>
    </cfRule>
    <cfRule type="expression" dxfId="27411" priority="862">
      <formula>(#REF!=0)*(#REF!&lt;&gt;"")*(LEN(#REF!)=0)*((#REF!="")+(#REF!="En curso"))</formula>
    </cfRule>
    <cfRule type="expression" dxfId="27410" priority="863">
      <formula>(#REF!&lt;0)*(LEN(#REF!)=0)*((#REF!="")+(#REF!="En curso"))</formula>
    </cfRule>
  </conditionalFormatting>
  <conditionalFormatting sqref="D44">
    <cfRule type="expression" dxfId="27409" priority="752">
      <formula>$F70="Vencida"</formula>
    </cfRule>
    <cfRule type="expression" dxfId="27408" priority="753">
      <formula>$F70="Cancelada"</formula>
    </cfRule>
    <cfRule type="expression" dxfId="27407" priority="754">
      <formula>$F70="Pausada"</formula>
    </cfRule>
    <cfRule type="expression" dxfId="27406" priority="755">
      <formula>$F70="Para hoy"</formula>
    </cfRule>
    <cfRule type="expression" dxfId="27405" priority="756">
      <formula>$F70="En curso"</formula>
    </cfRule>
    <cfRule type="expression" dxfId="27404" priority="757">
      <formula>$F70="Completada"</formula>
    </cfRule>
    <cfRule type="expression" dxfId="27403" priority="758">
      <formula>(#REF!=0)*(#REF!&lt;&gt;"")*(LEN(#REF!)=0)*(($F70="")+($F70="En curso"))</formula>
    </cfRule>
    <cfRule type="expression" dxfId="27402" priority="759">
      <formula>(#REF!&lt;0)*(LEN(#REF!)=0)*(($F70="")+($F70="En curso"))</formula>
    </cfRule>
    <cfRule type="expression" dxfId="27401" priority="760">
      <formula>$F66="Vencida"</formula>
    </cfRule>
    <cfRule type="expression" dxfId="27400" priority="761">
      <formula>$F66="Cancelada"</formula>
    </cfRule>
    <cfRule type="expression" dxfId="27399" priority="762">
      <formula>$F66="Pausada"</formula>
    </cfRule>
    <cfRule type="expression" dxfId="27398" priority="763">
      <formula>$F66="Para hoy"</formula>
    </cfRule>
    <cfRule type="expression" dxfId="27397" priority="764">
      <formula>$F66="En curso"</formula>
    </cfRule>
    <cfRule type="expression" dxfId="27396" priority="765">
      <formula>$F66="Completada"</formula>
    </cfRule>
    <cfRule type="expression" dxfId="27395" priority="766">
      <formula>(#REF!=0)*(#REF!&lt;&gt;"")*(LEN(#REF!)=0)*(($F66="")+($F66="En curso"))</formula>
    </cfRule>
    <cfRule type="expression" dxfId="27394" priority="767">
      <formula>(#REF!&lt;0)*(LEN(#REF!)=0)*(($F66="")+($F66="En curso"))</formula>
    </cfRule>
  </conditionalFormatting>
  <conditionalFormatting sqref="D45">
    <cfRule type="expression" dxfId="27393" priority="800">
      <formula>#REF!="Vencida"</formula>
    </cfRule>
    <cfRule type="expression" dxfId="27392" priority="801">
      <formula>#REF!="Cancelada"</formula>
    </cfRule>
    <cfRule type="expression" dxfId="27391" priority="802">
      <formula>#REF!="Pausada"</formula>
    </cfRule>
    <cfRule type="expression" dxfId="27390" priority="803">
      <formula>#REF!="Para hoy"</formula>
    </cfRule>
    <cfRule type="expression" dxfId="27389" priority="804">
      <formula>#REF!="En curso"</formula>
    </cfRule>
    <cfRule type="expression" dxfId="27388" priority="805">
      <formula>#REF!="Completada"</formula>
    </cfRule>
    <cfRule type="expression" dxfId="27387" priority="806">
      <formula>(#REF!=0)*(#REF!&lt;&gt;"")*(LEN(#REF!)=0)*((#REF!="")+(#REF!="En curso"))</formula>
    </cfRule>
    <cfRule type="expression" dxfId="27386" priority="807">
      <formula>(#REF!&lt;0)*(LEN(#REF!)=0)*((#REF!="")+(#REF!="En curso"))</formula>
    </cfRule>
    <cfRule type="expression" dxfId="27385" priority="816">
      <formula>#REF!="Vencida"</formula>
    </cfRule>
    <cfRule type="expression" dxfId="27384" priority="817">
      <formula>#REF!="Cancelada"</formula>
    </cfRule>
    <cfRule type="expression" dxfId="27383" priority="818">
      <formula>#REF!="Pausada"</formula>
    </cfRule>
    <cfRule type="expression" dxfId="27382" priority="819">
      <formula>#REF!="Para hoy"</formula>
    </cfRule>
    <cfRule type="expression" dxfId="27381" priority="820">
      <formula>#REF!="En curso"</formula>
    </cfRule>
    <cfRule type="expression" dxfId="27380" priority="821">
      <formula>#REF!="Completada"</formula>
    </cfRule>
    <cfRule type="expression" dxfId="27379" priority="822">
      <formula>(#REF!=0)*(#REF!&lt;&gt;"")*(LEN(#REF!)=0)*((#REF!="")+(#REF!="En curso"))</formula>
    </cfRule>
    <cfRule type="expression" dxfId="27378" priority="823">
      <formula>(#REF!&lt;0)*(LEN(#REF!)=0)*((#REF!="")+(#REF!="En curso"))</formula>
    </cfRule>
  </conditionalFormatting>
  <conditionalFormatting sqref="D47:D48">
    <cfRule type="expression" dxfId="27377" priority="1261">
      <formula>$F73="Vencida"</formula>
    </cfRule>
    <cfRule type="expression" dxfId="27376" priority="1262">
      <formula>$F73="Cancelada"</formula>
    </cfRule>
    <cfRule type="expression" dxfId="27375" priority="1263">
      <formula>$F73="Pausada"</formula>
    </cfRule>
    <cfRule type="expression" dxfId="27374" priority="1264">
      <formula>$F73="Para hoy"</formula>
    </cfRule>
    <cfRule type="expression" dxfId="27373" priority="1265">
      <formula>$F73="En curso"</formula>
    </cfRule>
    <cfRule type="expression" dxfId="27372" priority="1266">
      <formula>$F73="Completada"</formula>
    </cfRule>
    <cfRule type="expression" dxfId="27371" priority="1267">
      <formula>(#REF!=0)*(#REF!&lt;&gt;"")*(LEN(#REF!)=0)*(($F73="")+($F73="En curso"))</formula>
    </cfRule>
    <cfRule type="expression" dxfId="27370" priority="1268">
      <formula>(#REF!&lt;0)*(LEN(#REF!)=0)*(($F73="")+($F73="En curso"))</formula>
    </cfRule>
    <cfRule type="expression" dxfId="27369" priority="1401">
      <formula>$F62="Vencida"</formula>
    </cfRule>
    <cfRule type="expression" dxfId="27368" priority="1402">
      <formula>$F62="Cancelada"</formula>
    </cfRule>
    <cfRule type="expression" dxfId="27367" priority="1403">
      <formula>$F62="Pausada"</formula>
    </cfRule>
    <cfRule type="expression" dxfId="27366" priority="1404">
      <formula>$F62="Para hoy"</formula>
    </cfRule>
    <cfRule type="expression" dxfId="27365" priority="1405">
      <formula>$F62="En curso"</formula>
    </cfRule>
    <cfRule type="expression" dxfId="27364" priority="1406">
      <formula>$F62="Completada"</formula>
    </cfRule>
    <cfRule type="expression" dxfId="27363" priority="1407">
      <formula>(#REF!=0)*(#REF!&lt;&gt;"")*(LEN(#REF!)=0)*(($F62="")+($F62="En curso"))</formula>
    </cfRule>
    <cfRule type="expression" dxfId="27362" priority="1408">
      <formula>(#REF!&lt;0)*(LEN(#REF!)=0)*(($F62="")+($F62="En curso"))</formula>
    </cfRule>
  </conditionalFormatting>
  <conditionalFormatting sqref="D49">
    <cfRule type="expression" dxfId="27361" priority="1361">
      <formula>$F55="Vencida"</formula>
    </cfRule>
    <cfRule type="expression" dxfId="27360" priority="1362">
      <formula>$F55="Cancelada"</formula>
    </cfRule>
    <cfRule type="expression" dxfId="27359" priority="1363">
      <formula>$F55="Pausada"</formula>
    </cfRule>
    <cfRule type="expression" dxfId="27358" priority="1364">
      <formula>$F55="Para hoy"</formula>
    </cfRule>
    <cfRule type="expression" dxfId="27357" priority="1365">
      <formula>$F55="En curso"</formula>
    </cfRule>
    <cfRule type="expression" dxfId="27356" priority="1366">
      <formula>$F55="Completada"</formula>
    </cfRule>
    <cfRule type="expression" dxfId="27355" priority="1367">
      <formula>(#REF!=0)*(#REF!&lt;&gt;"")*(LEN(#REF!)=0)*(($F55="")+($F55="En curso"))</formula>
    </cfRule>
    <cfRule type="expression" dxfId="27354" priority="1368">
      <formula>(#REF!&lt;0)*(LEN(#REF!)=0)*(($F55="")+($F55="En curso"))</formula>
    </cfRule>
  </conditionalFormatting>
  <conditionalFormatting sqref="D50:D52">
    <cfRule type="expression" dxfId="27353" priority="1353">
      <formula>$F42="Vencida"</formula>
    </cfRule>
    <cfRule type="expression" dxfId="27352" priority="1354">
      <formula>$F42="Cancelada"</formula>
    </cfRule>
    <cfRule type="expression" dxfId="27351" priority="1355">
      <formula>$F42="Pausada"</formula>
    </cfRule>
    <cfRule type="expression" dxfId="27350" priority="1356">
      <formula>$F42="Para hoy"</formula>
    </cfRule>
    <cfRule type="expression" dxfId="27349" priority="1357">
      <formula>$F42="En curso"</formula>
    </cfRule>
    <cfRule type="expression" dxfId="27348" priority="1358">
      <formula>$F42="Completada"</formula>
    </cfRule>
    <cfRule type="expression" dxfId="27347" priority="1359">
      <formula>(#REF!=0)*(#REF!&lt;&gt;"")*(LEN(#REF!)=0)*(($F42="")+($F42="En curso"))</formula>
    </cfRule>
    <cfRule type="expression" dxfId="27346" priority="1360">
      <formula>(#REF!&lt;0)*(LEN(#REF!)=0)*(($F42="")+($F42="En curso"))</formula>
    </cfRule>
  </conditionalFormatting>
  <conditionalFormatting sqref="E4">
    <cfRule type="expression" dxfId="27345" priority="578">
      <formula>#REF!="Vencida"</formula>
    </cfRule>
    <cfRule type="expression" dxfId="27344" priority="579">
      <formula>#REF!="Cancelada"</formula>
    </cfRule>
    <cfRule type="expression" dxfId="27343" priority="580">
      <formula>#REF!="Pausada"</formula>
    </cfRule>
    <cfRule type="expression" dxfId="27342" priority="581">
      <formula>#REF!="Para hoy"</formula>
    </cfRule>
    <cfRule type="expression" dxfId="27341" priority="582">
      <formula>#REF!="En curso"</formula>
    </cfRule>
    <cfRule type="expression" dxfId="27340" priority="583">
      <formula>#REF!="Completada"</formula>
    </cfRule>
    <cfRule type="expression" dxfId="27339" priority="584">
      <formula>(#REF!=0)*(#REF!&lt;&gt;"")*(LEN(#REF!)=0)*((#REF!="")+(#REF!="En curso"))</formula>
    </cfRule>
    <cfRule type="expression" dxfId="27338" priority="585">
      <formula>(#REF!&lt;0)*(LEN(#REF!)=0)*((#REF!="")+(#REF!="En curso"))</formula>
    </cfRule>
    <cfRule type="expression" dxfId="27337" priority="586">
      <formula>#REF!="Vencida"</formula>
    </cfRule>
    <cfRule type="expression" dxfId="27336" priority="587">
      <formula>#REF!="Cancelada"</formula>
    </cfRule>
    <cfRule type="expression" dxfId="27335" priority="588">
      <formula>#REF!="Pausada"</formula>
    </cfRule>
    <cfRule type="expression" dxfId="27334" priority="589">
      <formula>#REF!="Para hoy"</formula>
    </cfRule>
    <cfRule type="expression" dxfId="27333" priority="590">
      <formula>#REF!="En curso"</formula>
    </cfRule>
    <cfRule type="expression" dxfId="27332" priority="591">
      <formula>#REF!="Completada"</formula>
    </cfRule>
    <cfRule type="expression" dxfId="27331" priority="592">
      <formula>(#REF!=0)*(#REF!&lt;&gt;"")*(LEN(#REF!)=0)*((#REF!="")+(#REF!="En curso"))</formula>
    </cfRule>
    <cfRule type="expression" dxfId="27330" priority="593">
      <formula>(#REF!&lt;0)*(LEN(#REF!)=0)*((#REF!="")+(#REF!="En curso"))</formula>
    </cfRule>
  </conditionalFormatting>
  <conditionalFormatting sqref="E11 F19 F27 F29 F44:F47 F49:F51 F6 E4:E6">
    <cfRule type="expression" dxfId="27329" priority="1337">
      <formula>$F4="Vencida"</formula>
    </cfRule>
    <cfRule type="expression" dxfId="27328" priority="1338">
      <formula>$F4="Cancelada"</formula>
    </cfRule>
    <cfRule type="expression" dxfId="27327" priority="1339">
      <formula>$F4="Pausada"</formula>
    </cfRule>
    <cfRule type="expression" dxfId="27326" priority="1340">
      <formula>$F4="Para hoy"</formula>
    </cfRule>
    <cfRule type="expression" dxfId="27325" priority="1341">
      <formula>$F4="En curso"</formula>
    </cfRule>
    <cfRule type="expression" dxfId="27324" priority="1342">
      <formula>$F4="Completada"</formula>
    </cfRule>
    <cfRule type="expression" dxfId="27323" priority="1343">
      <formula>(#REF!=0)*(#REF!&lt;&gt;"")*(LEN(#REF!)=0)*(($F4="")+($F4="En curso"))</formula>
    </cfRule>
    <cfRule type="expression" dxfId="27322" priority="1344">
      <formula>(#REF!&lt;0)*(LEN(#REF!)=0)*(($F4="")+($F4="En curso"))</formula>
    </cfRule>
  </conditionalFormatting>
  <conditionalFormatting sqref="E15">
    <cfRule type="expression" dxfId="27321" priority="440">
      <formula>$F12="Vencida"</formula>
    </cfRule>
    <cfRule type="expression" dxfId="27320" priority="441">
      <formula>$F12="Cancelada"</formula>
    </cfRule>
    <cfRule type="expression" dxfId="27319" priority="442">
      <formula>$F12="Pausada"</formula>
    </cfRule>
    <cfRule type="expression" dxfId="27318" priority="443">
      <formula>$F12="Para hoy"</formula>
    </cfRule>
    <cfRule type="expression" dxfId="27317" priority="444">
      <formula>$F12="En curso"</formula>
    </cfRule>
    <cfRule type="expression" dxfId="27316" priority="445">
      <formula>$F12="Completada"</formula>
    </cfRule>
    <cfRule type="expression" dxfId="27315" priority="446">
      <formula>(#REF!=0)*(#REF!&lt;&gt;"")*(LEN(#REF!)=0)*(($F12="")+($F12="En curso"))</formula>
    </cfRule>
    <cfRule type="expression" dxfId="27314" priority="447">
      <formula>(#REF!&lt;0)*(LEN(#REF!)=0)*(($F12="")+($F12="En curso"))</formula>
    </cfRule>
  </conditionalFormatting>
  <conditionalFormatting sqref="C16">
    <cfRule type="expression" dxfId="27313" priority="904">
      <formula>#REF!="Vencida"</formula>
    </cfRule>
    <cfRule type="expression" dxfId="27312" priority="905">
      <formula>#REF!="Cancelada"</formula>
    </cfRule>
    <cfRule type="expression" dxfId="27311" priority="906">
      <formula>#REF!="Pausada"</formula>
    </cfRule>
    <cfRule type="expression" dxfId="27310" priority="907">
      <formula>#REF!="Para hoy"</formula>
    </cfRule>
    <cfRule type="expression" dxfId="27309" priority="908">
      <formula>#REF!="En curso"</formula>
    </cfRule>
    <cfRule type="expression" dxfId="27308" priority="909">
      <formula>#REF!="Completada"</formula>
    </cfRule>
  </conditionalFormatting>
  <conditionalFormatting sqref="E17">
    <cfRule type="expression" dxfId="27307" priority="910">
      <formula>(#REF!=0)*(#REF!&lt;&gt;"")*(LEN(#REF!)=0)*((#REF!="")+(#REF!="En curso"))</formula>
    </cfRule>
    <cfRule type="expression" dxfId="27306" priority="911">
      <formula>(#REF!&lt;0)*(LEN(#REF!)=0)*((#REF!="")+(#REF!="En curso"))</formula>
    </cfRule>
  </conditionalFormatting>
  <conditionalFormatting sqref="E18:E19">
    <cfRule type="expression" dxfId="27305" priority="1311">
      <formula>(#REF!=0)*(#REF!&lt;&gt;"")*(LEN(#REF!)=0)*(($F18="")+($F18="En curso"))</formula>
    </cfRule>
    <cfRule type="expression" dxfId="27304" priority="1312">
      <formula>(#REF!&lt;0)*(LEN(#REF!)=0)*(($F18="")+($F18="En curso"))</formula>
    </cfRule>
  </conditionalFormatting>
  <conditionalFormatting sqref="E18:E20">
    <cfRule type="expression" dxfId="27303" priority="1303">
      <formula>$F18="Vencida"</formula>
    </cfRule>
    <cfRule type="expression" dxfId="27302" priority="1304">
      <formula>$F18="Cancelada"</formula>
    </cfRule>
    <cfRule type="expression" dxfId="27301" priority="1305">
      <formula>$F18="Pausada"</formula>
    </cfRule>
    <cfRule type="expression" dxfId="27300" priority="1306">
      <formula>$F18="Para hoy"</formula>
    </cfRule>
    <cfRule type="expression" dxfId="27299" priority="1307">
      <formula>$F18="En curso"</formula>
    </cfRule>
    <cfRule type="expression" dxfId="27298" priority="1308">
      <formula>$F18="Completada"</formula>
    </cfRule>
  </conditionalFormatting>
  <conditionalFormatting sqref="E20">
    <cfRule type="expression" dxfId="27297" priority="1309">
      <formula>(#REF!=0)*(#REF!&lt;&gt;"")*(LEN(#REF!)=0)*(($F20="")+($F20="En curso"))</formula>
    </cfRule>
    <cfRule type="expression" dxfId="27296" priority="1310">
      <formula>(#REF!&lt;0)*(LEN(#REF!)=0)*(($F20="")+($F20="En curso"))</formula>
    </cfRule>
  </conditionalFormatting>
  <conditionalFormatting sqref="E24">
    <cfRule type="expression" dxfId="27295" priority="650">
      <formula>$F20="Vencida"</formula>
    </cfRule>
    <cfRule type="expression" dxfId="27294" priority="651">
      <formula>$F20="Cancelada"</formula>
    </cfRule>
    <cfRule type="expression" dxfId="27293" priority="652">
      <formula>$F20="Pausada"</formula>
    </cfRule>
    <cfRule type="expression" dxfId="27292" priority="653">
      <formula>$F20="Para hoy"</formula>
    </cfRule>
    <cfRule type="expression" dxfId="27291" priority="654">
      <formula>$F20="En curso"</formula>
    </cfRule>
    <cfRule type="expression" dxfId="27290" priority="655">
      <formula>$F20="Completada"</formula>
    </cfRule>
    <cfRule type="expression" dxfId="27289" priority="656">
      <formula>(#REF!=0)*(#REF!&lt;&gt;"")*(LEN(#REF!)=0)*(($F20="")+($F20="En curso"))</formula>
    </cfRule>
    <cfRule type="expression" dxfId="27288" priority="657">
      <formula>(#REF!&lt;0)*(LEN(#REF!)=0)*(($F20="")+($F20="En curso"))</formula>
    </cfRule>
  </conditionalFormatting>
  <conditionalFormatting sqref="E25">
    <cfRule type="expression" dxfId="27287" priority="626">
      <formula>$F22="Vencida"</formula>
    </cfRule>
    <cfRule type="expression" dxfId="27286" priority="627">
      <formula>$F22="Cancelada"</formula>
    </cfRule>
    <cfRule type="expression" dxfId="27285" priority="628">
      <formula>$F22="Pausada"</formula>
    </cfRule>
    <cfRule type="expression" dxfId="27284" priority="629">
      <formula>$F22="Para hoy"</formula>
    </cfRule>
    <cfRule type="expression" dxfId="27283" priority="630">
      <formula>$F22="En curso"</formula>
    </cfRule>
    <cfRule type="expression" dxfId="27282" priority="631">
      <formula>$F22="Completada"</formula>
    </cfRule>
    <cfRule type="expression" dxfId="27281" priority="632">
      <formula>(#REF!=0)*(#REF!&lt;&gt;"")*(LEN(#REF!)=0)*(($F22="")+($F22="En curso"))</formula>
    </cfRule>
    <cfRule type="expression" dxfId="27280" priority="633">
      <formula>(#REF!&lt;0)*(LEN(#REF!)=0)*(($F22="")+($F22="En curso"))</formula>
    </cfRule>
  </conditionalFormatting>
  <conditionalFormatting sqref="E26">
    <cfRule type="expression" dxfId="27279" priority="1031">
      <formula>$F22="Vencida"</formula>
    </cfRule>
    <cfRule type="expression" dxfId="27278" priority="1032">
      <formula>$F22="Cancelada"</formula>
    </cfRule>
    <cfRule type="expression" dxfId="27277" priority="1033">
      <formula>$F22="Pausada"</formula>
    </cfRule>
    <cfRule type="expression" dxfId="27276" priority="1034">
      <formula>$F22="Para hoy"</formula>
    </cfRule>
    <cfRule type="expression" dxfId="27275" priority="1035">
      <formula>$F22="En curso"</formula>
    </cfRule>
    <cfRule type="expression" dxfId="27274" priority="1036">
      <formula>$F22="Completada"</formula>
    </cfRule>
    <cfRule type="expression" dxfId="27273" priority="1037">
      <formula>(#REF!=0)*(#REF!&lt;&gt;"")*(LEN(#REF!)=0)*(($F22="")+($F22="En curso"))</formula>
    </cfRule>
    <cfRule type="expression" dxfId="27272" priority="1038">
      <formula>(#REF!&lt;0)*(LEN(#REF!)=0)*(($F22="")+($F22="En curso"))</formula>
    </cfRule>
    <cfRule type="expression" dxfId="27271" priority="1047">
      <formula>$F23="Vencida"</formula>
    </cfRule>
    <cfRule type="expression" dxfId="27270" priority="1048">
      <formula>$F23="Cancelada"</formula>
    </cfRule>
    <cfRule type="expression" dxfId="27269" priority="1049">
      <formula>$F23="Pausada"</formula>
    </cfRule>
    <cfRule type="expression" dxfId="27268" priority="1050">
      <formula>$F23="Para hoy"</formula>
    </cfRule>
    <cfRule type="expression" dxfId="27267" priority="1051">
      <formula>$F23="En curso"</formula>
    </cfRule>
    <cfRule type="expression" dxfId="27266" priority="1052">
      <formula>$F23="Completada"</formula>
    </cfRule>
    <cfRule type="expression" dxfId="27265" priority="1053">
      <formula>(#REF!=0)*(#REF!&lt;&gt;"")*(LEN(#REF!)=0)*(($F23="")+($F23="En curso"))</formula>
    </cfRule>
    <cfRule type="expression" dxfId="27264" priority="1054">
      <formula>(#REF!&lt;0)*(LEN(#REF!)=0)*(($F23="")+($F23="En curso"))</formula>
    </cfRule>
  </conditionalFormatting>
  <conditionalFormatting sqref="E27">
    <cfRule type="expression" dxfId="27263" priority="954">
      <formula>$F24="Vencida"</formula>
    </cfRule>
    <cfRule type="expression" dxfId="27262" priority="955">
      <formula>$F24="Cancelada"</formula>
    </cfRule>
    <cfRule type="expression" dxfId="27261" priority="956">
      <formula>$F24="Pausada"</formula>
    </cfRule>
    <cfRule type="expression" dxfId="27260" priority="957">
      <formula>$F24="Para hoy"</formula>
    </cfRule>
    <cfRule type="expression" dxfId="27259" priority="958">
      <formula>$F24="En curso"</formula>
    </cfRule>
    <cfRule type="expression" dxfId="27258" priority="959">
      <formula>$F24="Completada"</formula>
    </cfRule>
    <cfRule type="expression" dxfId="27257" priority="960">
      <formula>(#REF!=0)*(#REF!&lt;&gt;"")*(LEN(#REF!)=0)*(($F24="")+($F24="En curso"))</formula>
    </cfRule>
    <cfRule type="expression" dxfId="27256" priority="961">
      <formula>(#REF!&lt;0)*(LEN(#REF!)=0)*(($F24="")+($F24="En curso"))</formula>
    </cfRule>
    <cfRule type="expression" dxfId="27255" priority="970">
      <formula>$F24="Vencida"</formula>
    </cfRule>
    <cfRule type="expression" dxfId="27254" priority="971">
      <formula>$F24="Cancelada"</formula>
    </cfRule>
    <cfRule type="expression" dxfId="27253" priority="972">
      <formula>$F24="Pausada"</formula>
    </cfRule>
    <cfRule type="expression" dxfId="27252" priority="973">
      <formula>$F24="Para hoy"</formula>
    </cfRule>
    <cfRule type="expression" dxfId="27251" priority="974">
      <formula>$F24="En curso"</formula>
    </cfRule>
    <cfRule type="expression" dxfId="27250" priority="975">
      <formula>$F24="Completada"</formula>
    </cfRule>
    <cfRule type="expression" dxfId="27249" priority="976">
      <formula>(#REF!=0)*(#REF!&lt;&gt;"")*(LEN(#REF!)=0)*(($F24="")+($F24="En curso"))</formula>
    </cfRule>
    <cfRule type="expression" dxfId="27248" priority="977">
      <formula>(#REF!&lt;0)*(LEN(#REF!)=0)*(($F24="")+($F24="En curso"))</formula>
    </cfRule>
  </conditionalFormatting>
  <conditionalFormatting sqref="E28">
    <cfRule type="expression" dxfId="27247" priority="1201">
      <formula>(#REF!=0)*(#REF!&lt;&gt;"")*(LEN(#REF!)=0)*(($F28="")+($F28="En curso"))</formula>
    </cfRule>
    <cfRule type="expression" dxfId="27246" priority="1202">
      <formula>(#REF!&lt;0)*(LEN(#REF!)=0)*(($F28="")+($F28="En curso"))</formula>
    </cfRule>
    <cfRule type="expression" dxfId="27245" priority="1211">
      <formula>$F25="Vencida"</formula>
    </cfRule>
    <cfRule type="expression" dxfId="27244" priority="1212">
      <formula>$F25="Cancelada"</formula>
    </cfRule>
    <cfRule type="expression" dxfId="27243" priority="1213">
      <formula>$F25="Pausada"</formula>
    </cfRule>
    <cfRule type="expression" dxfId="27242" priority="1214">
      <formula>$F25="Para hoy"</formula>
    </cfRule>
    <cfRule type="expression" dxfId="27241" priority="1215">
      <formula>$F25="En curso"</formula>
    </cfRule>
    <cfRule type="expression" dxfId="27240" priority="1216">
      <formula>$F25="Completada"</formula>
    </cfRule>
    <cfRule type="expression" dxfId="27239" priority="1217">
      <formula>(#REF!=0)*(#REF!&lt;&gt;"")*(LEN(#REF!)=0)*(($F25="")+($F25="En curso"))</formula>
    </cfRule>
    <cfRule type="expression" dxfId="27238" priority="1218">
      <formula>(#REF!&lt;0)*(LEN(#REF!)=0)*(($F25="")+($F25="En curso"))</formula>
    </cfRule>
  </conditionalFormatting>
  <conditionalFormatting sqref="E28:E29">
    <cfRule type="expression" dxfId="27237" priority="1195">
      <formula>$F28="Vencida"</formula>
    </cfRule>
    <cfRule type="expression" dxfId="27236" priority="1196">
      <formula>$F28="Cancelada"</formula>
    </cfRule>
    <cfRule type="expression" dxfId="27235" priority="1197">
      <formula>$F28="Pausada"</formula>
    </cfRule>
    <cfRule type="expression" dxfId="27234" priority="1198">
      <formula>$F28="Para hoy"</formula>
    </cfRule>
    <cfRule type="expression" dxfId="27233" priority="1199">
      <formula>$F28="En curso"</formula>
    </cfRule>
    <cfRule type="expression" dxfId="27232" priority="1200">
      <formula>$F28="Completada"</formula>
    </cfRule>
  </conditionalFormatting>
  <conditionalFormatting sqref="E29 F7">
    <cfRule type="expression" dxfId="27231" priority="1293">
      <formula>(#REF!=0)*(#REF!&lt;&gt;"")*(LEN(#REF!)=0)*(($F7="")+($F7="En curso"))</formula>
    </cfRule>
    <cfRule type="expression" dxfId="27230" priority="1294">
      <formula>(#REF!&lt;0)*(LEN(#REF!)=0)*(($F7="")+($F7="En curso"))</formula>
    </cfRule>
  </conditionalFormatting>
  <conditionalFormatting sqref="E30:E31">
    <cfRule type="expression" dxfId="27229" priority="1245">
      <formula>$F27="Vencida"</formula>
    </cfRule>
    <cfRule type="expression" dxfId="27228" priority="1246">
      <formula>$F27="Cancelada"</formula>
    </cfRule>
    <cfRule type="expression" dxfId="27227" priority="1247">
      <formula>$F27="Pausada"</formula>
    </cfRule>
    <cfRule type="expression" dxfId="27226" priority="1248">
      <formula>$F27="Para hoy"</formula>
    </cfRule>
    <cfRule type="expression" dxfId="27225" priority="1249">
      <formula>$F27="En curso"</formula>
    </cfRule>
    <cfRule type="expression" dxfId="27224" priority="1250">
      <formula>$F27="Completada"</formula>
    </cfRule>
    <cfRule type="expression" dxfId="27223" priority="1251">
      <formula>(#REF!=0)*(#REF!&lt;&gt;"")*(LEN(#REF!)=0)*(($F27="")+($F27="En curso"))</formula>
    </cfRule>
    <cfRule type="expression" dxfId="27222" priority="1252">
      <formula>(#REF!&lt;0)*(LEN(#REF!)=0)*(($F27="")+($F27="En curso"))</formula>
    </cfRule>
    <cfRule type="expression" dxfId="27221" priority="1385">
      <formula>$F27="Vencida"</formula>
    </cfRule>
    <cfRule type="expression" dxfId="27220" priority="1386">
      <formula>$F27="Cancelada"</formula>
    </cfRule>
    <cfRule type="expression" dxfId="27219" priority="1387">
      <formula>$F27="Pausada"</formula>
    </cfRule>
    <cfRule type="expression" dxfId="27218" priority="1388">
      <formula>$F27="Para hoy"</formula>
    </cfRule>
    <cfRule type="expression" dxfId="27217" priority="1389">
      <formula>$F27="En curso"</formula>
    </cfRule>
    <cfRule type="expression" dxfId="27216" priority="1390">
      <formula>$F27="Completada"</formula>
    </cfRule>
    <cfRule type="expression" dxfId="27215" priority="1391">
      <formula>(#REF!=0)*(#REF!&lt;&gt;"")*(LEN(#REF!)=0)*(($F27="")+($F27="En curso"))</formula>
    </cfRule>
    <cfRule type="expression" dxfId="27214" priority="1392">
      <formula>(#REF!&lt;0)*(LEN(#REF!)=0)*(($F27="")+($F27="En curso"))</formula>
    </cfRule>
  </conditionalFormatting>
  <conditionalFormatting sqref="E32">
    <cfRule type="expression" dxfId="27213" priority="1497">
      <formula>$F28="Vencida"</formula>
    </cfRule>
    <cfRule type="expression" dxfId="27212" priority="1498">
      <formula>$F28="Cancelada"</formula>
    </cfRule>
    <cfRule type="expression" dxfId="27211" priority="1499">
      <formula>$F28="Pausada"</formula>
    </cfRule>
    <cfRule type="expression" dxfId="27210" priority="1500">
      <formula>$F28="Para hoy"</formula>
    </cfRule>
    <cfRule type="expression" dxfId="27209" priority="1501">
      <formula>$F28="En curso"</formula>
    </cfRule>
    <cfRule type="expression" dxfId="27208" priority="1502">
      <formula>$F28="Completada"</formula>
    </cfRule>
    <cfRule type="expression" dxfId="27207" priority="1503">
      <formula>(#REF!=0)*(#REF!&lt;&gt;"")*(LEN(#REF!)=0)*(($F28="")+($F28="En curso"))</formula>
    </cfRule>
    <cfRule type="expression" dxfId="27206" priority="1504">
      <formula>(#REF!&lt;0)*(LEN(#REF!)=0)*(($F28="")+($F28="En curso"))</formula>
    </cfRule>
    <cfRule type="expression" dxfId="27205" priority="1505">
      <formula>$F28="Vencida"</formula>
    </cfRule>
    <cfRule type="expression" dxfId="27204" priority="1506">
      <formula>$F28="Cancelada"</formula>
    </cfRule>
    <cfRule type="expression" dxfId="27203" priority="1507">
      <formula>$F28="Pausada"</formula>
    </cfRule>
    <cfRule type="expression" dxfId="27202" priority="1508">
      <formula>$F28="Para hoy"</formula>
    </cfRule>
    <cfRule type="expression" dxfId="27201" priority="1509">
      <formula>$F28="En curso"</formula>
    </cfRule>
    <cfRule type="expression" dxfId="27200" priority="1510">
      <formula>$F28="Completada"</formula>
    </cfRule>
    <cfRule type="expression" dxfId="27199" priority="1511">
      <formula>(#REF!=0)*(#REF!&lt;&gt;"")*(LEN(#REF!)=0)*(($F28="")+($F28="En curso"))</formula>
    </cfRule>
    <cfRule type="expression" dxfId="27198" priority="1512">
      <formula>(#REF!&lt;0)*(LEN(#REF!)=0)*(($F28="")+($F28="En curso"))</formula>
    </cfRule>
  </conditionalFormatting>
  <conditionalFormatting sqref="E33">
    <cfRule type="expression" dxfId="27197" priority="1473">
      <formula>$F28="Vencida"</formula>
    </cfRule>
    <cfRule type="expression" dxfId="27196" priority="1474">
      <formula>$F28="Cancelada"</formula>
    </cfRule>
    <cfRule type="expression" dxfId="27195" priority="1475">
      <formula>$F28="Pausada"</formula>
    </cfRule>
    <cfRule type="expression" dxfId="27194" priority="1476">
      <formula>$F28="Para hoy"</formula>
    </cfRule>
    <cfRule type="expression" dxfId="27193" priority="1477">
      <formula>$F28="En curso"</formula>
    </cfRule>
    <cfRule type="expression" dxfId="27192" priority="1478">
      <formula>$F28="Completada"</formula>
    </cfRule>
    <cfRule type="expression" dxfId="27191" priority="1479">
      <formula>(#REF!=0)*(#REF!&lt;&gt;"")*(LEN(#REF!)=0)*(($F28="")+($F28="En curso"))</formula>
    </cfRule>
    <cfRule type="expression" dxfId="27190" priority="1480">
      <formula>(#REF!&lt;0)*(LEN(#REF!)=0)*(($F28="")+($F28="En curso"))</formula>
    </cfRule>
    <cfRule type="expression" dxfId="27189" priority="1481">
      <formula>$F28="Vencida"</formula>
    </cfRule>
    <cfRule type="expression" dxfId="27188" priority="1482">
      <formula>$F28="Cancelada"</formula>
    </cfRule>
    <cfRule type="expression" dxfId="27187" priority="1483">
      <formula>$F28="Pausada"</formula>
    </cfRule>
    <cfRule type="expression" dxfId="27186" priority="1484">
      <formula>$F28="Para hoy"</formula>
    </cfRule>
    <cfRule type="expression" dxfId="27185" priority="1485">
      <formula>$F28="En curso"</formula>
    </cfRule>
    <cfRule type="expression" dxfId="27184" priority="1486">
      <formula>$F28="Completada"</formula>
    </cfRule>
    <cfRule type="expression" dxfId="27183" priority="1487">
      <formula>(#REF!=0)*(#REF!&lt;&gt;"")*(LEN(#REF!)=0)*(($F28="")+($F28="En curso"))</formula>
    </cfRule>
    <cfRule type="expression" dxfId="27182" priority="1488">
      <formula>(#REF!&lt;0)*(LEN(#REF!)=0)*(($F28="")+($F28="En curso"))</formula>
    </cfRule>
  </conditionalFormatting>
  <conditionalFormatting sqref="E34">
    <cfRule type="expression" dxfId="27181" priority="1449">
      <formula>$F28="Vencida"</formula>
    </cfRule>
    <cfRule type="expression" dxfId="27180" priority="1450">
      <formula>$F28="Cancelada"</formula>
    </cfRule>
    <cfRule type="expression" dxfId="27179" priority="1451">
      <formula>$F28="Pausada"</formula>
    </cfRule>
    <cfRule type="expression" dxfId="27178" priority="1452">
      <formula>$F28="Para hoy"</formula>
    </cfRule>
    <cfRule type="expression" dxfId="27177" priority="1453">
      <formula>$F28="En curso"</formula>
    </cfRule>
    <cfRule type="expression" dxfId="27176" priority="1454">
      <formula>$F28="Completada"</formula>
    </cfRule>
    <cfRule type="expression" dxfId="27175" priority="1455">
      <formula>(#REF!=0)*(#REF!&lt;&gt;"")*(LEN(#REF!)=0)*(($F28="")+($F28="En curso"))</formula>
    </cfRule>
    <cfRule type="expression" dxfId="27174" priority="1456">
      <formula>(#REF!&lt;0)*(LEN(#REF!)=0)*(($F28="")+($F28="En curso"))</formula>
    </cfRule>
    <cfRule type="expression" dxfId="27173" priority="1457">
      <formula>$F28="Vencida"</formula>
    </cfRule>
    <cfRule type="expression" dxfId="27172" priority="1458">
      <formula>$F28="Cancelada"</formula>
    </cfRule>
    <cfRule type="expression" dxfId="27171" priority="1459">
      <formula>$F28="Pausada"</formula>
    </cfRule>
    <cfRule type="expression" dxfId="27170" priority="1460">
      <formula>$F28="Para hoy"</formula>
    </cfRule>
    <cfRule type="expression" dxfId="27169" priority="1461">
      <formula>$F28="En curso"</formula>
    </cfRule>
    <cfRule type="expression" dxfId="27168" priority="1462">
      <formula>$F28="Completada"</formula>
    </cfRule>
    <cfRule type="expression" dxfId="27167" priority="1463">
      <formula>(#REF!=0)*(#REF!&lt;&gt;"")*(LEN(#REF!)=0)*(($F28="")+($F28="En curso"))</formula>
    </cfRule>
    <cfRule type="expression" dxfId="27166" priority="1464">
      <formula>(#REF!&lt;0)*(LEN(#REF!)=0)*(($F28="")+($F28="En curso"))</formula>
    </cfRule>
  </conditionalFormatting>
  <conditionalFormatting sqref="E35">
    <cfRule type="expression" dxfId="27165" priority="1433">
      <formula>$F28="Vencida"</formula>
    </cfRule>
    <cfRule type="expression" dxfId="27164" priority="1434">
      <formula>$F28="Cancelada"</formula>
    </cfRule>
    <cfRule type="expression" dxfId="27163" priority="1435">
      <formula>$F28="Pausada"</formula>
    </cfRule>
    <cfRule type="expression" dxfId="27162" priority="1436">
      <formula>$F28="Para hoy"</formula>
    </cfRule>
    <cfRule type="expression" dxfId="27161" priority="1437">
      <formula>$F28="En curso"</formula>
    </cfRule>
    <cfRule type="expression" dxfId="27160" priority="1438">
      <formula>$F28="Completada"</formula>
    </cfRule>
    <cfRule type="expression" dxfId="27159" priority="1439">
      <formula>(#REF!=0)*(#REF!&lt;&gt;"")*(LEN(#REF!)=0)*(($F28="")+($F28="En curso"))</formula>
    </cfRule>
    <cfRule type="expression" dxfId="27158" priority="1440">
      <formula>(#REF!&lt;0)*(LEN(#REF!)=0)*(($F28="")+($F28="En curso"))</formula>
    </cfRule>
    <cfRule type="expression" dxfId="27157" priority="1441">
      <formula>$F28="Vencida"</formula>
    </cfRule>
    <cfRule type="expression" dxfId="27156" priority="1442">
      <formula>$F28="Cancelada"</formula>
    </cfRule>
    <cfRule type="expression" dxfId="27155" priority="1443">
      <formula>$F28="Pausada"</formula>
    </cfRule>
    <cfRule type="expression" dxfId="27154" priority="1444">
      <formula>$F28="Para hoy"</formula>
    </cfRule>
    <cfRule type="expression" dxfId="27153" priority="1445">
      <formula>$F28="En curso"</formula>
    </cfRule>
    <cfRule type="expression" dxfId="27152" priority="1446">
      <formula>$F28="Completada"</formula>
    </cfRule>
    <cfRule type="expression" dxfId="27151" priority="1447">
      <formula>(#REF!=0)*(#REF!&lt;&gt;"")*(LEN(#REF!)=0)*(($F28="")+($F28="En curso"))</formula>
    </cfRule>
    <cfRule type="expression" dxfId="27150" priority="1448">
      <formula>(#REF!&lt;0)*(LEN(#REF!)=0)*(($F28="")+($F28="En curso"))</formula>
    </cfRule>
  </conditionalFormatting>
  <conditionalFormatting sqref="E36">
    <cfRule type="expression" dxfId="27149" priority="832">
      <formula>$F36="Vencida"</formula>
    </cfRule>
    <cfRule type="expression" dxfId="27148" priority="833">
      <formula>$F36="Cancelada"</formula>
    </cfRule>
    <cfRule type="expression" dxfId="27147" priority="834">
      <formula>$F36="Pausada"</formula>
    </cfRule>
    <cfRule type="expression" dxfId="27146" priority="835">
      <formula>$F36="Para hoy"</formula>
    </cfRule>
    <cfRule type="expression" dxfId="27145" priority="836">
      <formula>$F36="En curso"</formula>
    </cfRule>
    <cfRule type="expression" dxfId="27144" priority="837">
      <formula>$F36="Completada"</formula>
    </cfRule>
    <cfRule type="expression" dxfId="27143" priority="838">
      <formula>(#REF!=0)*(#REF!&lt;&gt;"")*(LEN(#REF!)=0)*(($F36="")+($F36="En curso"))</formula>
    </cfRule>
    <cfRule type="expression" dxfId="27142" priority="839">
      <formula>(#REF!&lt;0)*(LEN(#REF!)=0)*(($F36="")+($F36="En curso"))</formula>
    </cfRule>
    <cfRule type="expression" dxfId="27141" priority="848">
      <formula>$F28="Vencida"</formula>
    </cfRule>
    <cfRule type="expression" dxfId="27140" priority="849">
      <formula>$F28="Cancelada"</formula>
    </cfRule>
    <cfRule type="expression" dxfId="27139" priority="850">
      <formula>$F28="Pausada"</formula>
    </cfRule>
    <cfRule type="expression" dxfId="27138" priority="851">
      <formula>$F28="Para hoy"</formula>
    </cfRule>
    <cfRule type="expression" dxfId="27137" priority="852">
      <formula>$F28="En curso"</formula>
    </cfRule>
    <cfRule type="expression" dxfId="27136" priority="853">
      <formula>$F28="Completada"</formula>
    </cfRule>
    <cfRule type="expression" dxfId="27135" priority="854">
      <formula>(#REF!=0)*(#REF!&lt;&gt;"")*(LEN(#REF!)=0)*(($F28="")+($F28="En curso"))</formula>
    </cfRule>
    <cfRule type="expression" dxfId="27134" priority="855">
      <formula>(#REF!&lt;0)*(LEN(#REF!)=0)*(($F28="")+($F28="En curso"))</formula>
    </cfRule>
  </conditionalFormatting>
  <conditionalFormatting sqref="E40">
    <cfRule type="expression" dxfId="27133" priority="1285">
      <formula>$F40="Vencida"</formula>
    </cfRule>
    <cfRule type="expression" dxfId="27132" priority="1286">
      <formula>$F40="Cancelada"</formula>
    </cfRule>
    <cfRule type="expression" dxfId="27131" priority="1287">
      <formula>$F40="Pausada"</formula>
    </cfRule>
    <cfRule type="expression" dxfId="27130" priority="1288">
      <formula>$F40="Para hoy"</formula>
    </cfRule>
    <cfRule type="expression" dxfId="27129" priority="1289">
      <formula>$F40="En curso"</formula>
    </cfRule>
    <cfRule type="expression" dxfId="27128" priority="1290">
      <formula>$F40="Completada"</formula>
    </cfRule>
    <cfRule type="expression" dxfId="27127" priority="1291">
      <formula>(#REF!=0)*(#REF!&lt;&gt;"")*(LEN(#REF!)=0)*(($F40="")+($F40="En curso"))</formula>
    </cfRule>
    <cfRule type="expression" dxfId="27126" priority="1292">
      <formula>(#REF!&lt;0)*(LEN(#REF!)=0)*(($F40="")+($F40="En curso"))</formula>
    </cfRule>
  </conditionalFormatting>
  <conditionalFormatting sqref="E44">
    <cfRule type="expression" dxfId="27125" priority="776">
      <formula>$F37="Vencida"</formula>
    </cfRule>
    <cfRule type="expression" dxfId="27124" priority="777">
      <formula>$F37="Cancelada"</formula>
    </cfRule>
    <cfRule type="expression" dxfId="27123" priority="778">
      <formula>$F37="Pausada"</formula>
    </cfRule>
    <cfRule type="expression" dxfId="27122" priority="779">
      <formula>$F37="Para hoy"</formula>
    </cfRule>
    <cfRule type="expression" dxfId="27121" priority="780">
      <formula>$F37="En curso"</formula>
    </cfRule>
    <cfRule type="expression" dxfId="27120" priority="781">
      <formula>$F37="Completada"</formula>
    </cfRule>
    <cfRule type="expression" dxfId="27119" priority="782">
      <formula>(#REF!=0)*(#REF!&lt;&gt;"")*(LEN(#REF!)=0)*(($F37="")+($F37="En curso"))</formula>
    </cfRule>
    <cfRule type="expression" dxfId="27118" priority="783">
      <formula>(#REF!&lt;0)*(LEN(#REF!)=0)*(($F37="")+($F37="En curso"))</formula>
    </cfRule>
    <cfRule type="expression" dxfId="27117" priority="784">
      <formula>$F37="Vencida"</formula>
    </cfRule>
    <cfRule type="expression" dxfId="27116" priority="785">
      <formula>$F37="Cancelada"</formula>
    </cfRule>
    <cfRule type="expression" dxfId="27115" priority="786">
      <formula>$F37="Pausada"</formula>
    </cfRule>
    <cfRule type="expression" dxfId="27114" priority="787">
      <formula>$F37="Para hoy"</formula>
    </cfRule>
    <cfRule type="expression" dxfId="27113" priority="788">
      <formula>$F37="En curso"</formula>
    </cfRule>
    <cfRule type="expression" dxfId="27112" priority="789">
      <formula>$F37="Completada"</formula>
    </cfRule>
    <cfRule type="expression" dxfId="27111" priority="790">
      <formula>(#REF!=0)*(#REF!&lt;&gt;"")*(LEN(#REF!)=0)*(($F37="")+($F37="En curso"))</formula>
    </cfRule>
    <cfRule type="expression" dxfId="27110" priority="791">
      <formula>(#REF!&lt;0)*(LEN(#REF!)=0)*(($F37="")+($F37="En curso"))</formula>
    </cfRule>
  </conditionalFormatting>
  <conditionalFormatting sqref="E45">
    <cfRule type="expression" dxfId="27109" priority="792">
      <formula>$F45="Vencida"</formula>
    </cfRule>
    <cfRule type="expression" dxfId="27108" priority="793">
      <formula>$F45="Cancelada"</formula>
    </cfRule>
    <cfRule type="expression" dxfId="27107" priority="794">
      <formula>$F45="Pausada"</formula>
    </cfRule>
    <cfRule type="expression" dxfId="27106" priority="795">
      <formula>$F45="Para hoy"</formula>
    </cfRule>
    <cfRule type="expression" dxfId="27105" priority="796">
      <formula>$F45="En curso"</formula>
    </cfRule>
    <cfRule type="expression" dxfId="27104" priority="797">
      <formula>$F45="Completada"</formula>
    </cfRule>
    <cfRule type="expression" dxfId="27103" priority="798">
      <formula>(#REF!=0)*(#REF!&lt;&gt;"")*(LEN(#REF!)=0)*(($F45="")+($F45="En curso"))</formula>
    </cfRule>
    <cfRule type="expression" dxfId="27102" priority="799">
      <formula>(#REF!&lt;0)*(LEN(#REF!)=0)*(($F45="")+($F45="En curso"))</formula>
    </cfRule>
    <cfRule type="expression" dxfId="27101" priority="808">
      <formula>$F37="Vencida"</formula>
    </cfRule>
    <cfRule type="expression" dxfId="27100" priority="809">
      <formula>$F37="Cancelada"</formula>
    </cfRule>
    <cfRule type="expression" dxfId="27099" priority="810">
      <formula>$F37="Pausada"</formula>
    </cfRule>
    <cfRule type="expression" dxfId="27098" priority="811">
      <formula>$F37="Para hoy"</formula>
    </cfRule>
    <cfRule type="expression" dxfId="27097" priority="812">
      <formula>$F37="En curso"</formula>
    </cfRule>
    <cfRule type="expression" dxfId="27096" priority="813">
      <formula>$F37="Completada"</formula>
    </cfRule>
    <cfRule type="expression" dxfId="27095" priority="814">
      <formula>(#REF!=0)*(#REF!&lt;&gt;"")*(LEN(#REF!)=0)*(($F37="")+($F37="En curso"))</formula>
    </cfRule>
    <cfRule type="expression" dxfId="27094" priority="815">
      <formula>(#REF!&lt;0)*(LEN(#REF!)=0)*(($F37="")+($F37="En curso"))</formula>
    </cfRule>
  </conditionalFormatting>
  <conditionalFormatting sqref="E47">
    <cfRule type="expression" dxfId="27093" priority="1277">
      <formula>$F47="Vencida"</formula>
    </cfRule>
    <cfRule type="expression" dxfId="27092" priority="1278">
      <formula>$F47="Cancelada"</formula>
    </cfRule>
    <cfRule type="expression" dxfId="27091" priority="1279">
      <formula>$F47="Pausada"</formula>
    </cfRule>
    <cfRule type="expression" dxfId="27090" priority="1280">
      <formula>$F47="Para hoy"</formula>
    </cfRule>
    <cfRule type="expression" dxfId="27089" priority="1281">
      <formula>$F47="En curso"</formula>
    </cfRule>
    <cfRule type="expression" dxfId="27088" priority="1282">
      <formula>$F47="Completada"</formula>
    </cfRule>
    <cfRule type="expression" dxfId="27087" priority="1283">
      <formula>(#REF!=0)*(#REF!&lt;&gt;"")*(LEN(#REF!)=0)*(($F47="")+($F47="En curso"))</formula>
    </cfRule>
    <cfRule type="expression" dxfId="27086" priority="1284">
      <formula>(#REF!&lt;0)*(LEN(#REF!)=0)*(($F47="")+($F47="En curso"))</formula>
    </cfRule>
    <cfRule type="expression" dxfId="27085" priority="1409">
      <formula>$F25="Vencida"</formula>
    </cfRule>
    <cfRule type="expression" dxfId="27084" priority="1410">
      <formula>$F25="Cancelada"</formula>
    </cfRule>
    <cfRule type="expression" dxfId="27083" priority="1411">
      <formula>$F25="Pausada"</formula>
    </cfRule>
    <cfRule type="expression" dxfId="27082" priority="1412">
      <formula>$F25="Para hoy"</formula>
    </cfRule>
    <cfRule type="expression" dxfId="27081" priority="1413">
      <formula>$F25="En curso"</formula>
    </cfRule>
    <cfRule type="expression" dxfId="27080" priority="1414">
      <formula>$F25="Completada"</formula>
    </cfRule>
    <cfRule type="expression" dxfId="27079" priority="1415">
      <formula>(#REF!=0)*(#REF!&lt;&gt;"")*(LEN(#REF!)=0)*(($F25="")+($F25="En curso"))</formula>
    </cfRule>
    <cfRule type="expression" dxfId="27078" priority="1416">
      <formula>(#REF!&lt;0)*(LEN(#REF!)=0)*(($F25="")+($F25="En curso"))</formula>
    </cfRule>
  </conditionalFormatting>
  <conditionalFormatting sqref="E48">
    <cfRule type="expression" dxfId="27077" priority="712">
      <formula>$F44="Vencida"</formula>
    </cfRule>
    <cfRule type="expression" dxfId="27076" priority="713">
      <formula>$F44="Cancelada"</formula>
    </cfRule>
    <cfRule type="expression" dxfId="27075" priority="714">
      <formula>$F44="Pausada"</formula>
    </cfRule>
    <cfRule type="expression" dxfId="27074" priority="715">
      <formula>$F44="Para hoy"</formula>
    </cfRule>
    <cfRule type="expression" dxfId="27073" priority="716">
      <formula>$F44="En curso"</formula>
    </cfRule>
    <cfRule type="expression" dxfId="27072" priority="717">
      <formula>$F44="Completada"</formula>
    </cfRule>
    <cfRule type="expression" dxfId="27071" priority="718">
      <formula>(#REF!=0)*(#REF!&lt;&gt;"")*(LEN(#REF!)=0)*(($F44="")+($F44="En curso"))</formula>
    </cfRule>
    <cfRule type="expression" dxfId="27070" priority="719">
      <formula>(#REF!&lt;0)*(LEN(#REF!)=0)*(($F44="")+($F44="En curso"))</formula>
    </cfRule>
    <cfRule type="expression" dxfId="27069" priority="720">
      <formula>$F45="Vencida"</formula>
    </cfRule>
    <cfRule type="expression" dxfId="27068" priority="721">
      <formula>$F45="Cancelada"</formula>
    </cfRule>
    <cfRule type="expression" dxfId="27067" priority="722">
      <formula>$F45="Pausada"</formula>
    </cfRule>
    <cfRule type="expression" dxfId="27066" priority="723">
      <formula>$F45="Para hoy"</formula>
    </cfRule>
    <cfRule type="expression" dxfId="27065" priority="724">
      <formula>$F45="En curso"</formula>
    </cfRule>
    <cfRule type="expression" dxfId="27064" priority="725">
      <formula>$F45="Completada"</formula>
    </cfRule>
    <cfRule type="expression" dxfId="27063" priority="726">
      <formula>(#REF!=0)*(#REF!&lt;&gt;"")*(LEN(#REF!)=0)*(($F45="")+($F45="En curso"))</formula>
    </cfRule>
    <cfRule type="expression" dxfId="27062" priority="727">
      <formula>(#REF!&lt;0)*(LEN(#REF!)=0)*(($F45="")+($F45="En curso"))</formula>
    </cfRule>
  </conditionalFormatting>
  <conditionalFormatting sqref="E49:E52">
    <cfRule type="expression" dxfId="27061" priority="1417">
      <formula>#REF!="Vencida"</formula>
    </cfRule>
    <cfRule type="expression" dxfId="27060" priority="1418">
      <formula>#REF!="Cancelada"</formula>
    </cfRule>
    <cfRule type="expression" dxfId="27059" priority="1419">
      <formula>#REF!="Pausada"</formula>
    </cfRule>
    <cfRule type="expression" dxfId="27058" priority="1420">
      <formula>#REF!="Para hoy"</formula>
    </cfRule>
    <cfRule type="expression" dxfId="27057" priority="1421">
      <formula>#REF!="En curso"</formula>
    </cfRule>
    <cfRule type="expression" dxfId="27056" priority="1422">
      <formula>#REF!="Completada"</formula>
    </cfRule>
    <cfRule type="expression" dxfId="27055" priority="1423">
      <formula>(#REF!=0)*(#REF!&lt;&gt;"")*(LEN(#REF!)=0)*((#REF!="")+(#REF!="En curso"))</formula>
    </cfRule>
    <cfRule type="expression" dxfId="27054" priority="1424">
      <formula>(#REF!&lt;0)*(LEN(#REF!)=0)*((#REF!="")+(#REF!="En curso"))</formula>
    </cfRule>
  </conditionalFormatting>
  <conditionalFormatting sqref="E57">
    <cfRule type="expression" dxfId="27053" priority="1269">
      <formula>$F57="Vencida"</formula>
    </cfRule>
    <cfRule type="expression" dxfId="27052" priority="1270">
      <formula>$F57="Cancelada"</formula>
    </cfRule>
    <cfRule type="expression" dxfId="27051" priority="1271">
      <formula>$F57="Pausada"</formula>
    </cfRule>
    <cfRule type="expression" dxfId="27050" priority="1272">
      <formula>$F57="Para hoy"</formula>
    </cfRule>
    <cfRule type="expression" dxfId="27049" priority="1273">
      <formula>$F57="En curso"</formula>
    </cfRule>
    <cfRule type="expression" dxfId="27048" priority="1274">
      <formula>$F57="Completada"</formula>
    </cfRule>
    <cfRule type="expression" dxfId="27047" priority="1275">
      <formula>(#REF!=0)*(#REF!&lt;&gt;"")*(LEN(#REF!)=0)*(($F57="")+($F57="En curso"))</formula>
    </cfRule>
    <cfRule type="expression" dxfId="27046" priority="1276">
      <formula>(#REF!&lt;0)*(LEN(#REF!)=0)*(($F57="")+($F57="En curso"))</formula>
    </cfRule>
  </conditionalFormatting>
  <conditionalFormatting sqref="F5 F8">
    <cfRule type="expression" dxfId="27045" priority="1079">
      <formula>(#REF!=0)*(#REF!&lt;&gt;"")*(LEN(#REF!)=0)*(($F5="")+($F5="En curso"))</formula>
    </cfRule>
    <cfRule type="expression" dxfId="27044" priority="1080">
      <formula>(#REF!&lt;0)*(LEN(#REF!)=0)*(($F5="")+($F5="En curso"))</formula>
    </cfRule>
  </conditionalFormatting>
  <conditionalFormatting sqref="F10">
    <cfRule type="expression" dxfId="27043" priority="400">
      <formula>$F10="Vencida"</formula>
    </cfRule>
    <cfRule type="expression" dxfId="27042" priority="401">
      <formula>$F10="Cancelada"</formula>
    </cfRule>
    <cfRule type="expression" dxfId="27041" priority="402">
      <formula>$F10="Pausada"</formula>
    </cfRule>
    <cfRule type="expression" dxfId="27040" priority="403">
      <formula>$F10="Para hoy"</formula>
    </cfRule>
    <cfRule type="expression" dxfId="27039" priority="404">
      <formula>$F10="En curso"</formula>
    </cfRule>
    <cfRule type="expression" dxfId="27038" priority="405">
      <formula>$F10="Completada"</formula>
    </cfRule>
    <cfRule type="expression" dxfId="27037" priority="406">
      <formula>(#REF!=0)*(#REF!&lt;&gt;"")*(LEN(#REF!)=0)*(($F10="")+($F10="En curso"))</formula>
    </cfRule>
    <cfRule type="expression" dxfId="27036" priority="407">
      <formula>(#REF!&lt;0)*(LEN(#REF!)=0)*(($F10="")+($F10="En curso"))</formula>
    </cfRule>
  </conditionalFormatting>
  <conditionalFormatting sqref="F16">
    <cfRule type="expression" dxfId="27035" priority="944">
      <formula>(#REF!=0)*(#REF!&lt;&gt;"")*(LEN(#REF!)=0)*(($F16="")+($F16="En curso"))</formula>
    </cfRule>
    <cfRule type="expression" dxfId="27034" priority="945">
      <formula>(#REF!&lt;0)*(LEN(#REF!)=0)*(($F16="")+($F16="En curso"))</formula>
    </cfRule>
  </conditionalFormatting>
  <conditionalFormatting sqref="F17:F18">
    <cfRule type="expression" dxfId="27033" priority="918">
      <formula>(#REF!=0)*(#REF!&lt;&gt;"")*(LEN(#REF!)=0)*(($F17="")+($F17="En curso"))</formula>
    </cfRule>
    <cfRule type="expression" dxfId="27032" priority="919">
      <formula>(#REF!&lt;0)*(LEN(#REF!)=0)*(($F17="")+($F17="En curso"))</formula>
    </cfRule>
  </conditionalFormatting>
  <conditionalFormatting sqref="F24">
    <cfRule type="expression" dxfId="27031" priority="690">
      <formula>(#REF!=0)*(#REF!&lt;&gt;"")*(LEN(#REF!)=0)*(($F24="")+($F24="En curso"))</formula>
    </cfRule>
    <cfRule type="expression" dxfId="27030" priority="691">
      <formula>(#REF!&lt;0)*(LEN(#REF!)=0)*(($F24="")+($F24="En curso"))</formula>
    </cfRule>
  </conditionalFormatting>
  <conditionalFormatting sqref="F24:F25">
    <cfRule type="expression" dxfId="27029" priority="602">
      <formula>$F24="Vencida"</formula>
    </cfRule>
    <cfRule type="expression" dxfId="27028" priority="603">
      <formula>$F24="Cancelada"</formula>
    </cfRule>
    <cfRule type="expression" dxfId="27027" priority="604">
      <formula>$F24="Pausada"</formula>
    </cfRule>
    <cfRule type="expression" dxfId="27026" priority="605">
      <formula>$F24="Para hoy"</formula>
    </cfRule>
    <cfRule type="expression" dxfId="27025" priority="606">
      <formula>$F24="En curso"</formula>
    </cfRule>
    <cfRule type="expression" dxfId="27024" priority="607">
      <formula>$F24="Completada"</formula>
    </cfRule>
  </conditionalFormatting>
  <conditionalFormatting sqref="F25">
    <cfRule type="expression" dxfId="27023" priority="608">
      <formula>(#REF!=0)*(#REF!&lt;&gt;"")*(LEN(#REF!)=0)*(($F25="")+($F25="En curso"))</formula>
    </cfRule>
    <cfRule type="expression" dxfId="27022" priority="609">
      <formula>(#REF!&lt;0)*(LEN(#REF!)=0)*(($F25="")+($F25="En curso"))</formula>
    </cfRule>
  </conditionalFormatting>
  <conditionalFormatting sqref="F26">
    <cfRule type="expression" dxfId="27021" priority="1055">
      <formula>$F26="Vencida"</formula>
    </cfRule>
    <cfRule type="expression" dxfId="27020" priority="1056">
      <formula>$F26="Cancelada"</formula>
    </cfRule>
    <cfRule type="expression" dxfId="27019" priority="1057">
      <formula>$F26="Pausada"</formula>
    </cfRule>
    <cfRule type="expression" dxfId="27018" priority="1058">
      <formula>$F26="Para hoy"</formula>
    </cfRule>
    <cfRule type="expression" dxfId="27017" priority="1059">
      <formula>$F26="En curso"</formula>
    </cfRule>
    <cfRule type="expression" dxfId="27016" priority="1060">
      <formula>$F26="Completada"</formula>
    </cfRule>
    <cfRule type="expression" dxfId="27015" priority="1061">
      <formula>(#REF!=0)*(#REF!&lt;&gt;"")*(LEN(#REF!)=0)*(($F26="")+($F26="En curso"))</formula>
    </cfRule>
    <cfRule type="expression" dxfId="27014" priority="1062">
      <formula>(#REF!&lt;0)*(LEN(#REF!)=0)*(($F26="")+($F26="En curso"))</formula>
    </cfRule>
  </conditionalFormatting>
  <conditionalFormatting sqref="F28">
    <cfRule type="expression" dxfId="27013" priority="1187">
      <formula>$F28="Vencida"</formula>
    </cfRule>
    <cfRule type="expression" dxfId="27012" priority="1188">
      <formula>$F28="Cancelada"</formula>
    </cfRule>
    <cfRule type="expression" dxfId="27011" priority="1189">
      <formula>$F28="Pausada"</formula>
    </cfRule>
    <cfRule type="expression" dxfId="27010" priority="1190">
      <formula>$F28="Para hoy"</formula>
    </cfRule>
    <cfRule type="expression" dxfId="27009" priority="1191">
      <formula>$F28="En curso"</formula>
    </cfRule>
    <cfRule type="expression" dxfId="27008" priority="1192">
      <formula>$F28="Completada"</formula>
    </cfRule>
    <cfRule type="expression" dxfId="27007" priority="1193">
      <formula>(#REF!=0)*(#REF!&lt;&gt;"")*(LEN(#REF!)=0)*(($F28="")+($F28="En curso"))</formula>
    </cfRule>
    <cfRule type="expression" dxfId="27006" priority="1194">
      <formula>(#REF!&lt;0)*(LEN(#REF!)=0)*(($F28="")+($F28="En curso"))</formula>
    </cfRule>
  </conditionalFormatting>
  <conditionalFormatting sqref="F30:F31">
    <cfRule type="expression" dxfId="27005" priority="710">
      <formula>(#REF!=0)*(#REF!&lt;&gt;"")*(LEN(#REF!)=0)*(($F30="")+($F30="En curso"))</formula>
    </cfRule>
    <cfRule type="expression" dxfId="27004" priority="711">
      <formula>(#REF!&lt;0)*(LEN(#REF!)=0)*(($F30="")+($F30="En curso"))</formula>
    </cfRule>
  </conditionalFormatting>
  <conditionalFormatting sqref="F30:F37">
    <cfRule type="expression" dxfId="27003" priority="702">
      <formula>$F30="Vencida"</formula>
    </cfRule>
    <cfRule type="expression" dxfId="27002" priority="703">
      <formula>$F30="Cancelada"</formula>
    </cfRule>
    <cfRule type="expression" dxfId="27001" priority="704">
      <formula>$F30="Pausada"</formula>
    </cfRule>
    <cfRule type="expression" dxfId="27000" priority="705">
      <formula>$F30="Para hoy"</formula>
    </cfRule>
    <cfRule type="expression" dxfId="26999" priority="706">
      <formula>$F30="En curso"</formula>
    </cfRule>
    <cfRule type="expression" dxfId="26998" priority="707">
      <formula>$F30="Completada"</formula>
    </cfRule>
  </conditionalFormatting>
  <conditionalFormatting sqref="F32:F37">
    <cfRule type="expression" dxfId="26997" priority="708">
      <formula>(#REF!=0)*(#REF!&lt;&gt;"")*(LEN(#REF!)=0)*(($F32="")+($F32="En curso"))</formula>
    </cfRule>
    <cfRule type="expression" dxfId="26996" priority="709">
      <formula>(#REF!&lt;0)*(LEN(#REF!)=0)*(($F32="")+($F32="En curso"))</formula>
    </cfRule>
  </conditionalFormatting>
  <conditionalFormatting sqref="F48">
    <cfRule type="expression" dxfId="26995" priority="728">
      <formula>$F48="Vencida"</formula>
    </cfRule>
    <cfRule type="expression" dxfId="26994" priority="729">
      <formula>$F48="Cancelada"</formula>
    </cfRule>
    <cfRule type="expression" dxfId="26993" priority="730">
      <formula>$F48="Pausada"</formula>
    </cfRule>
    <cfRule type="expression" dxfId="26992" priority="731">
      <formula>$F48="Para hoy"</formula>
    </cfRule>
    <cfRule type="expression" dxfId="26991" priority="732">
      <formula>$F48="En curso"</formula>
    </cfRule>
    <cfRule type="expression" dxfId="26990" priority="733">
      <formula>$F48="Completada"</formula>
    </cfRule>
    <cfRule type="expression" dxfId="26989" priority="734">
      <formula>(#REF!=0)*(#REF!&lt;&gt;"")*(LEN(#REF!)=0)*(($F48="")+($F48="En curso"))</formula>
    </cfRule>
    <cfRule type="expression" dxfId="26988" priority="735">
      <formula>(#REF!&lt;0)*(LEN(#REF!)=0)*(($F48="")+($F48="En curso"))</formula>
    </cfRule>
  </conditionalFormatting>
  <conditionalFormatting sqref="G4 G15">
    <cfRule type="expression" dxfId="26987" priority="1313">
      <formula>#REF!="Vencida"</formula>
    </cfRule>
    <cfRule type="expression" dxfId="26986" priority="1314">
      <formula>#REF!="Cancelada"</formula>
    </cfRule>
    <cfRule type="expression" dxfId="26985" priority="1315">
      <formula>#REF!="Pausada"</formula>
    </cfRule>
    <cfRule type="expression" dxfId="26984" priority="1316">
      <formula>#REF!="Para hoy"</formula>
    </cfRule>
    <cfRule type="expression" dxfId="26983" priority="1317">
      <formula>#REF!="En curso"</formula>
    </cfRule>
    <cfRule type="expression" dxfId="26982" priority="1318">
      <formula>#REF!="Completada"</formula>
    </cfRule>
    <cfRule type="expression" dxfId="26981" priority="1319">
      <formula>(#REF!=0)*(#REF!&lt;&gt;"")*(LEN(#REF!)=0)*((#REF!="")+(#REF!="En curso"))</formula>
    </cfRule>
    <cfRule type="expression" dxfId="26980" priority="1320">
      <formula>(#REF!&lt;0)*(LEN(#REF!)=0)*((#REF!="")+(#REF!="En curso"))</formula>
    </cfRule>
  </conditionalFormatting>
  <conditionalFormatting sqref="G5">
    <cfRule type="expression" dxfId="26979" priority="1081">
      <formula>#REF!="Vencida"</formula>
    </cfRule>
    <cfRule type="expression" dxfId="26978" priority="1082">
      <formula>#REF!="Cancelada"</formula>
    </cfRule>
    <cfRule type="expression" dxfId="26977" priority="1083">
      <formula>#REF!="Pausada"</formula>
    </cfRule>
    <cfRule type="expression" dxfId="26976" priority="1084">
      <formula>#REF!="Para hoy"</formula>
    </cfRule>
    <cfRule type="expression" dxfId="26975" priority="1085">
      <formula>#REF!="En curso"</formula>
    </cfRule>
    <cfRule type="expression" dxfId="26974" priority="1086">
      <formula>#REF!="Completada"</formula>
    </cfRule>
    <cfRule type="expression" dxfId="26973" priority="1087">
      <formula>(#REF!=0)*(#REF!&lt;&gt;"")*(LEN(#REF!)=0)*((#REF!="")+(#REF!="En curso"))</formula>
    </cfRule>
    <cfRule type="expression" dxfId="26972" priority="1088">
      <formula>(#REF!&lt;0)*(LEN(#REF!)=0)*((#REF!="")+(#REF!="En curso"))</formula>
    </cfRule>
    <cfRule type="expression" dxfId="26971" priority="1089">
      <formula>#REF!="Vencida"</formula>
    </cfRule>
    <cfRule type="expression" dxfId="26970" priority="1090">
      <formula>#REF!="Cancelada"</formula>
    </cfRule>
    <cfRule type="expression" dxfId="26969" priority="1091">
      <formula>#REF!="Pausada"</formula>
    </cfRule>
    <cfRule type="expression" dxfId="26968" priority="1092">
      <formula>#REF!="Para hoy"</formula>
    </cfRule>
    <cfRule type="expression" dxfId="26967" priority="1093">
      <formula>#REF!="En curso"</formula>
    </cfRule>
    <cfRule type="expression" dxfId="26966" priority="1094">
      <formula>#REF!="Completada"</formula>
    </cfRule>
    <cfRule type="expression" dxfId="26965" priority="1095">
      <formula>(#REF!=0)*(#REF!&lt;&gt;"")*(LEN(#REF!)=0)*((#REF!="")+(#REF!="En curso"))</formula>
    </cfRule>
    <cfRule type="expression" dxfId="26964" priority="1096">
      <formula>(#REF!&lt;0)*(LEN(#REF!)=0)*((#REF!="")+(#REF!="En curso"))</formula>
    </cfRule>
  </conditionalFormatting>
  <conditionalFormatting sqref="G6:G8 G16:G19">
    <cfRule type="expression" dxfId="26963" priority="1329">
      <formula>#REF!="Vencida"</formula>
    </cfRule>
    <cfRule type="expression" dxfId="26962" priority="1330">
      <formula>#REF!="Cancelada"</formula>
    </cfRule>
    <cfRule type="expression" dxfId="26961" priority="1331">
      <formula>#REF!="Pausada"</formula>
    </cfRule>
    <cfRule type="expression" dxfId="26960" priority="1332">
      <formula>#REF!="Para hoy"</formula>
    </cfRule>
    <cfRule type="expression" dxfId="26959" priority="1333">
      <formula>#REF!="En curso"</formula>
    </cfRule>
    <cfRule type="expression" dxfId="26958" priority="1334">
      <formula>#REF!="Completada"</formula>
    </cfRule>
    <cfRule type="expression" dxfId="26957" priority="1335">
      <formula>(#REF!=0)*(#REF!&lt;&gt;"")*(LEN(#REF!)=0)*((#REF!="")+(#REF!="En curso"))</formula>
    </cfRule>
    <cfRule type="expression" dxfId="26956" priority="1336">
      <formula>(#REF!&lt;0)*(LEN(#REF!)=0)*((#REF!="")+(#REF!="En curso"))</formula>
    </cfRule>
  </conditionalFormatting>
  <conditionalFormatting sqref="G15">
    <cfRule type="expression" dxfId="26955" priority="544">
      <formula>#REF!="Vencida"</formula>
    </cfRule>
    <cfRule type="expression" dxfId="26954" priority="545">
      <formula>#REF!="Cancelada"</formula>
    </cfRule>
    <cfRule type="expression" dxfId="26953" priority="546">
      <formula>#REF!="Pausada"</formula>
    </cfRule>
    <cfRule type="expression" dxfId="26952" priority="547">
      <formula>#REF!="Para hoy"</formula>
    </cfRule>
    <cfRule type="expression" dxfId="26951" priority="548">
      <formula>#REF!="En curso"</formula>
    </cfRule>
    <cfRule type="expression" dxfId="26950" priority="549">
      <formula>#REF!="Completada"</formula>
    </cfRule>
  </conditionalFormatting>
  <conditionalFormatting sqref="G15">
    <cfRule type="expression" dxfId="26949" priority="554">
      <formula>#REF!="Vencida"</formula>
    </cfRule>
    <cfRule type="expression" dxfId="26948" priority="555">
      <formula>#REF!="Cancelada"</formula>
    </cfRule>
    <cfRule type="expression" dxfId="26947" priority="556">
      <formula>#REF!="Pausada"</formula>
    </cfRule>
    <cfRule type="expression" dxfId="26946" priority="557">
      <formula>#REF!="Para hoy"</formula>
    </cfRule>
    <cfRule type="expression" dxfId="26945" priority="558">
      <formula>#REF!="En curso"</formula>
    </cfRule>
    <cfRule type="expression" dxfId="26944" priority="559">
      <formula>#REF!="Completada"</formula>
    </cfRule>
    <cfRule type="expression" dxfId="26943" priority="560">
      <formula>(#REF!=0)*(#REF!&lt;&gt;"")*(LEN(#REF!)=0)*((#REF!="")+(#REF!="En curso"))</formula>
    </cfRule>
    <cfRule type="expression" dxfId="26942" priority="561">
      <formula>(#REF!&lt;0)*(LEN(#REF!)=0)*((#REF!="")+(#REF!="En curso"))</formula>
    </cfRule>
  </conditionalFormatting>
  <conditionalFormatting sqref="G15">
    <cfRule type="expression" dxfId="26941" priority="552">
      <formula>(#REF!=0)*(#REF!&lt;&gt;"")*(LEN(#REF!)=0)*((#REF!="")+(#REF!="En curso"))</formula>
    </cfRule>
    <cfRule type="expression" dxfId="26940" priority="553">
      <formula>(#REF!&lt;0)*(LEN(#REF!)=0)*((#REF!="")+(#REF!="En curso"))</formula>
    </cfRule>
  </conditionalFormatting>
  <conditionalFormatting sqref="G24">
    <cfRule type="expression" dxfId="26939" priority="692">
      <formula>(#REF!=0)*(#REF!&lt;&gt;"")*(LEN(#REF!)=0)*((#REF!="")+(#REF!="En curso"))</formula>
    </cfRule>
    <cfRule type="expression" dxfId="26938" priority="693">
      <formula>(#REF!&lt;0)*(LEN(#REF!)=0)*((#REF!="")+(#REF!="En curso"))</formula>
    </cfRule>
    <cfRule type="expression" dxfId="26937" priority="694">
      <formula>#REF!="Vencida"</formula>
    </cfRule>
    <cfRule type="expression" dxfId="26936" priority="695">
      <formula>#REF!="Cancelada"</formula>
    </cfRule>
    <cfRule type="expression" dxfId="26935" priority="696">
      <formula>#REF!="Pausada"</formula>
    </cfRule>
    <cfRule type="expression" dxfId="26934" priority="697">
      <formula>#REF!="Para hoy"</formula>
    </cfRule>
    <cfRule type="expression" dxfId="26933" priority="698">
      <formula>#REF!="En curso"</formula>
    </cfRule>
    <cfRule type="expression" dxfId="26932" priority="699">
      <formula>#REF!="Completada"</formula>
    </cfRule>
    <cfRule type="expression" dxfId="26931" priority="700">
      <formula>(#REF!=0)*(#REF!&lt;&gt;"")*(LEN(#REF!)=0)*((#REF!="")+(#REF!="En curso"))</formula>
    </cfRule>
    <cfRule type="expression" dxfId="26930" priority="701">
      <formula>(#REF!&lt;0)*(LEN(#REF!)=0)*((#REF!="")+(#REF!="En curso"))</formula>
    </cfRule>
  </conditionalFormatting>
  <conditionalFormatting sqref="G24:G25">
    <cfRule type="expression" dxfId="26929" priority="642">
      <formula>#REF!="Vencida"</formula>
    </cfRule>
    <cfRule type="expression" dxfId="26928" priority="643">
      <formula>#REF!="Cancelada"</formula>
    </cfRule>
    <cfRule type="expression" dxfId="26927" priority="644">
      <formula>#REF!="Pausada"</formula>
    </cfRule>
    <cfRule type="expression" dxfId="26926" priority="645">
      <formula>#REF!="Para hoy"</formula>
    </cfRule>
    <cfRule type="expression" dxfId="26925" priority="646">
      <formula>#REF!="En curso"</formula>
    </cfRule>
    <cfRule type="expression" dxfId="26924" priority="647">
      <formula>#REF!="Completada"</formula>
    </cfRule>
  </conditionalFormatting>
  <conditionalFormatting sqref="G25">
    <cfRule type="expression" dxfId="26923" priority="634">
      <formula>#REF!="Vencida"</formula>
    </cfRule>
    <cfRule type="expression" dxfId="26922" priority="635">
      <formula>#REF!="Cancelada"</formula>
    </cfRule>
    <cfRule type="expression" dxfId="26921" priority="636">
      <formula>#REF!="Pausada"</formula>
    </cfRule>
    <cfRule type="expression" dxfId="26920" priority="637">
      <formula>#REF!="Para hoy"</formula>
    </cfRule>
    <cfRule type="expression" dxfId="26919" priority="638">
      <formula>#REF!="En curso"</formula>
    </cfRule>
    <cfRule type="expression" dxfId="26918" priority="639">
      <formula>#REF!="Completada"</formula>
    </cfRule>
    <cfRule type="expression" dxfId="26917" priority="640">
      <formula>(#REF!=0)*(#REF!&lt;&gt;"")*(LEN(#REF!)=0)*((#REF!="")+(#REF!="En curso"))</formula>
    </cfRule>
    <cfRule type="expression" dxfId="26916" priority="641">
      <formula>(#REF!&lt;0)*(LEN(#REF!)=0)*((#REF!="")+(#REF!="En curso"))</formula>
    </cfRule>
    <cfRule type="expression" dxfId="26915" priority="648">
      <formula>(#REF!=0)*(#REF!&lt;&gt;"")*(LEN(#REF!)=0)*((#REF!="")+(#REF!="En curso"))</formula>
    </cfRule>
    <cfRule type="expression" dxfId="26914" priority="649">
      <formula>(#REF!&lt;0)*(LEN(#REF!)=0)*((#REF!="")+(#REF!="En curso"))</formula>
    </cfRule>
  </conditionalFormatting>
  <conditionalFormatting sqref="G26">
    <cfRule type="expression" dxfId="26913" priority="1063">
      <formula>#REF!="Vencida"</formula>
    </cfRule>
    <cfRule type="expression" dxfId="26912" priority="1064">
      <formula>#REF!="Cancelada"</formula>
    </cfRule>
    <cfRule type="expression" dxfId="26911" priority="1065">
      <formula>#REF!="Pausada"</formula>
    </cfRule>
    <cfRule type="expression" dxfId="26910" priority="1066">
      <formula>#REF!="Para hoy"</formula>
    </cfRule>
    <cfRule type="expression" dxfId="26909" priority="1067">
      <formula>#REF!="En curso"</formula>
    </cfRule>
    <cfRule type="expression" dxfId="26908" priority="1068">
      <formula>#REF!="Completada"</formula>
    </cfRule>
    <cfRule type="expression" dxfId="26907" priority="1069">
      <formula>(#REF!=0)*(#REF!&lt;&gt;"")*(LEN(#REF!)=0)*((#REF!="")+(#REF!="En curso"))</formula>
    </cfRule>
    <cfRule type="expression" dxfId="26906" priority="1070">
      <formula>(#REF!&lt;0)*(LEN(#REF!)=0)*((#REF!="")+(#REF!="En curso"))</formula>
    </cfRule>
    <cfRule type="expression" dxfId="26905" priority="1071">
      <formula>#REF!="Vencida"</formula>
    </cfRule>
    <cfRule type="expression" dxfId="26904" priority="1072">
      <formula>#REF!="Cancelada"</formula>
    </cfRule>
    <cfRule type="expression" dxfId="26903" priority="1073">
      <formula>#REF!="Pausada"</formula>
    </cfRule>
    <cfRule type="expression" dxfId="26902" priority="1074">
      <formula>#REF!="Para hoy"</formula>
    </cfRule>
    <cfRule type="expression" dxfId="26901" priority="1075">
      <formula>#REF!="En curso"</formula>
    </cfRule>
    <cfRule type="expression" dxfId="26900" priority="1076">
      <formula>#REF!="Completada"</formula>
    </cfRule>
    <cfRule type="expression" dxfId="26899" priority="1077">
      <formula>(#REF!=0)*(#REF!&lt;&gt;"")*(LEN(#REF!)=0)*((#REF!="")+(#REF!="En curso"))</formula>
    </cfRule>
    <cfRule type="expression" dxfId="26898" priority="1078">
      <formula>(#REF!&lt;0)*(LEN(#REF!)=0)*((#REF!="")+(#REF!="En curso"))</formula>
    </cfRule>
  </conditionalFormatting>
  <conditionalFormatting sqref="G27:G36">
    <cfRule type="expression" dxfId="26897" priority="1345">
      <formula>#REF!="Vencida"</formula>
    </cfRule>
    <cfRule type="expression" dxfId="26896" priority="1346">
      <formula>#REF!="Cancelada"</formula>
    </cfRule>
    <cfRule type="expression" dxfId="26895" priority="1347">
      <formula>#REF!="Pausada"</formula>
    </cfRule>
    <cfRule type="expression" dxfId="26894" priority="1348">
      <formula>#REF!="Para hoy"</formula>
    </cfRule>
    <cfRule type="expression" dxfId="26893" priority="1349">
      <formula>#REF!="En curso"</formula>
    </cfRule>
    <cfRule type="expression" dxfId="26892" priority="1350">
      <formula>#REF!="Completada"</formula>
    </cfRule>
    <cfRule type="expression" dxfId="26891" priority="1351">
      <formula>(#REF!=0)*(#REF!&lt;&gt;"")*(LEN(#REF!)=0)*((#REF!="")+(#REF!="En curso"))</formula>
    </cfRule>
    <cfRule type="expression" dxfId="26890" priority="1352">
      <formula>(#REF!&lt;0)*(LEN(#REF!)=0)*((#REF!="")+(#REF!="En curso"))</formula>
    </cfRule>
  </conditionalFormatting>
  <conditionalFormatting sqref="G44:G47 G49:G51">
    <cfRule type="expression" dxfId="26889" priority="1295">
      <formula>#REF!="Vencida"</formula>
    </cfRule>
    <cfRule type="expression" dxfId="26888" priority="1296">
      <formula>#REF!="Cancelada"</formula>
    </cfRule>
    <cfRule type="expression" dxfId="26887" priority="1297">
      <formula>#REF!="Pausada"</formula>
    </cfRule>
    <cfRule type="expression" dxfId="26886" priority="1298">
      <formula>#REF!="Para hoy"</formula>
    </cfRule>
    <cfRule type="expression" dxfId="26885" priority="1299">
      <formula>#REF!="En curso"</formula>
    </cfRule>
    <cfRule type="expression" dxfId="26884" priority="1300">
      <formula>#REF!="Completada"</formula>
    </cfRule>
    <cfRule type="expression" dxfId="26883" priority="1301">
      <formula>(#REF!=0)*(#REF!&lt;&gt;"")*(LEN(#REF!)=0)*((#REF!="")+(#REF!="En curso"))</formula>
    </cfRule>
    <cfRule type="expression" dxfId="26882" priority="1302">
      <formula>(#REF!&lt;0)*(LEN(#REF!)=0)*((#REF!="")+(#REF!="En curso"))</formula>
    </cfRule>
  </conditionalFormatting>
  <conditionalFormatting sqref="G48">
    <cfRule type="expression" dxfId="26881" priority="736">
      <formula>#REF!="Vencida"</formula>
    </cfRule>
    <cfRule type="expression" dxfId="26880" priority="737">
      <formula>#REF!="Cancelada"</formula>
    </cfRule>
    <cfRule type="expression" dxfId="26879" priority="738">
      <formula>#REF!="Pausada"</formula>
    </cfRule>
    <cfRule type="expression" dxfId="26878" priority="739">
      <formula>#REF!="Para hoy"</formula>
    </cfRule>
    <cfRule type="expression" dxfId="26877" priority="740">
      <formula>#REF!="En curso"</formula>
    </cfRule>
    <cfRule type="expression" dxfId="26876" priority="741">
      <formula>#REF!="Completada"</formula>
    </cfRule>
    <cfRule type="expression" dxfId="26875" priority="742">
      <formula>(#REF!=0)*(#REF!&lt;&gt;"")*(LEN(#REF!)=0)*((#REF!="")+(#REF!="En curso"))</formula>
    </cfRule>
    <cfRule type="expression" dxfId="26874" priority="743">
      <formula>(#REF!&lt;0)*(LEN(#REF!)=0)*((#REF!="")+(#REF!="En curso"))</formula>
    </cfRule>
    <cfRule type="expression" dxfId="26873" priority="744">
      <formula>#REF!="Vencida"</formula>
    </cfRule>
    <cfRule type="expression" dxfId="26872" priority="745">
      <formula>#REF!="Cancelada"</formula>
    </cfRule>
    <cfRule type="expression" dxfId="26871" priority="746">
      <formula>#REF!="Pausada"</formula>
    </cfRule>
    <cfRule type="expression" dxfId="26870" priority="747">
      <formula>#REF!="Para hoy"</formula>
    </cfRule>
    <cfRule type="expression" dxfId="26869" priority="748">
      <formula>#REF!="En curso"</formula>
    </cfRule>
    <cfRule type="expression" dxfId="26868" priority="749">
      <formula>#REF!="Completada"</formula>
    </cfRule>
    <cfRule type="expression" dxfId="26867" priority="750">
      <formula>(#REF!=0)*(#REF!&lt;&gt;"")*(LEN(#REF!)=0)*((#REF!="")+(#REF!="En curso"))</formula>
    </cfRule>
    <cfRule type="expression" dxfId="26866" priority="751">
      <formula>(#REF!&lt;0)*(LEN(#REF!)=0)*((#REF!="")+(#REF!="En curso"))</formula>
    </cfRule>
  </conditionalFormatting>
  <conditionalFormatting sqref="C9 E9">
    <cfRule type="expression" dxfId="26865" priority="392">
      <formula>#REF!="Vencida"</formula>
    </cfRule>
    <cfRule type="expression" dxfId="26864" priority="393">
      <formula>#REF!="Cancelada"</formula>
    </cfRule>
    <cfRule type="expression" dxfId="26863" priority="394">
      <formula>#REF!="Pausada"</formula>
    </cfRule>
    <cfRule type="expression" dxfId="26862" priority="395">
      <formula>#REF!="Para hoy"</formula>
    </cfRule>
    <cfRule type="expression" dxfId="26861" priority="396">
      <formula>#REF!="En curso"</formula>
    </cfRule>
    <cfRule type="expression" dxfId="26860" priority="397">
      <formula>#REF!="Completada"</formula>
    </cfRule>
    <cfRule type="expression" dxfId="26859" priority="398">
      <formula>(#REF!=0)*(#REF!&lt;&gt;"")*(LEN(#REF!)=0)*((#REF!="")+(#REF!="En curso"))</formula>
    </cfRule>
    <cfRule type="expression" dxfId="26858" priority="399">
      <formula>(#REF!&lt;0)*(LEN(#REF!)=0)*((#REF!="")+(#REF!="En curso"))</formula>
    </cfRule>
  </conditionalFormatting>
  <conditionalFormatting sqref="D9">
    <cfRule type="expression" dxfId="26857" priority="293">
      <formula>$F24="Vencida"</formula>
    </cfRule>
    <cfRule type="expression" dxfId="26856" priority="294">
      <formula>$F24="Cancelada"</formula>
    </cfRule>
    <cfRule type="expression" dxfId="26855" priority="295">
      <formula>$F24="Pausada"</formula>
    </cfRule>
    <cfRule type="expression" dxfId="26854" priority="296">
      <formula>$F24="Para hoy"</formula>
    </cfRule>
    <cfRule type="expression" dxfId="26853" priority="297">
      <formula>$F24="En curso"</formula>
    </cfRule>
    <cfRule type="expression" dxfId="26852" priority="298">
      <formula>$F24="Completada"</formula>
    </cfRule>
  </conditionalFormatting>
  <conditionalFormatting sqref="D9">
    <cfRule type="expression" dxfId="26851" priority="299">
      <formula>(#REF!=0)*(#REF!&lt;&gt;"")*(LEN(#REF!)=0)*(($F24="")+($F24="En curso"))</formula>
    </cfRule>
    <cfRule type="expression" dxfId="26850" priority="300">
      <formula>(#REF!&lt;0)*(LEN(#REF!)=0)*(($F24="")+($F24="En curso"))</formula>
    </cfRule>
    <cfRule type="expression" dxfId="26849" priority="301">
      <formula>$F24="Vencida"</formula>
    </cfRule>
    <cfRule type="expression" dxfId="26848" priority="302">
      <formula>$F24="Cancelada"</formula>
    </cfRule>
    <cfRule type="expression" dxfId="26847" priority="303">
      <formula>$F24="Pausada"</formula>
    </cfRule>
    <cfRule type="expression" dxfId="26846" priority="304">
      <formula>$F24="Para hoy"</formula>
    </cfRule>
    <cfRule type="expression" dxfId="26845" priority="305">
      <formula>$F24="En curso"</formula>
    </cfRule>
    <cfRule type="expression" dxfId="26844" priority="306">
      <formula>$F24="Completada"</formula>
    </cfRule>
    <cfRule type="expression" dxfId="26843" priority="307">
      <formula>(#REF!=0)*(#REF!&lt;&gt;"")*(LEN(#REF!)=0)*(($F24="")+($F24="En curso"))</formula>
    </cfRule>
    <cfRule type="expression" dxfId="26842" priority="308">
      <formula>(#REF!&lt;0)*(LEN(#REF!)=0)*(($F24="")+($F24="En curso"))</formula>
    </cfRule>
  </conditionalFormatting>
  <conditionalFormatting sqref="D9">
    <cfRule type="expression" dxfId="26841" priority="333">
      <formula>#REF!="Vencida"</formula>
    </cfRule>
    <cfRule type="expression" dxfId="26840" priority="334">
      <formula>#REF!="Cancelada"</formula>
    </cfRule>
    <cfRule type="expression" dxfId="26839" priority="335">
      <formula>#REF!="Pausada"</formula>
    </cfRule>
    <cfRule type="expression" dxfId="26838" priority="336">
      <formula>#REF!="Para hoy"</formula>
    </cfRule>
    <cfRule type="expression" dxfId="26837" priority="337">
      <formula>#REF!="En curso"</formula>
    </cfRule>
    <cfRule type="expression" dxfId="26836" priority="338">
      <formula>#REF!="Completada"</formula>
    </cfRule>
    <cfRule type="expression" dxfId="26835" priority="339">
      <formula>(#REF!=0)*(#REF!&lt;&gt;"")*(LEN(#REF!)=0)*((#REF!="")+(#REF!="En curso"))</formula>
    </cfRule>
    <cfRule type="expression" dxfId="26834" priority="340">
      <formula>(#REF!&lt;0)*(LEN(#REF!)=0)*((#REF!="")+(#REF!="En curso"))</formula>
    </cfRule>
    <cfRule type="expression" dxfId="26833" priority="357">
      <formula>#REF!="Vencida"</formula>
    </cfRule>
    <cfRule type="expression" dxfId="26832" priority="358">
      <formula>#REF!="Cancelada"</formula>
    </cfRule>
    <cfRule type="expression" dxfId="26831" priority="359">
      <formula>#REF!="Pausada"</formula>
    </cfRule>
    <cfRule type="expression" dxfId="26830" priority="360">
      <formula>#REF!="Para hoy"</formula>
    </cfRule>
    <cfRule type="expression" dxfId="26829" priority="361">
      <formula>#REF!="En curso"</formula>
    </cfRule>
    <cfRule type="expression" dxfId="26828" priority="362">
      <formula>#REF!="Completada"</formula>
    </cfRule>
    <cfRule type="expression" dxfId="26827" priority="363">
      <formula>(#REF!=0)*(#REF!&lt;&gt;"")*(LEN(#REF!)=0)*((#REF!="")+(#REF!="En curso"))</formula>
    </cfRule>
    <cfRule type="expression" dxfId="26826" priority="364">
      <formula>(#REF!&lt;0)*(LEN(#REF!)=0)*((#REF!="")+(#REF!="En curso"))</formula>
    </cfRule>
  </conditionalFormatting>
  <conditionalFormatting sqref="E9">
    <cfRule type="expression" dxfId="26825" priority="309">
      <formula>#REF!="Vencida"</formula>
    </cfRule>
    <cfRule type="expression" dxfId="26824" priority="310">
      <formula>#REF!="Cancelada"</formula>
    </cfRule>
    <cfRule type="expression" dxfId="26823" priority="311">
      <formula>#REF!="Pausada"</formula>
    </cfRule>
    <cfRule type="expression" dxfId="26822" priority="312">
      <formula>#REF!="Para hoy"</formula>
    </cfRule>
    <cfRule type="expression" dxfId="26821" priority="313">
      <formula>#REF!="En curso"</formula>
    </cfRule>
    <cfRule type="expression" dxfId="26820" priority="314">
      <formula>#REF!="Completada"</formula>
    </cfRule>
    <cfRule type="expression" dxfId="26819" priority="315">
      <formula>(#REF!=0)*(#REF!&lt;&gt;"")*(LEN(#REF!)=0)*((#REF!="")+(#REF!="En curso"))</formula>
    </cfRule>
    <cfRule type="expression" dxfId="26818" priority="316">
      <formula>(#REF!&lt;0)*(LEN(#REF!)=0)*((#REF!="")+(#REF!="En curso"))</formula>
    </cfRule>
  </conditionalFormatting>
  <conditionalFormatting sqref="E5">
    <cfRule type="expression" dxfId="26817" priority="287">
      <formula>#REF!="Completada"</formula>
    </cfRule>
    <cfRule type="expression" dxfId="26816" priority="288">
      <formula>(#REF!=0)*(#REF!&lt;&gt;"")*(LEN(#REF!)=0)*((#REF!="")+(#REF!="En curso"))</formula>
    </cfRule>
    <cfRule type="expression" dxfId="26815" priority="289">
      <formula>(#REF!&lt;0)*(LEN(#REF!)=0)*((#REF!="")+(#REF!="En curso"))</formula>
    </cfRule>
  </conditionalFormatting>
  <conditionalFormatting sqref="C5 E5">
    <cfRule type="expression" dxfId="26814" priority="282">
      <formula>#REF!="Vencida"</formula>
    </cfRule>
    <cfRule type="expression" dxfId="26813" priority="283">
      <formula>#REF!="Cancelada"</formula>
    </cfRule>
    <cfRule type="expression" dxfId="26812" priority="284">
      <formula>#REF!="Pausada"</formula>
    </cfRule>
    <cfRule type="expression" dxfId="26811" priority="285">
      <formula>#REF!="Para hoy"</formula>
    </cfRule>
    <cfRule type="expression" dxfId="26810" priority="286">
      <formula>#REF!="En curso"</formula>
    </cfRule>
  </conditionalFormatting>
  <conditionalFormatting sqref="C5">
    <cfRule type="expression" dxfId="26809" priority="290">
      <formula>#REF!="Completada"</formula>
    </cfRule>
    <cfRule type="expression" dxfId="26808" priority="291">
      <formula>(#REF!=0)*(#REF!&lt;&gt;"")*(LEN(#REF!)=0)*((#REF!="")+(#REF!="En curso"))</formula>
    </cfRule>
    <cfRule type="expression" dxfId="26807" priority="292">
      <formula>(#REF!&lt;0)*(LEN(#REF!)=0)*((#REF!="")+(#REF!="En curso"))</formula>
    </cfRule>
  </conditionalFormatting>
  <conditionalFormatting sqref="C10">
    <cfRule type="expression" dxfId="26806" priority="280">
      <formula>(#REF!=0)*(#REF!&lt;&gt;"")*(LEN(#REF!)=0)*(($F10="")+($F10="En curso"))</formula>
    </cfRule>
    <cfRule type="expression" dxfId="26805" priority="281">
      <formula>(#REF!&lt;0)*(LEN(#REF!)=0)*(($F10="")+($F10="En curso"))</formula>
    </cfRule>
  </conditionalFormatting>
  <conditionalFormatting sqref="C10">
    <cfRule type="expression" dxfId="26804" priority="274">
      <formula>$F10="Vencida"</formula>
    </cfRule>
    <cfRule type="expression" dxfId="26803" priority="275">
      <formula>$F10="Cancelada"</formula>
    </cfRule>
    <cfRule type="expression" dxfId="26802" priority="276">
      <formula>$F10="Pausada"</formula>
    </cfRule>
    <cfRule type="expression" dxfId="26801" priority="277">
      <formula>$F10="Para hoy"</formula>
    </cfRule>
    <cfRule type="expression" dxfId="26800" priority="278">
      <formula>$F10="En curso"</formula>
    </cfRule>
    <cfRule type="expression" dxfId="26799" priority="279">
      <formula>$F10="Completada"</formula>
    </cfRule>
  </conditionalFormatting>
  <conditionalFormatting sqref="C10">
    <cfRule type="expression" dxfId="26798" priority="258">
      <formula>$F10="Vencida"</formula>
    </cfRule>
    <cfRule type="expression" dxfId="26797" priority="259">
      <formula>$F10="Cancelada"</formula>
    </cfRule>
    <cfRule type="expression" dxfId="26796" priority="260">
      <formula>$F10="Pausada"</formula>
    </cfRule>
    <cfRule type="expression" dxfId="26795" priority="261">
      <formula>$F10="Para hoy"</formula>
    </cfRule>
    <cfRule type="expression" dxfId="26794" priority="262">
      <formula>$F10="En curso"</formula>
    </cfRule>
    <cfRule type="expression" dxfId="26793" priority="263">
      <formula>$F10="Completada"</formula>
    </cfRule>
    <cfRule type="expression" dxfId="26792" priority="264">
      <formula>(#REF!=0)*(#REF!&lt;&gt;"")*(LEN(#REF!)=0)*(($F10="")+($F10="En curso"))</formula>
    </cfRule>
    <cfRule type="expression" dxfId="26791" priority="265">
      <formula>(#REF!&lt;0)*(LEN(#REF!)=0)*(($F10="")+($F10="En curso"))</formula>
    </cfRule>
  </conditionalFormatting>
  <conditionalFormatting sqref="D10">
    <cfRule type="expression" dxfId="26790" priority="250">
      <formula>#REF!="Vencida"</formula>
    </cfRule>
    <cfRule type="expression" dxfId="26789" priority="251">
      <formula>#REF!="Cancelada"</formula>
    </cfRule>
    <cfRule type="expression" dxfId="26788" priority="252">
      <formula>#REF!="Pausada"</formula>
    </cfRule>
    <cfRule type="expression" dxfId="26787" priority="253">
      <formula>#REF!="Para hoy"</formula>
    </cfRule>
    <cfRule type="expression" dxfId="26786" priority="254">
      <formula>#REF!="En curso"</formula>
    </cfRule>
    <cfRule type="expression" dxfId="26785" priority="255">
      <formula>#REF!="Completada"</formula>
    </cfRule>
    <cfRule type="expression" dxfId="26784" priority="256">
      <formula>(#REF!=0)*(#REF!&lt;&gt;"")*(LEN(#REF!)=0)*((#REF!="")+(#REF!="En curso"))</formula>
    </cfRule>
    <cfRule type="expression" dxfId="26783" priority="257">
      <formula>(#REF!&lt;0)*(LEN(#REF!)=0)*((#REF!="")+(#REF!="En curso"))</formula>
    </cfRule>
    <cfRule type="expression" dxfId="26782" priority="266">
      <formula>$F31="Vencida"</formula>
    </cfRule>
    <cfRule type="expression" dxfId="26781" priority="267">
      <formula>$F31="Cancelada"</formula>
    </cfRule>
    <cfRule type="expression" dxfId="26780" priority="268">
      <formula>$F31="Pausada"</formula>
    </cfRule>
    <cfRule type="expression" dxfId="26779" priority="269">
      <formula>$F31="Para hoy"</formula>
    </cfRule>
    <cfRule type="expression" dxfId="26778" priority="270">
      <formula>$F31="En curso"</formula>
    </cfRule>
    <cfRule type="expression" dxfId="26777" priority="271">
      <formula>$F31="Completada"</formula>
    </cfRule>
    <cfRule type="expression" dxfId="26776" priority="272">
      <formula>(#REF!=0)*(#REF!&lt;&gt;"")*(LEN(#REF!)=0)*(($F31="")+($F31="En curso"))</formula>
    </cfRule>
    <cfRule type="expression" dxfId="26775" priority="273">
      <formula>(#REF!&lt;0)*(LEN(#REF!)=0)*(($F31="")+($F31="En curso"))</formula>
    </cfRule>
  </conditionalFormatting>
  <conditionalFormatting sqref="E4:E6">
    <cfRule type="expression" dxfId="26774" priority="218">
      <formula>#REF!="Vencida"</formula>
    </cfRule>
    <cfRule type="expression" dxfId="26773" priority="219">
      <formula>#REF!="Cancelada"</formula>
    </cfRule>
    <cfRule type="expression" dxfId="26772" priority="220">
      <formula>#REF!="Pausada"</formula>
    </cfRule>
    <cfRule type="expression" dxfId="26771" priority="221">
      <formula>#REF!="Para hoy"</formula>
    </cfRule>
    <cfRule type="expression" dxfId="26770" priority="222">
      <formula>#REF!="En curso"</formula>
    </cfRule>
    <cfRule type="expression" dxfId="26769" priority="223">
      <formula>#REF!="Completada"</formula>
    </cfRule>
    <cfRule type="expression" dxfId="26768" priority="224">
      <formula>(#REF!=0)*(#REF!&lt;&gt;"")*(LEN(#REF!)=0)*((#REF!="")+(#REF!="En curso"))</formula>
    </cfRule>
    <cfRule type="expression" dxfId="26767" priority="225">
      <formula>(#REF!&lt;0)*(LEN(#REF!)=0)*((#REF!="")+(#REF!="En curso"))</formula>
    </cfRule>
  </conditionalFormatting>
  <conditionalFormatting sqref="E5:E6">
    <cfRule type="expression" dxfId="26766" priority="162">
      <formula>$F3="Vencida"</formula>
    </cfRule>
    <cfRule type="expression" dxfId="26765" priority="163">
      <formula>$F3="Cancelada"</formula>
    </cfRule>
    <cfRule type="expression" dxfId="26764" priority="164">
      <formula>$F3="Pausada"</formula>
    </cfRule>
    <cfRule type="expression" dxfId="26763" priority="165">
      <formula>$F3="Para hoy"</formula>
    </cfRule>
    <cfRule type="expression" dxfId="26762" priority="166">
      <formula>$F3="En curso"</formula>
    </cfRule>
    <cfRule type="expression" dxfId="26761" priority="167">
      <formula>$F3="Completada"</formula>
    </cfRule>
    <cfRule type="expression" dxfId="26760" priority="168">
      <formula>(#REF!=0)*(#REF!&lt;&gt;"")*(LEN(#REF!)=0)*(($F3="")+($F3="En curso"))</formula>
    </cfRule>
    <cfRule type="expression" dxfId="26759" priority="169">
      <formula>(#REF!&lt;0)*(LEN(#REF!)=0)*(($F3="")+($F3="En curso"))</formula>
    </cfRule>
  </conditionalFormatting>
  <conditionalFormatting sqref="E5:E6">
    <cfRule type="expression" dxfId="26758" priority="194">
      <formula>#REF!="Vencida"</formula>
    </cfRule>
    <cfRule type="expression" dxfId="26757" priority="195">
      <formula>#REF!="Cancelada"</formula>
    </cfRule>
    <cfRule type="expression" dxfId="26756" priority="196">
      <formula>#REF!="Pausada"</formula>
    </cfRule>
    <cfRule type="expression" dxfId="26755" priority="197">
      <formula>#REF!="Para hoy"</formula>
    </cfRule>
    <cfRule type="expression" dxfId="26754" priority="198">
      <formula>#REF!="En curso"</formula>
    </cfRule>
  </conditionalFormatting>
  <conditionalFormatting sqref="D4:D6">
    <cfRule type="expression" dxfId="26753" priority="170">
      <formula>#REF!="Vencida"</formula>
    </cfRule>
    <cfRule type="expression" dxfId="26752" priority="171">
      <formula>#REF!="Cancelada"</formula>
    </cfRule>
    <cfRule type="expression" dxfId="26751" priority="172">
      <formula>#REF!="Pausada"</formula>
    </cfRule>
    <cfRule type="expression" dxfId="26750" priority="173">
      <formula>#REF!="Para hoy"</formula>
    </cfRule>
    <cfRule type="expression" dxfId="26749" priority="174">
      <formula>#REF!="En curso"</formula>
    </cfRule>
    <cfRule type="expression" dxfId="26748" priority="175">
      <formula>#REF!="Completada"</formula>
    </cfRule>
    <cfRule type="expression" dxfId="26747" priority="176">
      <formula>(#REF!=0)*(#REF!&lt;&gt;"")*(LEN(#REF!)=0)*((#REF!="")+(#REF!="En curso"))</formula>
    </cfRule>
    <cfRule type="expression" dxfId="26746" priority="177">
      <formula>(#REF!&lt;0)*(LEN(#REF!)=0)*((#REF!="")+(#REF!="En curso"))</formula>
    </cfRule>
    <cfRule type="expression" dxfId="26745" priority="186">
      <formula>#REF!="Vencida"</formula>
    </cfRule>
    <cfRule type="expression" dxfId="26744" priority="187">
      <formula>#REF!="Cancelada"</formula>
    </cfRule>
    <cfRule type="expression" dxfId="26743" priority="188">
      <formula>#REF!="Pausada"</formula>
    </cfRule>
    <cfRule type="expression" dxfId="26742" priority="189">
      <formula>#REF!="Para hoy"</formula>
    </cfRule>
    <cfRule type="expression" dxfId="26741" priority="190">
      <formula>#REF!="En curso"</formula>
    </cfRule>
    <cfRule type="expression" dxfId="26740" priority="191">
      <formula>#REF!="Completada"</formula>
    </cfRule>
    <cfRule type="expression" dxfId="26739" priority="192">
      <formula>(#REF!=0)*(#REF!&lt;&gt;"")*(LEN(#REF!)=0)*((#REF!="")+(#REF!="En curso"))</formula>
    </cfRule>
    <cfRule type="expression" dxfId="26738" priority="193">
      <formula>(#REF!&lt;0)*(LEN(#REF!)=0)*((#REF!="")+(#REF!="En curso"))</formula>
    </cfRule>
  </conditionalFormatting>
  <conditionalFormatting sqref="D5:D6">
    <cfRule type="expression" dxfId="26737" priority="178">
      <formula>$F23="Vencida"</formula>
    </cfRule>
    <cfRule type="expression" dxfId="26736" priority="179">
      <formula>$F23="Cancelada"</formula>
    </cfRule>
    <cfRule type="expression" dxfId="26735" priority="180">
      <formula>$F23="Pausada"</formula>
    </cfRule>
    <cfRule type="expression" dxfId="26734" priority="181">
      <formula>$F23="Para hoy"</formula>
    </cfRule>
    <cfRule type="expression" dxfId="26733" priority="182">
      <formula>$F23="En curso"</formula>
    </cfRule>
    <cfRule type="expression" dxfId="26732" priority="183">
      <formula>$F23="Completada"</formula>
    </cfRule>
    <cfRule type="expression" dxfId="26731" priority="184">
      <formula>(#REF!=0)*(#REF!&lt;&gt;"")*(LEN(#REF!)=0)*(($F23="")+($F23="En curso"))</formula>
    </cfRule>
    <cfRule type="expression" dxfId="26730" priority="185">
      <formula>(#REF!&lt;0)*(LEN(#REF!)=0)*(($F23="")+($F23="En curso"))</formula>
    </cfRule>
    <cfRule type="expression" dxfId="26729" priority="210">
      <formula>$F19="Vencida"</formula>
    </cfRule>
    <cfRule type="expression" dxfId="26728" priority="211">
      <formula>$F19="Cancelada"</formula>
    </cfRule>
    <cfRule type="expression" dxfId="26727" priority="212">
      <formula>$F19="Pausada"</formula>
    </cfRule>
    <cfRule type="expression" dxfId="26726" priority="213">
      <formula>$F19="Para hoy"</formula>
    </cfRule>
    <cfRule type="expression" dxfId="26725" priority="214">
      <formula>$F19="En curso"</formula>
    </cfRule>
    <cfRule type="expression" dxfId="26724" priority="215">
      <formula>$F19="Completada"</formula>
    </cfRule>
    <cfRule type="expression" dxfId="26723" priority="216">
      <formula>(#REF!=0)*(#REF!&lt;&gt;"")*(LEN(#REF!)=0)*(($F19="")+($F19="En curso"))</formula>
    </cfRule>
    <cfRule type="expression" dxfId="26722" priority="217">
      <formula>(#REF!&lt;0)*(LEN(#REF!)=0)*(($F19="")+($F19="En curso"))</formula>
    </cfRule>
  </conditionalFormatting>
  <conditionalFormatting sqref="E6">
    <cfRule type="expression" dxfId="26721" priority="146">
      <formula>#REF!="Vencida"</formula>
    </cfRule>
    <cfRule type="expression" dxfId="26720" priority="147">
      <formula>#REF!="Cancelada"</formula>
    </cfRule>
    <cfRule type="expression" dxfId="26719" priority="148">
      <formula>#REF!="Pausada"</formula>
    </cfRule>
    <cfRule type="expression" dxfId="26718" priority="149">
      <formula>#REF!="Para hoy"</formula>
    </cfRule>
    <cfRule type="expression" dxfId="26717" priority="150">
      <formula>#REF!="En curso"</formula>
    </cfRule>
    <cfRule type="expression" dxfId="26716" priority="151">
      <formula>#REF!="Completada"</formula>
    </cfRule>
    <cfRule type="expression" dxfId="26715" priority="152">
      <formula>(#REF!=0)*(#REF!&lt;&gt;"")*(LEN(#REF!)=0)*((#REF!="")+(#REF!="En curso"))</formula>
    </cfRule>
    <cfRule type="expression" dxfId="26714" priority="153">
      <formula>(#REF!&lt;0)*(LEN(#REF!)=0)*((#REF!="")+(#REF!="En curso"))</formula>
    </cfRule>
  </conditionalFormatting>
  <conditionalFormatting sqref="E5:E6">
    <cfRule type="expression" dxfId="26713" priority="207">
      <formula>#REF!="Completada"</formula>
    </cfRule>
    <cfRule type="expression" dxfId="26712" priority="208">
      <formula>(#REF!=0)*(#REF!&lt;&gt;"")*(LEN(#REF!)=0)*((#REF!="")+(#REF!="En curso"))</formula>
    </cfRule>
    <cfRule type="expression" dxfId="26711" priority="209">
      <formula>(#REF!&lt;0)*(LEN(#REF!)=0)*((#REF!="")+(#REF!="En curso"))</formula>
    </cfRule>
  </conditionalFormatting>
  <conditionalFormatting sqref="E4">
    <cfRule type="expression" dxfId="26710" priority="122">
      <formula>#REF!="Vencida"</formula>
    </cfRule>
    <cfRule type="expression" dxfId="26709" priority="123">
      <formula>#REF!="Cancelada"</formula>
    </cfRule>
    <cfRule type="expression" dxfId="26708" priority="124">
      <formula>#REF!="Pausada"</formula>
    </cfRule>
    <cfRule type="expression" dxfId="26707" priority="125">
      <formula>#REF!="Para hoy"</formula>
    </cfRule>
    <cfRule type="expression" dxfId="26706" priority="126">
      <formula>#REF!="En curso"</formula>
    </cfRule>
    <cfRule type="expression" dxfId="26705" priority="127">
      <formula>#REF!="Completada"</formula>
    </cfRule>
    <cfRule type="expression" dxfId="26704" priority="128">
      <formula>(#REF!=0)*(#REF!&lt;&gt;"")*(LEN(#REF!)=0)*((#REF!="")+(#REF!="En curso"))</formula>
    </cfRule>
    <cfRule type="expression" dxfId="26703" priority="129">
      <formula>(#REF!&lt;0)*(LEN(#REF!)=0)*((#REF!="")+(#REF!="En curso"))</formula>
    </cfRule>
  </conditionalFormatting>
  <conditionalFormatting sqref="D7">
    <cfRule type="expression" dxfId="26702" priority="64">
      <formula>$F17="Vencida"</formula>
    </cfRule>
    <cfRule type="expression" dxfId="26701" priority="65">
      <formula>$F17="Cancelada"</formula>
    </cfRule>
    <cfRule type="expression" dxfId="26700" priority="66">
      <formula>$F17="Pausada"</formula>
    </cfRule>
    <cfRule type="expression" dxfId="26699" priority="67">
      <formula>$F17="Para hoy"</formula>
    </cfRule>
    <cfRule type="expression" dxfId="26698" priority="68">
      <formula>$F17="En curso"</formula>
    </cfRule>
    <cfRule type="expression" dxfId="26697" priority="69">
      <formula>$F17="Completada"</formula>
    </cfRule>
    <cfRule type="expression" dxfId="26696" priority="71">
      <formula>(#REF!&lt;0)*(LEN(#REF!)=0)*(($F17="")+($F17="En curso"))</formula>
    </cfRule>
  </conditionalFormatting>
  <conditionalFormatting sqref="E8">
    <cfRule type="expression" dxfId="26695" priority="11">
      <formula>#REF!="Vencida"</formula>
    </cfRule>
    <cfRule type="expression" dxfId="26694" priority="12">
      <formula>#REF!="Cancelada"</formula>
    </cfRule>
    <cfRule type="expression" dxfId="26693" priority="13">
      <formula>#REF!="Pausada"</formula>
    </cfRule>
    <cfRule type="expression" dxfId="26692" priority="14">
      <formula>#REF!="Para hoy"</formula>
    </cfRule>
    <cfRule type="expression" dxfId="26691" priority="15">
      <formula>#REF!="En curso"</formula>
    </cfRule>
    <cfRule type="expression" dxfId="26690" priority="16">
      <formula>#REF!="Completada"</formula>
    </cfRule>
    <cfRule type="expression" dxfId="26689" priority="17">
      <formula>(#REF!=0)*(#REF!&lt;&gt;"")*(LEN(#REF!)=0)*((#REF!="")+(#REF!="En curso"))</formula>
    </cfRule>
    <cfRule type="expression" dxfId="26688" priority="18">
      <formula>(#REF!&lt;0)*(LEN(#REF!)=0)*((#REF!="")+(#REF!="En curso"))</formula>
    </cfRule>
  </conditionalFormatting>
  <conditionalFormatting sqref="D7">
    <cfRule type="expression" dxfId="26687" priority="21">
      <formula>(#REF!=0)*(#REF!&lt;&gt;"")*(LEN(#REF!)=0)*(($F17="")+($F17="En curso"))</formula>
    </cfRule>
    <cfRule type="expression" dxfId="26686" priority="22">
      <formula>(#REF!&lt;0)*(LEN(#REF!)=0)*(($F17="")+($F17="En curso"))</formula>
    </cfRule>
    <cfRule type="expression" dxfId="26685" priority="23">
      <formula>(#REF!=0)*(#REF!&lt;&gt;"")*(LEN(#REF!)=0)*(($F17="")+($F17="En curso"))</formula>
    </cfRule>
  </conditionalFormatting>
  <conditionalFormatting sqref="D8">
    <cfRule type="expression" dxfId="26684" priority="1">
      <formula>(#REF!=0)*(#REF!&lt;&gt;"")*(LEN(#REF!)=0)*(($F18="")+($F18="En curso"))</formula>
    </cfRule>
    <cfRule type="expression" dxfId="26683" priority="2">
      <formula>(#REF!&lt;0)*(LEN(#REF!)=0)*(($F18="")+($F18="En curso"))</formula>
    </cfRule>
    <cfRule type="expression" dxfId="26682" priority="3">
      <formula>$F23="Vencida"</formula>
    </cfRule>
    <cfRule type="expression" dxfId="26681" priority="4">
      <formula>$F23="Cancelada"</formula>
    </cfRule>
    <cfRule type="expression" dxfId="26680" priority="5">
      <formula>$F23="Pausada"</formula>
    </cfRule>
    <cfRule type="expression" dxfId="26679" priority="6">
      <formula>$F23="Para hoy"</formula>
    </cfRule>
    <cfRule type="expression" dxfId="26678" priority="7">
      <formula>$F23="En curso"</formula>
    </cfRule>
    <cfRule type="expression" dxfId="26677" priority="8">
      <formula>$F23="Completada"</formula>
    </cfRule>
    <cfRule type="expression" dxfId="26676" priority="9">
      <formula>(#REF!=0)*(#REF!&lt;&gt;"")*(LEN(#REF!)=0)*(($F23="")+($F23="En curso"))</formula>
    </cfRule>
    <cfRule type="expression" dxfId="26675" priority="10">
      <formula>(#REF!&lt;0)*(LEN(#REF!)=0)*(($F23="")+($F23="En curso"))</formula>
    </cfRule>
  </conditionalFormatting>
  <conditionalFormatting sqref="E7">
    <cfRule type="expression" dxfId="26674" priority="24">
      <formula>(#REF!=0)*(#REF!&lt;&gt;"")*(LEN(#REF!)=0)*(($F6="")+($F6="En curso"))</formula>
    </cfRule>
    <cfRule type="expression" dxfId="26673" priority="25">
      <formula>(#REF!&lt;0)*(LEN(#REF!)=0)*(($F6="")+($F6="En curso"))</formula>
    </cfRule>
  </conditionalFormatting>
  <conditionalFormatting sqref="E8">
    <cfRule type="expression" dxfId="26672" priority="19">
      <formula>(#REF!=0)*(#REF!&lt;&gt;"")*(LEN(#REF!)=0)*((#REF!="")+(#REF!="En curso"))</formula>
    </cfRule>
    <cfRule type="expression" dxfId="26671" priority="20">
      <formula>(#REF!&lt;0)*(LEN(#REF!)=0)*((#REF!="")+(#REF!="En curso"))</formula>
    </cfRule>
  </conditionalFormatting>
  <conditionalFormatting sqref="E7">
    <cfRule type="expression" dxfId="26670" priority="1564">
      <formula>$F6="Vencida"</formula>
    </cfRule>
    <cfRule type="expression" dxfId="26669" priority="1565">
      <formula>$F6="Cancelada"</formula>
    </cfRule>
    <cfRule type="expression" dxfId="26668" priority="1566">
      <formula>$F6="Pausada"</formula>
    </cfRule>
    <cfRule type="expression" dxfId="26667" priority="1567">
      <formula>$F6="Para hoy"</formula>
    </cfRule>
    <cfRule type="expression" dxfId="26666" priority="1568">
      <formula>$F6="En curso"</formula>
    </cfRule>
    <cfRule type="expression" dxfId="26665" priority="1569">
      <formula>$F6="Completada"</formula>
    </cfRule>
  </conditionalFormatting>
  <conditionalFormatting sqref="E8">
    <cfRule type="expression" dxfId="26664" priority="1570">
      <formula>#REF!="Vencida"</formula>
    </cfRule>
    <cfRule type="expression" dxfId="26663" priority="1571">
      <formula>#REF!="Cancelada"</formula>
    </cfRule>
    <cfRule type="expression" dxfId="26662" priority="1572">
      <formula>#REF!="Pausada"</formula>
    </cfRule>
    <cfRule type="expression" dxfId="26661" priority="1573">
      <formula>#REF!="Para hoy"</formula>
    </cfRule>
    <cfRule type="expression" dxfId="26660" priority="1574">
      <formula>#REF!="En curso"</formula>
    </cfRule>
    <cfRule type="expression" dxfId="26659" priority="1575">
      <formula>#REF!="Completada"</formula>
    </cfRule>
  </conditionalFormatting>
  <conditionalFormatting sqref="D6">
    <cfRule type="expression" dxfId="26658" priority="1584">
      <formula>#REF!="Vencida"</formula>
    </cfRule>
    <cfRule type="expression" dxfId="26657" priority="1585">
      <formula>#REF!="Cancelada"</formula>
    </cfRule>
    <cfRule type="expression" dxfId="26656" priority="1586">
      <formula>#REF!="Pausada"</formula>
    </cfRule>
    <cfRule type="expression" dxfId="26655" priority="1587">
      <formula>#REF!="Para hoy"</formula>
    </cfRule>
    <cfRule type="expression" dxfId="26654" priority="1588">
      <formula>#REF!="En curso"</formula>
    </cfRule>
    <cfRule type="expression" dxfId="26653" priority="1589">
      <formula>#REF!="Completada"</formula>
    </cfRule>
    <cfRule type="expression" dxfId="26652" priority="1590">
      <formula>(#REF!=0)*(#REF!&lt;&gt;"")*(LEN(#REF!)=0)*((#REF!="")+(#REF!="En curso"))</formula>
    </cfRule>
    <cfRule type="expression" dxfId="26651" priority="1591">
      <formula>(#REF!&lt;0)*(LEN(#REF!)=0)*((#REF!="")+(#REF!="En curso"))</formula>
    </cfRule>
    <cfRule type="expression" dxfId="26650" priority="1592">
      <formula>#REF!="Vencida"</formula>
    </cfRule>
    <cfRule type="expression" dxfId="26649" priority="1593">
      <formula>#REF!="Cancelada"</formula>
    </cfRule>
    <cfRule type="expression" dxfId="26648" priority="1594">
      <formula>#REF!="Pausada"</formula>
    </cfRule>
    <cfRule type="expression" dxfId="26647" priority="1595">
      <formula>#REF!="Para hoy"</formula>
    </cfRule>
    <cfRule type="expression" dxfId="26646" priority="1596">
      <formula>#REF!="En curso"</formula>
    </cfRule>
    <cfRule type="expression" dxfId="26645" priority="1597">
      <formula>#REF!="Completada"</formula>
    </cfRule>
    <cfRule type="expression" dxfId="26644" priority="1598">
      <formula>(#REF!=0)*(#REF!&lt;&gt;"")*(LEN(#REF!)=0)*((#REF!="")+(#REF!="En curso"))</formula>
    </cfRule>
    <cfRule type="expression" dxfId="26643" priority="1599">
      <formula>(#REF!&lt;0)*(LEN(#REF!)=0)*((#REF!="")+(#REF!="En curso"))</formula>
    </cfRule>
  </conditionalFormatting>
  <conditionalFormatting sqref="D4">
    <cfRule type="expression" dxfId="26642" priority="1600">
      <formula>$F18="Vencida"</formula>
    </cfRule>
    <cfRule type="expression" dxfId="26641" priority="1601">
      <formula>$F18="Cancelada"</formula>
    </cfRule>
    <cfRule type="expression" dxfId="26640" priority="1602">
      <formula>$F18="Pausada"</formula>
    </cfRule>
    <cfRule type="expression" dxfId="26639" priority="1603">
      <formula>$F18="Para hoy"</formula>
    </cfRule>
    <cfRule type="expression" dxfId="26638" priority="1604">
      <formula>$F18="En curso"</formula>
    </cfRule>
    <cfRule type="expression" dxfId="26637" priority="1605">
      <formula>$F18="Completada"</formula>
    </cfRule>
    <cfRule type="expression" dxfId="26636" priority="1606">
      <formula>(#REF!=0)*(#REF!&lt;&gt;"")*(LEN(#REF!)=0)*(($F18="")+($F18="En curso"))</formula>
    </cfRule>
    <cfRule type="expression" dxfId="26635" priority="1607">
      <formula>(#REF!&lt;0)*(LEN(#REF!)=0)*(($F18="")+($F18="En curso"))</formula>
    </cfRule>
    <cfRule type="expression" dxfId="26634" priority="1608">
      <formula>(#REF!=0)*(#REF!&lt;&gt;"")*(LEN(#REF!)=0)*((#REF!="")+(#REF!="En curso"))</formula>
    </cfRule>
    <cfRule type="expression" dxfId="26633" priority="1609">
      <formula>(#REF!&lt;0)*(LEN(#REF!)=0)*((#REF!="")+(#REF!="En curso"))</formula>
    </cfRule>
  </conditionalFormatting>
  <conditionalFormatting sqref="D4">
    <cfRule type="expression" dxfId="26632" priority="1610">
      <formula>#REF!="Vencida"</formula>
    </cfRule>
    <cfRule type="expression" dxfId="26631" priority="1611">
      <formula>#REF!="Cancelada"</formula>
    </cfRule>
    <cfRule type="expression" dxfId="26630" priority="1612">
      <formula>#REF!="Pausada"</formula>
    </cfRule>
    <cfRule type="expression" dxfId="26629" priority="1613">
      <formula>#REF!="Para hoy"</formula>
    </cfRule>
    <cfRule type="expression" dxfId="26628" priority="1614">
      <formula>#REF!="En curso"</formula>
    </cfRule>
    <cfRule type="expression" dxfId="26627" priority="1615">
      <formula>#REF!="Completada"</formula>
    </cfRule>
  </conditionalFormatting>
  <conditionalFormatting sqref="E16">
    <cfRule type="expression" dxfId="26626" priority="1618">
      <formula>#REF!="Vencida"</formula>
    </cfRule>
    <cfRule type="expression" dxfId="26625" priority="1619">
      <formula>#REF!="Cancelada"</formula>
    </cfRule>
    <cfRule type="expression" dxfId="26624" priority="1620">
      <formula>#REF!="Pausada"</formula>
    </cfRule>
    <cfRule type="expression" dxfId="26623" priority="1621">
      <formula>#REF!="Para hoy"</formula>
    </cfRule>
    <cfRule type="expression" dxfId="26622" priority="1622">
      <formula>#REF!="En curso"</formula>
    </cfRule>
    <cfRule type="expression" dxfId="26621" priority="1623">
      <formula>#REF!="Completada"</formula>
    </cfRule>
    <cfRule type="expression" dxfId="26620" priority="1624">
      <formula>(#REF!=0)*(#REF!&lt;&gt;"")*(LEN(#REF!)=0)*((#REF!="")+(#REF!="En curso"))</formula>
    </cfRule>
    <cfRule type="expression" dxfId="26619" priority="1625">
      <formula>(#REF!&lt;0)*(LEN(#REF!)=0)*((#REF!="")+(#REF!="En curso"))</formula>
    </cfRule>
  </conditionalFormatting>
  <conditionalFormatting sqref="D4">
    <cfRule type="expression" dxfId="26618" priority="1626">
      <formula>(#REF!=0)*(#REF!&lt;&gt;"")*(LEN(#REF!)=0)*((#REF!="")+(#REF!="En curso"))</formula>
    </cfRule>
    <cfRule type="expression" dxfId="26617" priority="1627">
      <formula>(#REF!&lt;0)*(LEN(#REF!)=0)*((#REF!="")+(#REF!="En curso"))</formula>
    </cfRule>
    <cfRule type="expression" dxfId="26616" priority="1628">
      <formula>#REF!="Vencida"</formula>
    </cfRule>
    <cfRule type="expression" dxfId="26615" priority="1629">
      <formula>#REF!="Cancelada"</formula>
    </cfRule>
    <cfRule type="expression" dxfId="26614" priority="1630">
      <formula>#REF!="Pausada"</formula>
    </cfRule>
    <cfRule type="expression" dxfId="26613" priority="1631">
      <formula>#REF!="Para hoy"</formula>
    </cfRule>
    <cfRule type="expression" dxfId="26612" priority="1632">
      <formula>#REF!="En curso"</formula>
    </cfRule>
    <cfRule type="expression" dxfId="26611" priority="1633">
      <formula>#REF!="Completada"</formula>
    </cfRule>
    <cfRule type="expression" dxfId="26610" priority="1634">
      <formula>(#REF!=0)*(#REF!&lt;&gt;"")*(LEN(#REF!)=0)*((#REF!="")+(#REF!="En curso"))</formula>
    </cfRule>
    <cfRule type="expression" dxfId="26609" priority="1635">
      <formula>(#REF!&lt;0)*(LEN(#REF!)=0)*((#REF!="")+(#REF!="En curso"))</formula>
    </cfRule>
  </conditionalFormatting>
  <conditionalFormatting sqref="C8">
    <cfRule type="expression" dxfId="26608" priority="7207">
      <formula>#REF!="Vencida"</formula>
    </cfRule>
    <cfRule type="expression" dxfId="26607" priority="7208">
      <formula>#REF!="Cancelada"</formula>
    </cfRule>
    <cfRule type="expression" dxfId="26606" priority="7209">
      <formula>#REF!="Pausada"</formula>
    </cfRule>
    <cfRule type="expression" dxfId="26605" priority="7210">
      <formula>#REF!="Para hoy"</formula>
    </cfRule>
    <cfRule type="expression" dxfId="26604" priority="7211">
      <formula>#REF!="En curso"</formula>
    </cfRule>
    <cfRule type="expression" dxfId="26603" priority="7212">
      <formula>#REF!="Completada"</formula>
    </cfRule>
    <cfRule type="expression" dxfId="26602" priority="7213">
      <formula>(#REF!=0)*(#REF!&lt;&gt;"")*(LEN(#REF!)=0)*((#REF!="")+(#REF!="En curso"))</formula>
    </cfRule>
    <cfRule type="expression" dxfId="26601" priority="7214">
      <formula>(#REF!&lt;0)*(LEN(#REF!)=0)*((#REF!="")+(#REF!="En curso"))</formula>
    </cfRule>
  </conditionalFormatting>
  <conditionalFormatting sqref="C8">
    <cfRule type="expression" dxfId="26600" priority="7215">
      <formula>#REF!="Vencida"</formula>
    </cfRule>
    <cfRule type="expression" dxfId="26599" priority="7216">
      <formula>#REF!="Cancelada"</formula>
    </cfRule>
    <cfRule type="expression" dxfId="26598" priority="7217">
      <formula>#REF!="Pausada"</formula>
    </cfRule>
    <cfRule type="expression" dxfId="26597" priority="7218">
      <formula>#REF!="Para hoy"</formula>
    </cfRule>
    <cfRule type="expression" dxfId="26596" priority="7219">
      <formula>#REF!="En curso"</formula>
    </cfRule>
    <cfRule type="expression" dxfId="26595" priority="7220">
      <formula>#REF!="Completada"</formula>
    </cfRule>
    <cfRule type="expression" dxfId="26594" priority="7221">
      <formula>(#REF!=0)*(#REF!&lt;&gt;"")*(LEN(#REF!)=0)*((#REF!="")+(#REF!="En curso"))</formula>
    </cfRule>
    <cfRule type="expression" dxfId="26593" priority="7222">
      <formula>(#REF!&lt;0)*(LEN(#REF!)=0)*((#REF!="")+(#REF!="En curso"))</formula>
    </cfRule>
  </conditionalFormatting>
  <conditionalFormatting sqref="C15">
    <cfRule type="expression" dxfId="26592" priority="7223">
      <formula>$F12="Vencida"</formula>
    </cfRule>
    <cfRule type="expression" dxfId="26591" priority="7224">
      <formula>$F12="Cancelada"</formula>
    </cfRule>
    <cfRule type="expression" dxfId="26590" priority="7225">
      <formula>$F12="Pausada"</formula>
    </cfRule>
    <cfRule type="expression" dxfId="26589" priority="7226">
      <formula>$F12="Para hoy"</formula>
    </cfRule>
    <cfRule type="expression" dxfId="26588" priority="7227">
      <formula>$F12="En curso"</formula>
    </cfRule>
    <cfRule type="expression" dxfId="26587" priority="7228">
      <formula>$F12="Completada"</formula>
    </cfRule>
    <cfRule type="expression" dxfId="26586" priority="7229">
      <formula>(#REF!=0)*(#REF!&lt;&gt;"")*(LEN(#REF!)=0)*(($F12="")+($F12="En curso"))</formula>
    </cfRule>
    <cfRule type="expression" dxfId="26585" priority="7230">
      <formula>(#REF!&lt;0)*(LEN(#REF!)=0)*(($F12="")+($F12="En curso"))</formula>
    </cfRule>
    <cfRule type="expression" dxfId="26584" priority="7231">
      <formula>$F15="Vencida"</formula>
    </cfRule>
    <cfRule type="expression" dxfId="26583" priority="7232">
      <formula>$F15="Cancelada"</formula>
    </cfRule>
    <cfRule type="expression" dxfId="26582" priority="7233">
      <formula>$F15="Pausada"</formula>
    </cfRule>
    <cfRule type="expression" dxfId="26581" priority="7234">
      <formula>$F15="Para hoy"</formula>
    </cfRule>
    <cfRule type="expression" dxfId="26580" priority="7235">
      <formula>$F15="En curso"</formula>
    </cfRule>
    <cfRule type="expression" dxfId="26579" priority="7236">
      <formula>$F15="Completada"</formula>
    </cfRule>
    <cfRule type="expression" dxfId="26578" priority="7237">
      <formula>(#REF!=0)*(#REF!&lt;&gt;"")*(LEN(#REF!)=0)*(($F15="")+($F15="En curso"))</formula>
    </cfRule>
    <cfRule type="expression" dxfId="26577" priority="7238">
      <formula>(#REF!&lt;0)*(LEN(#REF!)=0)*(($F15="")+($F15="En curso"))</formula>
    </cfRule>
  </conditionalFormatting>
  <conditionalFormatting sqref="E17">
    <cfRule type="expression" dxfId="26576" priority="7253">
      <formula>$F16="Vencida"</formula>
    </cfRule>
    <cfRule type="expression" dxfId="26575" priority="7254">
      <formula>$F16="Cancelada"</formula>
    </cfRule>
    <cfRule type="expression" dxfId="26574" priority="7255">
      <formula>$F16="Pausada"</formula>
    </cfRule>
    <cfRule type="expression" dxfId="26573" priority="7256">
      <formula>$F16="Para hoy"</formula>
    </cfRule>
    <cfRule type="expression" dxfId="26572" priority="7257">
      <formula>$F16="En curso"</formula>
    </cfRule>
    <cfRule type="expression" dxfId="26571" priority="7258">
      <formula>$F16="Completada"</formula>
    </cfRule>
  </conditionalFormatting>
  <conditionalFormatting sqref="D6">
    <cfRule type="expression" dxfId="26570" priority="7295">
      <formula>(#REF!=0)*(#REF!&lt;&gt;"")*(LEN(#REF!)=0)*((#REF!="")+(#REF!="En curso"))</formula>
    </cfRule>
    <cfRule type="expression" dxfId="26569" priority="7296">
      <formula>(#REF!&lt;0)*(LEN(#REF!)=0)*((#REF!="")+(#REF!="En curso"))</formula>
    </cfRule>
    <cfRule type="expression" dxfId="26568" priority="7297">
      <formula>#REF!="Vencida"</formula>
    </cfRule>
    <cfRule type="expression" dxfId="26567" priority="7298">
      <formula>#REF!="Cancelada"</formula>
    </cfRule>
    <cfRule type="expression" dxfId="26566" priority="7299">
      <formula>#REF!="Pausada"</formula>
    </cfRule>
    <cfRule type="expression" dxfId="26565" priority="7300">
      <formula>#REF!="Para hoy"</formula>
    </cfRule>
    <cfRule type="expression" dxfId="26564" priority="7301">
      <formula>#REF!="En curso"</formula>
    </cfRule>
    <cfRule type="expression" dxfId="26563" priority="7302">
      <formula>#REF!="Completada"</formula>
    </cfRule>
    <cfRule type="expression" dxfId="26562" priority="7303">
      <formula>(#REF!=0)*(#REF!&lt;&gt;"")*(LEN(#REF!)=0)*((#REF!="")+(#REF!="En curso"))</formula>
    </cfRule>
    <cfRule type="expression" dxfId="26561" priority="7304">
      <formula>(#REF!&lt;0)*(LEN(#REF!)=0)*((#REF!="")+(#REF!="En curso"))</formula>
    </cfRule>
  </conditionalFormatting>
  <conditionalFormatting sqref="D5">
    <cfRule type="expression" dxfId="26560" priority="7305">
      <formula>$F20="Vencida"</formula>
    </cfRule>
    <cfRule type="expression" dxfId="26559" priority="7306">
      <formula>$F20="Cancelada"</formula>
    </cfRule>
    <cfRule type="expression" dxfId="26558" priority="7307">
      <formula>$F20="Pausada"</formula>
    </cfRule>
    <cfRule type="expression" dxfId="26557" priority="7308">
      <formula>$F20="Para hoy"</formula>
    </cfRule>
    <cfRule type="expression" dxfId="26556" priority="7309">
      <formula>$F20="En curso"</formula>
    </cfRule>
    <cfRule type="expression" dxfId="26555" priority="7310">
      <formula>$F20="Completada"</formula>
    </cfRule>
    <cfRule type="expression" dxfId="26554" priority="7311">
      <formula>(#REF!=0)*(#REF!&lt;&gt;"")*(LEN(#REF!)=0)*(($F20="")+($F20="En curso"))</formula>
    </cfRule>
    <cfRule type="expression" dxfId="26553" priority="7312">
      <formula>(#REF!&lt;0)*(LEN(#REF!)=0)*(($F20="")+($F20="En curso"))</formula>
    </cfRule>
    <cfRule type="expression" dxfId="26552" priority="7313">
      <formula>#REF!="Vencida"</formula>
    </cfRule>
    <cfRule type="expression" dxfId="26551" priority="7314">
      <formula>#REF!="Cancelada"</formula>
    </cfRule>
    <cfRule type="expression" dxfId="26550" priority="7315">
      <formula>#REF!="Pausada"</formula>
    </cfRule>
    <cfRule type="expression" dxfId="26549" priority="7316">
      <formula>#REF!="Para hoy"</formula>
    </cfRule>
    <cfRule type="expression" dxfId="26548" priority="7317">
      <formula>#REF!="En curso"</formula>
    </cfRule>
    <cfRule type="expression" dxfId="26547" priority="7318">
      <formula>#REF!="Completada"</formula>
    </cfRule>
    <cfRule type="expression" dxfId="26546" priority="7319">
      <formula>(#REF!=0)*(#REF!&lt;&gt;"")*(LEN(#REF!)=0)*((#REF!="")+(#REF!="En curso"))</formula>
    </cfRule>
    <cfRule type="expression" dxfId="26545" priority="7320">
      <formula>(#REF!&lt;0)*(LEN(#REF!)=0)*((#REF!="")+(#REF!="En curso"))</formula>
    </cfRule>
  </conditionalFormatting>
  <conditionalFormatting sqref="D6">
    <cfRule type="expression" dxfId="26544" priority="7321">
      <formula>$F21="Vencida"</formula>
    </cfRule>
    <cfRule type="expression" dxfId="26543" priority="7322">
      <formula>$F21="Cancelada"</formula>
    </cfRule>
    <cfRule type="expression" dxfId="26542" priority="7323">
      <formula>$F21="Pausada"</formula>
    </cfRule>
    <cfRule type="expression" dxfId="26541" priority="7324">
      <formula>$F21="Para hoy"</formula>
    </cfRule>
    <cfRule type="expression" dxfId="26540" priority="7325">
      <formula>$F21="En curso"</formula>
    </cfRule>
    <cfRule type="expression" dxfId="26539" priority="7326">
      <formula>$F21="Completada"</formula>
    </cfRule>
    <cfRule type="expression" dxfId="26538" priority="7327">
      <formula>(#REF!=0)*(#REF!&lt;&gt;"")*(LEN(#REF!)=0)*(($F21="")+($F21="En curso"))</formula>
    </cfRule>
    <cfRule type="expression" dxfId="26537" priority="7328">
      <formula>(#REF!&lt;0)*(LEN(#REF!)=0)*(($F21="")+($F21="En curso"))</formula>
    </cfRule>
    <cfRule type="expression" dxfId="26536" priority="7329">
      <formula>$F17="Vencida"</formula>
    </cfRule>
    <cfRule type="expression" dxfId="26535" priority="7330">
      <formula>$F17="Cancelada"</formula>
    </cfRule>
    <cfRule type="expression" dxfId="26534" priority="7331">
      <formula>$F17="Pausada"</formula>
    </cfRule>
    <cfRule type="expression" dxfId="26533" priority="7332">
      <formula>$F17="Para hoy"</formula>
    </cfRule>
    <cfRule type="expression" dxfId="26532" priority="7333">
      <formula>$F17="En curso"</formula>
    </cfRule>
    <cfRule type="expression" dxfId="26531" priority="7334">
      <formula>$F17="Completada"</formula>
    </cfRule>
    <cfRule type="expression" dxfId="26530" priority="7335">
      <formula>(#REF!=0)*(#REF!&lt;&gt;"")*(LEN(#REF!)=0)*(($F17="")+($F17="En curso"))</formula>
    </cfRule>
    <cfRule type="expression" dxfId="26529" priority="7336">
      <formula>(#REF!&lt;0)*(LEN(#REF!)=0)*(($F17="")+($F17="En curso"))</formula>
    </cfRule>
  </conditionalFormatting>
  <conditionalFormatting sqref="D6">
    <cfRule type="expression" dxfId="26528" priority="7337">
      <formula>#REF!="Vencida"</formula>
    </cfRule>
    <cfRule type="expression" dxfId="26527" priority="7338">
      <formula>#REF!="Cancelada"</formula>
    </cfRule>
    <cfRule type="expression" dxfId="26526" priority="7339">
      <formula>#REF!="Pausada"</formula>
    </cfRule>
    <cfRule type="expression" dxfId="26525" priority="7340">
      <formula>#REF!="Para hoy"</formula>
    </cfRule>
    <cfRule type="expression" dxfId="26524" priority="7341">
      <formula>#REF!="En curso"</formula>
    </cfRule>
    <cfRule type="expression" dxfId="26523" priority="7342">
      <formula>#REF!="Completada"</formula>
    </cfRule>
  </conditionalFormatting>
  <conditionalFormatting sqref="D7:D8">
    <cfRule type="expression" dxfId="26522" priority="7343">
      <formula>$F17="Vencida"</formula>
    </cfRule>
    <cfRule type="expression" dxfId="26521" priority="7344">
      <formula>$F17="Cancelada"</formula>
    </cfRule>
    <cfRule type="expression" dxfId="26520" priority="7345">
      <formula>$F17="Pausada"</formula>
    </cfRule>
    <cfRule type="expression" dxfId="26519" priority="7346">
      <formula>$F17="Para hoy"</formula>
    </cfRule>
    <cfRule type="expression" dxfId="26518" priority="7347">
      <formula>$F17="En curso"</formula>
    </cfRule>
    <cfRule type="expression" dxfId="26517" priority="7348">
      <formula>$F17="Completada"</formula>
    </cfRule>
  </conditionalFormatting>
  <dataValidations count="11">
    <dataValidation allowBlank="1" showInputMessage="1" showErrorMessage="1" prompt="Escriba las notas en esta columna, debajo de este encabezado." sqref="G3:G4 G27:G36 G49:G51 G14 G23 G43:G47 G7:G8 G16:G19" xr:uid="{8BE9CC4C-B7CE-4F95-A136-6372D4F0B5CE}"/>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4:E14 B23:E23 B43:E43 C49:D51 D49:D52 C18:D19 C29" xr:uid="{7863F88A-EA9A-4A7B-A543-AFED2E440734}"/>
    <dataValidation allowBlank="1" showInputMessage="1" showErrorMessage="1" prompt="Seleccione el estado en esta columna, debajo de este encabezado. Presione ALT+FLECHA ABAJO para mostrar las opciones y, después, FLECHA ABAJO y ENTRAR para realizar la selección." sqref="F3 F29 F14 F19 F27 F43:F47 F49:F51 F23" xr:uid="{05B0DF0A-B2E1-41D3-B88E-69CEFC359CEF}"/>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3 A22 A42" xr:uid="{811F25C9-769C-4252-8BFD-2E0A7588A251}"/>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3:E13 B22:E22 B42:E42" xr:uid="{A7FAA13A-28A5-4630-8E9E-45B40D0562EA}"/>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6 B48:B52 B18:B19 B26 B45 B24 B15:B16" xr:uid="{2ABB4F31-EE96-4F4A-B02B-625641C3E1E7}">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48:C51 C24:C36 C44:C45 C4:C10 C15:C19" xr:uid="{01DA7D84-6D0D-4463-A937-2735CCEF53C8}">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49:F51 F29 F19 F27 F44:F47" xr:uid="{39131265-51EB-40E2-85EE-7697D319C84C}">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8:E52 E24:E36 E44:E45 E11 E4:E9 E15 E17:E19" xr:uid="{A2F44FCD-3826-4BEE-8A35-2F55B1AD282C}"/>
    <dataValidation type="list" errorStyle="warning" allowBlank="1" showInputMessage="1" showErrorMessage="1" error="Seleccione un estado de la lista. Seleccione CANCELAR, presione ALT+FLECHA ABAJO para mostrar las opciones y, después, FLECHA ABAJO y ENTRAR para realizar la selección." sqref="F28 F30:F37 F24:F26 F48 F4:F10 F15:F18" xr:uid="{46475B0F-3224-41D8-BDE8-4FAAFDBA6716}">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4 B37:B38 B27:B35 B46:B47 B25 B4:B8 B17" xr:uid="{3DDD4939-802A-4CE5-B565-03A387051575}">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39AA5-4658-4C95-9ABB-45A6262ED1DA}">
  <sheetPr>
    <tabColor theme="4"/>
    <pageSetUpPr autoPageBreaks="0" fitToPage="1"/>
  </sheetPr>
  <dimension ref="A1:Q68"/>
  <sheetViews>
    <sheetView showGridLines="0" topLeftCell="B27" zoomScale="90" zoomScaleNormal="90" workbookViewId="0">
      <selection activeCell="B51" sqref="A51:XFD55"/>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250</v>
      </c>
      <c r="C1" s="430"/>
      <c r="D1" s="430"/>
      <c r="E1" s="430"/>
      <c r="F1" s="425"/>
      <c r="G1" s="425"/>
      <c r="H1" s="425"/>
      <c r="I1" s="425"/>
      <c r="J1" s="425"/>
      <c r="K1" s="425"/>
      <c r="L1" s="425"/>
      <c r="M1" s="425"/>
      <c r="N1" s="425"/>
      <c r="O1" s="425"/>
      <c r="P1" s="425"/>
      <c r="Q1" s="425"/>
    </row>
    <row r="2" spans="1:17" s="14" customFormat="1" ht="34.5">
      <c r="A2" s="12"/>
      <c r="B2" s="431" t="s">
        <v>251</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3" customFormat="1" ht="16.899999999999999" customHeight="1">
      <c r="A4" s="158"/>
      <c r="B4" s="159"/>
      <c r="C4" s="160"/>
      <c r="D4" s="161" t="s">
        <v>122</v>
      </c>
      <c r="E4" s="160"/>
      <c r="F4" s="161"/>
      <c r="G4" s="162"/>
      <c r="H4" s="158"/>
      <c r="I4" s="161"/>
      <c r="J4" s="158"/>
      <c r="K4" s="158"/>
      <c r="L4" s="158"/>
      <c r="M4" s="158"/>
      <c r="N4" s="158"/>
      <c r="O4" s="158"/>
      <c r="P4" s="158"/>
      <c r="Q4" s="158"/>
    </row>
    <row r="5" spans="1:17" s="163" customFormat="1">
      <c r="A5" s="158"/>
      <c r="B5" s="159"/>
      <c r="C5" s="160"/>
      <c r="D5" s="161" t="s">
        <v>124</v>
      </c>
      <c r="E5" s="160">
        <v>4.7</v>
      </c>
      <c r="F5" s="161"/>
      <c r="G5" s="164"/>
      <c r="H5" s="158"/>
      <c r="I5" s="161"/>
      <c r="J5" s="158"/>
      <c r="K5" s="158"/>
      <c r="L5" s="158"/>
      <c r="M5" s="158"/>
      <c r="N5" s="158"/>
      <c r="O5" s="158"/>
      <c r="P5" s="158"/>
      <c r="Q5" s="158"/>
    </row>
    <row r="6" spans="1:17" s="163" customFormat="1" ht="30" customHeight="1">
      <c r="A6" s="158"/>
      <c r="B6" s="159"/>
      <c r="C6" s="160"/>
      <c r="D6" s="161" t="s">
        <v>161</v>
      </c>
      <c r="E6" s="160"/>
      <c r="F6" s="161"/>
      <c r="G6" s="166"/>
      <c r="H6" s="158"/>
      <c r="I6" s="161"/>
      <c r="J6" s="158"/>
      <c r="K6" s="158"/>
      <c r="L6" s="158"/>
      <c r="M6" s="158"/>
      <c r="N6" s="158"/>
      <c r="O6" s="158"/>
      <c r="P6" s="158"/>
      <c r="Q6" s="158"/>
    </row>
    <row r="7" spans="1:17" s="163" customFormat="1">
      <c r="A7" s="158"/>
      <c r="B7" s="159"/>
      <c r="C7" s="160"/>
      <c r="D7" s="161" t="s">
        <v>183</v>
      </c>
      <c r="E7" s="160">
        <v>10</v>
      </c>
      <c r="F7" s="161"/>
      <c r="G7" s="162"/>
      <c r="H7" s="158"/>
      <c r="I7" s="161"/>
      <c r="J7" s="158"/>
      <c r="K7" s="158"/>
      <c r="L7" s="158"/>
      <c r="M7" s="158"/>
      <c r="N7" s="158"/>
      <c r="O7" s="158"/>
      <c r="P7" s="158"/>
      <c r="Q7" s="158"/>
    </row>
    <row r="8" spans="1:17" s="163" customFormat="1" ht="13.9" customHeight="1">
      <c r="A8" s="158"/>
      <c r="B8" s="159"/>
      <c r="C8" s="160"/>
      <c r="D8" s="161" t="s">
        <v>184</v>
      </c>
      <c r="E8" s="160">
        <v>5</v>
      </c>
      <c r="F8" s="161"/>
      <c r="G8" s="162"/>
      <c r="H8" s="158"/>
      <c r="I8" s="161"/>
      <c r="J8" s="158"/>
      <c r="K8" s="158"/>
      <c r="L8" s="158"/>
      <c r="M8" s="158"/>
      <c r="N8" s="158"/>
      <c r="O8" s="158"/>
      <c r="P8" s="158"/>
      <c r="Q8" s="158"/>
    </row>
    <row r="9" spans="1:17" s="172" customFormat="1">
      <c r="B9" s="173"/>
      <c r="C9" s="174"/>
      <c r="D9" s="172" t="s">
        <v>213</v>
      </c>
      <c r="E9" s="174">
        <v>1</v>
      </c>
      <c r="G9" s="175"/>
    </row>
    <row r="10" spans="1:17" s="121" customFormat="1">
      <c r="A10" s="114"/>
      <c r="B10" s="114"/>
      <c r="C10" s="165"/>
      <c r="D10" s="119"/>
      <c r="E10" s="114"/>
      <c r="F10" s="119" t="s">
        <v>72</v>
      </c>
      <c r="G10" s="114"/>
      <c r="H10" s="114"/>
      <c r="I10" s="114"/>
      <c r="J10" s="114"/>
      <c r="K10" s="114"/>
      <c r="L10" s="114"/>
      <c r="M10" s="114"/>
      <c r="N10" s="114"/>
      <c r="O10" s="114"/>
      <c r="P10" s="114"/>
      <c r="Q10" s="114"/>
    </row>
    <row r="11" spans="1:17">
      <c r="A11" s="25"/>
      <c r="B11" s="25"/>
      <c r="C11" s="25"/>
      <c r="D11"/>
      <c r="E11" s="15">
        <f>SUM(E4:E10)</f>
        <v>20.7</v>
      </c>
      <c r="F11"/>
      <c r="G11" s="25"/>
      <c r="H11" s="25"/>
      <c r="I11" s="25"/>
      <c r="J11" s="25"/>
      <c r="K11" s="25"/>
      <c r="L11" s="25"/>
      <c r="M11" s="25"/>
      <c r="N11" s="25"/>
      <c r="O11" s="25"/>
      <c r="P11" s="25"/>
      <c r="Q11" s="25"/>
    </row>
    <row r="12" spans="1:17">
      <c r="A12" s="25"/>
      <c r="B12" s="25"/>
      <c r="C12" s="25"/>
      <c r="D12" s="25"/>
      <c r="E12" s="25"/>
      <c r="F12" s="25"/>
      <c r="G12" s="25"/>
      <c r="H12" s="25"/>
      <c r="I12" s="25"/>
      <c r="J12" s="25"/>
      <c r="K12" s="25"/>
      <c r="L12" s="25"/>
      <c r="M12" s="25"/>
      <c r="N12" s="25"/>
      <c r="O12" s="25"/>
      <c r="P12" s="25"/>
      <c r="Q12" s="25"/>
    </row>
    <row r="13" spans="1:17" s="14" customFormat="1" ht="34.5">
      <c r="A13" s="12"/>
      <c r="B13" s="431" t="s">
        <v>252</v>
      </c>
      <c r="C13" s="431"/>
      <c r="D13" s="431"/>
      <c r="E13" s="431"/>
      <c r="F13" s="13"/>
      <c r="G13" s="13"/>
      <c r="H13" s="13"/>
      <c r="I13" s="13"/>
      <c r="J13" s="13"/>
      <c r="K13" s="13"/>
    </row>
    <row r="14" spans="1:17" s="1" customFormat="1">
      <c r="A14" s="23"/>
      <c r="B14" s="148" t="s">
        <v>4</v>
      </c>
      <c r="C14" s="149" t="s">
        <v>5</v>
      </c>
      <c r="D14" s="149" t="s">
        <v>6</v>
      </c>
      <c r="E14" s="149" t="s">
        <v>7</v>
      </c>
      <c r="F14" s="150" t="s">
        <v>8</v>
      </c>
      <c r="G14" s="151" t="s">
        <v>9</v>
      </c>
      <c r="H14" s="23"/>
      <c r="I14" s="23"/>
      <c r="J14" s="23"/>
      <c r="K14" s="23"/>
      <c r="L14" s="23"/>
      <c r="M14" s="23"/>
      <c r="N14" s="23"/>
      <c r="O14" s="23"/>
      <c r="P14" s="23"/>
      <c r="Q14" s="23"/>
    </row>
    <row r="15" spans="1:17" s="161" customFormat="1" ht="25.7" customHeight="1">
      <c r="B15" s="159"/>
      <c r="C15" s="160"/>
      <c r="D15" s="161" t="s">
        <v>221</v>
      </c>
      <c r="E15" s="160">
        <v>5.3</v>
      </c>
      <c r="G15" s="162"/>
    </row>
    <row r="16" spans="1:17" s="163" customFormat="1">
      <c r="A16" s="158"/>
      <c r="B16" s="159"/>
      <c r="C16" s="160"/>
      <c r="D16" s="182" t="s">
        <v>226</v>
      </c>
      <c r="E16" s="160">
        <v>6</v>
      </c>
      <c r="F16" s="161"/>
      <c r="G16" s="162"/>
      <c r="H16" s="158"/>
      <c r="I16" s="158"/>
      <c r="J16" s="158"/>
      <c r="K16" s="158"/>
      <c r="L16" s="158"/>
      <c r="M16" s="158"/>
      <c r="N16" s="158"/>
      <c r="O16" s="158"/>
      <c r="P16" s="158"/>
      <c r="Q16" s="158"/>
    </row>
    <row r="17" spans="1:17" s="163" customFormat="1">
      <c r="A17" s="158"/>
      <c r="B17" s="159"/>
      <c r="C17" s="160"/>
      <c r="D17" s="161" t="s">
        <v>228</v>
      </c>
      <c r="E17" s="160">
        <v>2</v>
      </c>
      <c r="F17" s="161"/>
      <c r="G17" s="162"/>
      <c r="H17" s="158"/>
      <c r="I17" s="158"/>
      <c r="J17" s="158"/>
      <c r="K17" s="158"/>
      <c r="L17" s="158"/>
      <c r="M17" s="158"/>
      <c r="N17" s="158"/>
      <c r="O17" s="158"/>
      <c r="P17" s="158"/>
      <c r="Q17" s="158"/>
    </row>
    <row r="18" spans="1:17" s="163" customFormat="1">
      <c r="A18" s="158"/>
      <c r="B18" s="159"/>
      <c r="C18" s="160"/>
      <c r="D18" s="161" t="s">
        <v>229</v>
      </c>
      <c r="E18" s="160">
        <v>2.2999999999999998</v>
      </c>
      <c r="F18" s="161"/>
      <c r="G18" s="162"/>
      <c r="H18" s="158"/>
      <c r="I18" s="158"/>
      <c r="J18" s="158"/>
      <c r="K18" s="158"/>
      <c r="L18" s="158"/>
      <c r="M18" s="158"/>
      <c r="N18" s="158"/>
      <c r="O18" s="158"/>
      <c r="P18" s="158"/>
      <c r="Q18" s="158"/>
    </row>
    <row r="19" spans="1:17" s="163" customFormat="1">
      <c r="A19" s="158"/>
      <c r="B19" s="159"/>
      <c r="C19" s="160"/>
      <c r="D19" s="161" t="s">
        <v>230</v>
      </c>
      <c r="E19" s="160">
        <v>6</v>
      </c>
      <c r="F19" s="161"/>
      <c r="G19" s="162"/>
      <c r="H19" s="158"/>
      <c r="I19" s="158"/>
      <c r="J19" s="158"/>
      <c r="K19" s="158"/>
      <c r="L19" s="158"/>
      <c r="M19" s="158"/>
      <c r="N19" s="158"/>
      <c r="O19" s="158"/>
      <c r="P19" s="158"/>
      <c r="Q19" s="158"/>
    </row>
    <row r="20" spans="1:17">
      <c r="A20" s="25"/>
      <c r="B20"/>
      <c r="C20"/>
      <c r="D20"/>
      <c r="E20" s="18">
        <f>SUBTOTAL(109,Lista3111519232731353943[Estimación])</f>
        <v>21.6</v>
      </c>
      <c r="F20">
        <f>SUBTOTAL(109,Lista3111519232731353943[ESTADO])</f>
        <v>0</v>
      </c>
      <c r="G20"/>
      <c r="H20" s="25"/>
      <c r="I20" s="25"/>
      <c r="J20" s="25"/>
      <c r="K20" s="25"/>
      <c r="L20" s="25"/>
      <c r="M20" s="25"/>
      <c r="N20" s="25"/>
      <c r="O20" s="25"/>
      <c r="P20" s="25"/>
      <c r="Q20" s="25"/>
    </row>
    <row r="22" spans="1:17" s="14" customFormat="1" ht="34.5">
      <c r="A22" s="12"/>
      <c r="B22" s="431" t="s">
        <v>253</v>
      </c>
      <c r="C22" s="431"/>
      <c r="D22" s="431"/>
      <c r="E22" s="431"/>
      <c r="F22" s="13"/>
      <c r="G22" s="13"/>
      <c r="H22" s="13"/>
      <c r="I22" s="13"/>
      <c r="J22" s="13"/>
      <c r="K22" s="13"/>
    </row>
    <row r="23" spans="1:17" s="1" customFormat="1">
      <c r="A23" s="23"/>
      <c r="B23" s="148" t="s">
        <v>4</v>
      </c>
      <c r="C23" s="149" t="s">
        <v>5</v>
      </c>
      <c r="D23" s="149" t="s">
        <v>6</v>
      </c>
      <c r="E23" s="149" t="s">
        <v>7</v>
      </c>
      <c r="F23" s="150" t="s">
        <v>8</v>
      </c>
      <c r="G23" s="151" t="s">
        <v>9</v>
      </c>
      <c r="H23" s="23"/>
      <c r="I23" s="23"/>
      <c r="J23" s="23"/>
      <c r="K23" s="23"/>
      <c r="L23" s="23"/>
      <c r="M23" s="23"/>
      <c r="N23" s="23"/>
      <c r="O23" s="23"/>
      <c r="P23" s="23"/>
      <c r="Q23" s="23"/>
    </row>
    <row r="24" spans="1:17" s="169" customFormat="1">
      <c r="A24" s="167"/>
      <c r="B24" s="168"/>
      <c r="C24" s="43"/>
      <c r="D24" s="44" t="s">
        <v>237</v>
      </c>
      <c r="E24" s="176">
        <v>5</v>
      </c>
      <c r="F24" s="44"/>
      <c r="G24" s="50"/>
      <c r="H24" s="167"/>
      <c r="I24" s="167"/>
      <c r="J24" s="167"/>
      <c r="K24" s="167"/>
      <c r="L24" s="167"/>
      <c r="M24" s="167"/>
      <c r="N24" s="167"/>
      <c r="O24" s="167"/>
      <c r="P24" s="167"/>
      <c r="Q24" s="167"/>
    </row>
    <row r="25" spans="1:17" s="169" customFormat="1">
      <c r="A25" s="167"/>
      <c r="B25" s="168"/>
      <c r="C25" s="43"/>
      <c r="D25" s="44" t="s">
        <v>238</v>
      </c>
      <c r="E25" s="176">
        <v>6</v>
      </c>
      <c r="F25" s="44"/>
      <c r="G25" s="51"/>
      <c r="H25" s="167"/>
      <c r="I25" s="167"/>
      <c r="J25" s="167"/>
      <c r="K25" s="167"/>
      <c r="L25" s="167"/>
      <c r="M25" s="167"/>
      <c r="N25" s="167"/>
      <c r="O25" s="167"/>
      <c r="P25" s="167"/>
      <c r="Q25" s="167"/>
    </row>
    <row r="26" spans="1:17" s="169" customFormat="1" ht="36.4">
      <c r="A26" s="167"/>
      <c r="B26" s="168"/>
      <c r="C26" s="43"/>
      <c r="D26" s="44" t="s">
        <v>239</v>
      </c>
      <c r="E26" s="176">
        <v>2</v>
      </c>
      <c r="F26" s="44"/>
      <c r="G26" s="51"/>
      <c r="H26" s="167"/>
      <c r="I26" s="167"/>
      <c r="J26" s="167"/>
      <c r="K26" s="167"/>
      <c r="L26" s="167"/>
      <c r="M26" s="167"/>
      <c r="N26" s="167"/>
      <c r="O26" s="167"/>
      <c r="P26" s="167"/>
      <c r="Q26" s="167"/>
    </row>
    <row r="27" spans="1:17" s="169" customFormat="1" ht="36.4">
      <c r="A27" s="167"/>
      <c r="B27" s="168"/>
      <c r="C27" s="43"/>
      <c r="D27" s="44" t="s">
        <v>240</v>
      </c>
      <c r="E27" s="176">
        <v>0.5</v>
      </c>
      <c r="F27" s="44"/>
      <c r="G27" s="50"/>
      <c r="H27" s="167"/>
      <c r="I27" s="167"/>
      <c r="J27" s="167"/>
      <c r="K27" s="167"/>
      <c r="L27" s="167"/>
      <c r="M27" s="167"/>
      <c r="N27" s="167"/>
      <c r="O27" s="167"/>
      <c r="P27" s="167"/>
      <c r="Q27" s="167"/>
    </row>
    <row r="28" spans="1:17" s="169" customFormat="1">
      <c r="A28" s="167"/>
      <c r="B28" s="168"/>
      <c r="C28" s="43"/>
      <c r="D28" s="44" t="s">
        <v>241</v>
      </c>
      <c r="E28" s="176">
        <v>3.5</v>
      </c>
      <c r="F28" s="44"/>
      <c r="G28" s="50"/>
      <c r="H28" s="167"/>
      <c r="I28" s="167"/>
      <c r="J28" s="167"/>
      <c r="K28" s="167"/>
      <c r="L28" s="167"/>
      <c r="M28" s="167"/>
      <c r="N28" s="167"/>
      <c r="O28" s="167"/>
      <c r="P28" s="167"/>
      <c r="Q28" s="167"/>
    </row>
    <row r="29" spans="1:17" s="169" customFormat="1">
      <c r="A29" s="167"/>
      <c r="B29" s="168"/>
      <c r="C29" s="43"/>
      <c r="D29" s="44" t="s">
        <v>242</v>
      </c>
      <c r="E29" s="176">
        <v>4</v>
      </c>
      <c r="F29" s="44"/>
      <c r="G29" s="50"/>
      <c r="H29" s="167"/>
      <c r="I29" s="167"/>
      <c r="J29" s="167"/>
      <c r="K29" s="167"/>
      <c r="L29" s="167"/>
      <c r="M29" s="167"/>
      <c r="N29" s="167"/>
      <c r="O29" s="167"/>
      <c r="P29" s="167"/>
      <c r="Q29" s="167"/>
    </row>
    <row r="30" spans="1:17" s="169" customFormat="1">
      <c r="A30" s="167"/>
      <c r="B30" s="168"/>
      <c r="C30" s="43"/>
      <c r="D30" s="44" t="s">
        <v>243</v>
      </c>
      <c r="E30" s="176">
        <v>4.5</v>
      </c>
      <c r="F30" s="44"/>
      <c r="G30" s="50"/>
      <c r="H30" s="167"/>
      <c r="I30" s="167"/>
      <c r="J30" s="167"/>
      <c r="K30" s="167"/>
      <c r="L30" s="167"/>
      <c r="M30" s="167"/>
      <c r="N30" s="167"/>
      <c r="O30" s="167"/>
      <c r="P30" s="167"/>
      <c r="Q30" s="167"/>
    </row>
    <row r="31" spans="1:17" s="169" customFormat="1">
      <c r="A31" s="167"/>
      <c r="B31" s="168"/>
      <c r="C31" s="43"/>
      <c r="D31" s="44" t="s">
        <v>244</v>
      </c>
      <c r="E31" s="176">
        <v>3</v>
      </c>
      <c r="F31" s="44"/>
      <c r="G31" s="50"/>
      <c r="H31" s="167"/>
      <c r="I31" s="167"/>
      <c r="J31" s="167"/>
      <c r="K31" s="167"/>
      <c r="L31" s="167"/>
      <c r="M31" s="167"/>
      <c r="N31" s="167"/>
      <c r="O31" s="167"/>
      <c r="P31" s="167"/>
      <c r="Q31" s="167"/>
    </row>
    <row r="32" spans="1:17" s="169" customFormat="1">
      <c r="A32" s="167"/>
      <c r="B32" s="168"/>
      <c r="C32" s="43"/>
      <c r="D32" s="44" t="s">
        <v>245</v>
      </c>
      <c r="E32" s="176">
        <v>3</v>
      </c>
      <c r="F32" s="44"/>
      <c r="G32" s="50"/>
      <c r="H32" s="167"/>
      <c r="I32" s="167"/>
      <c r="J32" s="167"/>
      <c r="K32" s="167"/>
      <c r="L32" s="167"/>
      <c r="M32" s="167"/>
      <c r="N32" s="167"/>
      <c r="O32" s="167"/>
      <c r="P32" s="167"/>
      <c r="Q32" s="167"/>
    </row>
    <row r="33" spans="1:17" s="47" customFormat="1">
      <c r="B33" s="186"/>
      <c r="C33" s="48"/>
      <c r="D33" s="47" t="s">
        <v>246</v>
      </c>
      <c r="E33" s="187">
        <v>5</v>
      </c>
      <c r="G33" s="188"/>
    </row>
    <row r="34" spans="1:17" s="169" customFormat="1" ht="36.4">
      <c r="A34" s="167"/>
      <c r="B34" s="168"/>
      <c r="C34" s="43"/>
      <c r="D34" s="44" t="s">
        <v>247</v>
      </c>
      <c r="E34" s="176">
        <v>2</v>
      </c>
      <c r="F34" s="44"/>
      <c r="G34" s="50"/>
      <c r="H34" s="167"/>
      <c r="I34" s="167"/>
      <c r="J34" s="167"/>
      <c r="K34" s="167"/>
      <c r="L34" s="167"/>
      <c r="M34" s="167"/>
      <c r="N34" s="167"/>
      <c r="O34" s="167"/>
      <c r="P34" s="167"/>
      <c r="Q34" s="167"/>
    </row>
    <row r="35" spans="1:17">
      <c r="A35" s="25"/>
      <c r="B35" s="16"/>
      <c r="C35" s="10"/>
      <c r="D35" t="s">
        <v>254</v>
      </c>
      <c r="E35" s="152">
        <v>2</v>
      </c>
      <c r="F35"/>
      <c r="G35" s="17" t="s">
        <v>255</v>
      </c>
      <c r="H35" s="25"/>
      <c r="I35" s="25"/>
      <c r="J35" s="25"/>
      <c r="K35" s="25"/>
      <c r="L35" s="25"/>
      <c r="M35" s="25"/>
      <c r="N35" s="25"/>
      <c r="O35" s="25"/>
      <c r="P35" s="25"/>
      <c r="Q35" s="25"/>
    </row>
    <row r="36" spans="1:17">
      <c r="A36" s="25"/>
      <c r="B36" s="16"/>
      <c r="C36" s="10"/>
      <c r="D36"/>
      <c r="E36" s="30"/>
      <c r="F36"/>
      <c r="G36" s="17"/>
      <c r="H36" s="25"/>
      <c r="I36" s="25"/>
      <c r="J36" s="25"/>
      <c r="K36" s="25"/>
      <c r="L36" s="25"/>
      <c r="M36" s="25"/>
      <c r="N36" s="25"/>
      <c r="O36" s="25"/>
      <c r="P36" s="25"/>
      <c r="Q36" s="25"/>
    </row>
    <row r="37" spans="1:17">
      <c r="A37" s="25"/>
      <c r="B37" s="16"/>
      <c r="C37" s="25"/>
      <c r="D37" s="25"/>
      <c r="E37" s="30"/>
      <c r="F37"/>
      <c r="G37" s="17"/>
      <c r="H37" s="25"/>
      <c r="I37" s="25"/>
      <c r="J37" s="25"/>
      <c r="K37" s="25"/>
      <c r="L37" s="25"/>
      <c r="M37" s="25"/>
      <c r="N37" s="25"/>
      <c r="O37" s="25"/>
      <c r="P37" s="25"/>
      <c r="Q37" s="25"/>
    </row>
    <row r="38" spans="1:17">
      <c r="A38" s="25"/>
      <c r="B38" s="16"/>
      <c r="C38" s="25"/>
      <c r="D38" s="25"/>
      <c r="E38" s="30"/>
      <c r="F38"/>
      <c r="G38" s="17"/>
      <c r="H38" s="25"/>
      <c r="I38" s="25"/>
      <c r="J38" s="25"/>
      <c r="K38" s="25"/>
      <c r="L38" s="25"/>
      <c r="M38" s="25"/>
      <c r="N38" s="25"/>
      <c r="O38" s="25"/>
      <c r="P38" s="25"/>
      <c r="Q38" s="25"/>
    </row>
    <row r="39" spans="1:17">
      <c r="A39" s="25"/>
      <c r="B39" s="4"/>
      <c r="C39" s="26"/>
      <c r="D39" s="26"/>
      <c r="E39" s="31"/>
      <c r="F39" s="6"/>
      <c r="G39" s="11"/>
      <c r="H39" s="25"/>
      <c r="I39" s="25"/>
      <c r="J39" s="25"/>
      <c r="K39" s="25"/>
      <c r="L39" s="25"/>
      <c r="M39" s="25"/>
      <c r="N39" s="25"/>
      <c r="O39" s="25"/>
      <c r="P39" s="25"/>
      <c r="Q39" s="25"/>
    </row>
    <row r="40" spans="1:17">
      <c r="A40" s="25"/>
      <c r="B40"/>
      <c r="C40"/>
      <c r="D40"/>
      <c r="E40" s="18">
        <f>SUBTOTAL(109,Lista34121620242832364044[Estimación])</f>
        <v>40.5</v>
      </c>
      <c r="F40"/>
      <c r="G40"/>
      <c r="H40" s="25"/>
      <c r="I40" s="25"/>
      <c r="J40" s="25"/>
      <c r="K40" s="25"/>
      <c r="L40" s="25"/>
      <c r="M40" s="25"/>
      <c r="N40" s="25"/>
      <c r="O40" s="25"/>
      <c r="P40" s="25"/>
      <c r="Q40" s="25"/>
    </row>
    <row r="41" spans="1:17">
      <c r="A41" s="25"/>
      <c r="B41" s="25"/>
      <c r="C41" s="25"/>
      <c r="D41" s="25"/>
      <c r="E41" s="195">
        <f>E30+E33+E35</f>
        <v>11.5</v>
      </c>
      <c r="F41" s="25"/>
      <c r="G41" s="25"/>
      <c r="H41" s="25"/>
      <c r="I41" s="25"/>
      <c r="J41" s="25"/>
      <c r="K41" s="25"/>
      <c r="L41" s="25"/>
      <c r="M41" s="25"/>
      <c r="N41" s="25"/>
      <c r="O41" s="25"/>
      <c r="P41" s="25"/>
      <c r="Q41" s="25"/>
    </row>
    <row r="42" spans="1:17" s="14" customFormat="1" ht="34.5">
      <c r="A42" s="12"/>
      <c r="B42" s="431" t="s">
        <v>256</v>
      </c>
      <c r="C42" s="431"/>
      <c r="D42" s="431"/>
      <c r="E42" s="431"/>
      <c r="F42" s="13"/>
      <c r="G42" s="13"/>
      <c r="H42" s="13"/>
      <c r="I42" s="13"/>
      <c r="J42" s="13"/>
      <c r="K42" s="13"/>
    </row>
    <row r="43" spans="1:17" s="1" customFormat="1">
      <c r="A43" s="23"/>
      <c r="B43" s="148" t="s">
        <v>4</v>
      </c>
      <c r="C43" s="149" t="s">
        <v>5</v>
      </c>
      <c r="D43" s="149" t="s">
        <v>6</v>
      </c>
      <c r="E43" s="149" t="s">
        <v>7</v>
      </c>
      <c r="F43" s="150" t="s">
        <v>8</v>
      </c>
      <c r="G43" s="151" t="s">
        <v>9</v>
      </c>
      <c r="H43" s="23"/>
      <c r="I43" s="23"/>
      <c r="J43" s="23"/>
      <c r="K43" s="23"/>
      <c r="L43" s="23"/>
      <c r="M43" s="23"/>
      <c r="N43" s="23"/>
      <c r="O43" s="23"/>
      <c r="P43" s="23"/>
      <c r="Q43" s="23"/>
    </row>
    <row r="44" spans="1:17" s="169" customFormat="1" ht="17.649999999999999" customHeight="1">
      <c r="A44" s="167"/>
      <c r="B44" s="168"/>
      <c r="C44" s="43"/>
      <c r="D44" s="44" t="s">
        <v>257</v>
      </c>
      <c r="E44" s="176">
        <v>4</v>
      </c>
      <c r="F44" s="44"/>
      <c r="G44" s="50"/>
      <c r="H44" s="167"/>
      <c r="I44" s="167"/>
      <c r="J44" s="167"/>
      <c r="K44" s="167"/>
      <c r="L44" s="167"/>
      <c r="M44" s="167"/>
      <c r="N44" s="167"/>
      <c r="O44" s="167"/>
      <c r="P44" s="167"/>
      <c r="Q44" s="167"/>
    </row>
    <row r="45" spans="1:17" s="169" customFormat="1" ht="17.649999999999999" customHeight="1">
      <c r="A45" s="167"/>
      <c r="B45" s="168"/>
      <c r="C45" s="43"/>
      <c r="D45" s="44" t="s">
        <v>258</v>
      </c>
      <c r="E45" s="176">
        <v>5.5</v>
      </c>
      <c r="F45" s="44"/>
      <c r="G45" s="50"/>
      <c r="H45" s="167"/>
      <c r="I45" s="167"/>
      <c r="J45" s="167"/>
      <c r="K45" s="167"/>
      <c r="L45" s="167"/>
      <c r="M45" s="167"/>
      <c r="N45" s="167"/>
      <c r="O45" s="167"/>
      <c r="P45" s="167"/>
      <c r="Q45" s="167"/>
    </row>
    <row r="46" spans="1:17" s="44" customFormat="1" ht="17.649999999999999" customHeight="1">
      <c r="B46" s="168"/>
      <c r="D46" s="44" t="s">
        <v>259</v>
      </c>
      <c r="E46" s="176">
        <v>2</v>
      </c>
      <c r="G46" s="50"/>
    </row>
    <row r="47" spans="1:17" s="44" customFormat="1" ht="17.649999999999999" customHeight="1">
      <c r="B47" s="168"/>
      <c r="D47" s="44" t="s">
        <v>260</v>
      </c>
      <c r="E47" s="176">
        <v>0.75</v>
      </c>
      <c r="G47" s="50"/>
    </row>
    <row r="48" spans="1:17" s="44" customFormat="1" ht="17.649999999999999" customHeight="1">
      <c r="B48" s="168"/>
      <c r="D48" s="44" t="s">
        <v>261</v>
      </c>
      <c r="E48" s="176">
        <v>1.5</v>
      </c>
      <c r="G48" s="45"/>
    </row>
    <row r="49" spans="1:17" s="44" customFormat="1" ht="17.649999999999999" customHeight="1">
      <c r="B49" s="168"/>
      <c r="C49" s="43"/>
      <c r="D49" s="44" t="s">
        <v>262</v>
      </c>
      <c r="E49" s="176">
        <v>1.75</v>
      </c>
      <c r="G49" s="50"/>
    </row>
    <row r="50" spans="1:17" customFormat="1" ht="17.649999999999999" customHeight="1">
      <c r="B50" s="16"/>
      <c r="C50" s="10"/>
      <c r="D50" t="s">
        <v>263</v>
      </c>
      <c r="E50" s="152">
        <v>6</v>
      </c>
      <c r="G50" s="17"/>
    </row>
    <row r="51" spans="1:17" s="44" customFormat="1" ht="17.649999999999999" customHeight="1">
      <c r="B51" s="168"/>
      <c r="C51" s="43"/>
      <c r="D51" s="44" t="s">
        <v>264</v>
      </c>
      <c r="E51" s="176">
        <v>6.5</v>
      </c>
      <c r="G51" s="50"/>
    </row>
    <row r="52" spans="1:17" s="47" customFormat="1" ht="17.649999999999999" customHeight="1">
      <c r="B52" s="186"/>
      <c r="D52" s="47" t="s">
        <v>265</v>
      </c>
      <c r="E52" s="187">
        <v>4</v>
      </c>
      <c r="G52" s="188"/>
    </row>
    <row r="53" spans="1:17" s="47" customFormat="1">
      <c r="B53" s="186"/>
      <c r="D53" s="47" t="s">
        <v>266</v>
      </c>
      <c r="E53" s="187">
        <v>8</v>
      </c>
      <c r="G53" s="188"/>
    </row>
    <row r="54" spans="1:17" s="44" customFormat="1">
      <c r="B54" s="168"/>
      <c r="D54" s="44" t="s">
        <v>267</v>
      </c>
      <c r="E54" s="176">
        <v>6</v>
      </c>
      <c r="G54" s="50"/>
    </row>
    <row r="55" spans="1:17" s="44" customFormat="1">
      <c r="B55" s="168"/>
      <c r="D55" s="44" t="s">
        <v>268</v>
      </c>
      <c r="E55" s="176">
        <v>5.5</v>
      </c>
      <c r="G55" s="50"/>
    </row>
    <row r="56" spans="1:17" customFormat="1">
      <c r="B56" s="4"/>
      <c r="C56" s="6"/>
      <c r="D56" s="6"/>
      <c r="E56" s="184"/>
      <c r="F56" s="6"/>
      <c r="G56" s="11"/>
    </row>
    <row r="57" spans="1:17">
      <c r="A57" s="25"/>
      <c r="B57"/>
      <c r="C57"/>
      <c r="D57"/>
      <c r="E57" s="183">
        <f>SUBTOTAL(109,Lista345131721252933374145[Estimación])</f>
        <v>51.5</v>
      </c>
      <c r="F57"/>
      <c r="G57"/>
      <c r="H57" s="25"/>
      <c r="I57" s="25"/>
      <c r="J57" s="25"/>
      <c r="K57" s="25"/>
      <c r="L57" s="25"/>
      <c r="M57" s="25"/>
      <c r="N57" s="25"/>
      <c r="O57" s="25"/>
      <c r="P57" s="25"/>
      <c r="Q57" s="25"/>
    </row>
    <row r="58" spans="1:17">
      <c r="A58" s="25"/>
      <c r="B58" s="25"/>
      <c r="C58" s="25"/>
      <c r="D58" s="25"/>
      <c r="E58" s="25"/>
      <c r="F58" s="25"/>
      <c r="G58" s="25"/>
      <c r="H58" s="25"/>
      <c r="I58" s="25"/>
      <c r="J58" s="25"/>
      <c r="K58" s="25"/>
      <c r="L58" s="25"/>
      <c r="M58" s="25"/>
      <c r="N58" s="25"/>
      <c r="O58" s="25"/>
      <c r="P58" s="25"/>
      <c r="Q58" s="25"/>
    </row>
    <row r="59" spans="1:17">
      <c r="A59" s="25"/>
      <c r="B59" s="25"/>
      <c r="C59" s="25"/>
      <c r="D59" s="25"/>
      <c r="E59" s="25"/>
      <c r="F59" s="25"/>
      <c r="G59" s="25"/>
      <c r="H59" s="25"/>
      <c r="I59" s="25"/>
      <c r="J59" s="25"/>
      <c r="K59" s="25"/>
      <c r="L59" s="25"/>
      <c r="M59" s="25"/>
      <c r="N59" s="25"/>
      <c r="O59" s="25"/>
      <c r="P59" s="25"/>
      <c r="Q59" s="25"/>
    </row>
    <row r="60" spans="1:17">
      <c r="A60" s="25"/>
      <c r="B60" s="25"/>
      <c r="C60" s="25"/>
      <c r="D60" s="25"/>
      <c r="E60" s="25"/>
      <c r="F60" s="25"/>
      <c r="G60" s="25"/>
      <c r="H60" s="25"/>
      <c r="I60" s="25"/>
      <c r="J60" s="25"/>
      <c r="K60" s="25"/>
      <c r="L60" s="25"/>
      <c r="M60" s="25"/>
      <c r="N60" s="25"/>
      <c r="O60" s="25"/>
      <c r="P60" s="25"/>
      <c r="Q60" s="25"/>
    </row>
    <row r="61" spans="1:17">
      <c r="A61" s="25"/>
      <c r="B61" s="25"/>
      <c r="C61" s="25"/>
      <c r="D61" s="25"/>
      <c r="E61" s="25"/>
      <c r="F61" s="25"/>
      <c r="G61" s="25"/>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sheetData>
  <dataConsolidate/>
  <mergeCells count="9">
    <mergeCell ref="O1:Q1"/>
    <mergeCell ref="B2:E2"/>
    <mergeCell ref="B13:E13"/>
    <mergeCell ref="B22:E22"/>
    <mergeCell ref="B42:E42"/>
    <mergeCell ref="B1:E1"/>
    <mergeCell ref="F1:H1"/>
    <mergeCell ref="I1:K1"/>
    <mergeCell ref="L1:N1"/>
  </mergeCells>
  <conditionalFormatting sqref="C4">
    <cfRule type="expression" dxfId="26474" priority="740">
      <formula>$F4="Vencida"</formula>
    </cfRule>
    <cfRule type="expression" dxfId="26473" priority="741">
      <formula>$F4="Cancelada"</formula>
    </cfRule>
    <cfRule type="expression" dxfId="26472" priority="742">
      <formula>$F4="Pausada"</formula>
    </cfRule>
    <cfRule type="expression" dxfId="26471" priority="743">
      <formula>$F4="Para hoy"</formula>
    </cfRule>
    <cfRule type="expression" dxfId="26470" priority="744">
      <formula>$F4="En curso"</formula>
    </cfRule>
    <cfRule type="expression" dxfId="26469" priority="745">
      <formula>$F4="Completada"</formula>
    </cfRule>
    <cfRule type="expression" dxfId="26468" priority="746">
      <formula>(#REF!=0)*(#REF!&lt;&gt;"")*(LEN(#REF!)=0)*(($F4="")+($F4="En curso"))</formula>
    </cfRule>
    <cfRule type="expression" dxfId="26467" priority="747">
      <formula>(#REF!&lt;0)*(LEN(#REF!)=0)*(($F4="")+($F4="En curso"))</formula>
    </cfRule>
  </conditionalFormatting>
  <conditionalFormatting sqref="C6">
    <cfRule type="expression" dxfId="26466" priority="1106">
      <formula>#REF!="Vencida"</formula>
    </cfRule>
    <cfRule type="expression" dxfId="26465" priority="1107">
      <formula>#REF!="Cancelada"</formula>
    </cfRule>
    <cfRule type="expression" dxfId="26464" priority="1108">
      <formula>#REF!="Pausada"</formula>
    </cfRule>
    <cfRule type="expression" dxfId="26463" priority="1109">
      <formula>#REF!="Para hoy"</formula>
    </cfRule>
    <cfRule type="expression" dxfId="26462" priority="1110">
      <formula>#REF!="En curso"</formula>
    </cfRule>
    <cfRule type="expression" dxfId="26461" priority="1111">
      <formula>#REF!="Completada"</formula>
    </cfRule>
    <cfRule type="expression" dxfId="26460" priority="1112">
      <formula>(#REF!=0)*(#REF!&lt;&gt;"")*(LEN(#REF!)=0)*((#REF!="")+(#REF!="En curso"))</formula>
    </cfRule>
    <cfRule type="expression" dxfId="26459" priority="1113">
      <formula>(#REF!&lt;0)*(LEN(#REF!)=0)*((#REF!="")+(#REF!="En curso"))</formula>
    </cfRule>
  </conditionalFormatting>
  <conditionalFormatting sqref="C6">
    <cfRule type="expression" dxfId="26458" priority="772">
      <formula>$F4="Vencida"</formula>
    </cfRule>
    <cfRule type="expression" dxfId="26457" priority="773">
      <formula>$F4="Cancelada"</formula>
    </cfRule>
    <cfRule type="expression" dxfId="26456" priority="774">
      <formula>$F4="Pausada"</formula>
    </cfRule>
    <cfRule type="expression" dxfId="26455" priority="775">
      <formula>$F4="Para hoy"</formula>
    </cfRule>
    <cfRule type="expression" dxfId="26454" priority="776">
      <formula>$F4="En curso"</formula>
    </cfRule>
    <cfRule type="expression" dxfId="26453" priority="777">
      <formula>$F4="Completada"</formula>
    </cfRule>
    <cfRule type="expression" dxfId="26452" priority="778">
      <formula>(#REF!=0)*(#REF!&lt;&gt;"")*(LEN(#REF!)=0)*(($F4="")+($F4="En curso"))</formula>
    </cfRule>
    <cfRule type="expression" dxfId="26451" priority="779">
      <formula>(#REF!&lt;0)*(LEN(#REF!)=0)*(($F4="")+($F4="En curso"))</formula>
    </cfRule>
  </conditionalFormatting>
  <conditionalFormatting sqref="C7">
    <cfRule type="expression" dxfId="26450" priority="830">
      <formula>#REF!="Vencida"</formula>
    </cfRule>
    <cfRule type="expression" dxfId="26449" priority="831">
      <formula>#REF!="Cancelada"</formula>
    </cfRule>
    <cfRule type="expression" dxfId="26448" priority="832">
      <formula>#REF!="Pausada"</formula>
    </cfRule>
    <cfRule type="expression" dxfId="26447" priority="833">
      <formula>#REF!="Para hoy"</formula>
    </cfRule>
    <cfRule type="expression" dxfId="26446" priority="834">
      <formula>#REF!="En curso"</formula>
    </cfRule>
  </conditionalFormatting>
  <conditionalFormatting sqref="C7">
    <cfRule type="expression" dxfId="26445" priority="1103">
      <formula>#REF!="Completada"</formula>
    </cfRule>
    <cfRule type="expression" dxfId="26444" priority="1104">
      <formula>(#REF!=0)*(#REF!&lt;&gt;"")*(LEN(#REF!)=0)*((#REF!="")+(#REF!="En curso"))</formula>
    </cfRule>
    <cfRule type="expression" dxfId="26443" priority="1105">
      <formula>(#REF!&lt;0)*(LEN(#REF!)=0)*((#REF!="")+(#REF!="En curso"))</formula>
    </cfRule>
  </conditionalFormatting>
  <conditionalFormatting sqref="C16">
    <cfRule type="expression" dxfId="26442" priority="672">
      <formula>(#REF!=0)*(#REF!&lt;&gt;"")*(LEN(#REF!)=0)*((#REF!="")+(#REF!="En curso"))</formula>
    </cfRule>
    <cfRule type="expression" dxfId="26441" priority="673">
      <formula>(#REF!&lt;0)*(LEN(#REF!)=0)*((#REF!="")+(#REF!="En curso"))</formula>
    </cfRule>
  </conditionalFormatting>
  <conditionalFormatting sqref="C16">
    <cfRule type="expression" dxfId="26440" priority="655">
      <formula>#REF!="Vencida"</formula>
    </cfRule>
    <cfRule type="expression" dxfId="26439" priority="656">
      <formula>#REF!="Cancelada"</formula>
    </cfRule>
    <cfRule type="expression" dxfId="26438" priority="657">
      <formula>#REF!="Pausada"</formula>
    </cfRule>
    <cfRule type="expression" dxfId="26437" priority="658">
      <formula>#REF!="Para hoy"</formula>
    </cfRule>
    <cfRule type="expression" dxfId="26436" priority="659">
      <formula>#REF!="En curso"</formula>
    </cfRule>
    <cfRule type="expression" dxfId="26435" priority="660">
      <formula>#REF!="Completada"</formula>
    </cfRule>
    <cfRule type="expression" dxfId="26434" priority="661">
      <formula>(#REF!=0)*(#REF!&lt;&gt;"")*(LEN(#REF!)=0)*((#REF!="")+(#REF!="En curso"))</formula>
    </cfRule>
    <cfRule type="expression" dxfId="26433" priority="662">
      <formula>(#REF!&lt;0)*(LEN(#REF!)=0)*((#REF!="")+(#REF!="En curso"))</formula>
    </cfRule>
  </conditionalFormatting>
  <conditionalFormatting sqref="C17 E17">
    <cfRule type="expression" dxfId="26432" priority="564">
      <formula>#REF!="Vencida"</formula>
    </cfRule>
    <cfRule type="expression" dxfId="26431" priority="565">
      <formula>#REF!="Cancelada"</formula>
    </cfRule>
    <cfRule type="expression" dxfId="26430" priority="566">
      <formula>#REF!="Pausada"</formula>
    </cfRule>
    <cfRule type="expression" dxfId="26429" priority="567">
      <formula>#REF!="Para hoy"</formula>
    </cfRule>
    <cfRule type="expression" dxfId="26428" priority="568">
      <formula>#REF!="En curso"</formula>
    </cfRule>
    <cfRule type="expression" dxfId="26427" priority="569">
      <formula>#REF!="Completada"</formula>
    </cfRule>
    <cfRule type="expression" dxfId="26426" priority="570">
      <formula>(#REF!=0)*(#REF!&lt;&gt;"")*(LEN(#REF!)=0)*((#REF!="")+(#REF!="En curso"))</formula>
    </cfRule>
    <cfRule type="expression" dxfId="26425" priority="571">
      <formula>(#REF!&lt;0)*(LEN(#REF!)=0)*((#REF!="")+(#REF!="En curso"))</formula>
    </cfRule>
  </conditionalFormatting>
  <conditionalFormatting sqref="C17">
    <cfRule type="expression" dxfId="26424" priority="546">
      <formula>#REF!="Vencida"</formula>
    </cfRule>
    <cfRule type="expression" dxfId="26423" priority="547">
      <formula>#REF!="Cancelada"</formula>
    </cfRule>
    <cfRule type="expression" dxfId="26422" priority="548">
      <formula>#REF!="Pausada"</formula>
    </cfRule>
    <cfRule type="expression" dxfId="26421" priority="549">
      <formula>#REF!="Para hoy"</formula>
    </cfRule>
    <cfRule type="expression" dxfId="26420" priority="550">
      <formula>#REF!="En curso"</formula>
    </cfRule>
    <cfRule type="expression" dxfId="26419" priority="551">
      <formula>#REF!="Completada"</formula>
    </cfRule>
    <cfRule type="expression" dxfId="26418" priority="552">
      <formula>(#REF!=0)*(#REF!&lt;&gt;"")*(LEN(#REF!)=0)*((#REF!="")+(#REF!="En curso"))</formula>
    </cfRule>
    <cfRule type="expression" dxfId="26417" priority="553">
      <formula>(#REF!&lt;0)*(LEN(#REF!)=0)*((#REF!="")+(#REF!="En curso"))</formula>
    </cfRule>
  </conditionalFormatting>
  <conditionalFormatting sqref="C18:C19 C47:C51 E9:F9 F15">
    <cfRule type="expression" dxfId="26416" priority="903">
      <formula>$F9="Vencida"</formula>
    </cfRule>
    <cfRule type="expression" dxfId="26415" priority="904">
      <formula>$F9="Cancelada"</formula>
    </cfRule>
    <cfRule type="expression" dxfId="26414" priority="905">
      <formula>$F9="Pausada"</formula>
    </cfRule>
    <cfRule type="expression" dxfId="26413" priority="906">
      <formula>$F9="Para hoy"</formula>
    </cfRule>
    <cfRule type="expression" dxfId="26412" priority="907">
      <formula>$F9="En curso"</formula>
    </cfRule>
    <cfRule type="expression" dxfId="26411" priority="908">
      <formula>$F9="Completada"</formula>
    </cfRule>
    <cfRule type="expression" dxfId="26410" priority="909">
      <formula>(#REF!=0)*(#REF!&lt;&gt;"")*(LEN(#REF!)=0)*(($F9="")+($F9="En curso"))</formula>
    </cfRule>
    <cfRule type="expression" dxfId="26409" priority="910">
      <formula>(#REF!&lt;0)*(LEN(#REF!)=0)*(($F9="")+($F9="En curso"))</formula>
    </cfRule>
  </conditionalFormatting>
  <conditionalFormatting sqref="C24 E24">
    <cfRule type="expression" dxfId="26408" priority="356">
      <formula>$F21="Vencida"</formula>
    </cfRule>
    <cfRule type="expression" dxfId="26407" priority="357">
      <formula>$F21="Cancelada"</formula>
    </cfRule>
    <cfRule type="expression" dxfId="26406" priority="358">
      <formula>$F21="Pausada"</formula>
    </cfRule>
    <cfRule type="expression" dxfId="26405" priority="359">
      <formula>$F21="Para hoy"</formula>
    </cfRule>
    <cfRule type="expression" dxfId="26404" priority="360">
      <formula>$F21="En curso"</formula>
    </cfRule>
    <cfRule type="expression" dxfId="26403" priority="361">
      <formula>$F21="Completada"</formula>
    </cfRule>
    <cfRule type="expression" dxfId="26402" priority="362">
      <formula>(#REF!=0)*(#REF!&lt;&gt;"")*(LEN(#REF!)=0)*(($F21="")+($F21="En curso"))</formula>
    </cfRule>
    <cfRule type="expression" dxfId="26401" priority="363">
      <formula>(#REF!&lt;0)*(LEN(#REF!)=0)*(($F21="")+($F21="En curso"))</formula>
    </cfRule>
  </conditionalFormatting>
  <conditionalFormatting sqref="C24">
    <cfRule type="expression" dxfId="26400" priority="340">
      <formula>$F24="Vencida"</formula>
    </cfRule>
    <cfRule type="expression" dxfId="26399" priority="341">
      <formula>$F24="Cancelada"</formula>
    </cfRule>
    <cfRule type="expression" dxfId="26398" priority="342">
      <formula>$F24="Pausada"</formula>
    </cfRule>
    <cfRule type="expression" dxfId="26397" priority="343">
      <formula>$F24="Para hoy"</formula>
    </cfRule>
    <cfRule type="expression" dxfId="26396" priority="344">
      <formula>$F24="En curso"</formula>
    </cfRule>
    <cfRule type="expression" dxfId="26395" priority="345">
      <formula>$F24="Completada"</formula>
    </cfRule>
    <cfRule type="expression" dxfId="26394" priority="346">
      <formula>(#REF!=0)*(#REF!&lt;&gt;"")*(LEN(#REF!)=0)*(($F24="")+($F24="En curso"))</formula>
    </cfRule>
    <cfRule type="expression" dxfId="26393" priority="347">
      <formula>(#REF!&lt;0)*(LEN(#REF!)=0)*(($F24="")+($F24="En curso"))</formula>
    </cfRule>
  </conditionalFormatting>
  <conditionalFormatting sqref="C25:C26">
    <cfRule type="expression" dxfId="26392" priority="268">
      <formula>$F22="Vencida"</formula>
    </cfRule>
    <cfRule type="expression" dxfId="26391" priority="269">
      <formula>$F22="Cancelada"</formula>
    </cfRule>
    <cfRule type="expression" dxfId="26390" priority="270">
      <formula>$F22="Pausada"</formula>
    </cfRule>
    <cfRule type="expression" dxfId="26389" priority="271">
      <formula>$F22="Para hoy"</formula>
    </cfRule>
    <cfRule type="expression" dxfId="26388" priority="272">
      <formula>$F22="En curso"</formula>
    </cfRule>
    <cfRule type="expression" dxfId="26387" priority="273">
      <formula>$F22="Completada"</formula>
    </cfRule>
    <cfRule type="expression" dxfId="26386" priority="274">
      <formula>(#REF!=0)*(#REF!&lt;&gt;"")*(LEN(#REF!)=0)*(($F22="")+($F22="En curso"))</formula>
    </cfRule>
    <cfRule type="expression" dxfId="26385" priority="275">
      <formula>(#REF!&lt;0)*(LEN(#REF!)=0)*(($F22="")+($F22="En curso"))</formula>
    </cfRule>
  </conditionalFormatting>
  <conditionalFormatting sqref="F4">
    <cfRule type="expression" dxfId="26384" priority="688">
      <formula>(#REF!=0)*(#REF!&lt;&gt;"")*(LEN(#REF!)=0)*(($F4="")+($F4="En curso"))</formula>
    </cfRule>
    <cfRule type="expression" dxfId="26383" priority="689">
      <formula>(#REF!&lt;0)*(LEN(#REF!)=0)*(($F4="")+($F4="En curso"))</formula>
    </cfRule>
  </conditionalFormatting>
  <conditionalFormatting sqref="F4:F5 F7:F8 F16:F18">
    <cfRule type="expression" dxfId="26382" priority="682">
      <formula>$F4="Vencida"</formula>
    </cfRule>
    <cfRule type="expression" dxfId="26381" priority="683">
      <formula>$F4="Cancelada"</formula>
    </cfRule>
    <cfRule type="expression" dxfId="26380" priority="684">
      <formula>$F4="Pausada"</formula>
    </cfRule>
    <cfRule type="expression" dxfId="26379" priority="685">
      <formula>$F4="Para hoy"</formula>
    </cfRule>
    <cfRule type="expression" dxfId="26378" priority="686">
      <formula>$F4="En curso"</formula>
    </cfRule>
    <cfRule type="expression" dxfId="26377" priority="687">
      <formula>$F4="Completada"</formula>
    </cfRule>
  </conditionalFormatting>
  <conditionalFormatting sqref="C27">
    <cfRule type="expression" dxfId="26376" priority="640">
      <formula>$F24="Vencida"</formula>
    </cfRule>
    <cfRule type="expression" dxfId="26375" priority="641">
      <formula>$F24="Cancelada"</formula>
    </cfRule>
    <cfRule type="expression" dxfId="26374" priority="642">
      <formula>$F24="Pausada"</formula>
    </cfRule>
    <cfRule type="expression" dxfId="26373" priority="643">
      <formula>$F24="Para hoy"</formula>
    </cfRule>
    <cfRule type="expression" dxfId="26372" priority="644">
      <formula>$F24="En curso"</formula>
    </cfRule>
    <cfRule type="expression" dxfId="26371" priority="645">
      <formula>$F24="Completada"</formula>
    </cfRule>
    <cfRule type="expression" dxfId="26370" priority="646">
      <formula>(#REF!=0)*(#REF!&lt;&gt;"")*(LEN(#REF!)=0)*(($F24="")+($F24="En curso"))</formula>
    </cfRule>
    <cfRule type="expression" dxfId="26369" priority="647">
      <formula>(#REF!&lt;0)*(LEN(#REF!)=0)*(($F24="")+($F24="En curso"))</formula>
    </cfRule>
  </conditionalFormatting>
  <conditionalFormatting sqref="C28">
    <cfRule type="expression" dxfId="26368" priority="814">
      <formula>$F24="Vencida"</formula>
    </cfRule>
    <cfRule type="expression" dxfId="26367" priority="815">
      <formula>$F24="Cancelada"</formula>
    </cfRule>
    <cfRule type="expression" dxfId="26366" priority="816">
      <formula>$F24="Pausada"</formula>
    </cfRule>
    <cfRule type="expression" dxfId="26365" priority="817">
      <formula>$F24="Para hoy"</formula>
    </cfRule>
    <cfRule type="expression" dxfId="26364" priority="818">
      <formula>$F24="En curso"</formula>
    </cfRule>
    <cfRule type="expression" dxfId="26363" priority="819">
      <formula>$F24="Completada"</formula>
    </cfRule>
    <cfRule type="expression" dxfId="26362" priority="820">
      <formula>(#REF!=0)*(#REF!&lt;&gt;"")*(LEN(#REF!)=0)*(($F24="")+($F24="En curso"))</formula>
    </cfRule>
    <cfRule type="expression" dxfId="26361" priority="821">
      <formula>(#REF!&lt;0)*(LEN(#REF!)=0)*(($F24="")+($F24="En curso"))</formula>
    </cfRule>
  </conditionalFormatting>
  <conditionalFormatting sqref="C29">
    <cfRule type="expression" dxfId="26360" priority="598">
      <formula>$F29="Vencida"</formula>
    </cfRule>
    <cfRule type="expression" dxfId="26359" priority="599">
      <formula>$F29="Cancelada"</formula>
    </cfRule>
    <cfRule type="expression" dxfId="26358" priority="600">
      <formula>$F29="Pausada"</formula>
    </cfRule>
    <cfRule type="expression" dxfId="26357" priority="601">
      <formula>$F29="Para hoy"</formula>
    </cfRule>
    <cfRule type="expression" dxfId="26356" priority="602">
      <formula>$F29="En curso"</formula>
    </cfRule>
    <cfRule type="expression" dxfId="26355" priority="603">
      <formula>$F29="Completada"</formula>
    </cfRule>
    <cfRule type="expression" dxfId="26354" priority="604">
      <formula>(#REF!=0)*(#REF!&lt;&gt;"")*(LEN(#REF!)=0)*(($F29="")+($F29="En curso"))</formula>
    </cfRule>
    <cfRule type="expression" dxfId="26353" priority="605">
      <formula>(#REF!&lt;0)*(LEN(#REF!)=0)*(($F29="")+($F29="En curso"))</formula>
    </cfRule>
  </conditionalFormatting>
  <conditionalFormatting sqref="C30:C31">
    <cfRule type="expression" dxfId="26352" priority="748">
      <formula>$F27="Vencida"</formula>
    </cfRule>
    <cfRule type="expression" dxfId="26351" priority="749">
      <formula>$F27="Cancelada"</formula>
    </cfRule>
    <cfRule type="expression" dxfId="26350" priority="750">
      <formula>$F27="Pausada"</formula>
    </cfRule>
    <cfRule type="expression" dxfId="26349" priority="751">
      <formula>$F27="Para hoy"</formula>
    </cfRule>
    <cfRule type="expression" dxfId="26348" priority="752">
      <formula>$F27="En curso"</formula>
    </cfRule>
    <cfRule type="expression" dxfId="26347" priority="753">
      <formula>$F27="Completada"</formula>
    </cfRule>
    <cfRule type="expression" dxfId="26346" priority="754">
      <formula>(#REF!=0)*(#REF!&lt;&gt;"")*(LEN(#REF!)=0)*(($F27="")+($F27="En curso"))</formula>
    </cfRule>
    <cfRule type="expression" dxfId="26345" priority="755">
      <formula>(#REF!&lt;0)*(LEN(#REF!)=0)*(($F27="")+($F27="En curso"))</formula>
    </cfRule>
  </conditionalFormatting>
  <conditionalFormatting sqref="C32">
    <cfRule type="expression" dxfId="26344" priority="1095">
      <formula>$F28="Vencida"</formula>
    </cfRule>
    <cfRule type="expression" dxfId="26343" priority="1096">
      <formula>$F28="Cancelada"</formula>
    </cfRule>
    <cfRule type="expression" dxfId="26342" priority="1097">
      <formula>$F28="Pausada"</formula>
    </cfRule>
    <cfRule type="expression" dxfId="26341" priority="1098">
      <formula>$F28="Para hoy"</formula>
    </cfRule>
    <cfRule type="expression" dxfId="26340" priority="1099">
      <formula>$F28="En curso"</formula>
    </cfRule>
    <cfRule type="expression" dxfId="26339" priority="1100">
      <formula>$F28="Completada"</formula>
    </cfRule>
    <cfRule type="expression" dxfId="26338" priority="1101">
      <formula>(#REF!=0)*(#REF!&lt;&gt;"")*(LEN(#REF!)=0)*(($F28="")+($F28="En curso"))</formula>
    </cfRule>
    <cfRule type="expression" dxfId="26337" priority="1102">
      <formula>(#REF!&lt;0)*(LEN(#REF!)=0)*(($F28="")+($F28="En curso"))</formula>
    </cfRule>
  </conditionalFormatting>
  <conditionalFormatting sqref="C33">
    <cfRule type="expression" dxfId="26336" priority="1071">
      <formula>$F28="Vencida"</formula>
    </cfRule>
    <cfRule type="expression" dxfId="26335" priority="1072">
      <formula>$F28="Cancelada"</formula>
    </cfRule>
    <cfRule type="expression" dxfId="26334" priority="1073">
      <formula>$F28="Pausada"</formula>
    </cfRule>
    <cfRule type="expression" dxfId="26333" priority="1074">
      <formula>$F28="Para hoy"</formula>
    </cfRule>
    <cfRule type="expression" dxfId="26332" priority="1075">
      <formula>$F28="En curso"</formula>
    </cfRule>
    <cfRule type="expression" dxfId="26331" priority="1076">
      <formula>$F28="Completada"</formula>
    </cfRule>
    <cfRule type="expression" dxfId="26330" priority="1077">
      <formula>(#REF!=0)*(#REF!&lt;&gt;"")*(LEN(#REF!)=0)*(($F28="")+($F28="En curso"))</formula>
    </cfRule>
    <cfRule type="expression" dxfId="26329" priority="1078">
      <formula>(#REF!&lt;0)*(LEN(#REF!)=0)*(($F28="")+($F28="En curso"))</formula>
    </cfRule>
  </conditionalFormatting>
  <conditionalFormatting sqref="C34">
    <cfRule type="expression" dxfId="26328" priority="1047">
      <formula>$F28="Vencida"</formula>
    </cfRule>
    <cfRule type="expression" dxfId="26327" priority="1048">
      <formula>$F28="Cancelada"</formula>
    </cfRule>
    <cfRule type="expression" dxfId="26326" priority="1049">
      <formula>$F28="Pausada"</formula>
    </cfRule>
    <cfRule type="expression" dxfId="26325" priority="1050">
      <formula>$F28="Para hoy"</formula>
    </cfRule>
    <cfRule type="expression" dxfId="26324" priority="1051">
      <formula>$F28="En curso"</formula>
    </cfRule>
    <cfRule type="expression" dxfId="26323" priority="1052">
      <formula>$F28="Completada"</formula>
    </cfRule>
    <cfRule type="expression" dxfId="26322" priority="1053">
      <formula>(#REF!=0)*(#REF!&lt;&gt;"")*(LEN(#REF!)=0)*(($F28="")+($F28="En curso"))</formula>
    </cfRule>
    <cfRule type="expression" dxfId="26321" priority="1054">
      <formula>(#REF!&lt;0)*(LEN(#REF!)=0)*(($F28="")+($F28="En curso"))</formula>
    </cfRule>
  </conditionalFormatting>
  <conditionalFormatting sqref="C35">
    <cfRule type="expression" dxfId="26320" priority="1007">
      <formula>$F28="Vencida"</formula>
    </cfRule>
    <cfRule type="expression" dxfId="26319" priority="1008">
      <formula>$F28="Cancelada"</formula>
    </cfRule>
    <cfRule type="expression" dxfId="26318" priority="1009">
      <formula>$F28="Pausada"</formula>
    </cfRule>
    <cfRule type="expression" dxfId="26317" priority="1010">
      <formula>$F28="Para hoy"</formula>
    </cfRule>
    <cfRule type="expression" dxfId="26316" priority="1011">
      <formula>$F28="En curso"</formula>
    </cfRule>
    <cfRule type="expression" dxfId="26315" priority="1012">
      <formula>$F28="Completada"</formula>
    </cfRule>
    <cfRule type="expression" dxfId="26314" priority="1013">
      <formula>(#REF!=0)*(#REF!&lt;&gt;"")*(LEN(#REF!)=0)*(($F28="")+($F28="En curso"))</formula>
    </cfRule>
    <cfRule type="expression" dxfId="26313" priority="1014">
      <formula>(#REF!&lt;0)*(LEN(#REF!)=0)*(($F28="")+($F28="En curso"))</formula>
    </cfRule>
  </conditionalFormatting>
  <conditionalFormatting sqref="C36">
    <cfRule type="expression" dxfId="26312" priority="538">
      <formula>$F36="Vencida"</formula>
    </cfRule>
    <cfRule type="expression" dxfId="26311" priority="539">
      <formula>$F36="Cancelada"</formula>
    </cfRule>
    <cfRule type="expression" dxfId="26310" priority="540">
      <formula>$F36="Pausada"</formula>
    </cfRule>
    <cfRule type="expression" dxfId="26309" priority="541">
      <formula>$F36="Para hoy"</formula>
    </cfRule>
    <cfRule type="expression" dxfId="26308" priority="542">
      <formula>$F36="En curso"</formula>
    </cfRule>
    <cfRule type="expression" dxfId="26307" priority="543">
      <formula>$F36="Completada"</formula>
    </cfRule>
    <cfRule type="expression" dxfId="26306" priority="544">
      <formula>(#REF!=0)*(#REF!&lt;&gt;"")*(LEN(#REF!)=0)*(($F36="")+($F36="En curso"))</formula>
    </cfRule>
    <cfRule type="expression" dxfId="26305" priority="545">
      <formula>(#REF!&lt;0)*(LEN(#REF!)=0)*(($F36="")+($F36="En curso"))</formula>
    </cfRule>
  </conditionalFormatting>
  <conditionalFormatting sqref="C44">
    <cfRule type="expression" dxfId="26304" priority="442">
      <formula>$F37="Vencida"</formula>
    </cfRule>
    <cfRule type="expression" dxfId="26303" priority="443">
      <formula>$F37="Cancelada"</formula>
    </cfRule>
    <cfRule type="expression" dxfId="26302" priority="444">
      <formula>$F37="Pausada"</formula>
    </cfRule>
    <cfRule type="expression" dxfId="26301" priority="445">
      <formula>$F37="Para hoy"</formula>
    </cfRule>
    <cfRule type="expression" dxfId="26300" priority="446">
      <formula>$F37="En curso"</formula>
    </cfRule>
    <cfRule type="expression" dxfId="26299" priority="447">
      <formula>$F37="Completada"</formula>
    </cfRule>
    <cfRule type="expression" dxfId="26298" priority="448">
      <formula>(#REF!=0)*(#REF!&lt;&gt;"")*(LEN(#REF!)=0)*(($F37="")+($F37="En curso"))</formula>
    </cfRule>
    <cfRule type="expression" dxfId="26297" priority="449">
      <formula>(#REF!&lt;0)*(LEN(#REF!)=0)*(($F37="")+($F37="En curso"))</formula>
    </cfRule>
  </conditionalFormatting>
  <conditionalFormatting sqref="C45">
    <cfRule type="expression" dxfId="26296" priority="498">
      <formula>$F45="Vencida"</formula>
    </cfRule>
    <cfRule type="expression" dxfId="26295" priority="499">
      <formula>$F45="Cancelada"</formula>
    </cfRule>
    <cfRule type="expression" dxfId="26294" priority="500">
      <formula>$F45="Pausada"</formula>
    </cfRule>
    <cfRule type="expression" dxfId="26293" priority="501">
      <formula>$F45="Para hoy"</formula>
    </cfRule>
    <cfRule type="expression" dxfId="26292" priority="502">
      <formula>$F45="En curso"</formula>
    </cfRule>
    <cfRule type="expression" dxfId="26291" priority="503">
      <formula>$F45="Completada"</formula>
    </cfRule>
    <cfRule type="expression" dxfId="26290" priority="504">
      <formula>(#REF!=0)*(#REF!&lt;&gt;"")*(LEN(#REF!)=0)*(($F45="")+($F45="En curso"))</formula>
    </cfRule>
    <cfRule type="expression" dxfId="26289" priority="505">
      <formula>(#REF!&lt;0)*(LEN(#REF!)=0)*(($F45="")+($F45="En curso"))</formula>
    </cfRule>
  </conditionalFormatting>
  <conditionalFormatting sqref="D11">
    <cfRule type="expression" dxfId="26288" priority="204">
      <formula>#REF!="Vencida"</formula>
    </cfRule>
    <cfRule type="expression" dxfId="26287" priority="205">
      <formula>#REF!="Cancelada"</formula>
    </cfRule>
    <cfRule type="expression" dxfId="26286" priority="206">
      <formula>#REF!="Pausada"</formula>
    </cfRule>
    <cfRule type="expression" dxfId="26285" priority="207">
      <formula>#REF!="Para hoy"</formula>
    </cfRule>
    <cfRule type="expression" dxfId="26284" priority="208">
      <formula>#REF!="En curso"</formula>
    </cfRule>
    <cfRule type="expression" dxfId="26283" priority="209">
      <formula>#REF!="Completada"</formula>
    </cfRule>
    <cfRule type="expression" dxfId="26282" priority="210">
      <formula>(#REF!=0)*(#REF!&lt;&gt;"")*(LEN(#REF!)=0)*((#REF!="")+(#REF!="En curso"))</formula>
    </cfRule>
    <cfRule type="expression" dxfId="26281" priority="211">
      <formula>(#REF!&lt;0)*(LEN(#REF!)=0)*((#REF!="")+(#REF!="En curso"))</formula>
    </cfRule>
  </conditionalFormatting>
  <conditionalFormatting sqref="D15">
    <cfRule type="expression" dxfId="26280" priority="212">
      <formula>$F29="Vencida"</formula>
    </cfRule>
    <cfRule type="expression" dxfId="26279" priority="213">
      <formula>$F29="Cancelada"</formula>
    </cfRule>
    <cfRule type="expression" dxfId="26278" priority="214">
      <formula>$F29="Pausada"</formula>
    </cfRule>
    <cfRule type="expression" dxfId="26277" priority="215">
      <formula>$F29="Para hoy"</formula>
    </cfRule>
    <cfRule type="expression" dxfId="26276" priority="216">
      <formula>$F29="En curso"</formula>
    </cfRule>
    <cfRule type="expression" dxfId="26275" priority="217">
      <formula>$F29="Completada"</formula>
    </cfRule>
    <cfRule type="expression" dxfId="26274" priority="218">
      <formula>(#REF!=0)*(#REF!&lt;&gt;"")*(LEN(#REF!)=0)*(($F29="")+($F29="En curso"))</formula>
    </cfRule>
    <cfRule type="expression" dxfId="26273" priority="219">
      <formula>(#REF!&lt;0)*(LEN(#REF!)=0)*(($F29="")+($F29="En curso"))</formula>
    </cfRule>
    <cfRule type="expression" dxfId="26272" priority="220">
      <formula>$F29="Vencida"</formula>
    </cfRule>
    <cfRule type="expression" dxfId="26271" priority="221">
      <formula>$F29="Cancelada"</formula>
    </cfRule>
    <cfRule type="expression" dxfId="26270" priority="222">
      <formula>$F29="Pausada"</formula>
    </cfRule>
    <cfRule type="expression" dxfId="26269" priority="223">
      <formula>$F29="Para hoy"</formula>
    </cfRule>
    <cfRule type="expression" dxfId="26268" priority="224">
      <formula>$F29="En curso"</formula>
    </cfRule>
    <cfRule type="expression" dxfId="26267" priority="225">
      <formula>$F29="Completada"</formula>
    </cfRule>
    <cfRule type="expression" dxfId="26266" priority="226">
      <formula>(#REF!=0)*(#REF!&lt;&gt;"")*(LEN(#REF!)=0)*(($F29="")+($F29="En curso"))</formula>
    </cfRule>
    <cfRule type="expression" dxfId="26265" priority="227">
      <formula>(#REF!&lt;0)*(LEN(#REF!)=0)*(($F29="")+($F29="En curso"))</formula>
    </cfRule>
  </conditionalFormatting>
  <conditionalFormatting sqref="D30:D34">
    <cfRule type="expression" dxfId="26264" priority="762">
      <formula>(#REF!=0)*(#REF!&lt;&gt;"")*(LEN(#REF!)=0)*(($F56="")+($F56="En curso"))</formula>
    </cfRule>
    <cfRule type="expression" dxfId="26263" priority="763">
      <formula>(#REF!&lt;0)*(LEN(#REF!)=0)*(($F56="")+($F56="En curso"))</formula>
    </cfRule>
  </conditionalFormatting>
  <conditionalFormatting sqref="D30:D35 D17">
    <cfRule type="expression" dxfId="26262" priority="756">
      <formula>$F43="Vencida"</formula>
    </cfRule>
    <cfRule type="expression" dxfId="26261" priority="757">
      <formula>$F43="Cancelada"</formula>
    </cfRule>
    <cfRule type="expression" dxfId="26260" priority="758">
      <formula>$F43="Pausada"</formula>
    </cfRule>
    <cfRule type="expression" dxfId="26259" priority="759">
      <formula>$F43="Para hoy"</formula>
    </cfRule>
    <cfRule type="expression" dxfId="26258" priority="760">
      <formula>$F43="En curso"</formula>
    </cfRule>
    <cfRule type="expression" dxfId="26257" priority="761">
      <formula>$F43="Completada"</formula>
    </cfRule>
  </conditionalFormatting>
  <conditionalFormatting sqref="D16">
    <cfRule type="expression" dxfId="26256" priority="664">
      <formula>$F46="Vencida"</formula>
    </cfRule>
    <cfRule type="expression" dxfId="26255" priority="665">
      <formula>$F46="Cancelada"</formula>
    </cfRule>
    <cfRule type="expression" dxfId="26254" priority="666">
      <formula>$F46="Pausada"</formula>
    </cfRule>
    <cfRule type="expression" dxfId="26253" priority="667">
      <formula>$F46="Para hoy"</formula>
    </cfRule>
    <cfRule type="expression" dxfId="26252" priority="668">
      <formula>$F46="En curso"</formula>
    </cfRule>
    <cfRule type="expression" dxfId="26251" priority="669">
      <formula>$F46="Completada"</formula>
    </cfRule>
  </conditionalFormatting>
  <conditionalFormatting sqref="D16">
    <cfRule type="expression" dxfId="26250" priority="663">
      <formula>(#REF!=0)*(#REF!&lt;&gt;"")*(LEN(#REF!)=0)*(($F41="")+($F41="En curso"))</formula>
    </cfRule>
    <cfRule type="expression" dxfId="26249" priority="670">
      <formula>(#REF!=0)*(#REF!&lt;&gt;"")*(LEN(#REF!)=0)*(($F46="")+($F46="En curso"))</formula>
    </cfRule>
    <cfRule type="expression" dxfId="26248" priority="671">
      <formula>(#REF!&lt;0)*(LEN(#REF!)=0)*(($F46="")+($F46="En curso"))</formula>
    </cfRule>
  </conditionalFormatting>
  <conditionalFormatting sqref="D16">
    <cfRule type="expression" dxfId="26247" priority="648">
      <formula>$F41="Vencida"</formula>
    </cfRule>
    <cfRule type="expression" dxfId="26246" priority="649">
      <formula>$F41="Cancelada"</formula>
    </cfRule>
    <cfRule type="expression" dxfId="26245" priority="650">
      <formula>$F41="Pausada"</formula>
    </cfRule>
    <cfRule type="expression" dxfId="26244" priority="651">
      <formula>$F41="Para hoy"</formula>
    </cfRule>
    <cfRule type="expression" dxfId="26243" priority="652">
      <formula>$F41="En curso"</formula>
    </cfRule>
    <cfRule type="expression" dxfId="26242" priority="653">
      <formula>$F41="Completada"</formula>
    </cfRule>
    <cfRule type="expression" dxfId="26241" priority="654">
      <formula>(#REF!&lt;0)*(LEN(#REF!)=0)*(($F41="")+($F41="En curso"))</formula>
    </cfRule>
  </conditionalFormatting>
  <conditionalFormatting sqref="D17">
    <cfRule type="expression" dxfId="26240" priority="554">
      <formula>(#REF!=0)*(#REF!&lt;&gt;"")*(LEN(#REF!)=0)*(($F43="")+($F43="En curso"))</formula>
    </cfRule>
    <cfRule type="expression" dxfId="26239" priority="555">
      <formula>(#REF!&lt;0)*(LEN(#REF!)=0)*(($F43="")+($F43="En curso"))</formula>
    </cfRule>
    <cfRule type="expression" dxfId="26238" priority="556">
      <formula>$F48="Vencida"</formula>
    </cfRule>
    <cfRule type="expression" dxfId="26237" priority="557">
      <formula>$F48="Cancelada"</formula>
    </cfRule>
    <cfRule type="expression" dxfId="26236" priority="558">
      <formula>$F48="Pausada"</formula>
    </cfRule>
    <cfRule type="expression" dxfId="26235" priority="559">
      <formula>$F48="Para hoy"</formula>
    </cfRule>
    <cfRule type="expression" dxfId="26234" priority="560">
      <formula>$F48="En curso"</formula>
    </cfRule>
    <cfRule type="expression" dxfId="26233" priority="561">
      <formula>$F48="Completada"</formula>
    </cfRule>
    <cfRule type="expression" dxfId="26232" priority="562">
      <formula>(#REF!=0)*(#REF!&lt;&gt;"")*(LEN(#REF!)=0)*(($F48="")+($F48="En curso"))</formula>
    </cfRule>
    <cfRule type="expression" dxfId="26231" priority="563">
      <formula>(#REF!&lt;0)*(LEN(#REF!)=0)*(($F48="")+($F48="En curso"))</formula>
    </cfRule>
  </conditionalFormatting>
  <conditionalFormatting sqref="D18">
    <cfRule type="expression" dxfId="26230" priority="959">
      <formula>$F43="Vencida"</formula>
    </cfRule>
    <cfRule type="expression" dxfId="26229" priority="960">
      <formula>$F43="Cancelada"</formula>
    </cfRule>
    <cfRule type="expression" dxfId="26228" priority="961">
      <formula>$F43="Pausada"</formula>
    </cfRule>
    <cfRule type="expression" dxfId="26227" priority="962">
      <formula>$F43="Para hoy"</formula>
    </cfRule>
    <cfRule type="expression" dxfId="26226" priority="963">
      <formula>$F43="En curso"</formula>
    </cfRule>
    <cfRule type="expression" dxfId="26225" priority="964">
      <formula>$F43="Completada"</formula>
    </cfRule>
    <cfRule type="expression" dxfId="26224" priority="965">
      <formula>(#REF!=0)*(#REF!&lt;&gt;"")*(LEN(#REF!)=0)*(($F43="")+($F43="En curso"))</formula>
    </cfRule>
    <cfRule type="expression" dxfId="26223" priority="966">
      <formula>(#REF!&lt;0)*(LEN(#REF!)=0)*(($F43="")+($F43="En curso"))</formula>
    </cfRule>
  </conditionalFormatting>
  <conditionalFormatting sqref="D19">
    <cfRule type="expression" dxfId="26222" priority="951">
      <formula>$F43="Vencida"</formula>
    </cfRule>
    <cfRule type="expression" dxfId="26221" priority="952">
      <formula>$F43="Cancelada"</formula>
    </cfRule>
    <cfRule type="expression" dxfId="26220" priority="953">
      <formula>$F43="Pausada"</formula>
    </cfRule>
    <cfRule type="expression" dxfId="26219" priority="954">
      <formula>$F43="Para hoy"</formula>
    </cfRule>
    <cfRule type="expression" dxfId="26218" priority="955">
      <formula>$F43="En curso"</formula>
    </cfRule>
    <cfRule type="expression" dxfId="26217" priority="956">
      <formula>$F43="Completada"</formula>
    </cfRule>
    <cfRule type="expression" dxfId="26216" priority="957">
      <formula>(#REF!=0)*(#REF!&lt;&gt;"")*(LEN(#REF!)=0)*(($F43="")+($F43="En curso"))</formula>
    </cfRule>
    <cfRule type="expression" dxfId="26215" priority="958">
      <formula>(#REF!&lt;0)*(LEN(#REF!)=0)*(($F43="")+($F43="En curso"))</formula>
    </cfRule>
  </conditionalFormatting>
  <conditionalFormatting sqref="D24">
    <cfRule type="expression" dxfId="26214" priority="332">
      <formula>$F50="Vencida"</formula>
    </cfRule>
    <cfRule type="expression" dxfId="26213" priority="333">
      <formula>$F50="Cancelada"</formula>
    </cfRule>
    <cfRule type="expression" dxfId="26212" priority="334">
      <formula>$F50="Pausada"</formula>
    </cfRule>
    <cfRule type="expression" dxfId="26211" priority="335">
      <formula>$F50="Para hoy"</formula>
    </cfRule>
    <cfRule type="expression" dxfId="26210" priority="336">
      <formula>$F50="En curso"</formula>
    </cfRule>
    <cfRule type="expression" dxfId="26209" priority="337">
      <formula>$F50="Completada"</formula>
    </cfRule>
    <cfRule type="expression" dxfId="26208" priority="338">
      <formula>(#REF!=0)*(#REF!&lt;&gt;"")*(LEN(#REF!)=0)*(($F50="")+($F50="En curso"))</formula>
    </cfRule>
    <cfRule type="expression" dxfId="26207" priority="339">
      <formula>(#REF!&lt;0)*(LEN(#REF!)=0)*(($F50="")+($F50="En curso"))</formula>
    </cfRule>
    <cfRule type="expression" dxfId="26206" priority="348">
      <formula>$F50="Vencida"</formula>
    </cfRule>
    <cfRule type="expression" dxfId="26205" priority="349">
      <formula>$F50="Cancelada"</formula>
    </cfRule>
    <cfRule type="expression" dxfId="26204" priority="350">
      <formula>$F50="Pausada"</formula>
    </cfRule>
    <cfRule type="expression" dxfId="26203" priority="351">
      <formula>$F50="Para hoy"</formula>
    </cfRule>
    <cfRule type="expression" dxfId="26202" priority="352">
      <formula>$F50="En curso"</formula>
    </cfRule>
    <cfRule type="expression" dxfId="26201" priority="353">
      <formula>$F50="Completada"</formula>
    </cfRule>
    <cfRule type="expression" dxfId="26200" priority="354">
      <formula>(#REF!=0)*(#REF!&lt;&gt;"")*(LEN(#REF!)=0)*(($F50="")+($F50="En curso"))</formula>
    </cfRule>
    <cfRule type="expression" dxfId="26199" priority="355">
      <formula>(#REF!&lt;0)*(LEN(#REF!)=0)*(($F50="")+($F50="En curso"))</formula>
    </cfRule>
  </conditionalFormatting>
  <conditionalFormatting sqref="D25:D26">
    <cfRule type="expression" dxfId="26198" priority="284">
      <formula>$F47="Vencida"</formula>
    </cfRule>
    <cfRule type="expression" dxfId="26197" priority="285">
      <formula>$F47="Cancelada"</formula>
    </cfRule>
    <cfRule type="expression" dxfId="26196" priority="286">
      <formula>$F47="Pausada"</formula>
    </cfRule>
    <cfRule type="expression" dxfId="26195" priority="287">
      <formula>$F47="Para hoy"</formula>
    </cfRule>
    <cfRule type="expression" dxfId="26194" priority="288">
      <formula>$F47="En curso"</formula>
    </cfRule>
    <cfRule type="expression" dxfId="26193" priority="289">
      <formula>$F47="Completada"</formula>
    </cfRule>
    <cfRule type="expression" dxfId="26192" priority="290">
      <formula>(#REF!=0)*(#REF!&lt;&gt;"")*(LEN(#REF!)=0)*(($F47="")+($F47="En curso"))</formula>
    </cfRule>
    <cfRule type="expression" dxfId="26191" priority="291">
      <formula>(#REF!&lt;0)*(LEN(#REF!)=0)*(($F47="")+($F47="En curso"))</formula>
    </cfRule>
    <cfRule type="expression" dxfId="26190" priority="292">
      <formula>$F47="Vencida"</formula>
    </cfRule>
    <cfRule type="expression" dxfId="26189" priority="293">
      <formula>$F47="Cancelada"</formula>
    </cfRule>
    <cfRule type="expression" dxfId="26188" priority="294">
      <formula>$F47="Pausada"</formula>
    </cfRule>
    <cfRule type="expression" dxfId="26187" priority="295">
      <formula>$F47="Para hoy"</formula>
    </cfRule>
    <cfRule type="expression" dxfId="26186" priority="296">
      <formula>$F47="En curso"</formula>
    </cfRule>
    <cfRule type="expression" dxfId="26185" priority="297">
      <formula>$F47="Completada"</formula>
    </cfRule>
    <cfRule type="expression" dxfId="26184" priority="298">
      <formula>(#REF!=0)*(#REF!&lt;&gt;"")*(LEN(#REF!)=0)*(($F47="")+($F47="En curso"))</formula>
    </cfRule>
    <cfRule type="expression" dxfId="26183" priority="299">
      <formula>(#REF!&lt;0)*(LEN(#REF!)=0)*(($F47="")+($F47="En curso"))</formula>
    </cfRule>
  </conditionalFormatting>
  <conditionalFormatting sqref="D27">
    <cfRule type="expression" dxfId="26182" priority="608">
      <formula>$F57="Vencida"</formula>
    </cfRule>
    <cfRule type="expression" dxfId="26181" priority="609">
      <formula>$F57="Cancelada"</formula>
    </cfRule>
    <cfRule type="expression" dxfId="26180" priority="610">
      <formula>$F57="Pausada"</formula>
    </cfRule>
    <cfRule type="expression" dxfId="26179" priority="611">
      <formula>$F57="Para hoy"</formula>
    </cfRule>
    <cfRule type="expression" dxfId="26178" priority="612">
      <formula>$F57="En curso"</formula>
    </cfRule>
    <cfRule type="expression" dxfId="26177" priority="613">
      <formula>$F57="Completada"</formula>
    </cfRule>
    <cfRule type="expression" dxfId="26176" priority="614">
      <formula>(#REF!=0)*(#REF!&lt;&gt;"")*(LEN(#REF!)=0)*(($F57="")+($F57="En curso"))</formula>
    </cfRule>
    <cfRule type="expression" dxfId="26175" priority="615">
      <formula>(#REF!&lt;0)*(LEN(#REF!)=0)*(($F57="")+($F57="En curso"))</formula>
    </cfRule>
    <cfRule type="expression" dxfId="26174" priority="624">
      <formula>$F53="Vencida"</formula>
    </cfRule>
    <cfRule type="expression" dxfId="26173" priority="625">
      <formula>$F53="Cancelada"</formula>
    </cfRule>
    <cfRule type="expression" dxfId="26172" priority="626">
      <formula>$F53="Pausada"</formula>
    </cfRule>
    <cfRule type="expression" dxfId="26171" priority="627">
      <formula>$F53="Para hoy"</formula>
    </cfRule>
    <cfRule type="expression" dxfId="26170" priority="628">
      <formula>$F53="En curso"</formula>
    </cfRule>
    <cfRule type="expression" dxfId="26169" priority="629">
      <formula>$F53="Completada"</formula>
    </cfRule>
    <cfRule type="expression" dxfId="26168" priority="630">
      <formula>(#REF!=0)*(#REF!&lt;&gt;"")*(LEN(#REF!)=0)*(($F53="")+($F53="En curso"))</formula>
    </cfRule>
    <cfRule type="expression" dxfId="26167" priority="631">
      <formula>(#REF!&lt;0)*(LEN(#REF!)=0)*(($F53="")+($F53="En curso"))</formula>
    </cfRule>
  </conditionalFormatting>
  <conditionalFormatting sqref="D28">
    <cfRule type="expression" dxfId="26166" priority="798">
      <formula>$F59="Vencida"</formula>
    </cfRule>
    <cfRule type="expression" dxfId="26165" priority="799">
      <formula>$F59="Cancelada"</formula>
    </cfRule>
    <cfRule type="expression" dxfId="26164" priority="800">
      <formula>$F59="Pausada"</formula>
    </cfRule>
    <cfRule type="expression" dxfId="26163" priority="801">
      <formula>$F59="Para hoy"</formula>
    </cfRule>
    <cfRule type="expression" dxfId="26162" priority="802">
      <formula>$F59="En curso"</formula>
    </cfRule>
    <cfRule type="expression" dxfId="26161" priority="803">
      <formula>$F59="Completada"</formula>
    </cfRule>
    <cfRule type="expression" dxfId="26160" priority="804">
      <formula>(#REF!=0)*(#REF!&lt;&gt;"")*(LEN(#REF!)=0)*(($F59="")+($F59="En curso"))</formula>
    </cfRule>
    <cfRule type="expression" dxfId="26159" priority="805">
      <formula>(#REF!&lt;0)*(LEN(#REF!)=0)*(($F59="")+($F59="En curso"))</formula>
    </cfRule>
    <cfRule type="expression" dxfId="26158" priority="822">
      <formula>#REF!="Vencida"</formula>
    </cfRule>
    <cfRule type="expression" dxfId="26157" priority="823">
      <formula>#REF!="Cancelada"</formula>
    </cfRule>
    <cfRule type="expression" dxfId="26156" priority="824">
      <formula>#REF!="Pausada"</formula>
    </cfRule>
    <cfRule type="expression" dxfId="26155" priority="825">
      <formula>#REF!="Para hoy"</formula>
    </cfRule>
    <cfRule type="expression" dxfId="26154" priority="826">
      <formula>#REF!="En curso"</formula>
    </cfRule>
    <cfRule type="expression" dxfId="26153" priority="827">
      <formula>#REF!="Completada"</formula>
    </cfRule>
    <cfRule type="expression" dxfId="26152" priority="828">
      <formula>(#REF!=0)*(#REF!&lt;&gt;"")*(LEN(#REF!)=0)*((#REF!="")+(#REF!="En curso"))</formula>
    </cfRule>
    <cfRule type="expression" dxfId="26151" priority="829">
      <formula>(#REF!&lt;0)*(LEN(#REF!)=0)*((#REF!="")+(#REF!="En curso"))</formula>
    </cfRule>
  </conditionalFormatting>
  <conditionalFormatting sqref="D29">
    <cfRule type="expression" dxfId="26150" priority="582">
      <formula>#REF!="Vencida"</formula>
    </cfRule>
    <cfRule type="expression" dxfId="26149" priority="583">
      <formula>#REF!="Cancelada"</formula>
    </cfRule>
    <cfRule type="expression" dxfId="26148" priority="584">
      <formula>#REF!="Pausada"</formula>
    </cfRule>
    <cfRule type="expression" dxfId="26147" priority="585">
      <formula>#REF!="Para hoy"</formula>
    </cfRule>
    <cfRule type="expression" dxfId="26146" priority="586">
      <formula>#REF!="En curso"</formula>
    </cfRule>
    <cfRule type="expression" dxfId="26145" priority="587">
      <formula>#REF!="Completada"</formula>
    </cfRule>
    <cfRule type="expression" dxfId="26144" priority="588">
      <formula>(#REF!=0)*(#REF!&lt;&gt;"")*(LEN(#REF!)=0)*((#REF!="")+(#REF!="En curso"))</formula>
    </cfRule>
    <cfRule type="expression" dxfId="26143" priority="589">
      <formula>(#REF!&lt;0)*(LEN(#REF!)=0)*((#REF!="")+(#REF!="En curso"))</formula>
    </cfRule>
    <cfRule type="expression" dxfId="26142" priority="590">
      <formula>#REF!="Vencida"</formula>
    </cfRule>
    <cfRule type="expression" dxfId="26141" priority="591">
      <formula>#REF!="Cancelada"</formula>
    </cfRule>
    <cfRule type="expression" dxfId="26140" priority="592">
      <formula>#REF!="Pausada"</formula>
    </cfRule>
    <cfRule type="expression" dxfId="26139" priority="593">
      <formula>#REF!="Para hoy"</formula>
    </cfRule>
    <cfRule type="expression" dxfId="26138" priority="594">
      <formula>#REF!="En curso"</formula>
    </cfRule>
    <cfRule type="expression" dxfId="26137" priority="595">
      <formula>#REF!="Completada"</formula>
    </cfRule>
    <cfRule type="expression" dxfId="26136" priority="596">
      <formula>(#REF!=0)*(#REF!&lt;&gt;"")*(LEN(#REF!)=0)*((#REF!="")+(#REF!="En curso"))</formula>
    </cfRule>
    <cfRule type="expression" dxfId="26135" priority="597">
      <formula>(#REF!&lt;0)*(LEN(#REF!)=0)*((#REF!="")+(#REF!="En curso"))</formula>
    </cfRule>
  </conditionalFormatting>
  <conditionalFormatting sqref="D30:D34">
    <cfRule type="expression" dxfId="26134" priority="764">
      <formula>$F60="Vencida"</formula>
    </cfRule>
    <cfRule type="expression" dxfId="26133" priority="765">
      <formula>$F60="Cancelada"</formula>
    </cfRule>
    <cfRule type="expression" dxfId="26132" priority="766">
      <formula>$F60="Pausada"</formula>
    </cfRule>
    <cfRule type="expression" dxfId="26131" priority="767">
      <formula>$F60="Para hoy"</formula>
    </cfRule>
    <cfRule type="expression" dxfId="26130" priority="768">
      <formula>$F60="En curso"</formula>
    </cfRule>
    <cfRule type="expression" dxfId="26129" priority="769">
      <formula>$F60="Completada"</formula>
    </cfRule>
    <cfRule type="expression" dxfId="26128" priority="770">
      <formula>(#REF!=0)*(#REF!&lt;&gt;"")*(LEN(#REF!)=0)*(($F60="")+($F60="En curso"))</formula>
    </cfRule>
    <cfRule type="expression" dxfId="26127" priority="771">
      <formula>(#REF!&lt;0)*(LEN(#REF!)=0)*(($F60="")+($F60="En curso"))</formula>
    </cfRule>
  </conditionalFormatting>
  <conditionalFormatting sqref="D35">
    <cfRule type="expression" dxfId="26126" priority="780">
      <formula>(#REF!=0)*(#REF!&lt;&gt;"")*(LEN(#REF!)=0)*(($F61="")+($F61="En curso"))</formula>
    </cfRule>
    <cfRule type="expression" dxfId="26125" priority="781">
      <formula>(#REF!&lt;0)*(LEN(#REF!)=0)*(($F61="")+($F61="En curso"))</formula>
    </cfRule>
    <cfRule type="expression" dxfId="26124" priority="975">
      <formula>$F57="Vencida"</formula>
    </cfRule>
    <cfRule type="expression" dxfId="26123" priority="976">
      <formula>$F57="Cancelada"</formula>
    </cfRule>
    <cfRule type="expression" dxfId="26122" priority="977">
      <formula>$F57="Pausada"</formula>
    </cfRule>
    <cfRule type="expression" dxfId="26121" priority="978">
      <formula>$F57="Para hoy"</formula>
    </cfRule>
    <cfRule type="expression" dxfId="26120" priority="979">
      <formula>$F57="En curso"</formula>
    </cfRule>
    <cfRule type="expression" dxfId="26119" priority="980">
      <formula>$F57="Completada"</formula>
    </cfRule>
    <cfRule type="expression" dxfId="26118" priority="981">
      <formula>(#REF!=0)*(#REF!&lt;&gt;"")*(LEN(#REF!)=0)*(($F57="")+($F57="En curso"))</formula>
    </cfRule>
    <cfRule type="expression" dxfId="26117" priority="982">
      <formula>(#REF!&lt;0)*(LEN(#REF!)=0)*(($F57="")+($F57="En curso"))</formula>
    </cfRule>
  </conditionalFormatting>
  <conditionalFormatting sqref="D36">
    <cfRule type="expression" dxfId="26116" priority="514">
      <formula>#REF!="Vencida"</formula>
    </cfRule>
    <cfRule type="expression" dxfId="26115" priority="515">
      <formula>#REF!="Cancelada"</formula>
    </cfRule>
    <cfRule type="expression" dxfId="26114" priority="516">
      <formula>#REF!="Pausada"</formula>
    </cfRule>
    <cfRule type="expression" dxfId="26113" priority="517">
      <formula>#REF!="Para hoy"</formula>
    </cfRule>
    <cfRule type="expression" dxfId="26112" priority="518">
      <formula>#REF!="En curso"</formula>
    </cfRule>
    <cfRule type="expression" dxfId="26111" priority="519">
      <formula>#REF!="Completada"</formula>
    </cfRule>
    <cfRule type="expression" dxfId="26110" priority="520">
      <formula>(#REF!=0)*(#REF!&lt;&gt;"")*(LEN(#REF!)=0)*((#REF!="")+(#REF!="En curso"))</formula>
    </cfRule>
    <cfRule type="expression" dxfId="26109" priority="521">
      <formula>(#REF!&lt;0)*(LEN(#REF!)=0)*((#REF!="")+(#REF!="En curso"))</formula>
    </cfRule>
    <cfRule type="expression" dxfId="26108" priority="530">
      <formula>#REF!="Vencida"</formula>
    </cfRule>
    <cfRule type="expression" dxfId="26107" priority="531">
      <formula>#REF!="Cancelada"</formula>
    </cfRule>
    <cfRule type="expression" dxfId="26106" priority="532">
      <formula>#REF!="Pausada"</formula>
    </cfRule>
    <cfRule type="expression" dxfId="26105" priority="533">
      <formula>#REF!="Para hoy"</formula>
    </cfRule>
    <cfRule type="expression" dxfId="26104" priority="534">
      <formula>#REF!="En curso"</formula>
    </cfRule>
    <cfRule type="expression" dxfId="26103" priority="535">
      <formula>#REF!="Completada"</formula>
    </cfRule>
    <cfRule type="expression" dxfId="26102" priority="536">
      <formula>(#REF!=0)*(#REF!&lt;&gt;"")*(LEN(#REF!)=0)*((#REF!="")+(#REF!="En curso"))</formula>
    </cfRule>
    <cfRule type="expression" dxfId="26101" priority="537">
      <formula>(#REF!&lt;0)*(LEN(#REF!)=0)*((#REF!="")+(#REF!="En curso"))</formula>
    </cfRule>
  </conditionalFormatting>
  <conditionalFormatting sqref="D44">
    <cfRule type="expression" dxfId="26100" priority="426">
      <formula>$F70="Vencida"</formula>
    </cfRule>
    <cfRule type="expression" dxfId="26099" priority="427">
      <formula>$F70="Cancelada"</formula>
    </cfRule>
    <cfRule type="expression" dxfId="26098" priority="428">
      <formula>$F70="Pausada"</formula>
    </cfRule>
    <cfRule type="expression" dxfId="26097" priority="429">
      <formula>$F70="Para hoy"</formula>
    </cfRule>
    <cfRule type="expression" dxfId="26096" priority="430">
      <formula>$F70="En curso"</formula>
    </cfRule>
    <cfRule type="expression" dxfId="26095" priority="431">
      <formula>$F70="Completada"</formula>
    </cfRule>
    <cfRule type="expression" dxfId="26094" priority="432">
      <formula>(#REF!=0)*(#REF!&lt;&gt;"")*(LEN(#REF!)=0)*(($F70="")+($F70="En curso"))</formula>
    </cfRule>
    <cfRule type="expression" dxfId="26093" priority="433">
      <formula>(#REF!&lt;0)*(LEN(#REF!)=0)*(($F70="")+($F70="En curso"))</formula>
    </cfRule>
    <cfRule type="expression" dxfId="26092" priority="434">
      <formula>$F66="Vencida"</formula>
    </cfRule>
    <cfRule type="expression" dxfId="26091" priority="435">
      <formula>$F66="Cancelada"</formula>
    </cfRule>
    <cfRule type="expression" dxfId="26090" priority="436">
      <formula>$F66="Pausada"</formula>
    </cfRule>
    <cfRule type="expression" dxfId="26089" priority="437">
      <formula>$F66="Para hoy"</formula>
    </cfRule>
    <cfRule type="expression" dxfId="26088" priority="438">
      <formula>$F66="En curso"</formula>
    </cfRule>
    <cfRule type="expression" dxfId="26087" priority="439">
      <formula>$F66="Completada"</formula>
    </cfRule>
    <cfRule type="expression" dxfId="26086" priority="440">
      <formula>(#REF!=0)*(#REF!&lt;&gt;"")*(LEN(#REF!)=0)*(($F66="")+($F66="En curso"))</formula>
    </cfRule>
    <cfRule type="expression" dxfId="26085" priority="441">
      <formula>(#REF!&lt;0)*(LEN(#REF!)=0)*(($F66="")+($F66="En curso"))</formula>
    </cfRule>
  </conditionalFormatting>
  <conditionalFormatting sqref="D45">
    <cfRule type="expression" dxfId="26084" priority="474">
      <formula>#REF!="Vencida"</formula>
    </cfRule>
    <cfRule type="expression" dxfId="26083" priority="475">
      <formula>#REF!="Cancelada"</formula>
    </cfRule>
    <cfRule type="expression" dxfId="26082" priority="476">
      <formula>#REF!="Pausada"</formula>
    </cfRule>
    <cfRule type="expression" dxfId="26081" priority="477">
      <formula>#REF!="Para hoy"</formula>
    </cfRule>
    <cfRule type="expression" dxfId="26080" priority="478">
      <formula>#REF!="En curso"</formula>
    </cfRule>
    <cfRule type="expression" dxfId="26079" priority="479">
      <formula>#REF!="Completada"</formula>
    </cfRule>
    <cfRule type="expression" dxfId="26078" priority="480">
      <formula>(#REF!=0)*(#REF!&lt;&gt;"")*(LEN(#REF!)=0)*((#REF!="")+(#REF!="En curso"))</formula>
    </cfRule>
    <cfRule type="expression" dxfId="26077" priority="481">
      <formula>(#REF!&lt;0)*(LEN(#REF!)=0)*((#REF!="")+(#REF!="En curso"))</formula>
    </cfRule>
    <cfRule type="expression" dxfId="26076" priority="490">
      <formula>#REF!="Vencida"</formula>
    </cfRule>
    <cfRule type="expression" dxfId="26075" priority="491">
      <formula>#REF!="Cancelada"</formula>
    </cfRule>
    <cfRule type="expression" dxfId="26074" priority="492">
      <formula>#REF!="Pausada"</formula>
    </cfRule>
    <cfRule type="expression" dxfId="26073" priority="493">
      <formula>#REF!="Para hoy"</formula>
    </cfRule>
    <cfRule type="expression" dxfId="26072" priority="494">
      <formula>#REF!="En curso"</formula>
    </cfRule>
    <cfRule type="expression" dxfId="26071" priority="495">
      <formula>#REF!="Completada"</formula>
    </cfRule>
    <cfRule type="expression" dxfId="26070" priority="496">
      <formula>(#REF!=0)*(#REF!&lt;&gt;"")*(LEN(#REF!)=0)*((#REF!="")+(#REF!="En curso"))</formula>
    </cfRule>
    <cfRule type="expression" dxfId="26069" priority="497">
      <formula>(#REF!&lt;0)*(LEN(#REF!)=0)*((#REF!="")+(#REF!="En curso"))</formula>
    </cfRule>
  </conditionalFormatting>
  <conditionalFormatting sqref="D47:D48">
    <cfRule type="expression" dxfId="26068" priority="843">
      <formula>$F73="Vencida"</formula>
    </cfRule>
    <cfRule type="expression" dxfId="26067" priority="844">
      <formula>$F73="Cancelada"</formula>
    </cfRule>
    <cfRule type="expression" dxfId="26066" priority="845">
      <formula>$F73="Pausada"</formula>
    </cfRule>
    <cfRule type="expression" dxfId="26065" priority="846">
      <formula>$F73="Para hoy"</formula>
    </cfRule>
    <cfRule type="expression" dxfId="26064" priority="847">
      <formula>$F73="En curso"</formula>
    </cfRule>
    <cfRule type="expression" dxfId="26063" priority="848">
      <formula>$F73="Completada"</formula>
    </cfRule>
    <cfRule type="expression" dxfId="26062" priority="849">
      <formula>(#REF!=0)*(#REF!&lt;&gt;"")*(LEN(#REF!)=0)*(($F73="")+($F73="En curso"))</formula>
    </cfRule>
    <cfRule type="expression" dxfId="26061" priority="850">
      <formula>(#REF!&lt;0)*(LEN(#REF!)=0)*(($F73="")+($F73="En curso"))</formula>
    </cfRule>
    <cfRule type="expression" dxfId="26060" priority="983">
      <formula>$F62="Vencida"</formula>
    </cfRule>
    <cfRule type="expression" dxfId="26059" priority="984">
      <formula>$F62="Cancelada"</formula>
    </cfRule>
    <cfRule type="expression" dxfId="26058" priority="985">
      <formula>$F62="Pausada"</formula>
    </cfRule>
    <cfRule type="expression" dxfId="26057" priority="986">
      <formula>$F62="Para hoy"</formula>
    </cfRule>
    <cfRule type="expression" dxfId="26056" priority="987">
      <formula>$F62="En curso"</formula>
    </cfRule>
    <cfRule type="expression" dxfId="26055" priority="988">
      <formula>$F62="Completada"</formula>
    </cfRule>
    <cfRule type="expression" dxfId="26054" priority="989">
      <formula>(#REF!=0)*(#REF!&lt;&gt;"")*(LEN(#REF!)=0)*(($F62="")+($F62="En curso"))</formula>
    </cfRule>
    <cfRule type="expression" dxfId="26053" priority="990">
      <formula>(#REF!&lt;0)*(LEN(#REF!)=0)*(($F62="")+($F62="En curso"))</formula>
    </cfRule>
  </conditionalFormatting>
  <conditionalFormatting sqref="D49">
    <cfRule type="expression" dxfId="26052" priority="943">
      <formula>$F55="Vencida"</formula>
    </cfRule>
    <cfRule type="expression" dxfId="26051" priority="944">
      <formula>$F55="Cancelada"</formula>
    </cfRule>
    <cfRule type="expression" dxfId="26050" priority="945">
      <formula>$F55="Pausada"</formula>
    </cfRule>
    <cfRule type="expression" dxfId="26049" priority="946">
      <formula>$F55="Para hoy"</formula>
    </cfRule>
    <cfRule type="expression" dxfId="26048" priority="947">
      <formula>$F55="En curso"</formula>
    </cfRule>
    <cfRule type="expression" dxfId="26047" priority="948">
      <formula>$F55="Completada"</formula>
    </cfRule>
    <cfRule type="expression" dxfId="26046" priority="949">
      <formula>(#REF!=0)*(#REF!&lt;&gt;"")*(LEN(#REF!)=0)*(($F55="")+($F55="En curso"))</formula>
    </cfRule>
    <cfRule type="expression" dxfId="26045" priority="950">
      <formula>(#REF!&lt;0)*(LEN(#REF!)=0)*(($F55="")+($F55="En curso"))</formula>
    </cfRule>
  </conditionalFormatting>
  <conditionalFormatting sqref="D50:D52">
    <cfRule type="expression" dxfId="26044" priority="935">
      <formula>$F42="Vencida"</formula>
    </cfRule>
    <cfRule type="expression" dxfId="26043" priority="936">
      <formula>$F42="Cancelada"</formula>
    </cfRule>
    <cfRule type="expression" dxfId="26042" priority="937">
      <formula>$F42="Pausada"</formula>
    </cfRule>
    <cfRule type="expression" dxfId="26041" priority="938">
      <formula>$F42="Para hoy"</formula>
    </cfRule>
    <cfRule type="expression" dxfId="26040" priority="939">
      <formula>$F42="En curso"</formula>
    </cfRule>
    <cfRule type="expression" dxfId="26039" priority="940">
      <formula>$F42="Completada"</formula>
    </cfRule>
    <cfRule type="expression" dxfId="26038" priority="941">
      <formula>(#REF!=0)*(#REF!&lt;&gt;"")*(LEN(#REF!)=0)*(($F42="")+($F42="En curso"))</formula>
    </cfRule>
    <cfRule type="expression" dxfId="26037" priority="942">
      <formula>(#REF!&lt;0)*(LEN(#REF!)=0)*(($F42="")+($F42="En curso"))</formula>
    </cfRule>
  </conditionalFormatting>
  <conditionalFormatting sqref="E4">
    <cfRule type="expression" dxfId="26036" priority="252">
      <formula>#REF!="Vencida"</formula>
    </cfRule>
    <cfRule type="expression" dxfId="26035" priority="253">
      <formula>#REF!="Cancelada"</formula>
    </cfRule>
    <cfRule type="expression" dxfId="26034" priority="254">
      <formula>#REF!="Pausada"</formula>
    </cfRule>
    <cfRule type="expression" dxfId="26033" priority="255">
      <formula>#REF!="Para hoy"</formula>
    </cfRule>
    <cfRule type="expression" dxfId="26032" priority="256">
      <formula>#REF!="En curso"</formula>
    </cfRule>
    <cfRule type="expression" dxfId="26031" priority="257">
      <formula>#REF!="Completada"</formula>
    </cfRule>
    <cfRule type="expression" dxfId="26030" priority="258">
      <formula>(#REF!=0)*(#REF!&lt;&gt;"")*(LEN(#REF!)=0)*((#REF!="")+(#REF!="En curso"))</formula>
    </cfRule>
    <cfRule type="expression" dxfId="26029" priority="259">
      <formula>(#REF!&lt;0)*(LEN(#REF!)=0)*((#REF!="")+(#REF!="En curso"))</formula>
    </cfRule>
    <cfRule type="expression" dxfId="26028" priority="260">
      <formula>#REF!="Vencida"</formula>
    </cfRule>
    <cfRule type="expression" dxfId="26027" priority="261">
      <formula>#REF!="Cancelada"</formula>
    </cfRule>
    <cfRule type="expression" dxfId="26026" priority="262">
      <formula>#REF!="Pausada"</formula>
    </cfRule>
    <cfRule type="expression" dxfId="26025" priority="263">
      <formula>#REF!="Para hoy"</formula>
    </cfRule>
    <cfRule type="expression" dxfId="26024" priority="264">
      <formula>#REF!="En curso"</formula>
    </cfRule>
    <cfRule type="expression" dxfId="26023" priority="265">
      <formula>#REF!="Completada"</formula>
    </cfRule>
    <cfRule type="expression" dxfId="26022" priority="266">
      <formula>(#REF!=0)*(#REF!&lt;&gt;"")*(LEN(#REF!)=0)*((#REF!="")+(#REF!="En curso"))</formula>
    </cfRule>
    <cfRule type="expression" dxfId="26021" priority="267">
      <formula>(#REF!&lt;0)*(LEN(#REF!)=0)*((#REF!="")+(#REF!="En curso"))</formula>
    </cfRule>
  </conditionalFormatting>
  <conditionalFormatting sqref="E11 F19 F27 F29 F44:F47 F49:F51 F6 E4:E6">
    <cfRule type="expression" dxfId="26020" priority="919">
      <formula>$F4="Vencida"</formula>
    </cfRule>
    <cfRule type="expression" dxfId="26019" priority="920">
      <formula>$F4="Cancelada"</formula>
    </cfRule>
    <cfRule type="expression" dxfId="26018" priority="921">
      <formula>$F4="Pausada"</formula>
    </cfRule>
    <cfRule type="expression" dxfId="26017" priority="922">
      <formula>$F4="Para hoy"</formula>
    </cfRule>
    <cfRule type="expression" dxfId="26016" priority="923">
      <formula>$F4="En curso"</formula>
    </cfRule>
    <cfRule type="expression" dxfId="26015" priority="924">
      <formula>$F4="Completada"</formula>
    </cfRule>
    <cfRule type="expression" dxfId="26014" priority="925">
      <formula>(#REF!=0)*(#REF!&lt;&gt;"")*(LEN(#REF!)=0)*(($F4="")+($F4="En curso"))</formula>
    </cfRule>
    <cfRule type="expression" dxfId="26013" priority="926">
      <formula>(#REF!&lt;0)*(LEN(#REF!)=0)*(($F4="")+($F4="En curso"))</formula>
    </cfRule>
  </conditionalFormatting>
  <conditionalFormatting sqref="E15">
    <cfRule type="expression" dxfId="26012" priority="228">
      <formula>$F12="Vencida"</formula>
    </cfRule>
    <cfRule type="expression" dxfId="26011" priority="229">
      <formula>$F12="Cancelada"</formula>
    </cfRule>
    <cfRule type="expression" dxfId="26010" priority="230">
      <formula>$F12="Pausada"</formula>
    </cfRule>
    <cfRule type="expression" dxfId="26009" priority="231">
      <formula>$F12="Para hoy"</formula>
    </cfRule>
    <cfRule type="expression" dxfId="26008" priority="232">
      <formula>$F12="En curso"</formula>
    </cfRule>
    <cfRule type="expression" dxfId="26007" priority="233">
      <formula>$F12="Completada"</formula>
    </cfRule>
    <cfRule type="expression" dxfId="26006" priority="234">
      <formula>(#REF!=0)*(#REF!&lt;&gt;"")*(LEN(#REF!)=0)*(($F12="")+($F12="En curso"))</formula>
    </cfRule>
    <cfRule type="expression" dxfId="26005" priority="235">
      <formula>(#REF!&lt;0)*(LEN(#REF!)=0)*(($F12="")+($F12="En curso"))</formula>
    </cfRule>
  </conditionalFormatting>
  <conditionalFormatting sqref="C16">
    <cfRule type="expression" dxfId="26004" priority="572">
      <formula>#REF!="Vencida"</formula>
    </cfRule>
    <cfRule type="expression" dxfId="26003" priority="573">
      <formula>#REF!="Cancelada"</formula>
    </cfRule>
    <cfRule type="expression" dxfId="26002" priority="574">
      <formula>#REF!="Pausada"</formula>
    </cfRule>
    <cfRule type="expression" dxfId="26001" priority="575">
      <formula>#REF!="Para hoy"</formula>
    </cfRule>
    <cfRule type="expression" dxfId="26000" priority="576">
      <formula>#REF!="En curso"</formula>
    </cfRule>
    <cfRule type="expression" dxfId="25999" priority="577">
      <formula>#REF!="Completada"</formula>
    </cfRule>
  </conditionalFormatting>
  <conditionalFormatting sqref="E17">
    <cfRule type="expression" dxfId="25998" priority="578">
      <formula>(#REF!=0)*(#REF!&lt;&gt;"")*(LEN(#REF!)=0)*((#REF!="")+(#REF!="En curso"))</formula>
    </cfRule>
    <cfRule type="expression" dxfId="25997" priority="579">
      <formula>(#REF!&lt;0)*(LEN(#REF!)=0)*((#REF!="")+(#REF!="En curso"))</formula>
    </cfRule>
  </conditionalFormatting>
  <conditionalFormatting sqref="E18:E19">
    <cfRule type="expression" dxfId="25996" priority="893">
      <formula>(#REF!=0)*(#REF!&lt;&gt;"")*(LEN(#REF!)=0)*(($F18="")+($F18="En curso"))</formula>
    </cfRule>
    <cfRule type="expression" dxfId="25995" priority="894">
      <formula>(#REF!&lt;0)*(LEN(#REF!)=0)*(($F18="")+($F18="En curso"))</formula>
    </cfRule>
  </conditionalFormatting>
  <conditionalFormatting sqref="E18:E20">
    <cfRule type="expression" dxfId="25994" priority="885">
      <formula>$F18="Vencida"</formula>
    </cfRule>
    <cfRule type="expression" dxfId="25993" priority="886">
      <formula>$F18="Cancelada"</formula>
    </cfRule>
    <cfRule type="expression" dxfId="25992" priority="887">
      <formula>$F18="Pausada"</formula>
    </cfRule>
    <cfRule type="expression" dxfId="25991" priority="888">
      <formula>$F18="Para hoy"</formula>
    </cfRule>
    <cfRule type="expression" dxfId="25990" priority="889">
      <formula>$F18="En curso"</formula>
    </cfRule>
    <cfRule type="expression" dxfId="25989" priority="890">
      <formula>$F18="Completada"</formula>
    </cfRule>
  </conditionalFormatting>
  <conditionalFormatting sqref="E20">
    <cfRule type="expression" dxfId="25988" priority="891">
      <formula>(#REF!=0)*(#REF!&lt;&gt;"")*(LEN(#REF!)=0)*(($F20="")+($F20="En curso"))</formula>
    </cfRule>
    <cfRule type="expression" dxfId="25987" priority="892">
      <formula>(#REF!&lt;0)*(LEN(#REF!)=0)*(($F20="")+($F20="En curso"))</formula>
    </cfRule>
  </conditionalFormatting>
  <conditionalFormatting sqref="E24">
    <cfRule type="expression" dxfId="25986" priority="324">
      <formula>$F20="Vencida"</formula>
    </cfRule>
    <cfRule type="expression" dxfId="25985" priority="325">
      <formula>$F20="Cancelada"</formula>
    </cfRule>
    <cfRule type="expression" dxfId="25984" priority="326">
      <formula>$F20="Pausada"</formula>
    </cfRule>
    <cfRule type="expression" dxfId="25983" priority="327">
      <formula>$F20="Para hoy"</formula>
    </cfRule>
    <cfRule type="expression" dxfId="25982" priority="328">
      <formula>$F20="En curso"</formula>
    </cfRule>
    <cfRule type="expression" dxfId="25981" priority="329">
      <formula>$F20="Completada"</formula>
    </cfRule>
    <cfRule type="expression" dxfId="25980" priority="330">
      <formula>(#REF!=0)*(#REF!&lt;&gt;"")*(LEN(#REF!)=0)*(($F20="")+($F20="En curso"))</formula>
    </cfRule>
    <cfRule type="expression" dxfId="25979" priority="331">
      <formula>(#REF!&lt;0)*(LEN(#REF!)=0)*(($F20="")+($F20="En curso"))</formula>
    </cfRule>
  </conditionalFormatting>
  <conditionalFormatting sqref="E25">
    <cfRule type="expression" dxfId="25978" priority="300">
      <formula>$F22="Vencida"</formula>
    </cfRule>
    <cfRule type="expression" dxfId="25977" priority="301">
      <formula>$F22="Cancelada"</formula>
    </cfRule>
    <cfRule type="expression" dxfId="25976" priority="302">
      <formula>$F22="Pausada"</formula>
    </cfRule>
    <cfRule type="expression" dxfId="25975" priority="303">
      <formula>$F22="Para hoy"</formula>
    </cfRule>
    <cfRule type="expression" dxfId="25974" priority="304">
      <formula>$F22="En curso"</formula>
    </cfRule>
    <cfRule type="expression" dxfId="25973" priority="305">
      <formula>$F22="Completada"</formula>
    </cfRule>
    <cfRule type="expression" dxfId="25972" priority="306">
      <formula>(#REF!=0)*(#REF!&lt;&gt;"")*(LEN(#REF!)=0)*(($F22="")+($F22="En curso"))</formula>
    </cfRule>
    <cfRule type="expression" dxfId="25971" priority="307">
      <formula>(#REF!&lt;0)*(LEN(#REF!)=0)*(($F22="")+($F22="En curso"))</formula>
    </cfRule>
  </conditionalFormatting>
  <conditionalFormatting sqref="E26">
    <cfRule type="expression" dxfId="25970" priority="674">
      <formula>$F22="Vencida"</formula>
    </cfRule>
    <cfRule type="expression" dxfId="25969" priority="675">
      <formula>$F22="Cancelada"</formula>
    </cfRule>
    <cfRule type="expression" dxfId="25968" priority="676">
      <formula>$F22="Pausada"</formula>
    </cfRule>
    <cfRule type="expression" dxfId="25967" priority="677">
      <formula>$F22="Para hoy"</formula>
    </cfRule>
    <cfRule type="expression" dxfId="25966" priority="678">
      <formula>$F22="En curso"</formula>
    </cfRule>
    <cfRule type="expression" dxfId="25965" priority="679">
      <formula>$F22="Completada"</formula>
    </cfRule>
    <cfRule type="expression" dxfId="25964" priority="680">
      <formula>(#REF!=0)*(#REF!&lt;&gt;"")*(LEN(#REF!)=0)*(($F22="")+($F22="En curso"))</formula>
    </cfRule>
    <cfRule type="expression" dxfId="25963" priority="681">
      <formula>(#REF!&lt;0)*(LEN(#REF!)=0)*(($F22="")+($F22="En curso"))</formula>
    </cfRule>
    <cfRule type="expression" dxfId="25962" priority="690">
      <formula>$F23="Vencida"</formula>
    </cfRule>
    <cfRule type="expression" dxfId="25961" priority="691">
      <formula>$F23="Cancelada"</formula>
    </cfRule>
    <cfRule type="expression" dxfId="25960" priority="692">
      <formula>$F23="Pausada"</formula>
    </cfRule>
    <cfRule type="expression" dxfId="25959" priority="693">
      <formula>$F23="Para hoy"</formula>
    </cfRule>
    <cfRule type="expression" dxfId="25958" priority="694">
      <formula>$F23="En curso"</formula>
    </cfRule>
    <cfRule type="expression" dxfId="25957" priority="695">
      <formula>$F23="Completada"</formula>
    </cfRule>
    <cfRule type="expression" dxfId="25956" priority="696">
      <formula>(#REF!=0)*(#REF!&lt;&gt;"")*(LEN(#REF!)=0)*(($F23="")+($F23="En curso"))</formula>
    </cfRule>
    <cfRule type="expression" dxfId="25955" priority="697">
      <formula>(#REF!&lt;0)*(LEN(#REF!)=0)*(($F23="")+($F23="En curso"))</formula>
    </cfRule>
  </conditionalFormatting>
  <conditionalFormatting sqref="E27">
    <cfRule type="expression" dxfId="25954" priority="616">
      <formula>$F24="Vencida"</formula>
    </cfRule>
    <cfRule type="expression" dxfId="25953" priority="617">
      <formula>$F24="Cancelada"</formula>
    </cfRule>
    <cfRule type="expression" dxfId="25952" priority="618">
      <formula>$F24="Pausada"</formula>
    </cfRule>
    <cfRule type="expression" dxfId="25951" priority="619">
      <formula>$F24="Para hoy"</formula>
    </cfRule>
    <cfRule type="expression" dxfId="25950" priority="620">
      <formula>$F24="En curso"</formula>
    </cfRule>
    <cfRule type="expression" dxfId="25949" priority="621">
      <formula>$F24="Completada"</formula>
    </cfRule>
    <cfRule type="expression" dxfId="25948" priority="622">
      <formula>(#REF!=0)*(#REF!&lt;&gt;"")*(LEN(#REF!)=0)*(($F24="")+($F24="En curso"))</formula>
    </cfRule>
    <cfRule type="expression" dxfId="25947" priority="623">
      <formula>(#REF!&lt;0)*(LEN(#REF!)=0)*(($F24="")+($F24="En curso"))</formula>
    </cfRule>
    <cfRule type="expression" dxfId="25946" priority="632">
      <formula>$F24="Vencida"</formula>
    </cfRule>
    <cfRule type="expression" dxfId="25945" priority="633">
      <formula>$F24="Cancelada"</formula>
    </cfRule>
    <cfRule type="expression" dxfId="25944" priority="634">
      <formula>$F24="Pausada"</formula>
    </cfRule>
    <cfRule type="expression" dxfId="25943" priority="635">
      <formula>$F24="Para hoy"</formula>
    </cfRule>
    <cfRule type="expression" dxfId="25942" priority="636">
      <formula>$F24="En curso"</formula>
    </cfRule>
    <cfRule type="expression" dxfId="25941" priority="637">
      <formula>$F24="Completada"</formula>
    </cfRule>
    <cfRule type="expression" dxfId="25940" priority="638">
      <formula>(#REF!=0)*(#REF!&lt;&gt;"")*(LEN(#REF!)=0)*(($F24="")+($F24="En curso"))</formula>
    </cfRule>
    <cfRule type="expression" dxfId="25939" priority="639">
      <formula>(#REF!&lt;0)*(LEN(#REF!)=0)*(($F24="")+($F24="En curso"))</formula>
    </cfRule>
  </conditionalFormatting>
  <conditionalFormatting sqref="E28">
    <cfRule type="expression" dxfId="25938" priority="796">
      <formula>(#REF!=0)*(#REF!&lt;&gt;"")*(LEN(#REF!)=0)*(($F28="")+($F28="En curso"))</formula>
    </cfRule>
    <cfRule type="expression" dxfId="25937" priority="797">
      <formula>(#REF!&lt;0)*(LEN(#REF!)=0)*(($F28="")+($F28="En curso"))</formula>
    </cfRule>
    <cfRule type="expression" dxfId="25936" priority="806">
      <formula>$F25="Vencida"</formula>
    </cfRule>
    <cfRule type="expression" dxfId="25935" priority="807">
      <formula>$F25="Cancelada"</formula>
    </cfRule>
    <cfRule type="expression" dxfId="25934" priority="808">
      <formula>$F25="Pausada"</formula>
    </cfRule>
    <cfRule type="expression" dxfId="25933" priority="809">
      <formula>$F25="Para hoy"</formula>
    </cfRule>
    <cfRule type="expression" dxfId="25932" priority="810">
      <formula>$F25="En curso"</formula>
    </cfRule>
    <cfRule type="expression" dxfId="25931" priority="811">
      <formula>$F25="Completada"</formula>
    </cfRule>
    <cfRule type="expression" dxfId="25930" priority="812">
      <formula>(#REF!=0)*(#REF!&lt;&gt;"")*(LEN(#REF!)=0)*(($F25="")+($F25="En curso"))</formula>
    </cfRule>
    <cfRule type="expression" dxfId="25929" priority="813">
      <formula>(#REF!&lt;0)*(LEN(#REF!)=0)*(($F25="")+($F25="En curso"))</formula>
    </cfRule>
  </conditionalFormatting>
  <conditionalFormatting sqref="E28:E29">
    <cfRule type="expression" dxfId="25928" priority="790">
      <formula>$F28="Vencida"</formula>
    </cfRule>
    <cfRule type="expression" dxfId="25927" priority="791">
      <formula>$F28="Cancelada"</formula>
    </cfRule>
    <cfRule type="expression" dxfId="25926" priority="792">
      <formula>$F28="Pausada"</formula>
    </cfRule>
    <cfRule type="expression" dxfId="25925" priority="793">
      <formula>$F28="Para hoy"</formula>
    </cfRule>
    <cfRule type="expression" dxfId="25924" priority="794">
      <formula>$F28="En curso"</formula>
    </cfRule>
    <cfRule type="expression" dxfId="25923" priority="795">
      <formula>$F28="Completada"</formula>
    </cfRule>
  </conditionalFormatting>
  <conditionalFormatting sqref="E29 F7">
    <cfRule type="expression" dxfId="25922" priority="875">
      <formula>(#REF!=0)*(#REF!&lt;&gt;"")*(LEN(#REF!)=0)*(($F7="")+($F7="En curso"))</formula>
    </cfRule>
    <cfRule type="expression" dxfId="25921" priority="876">
      <formula>(#REF!&lt;0)*(LEN(#REF!)=0)*(($F7="")+($F7="En curso"))</formula>
    </cfRule>
  </conditionalFormatting>
  <conditionalFormatting sqref="E30:E31">
    <cfRule type="expression" dxfId="25920" priority="835">
      <formula>$F27="Vencida"</formula>
    </cfRule>
    <cfRule type="expression" dxfId="25919" priority="836">
      <formula>$F27="Cancelada"</formula>
    </cfRule>
    <cfRule type="expression" dxfId="25918" priority="837">
      <formula>$F27="Pausada"</formula>
    </cfRule>
    <cfRule type="expression" dxfId="25917" priority="838">
      <formula>$F27="Para hoy"</formula>
    </cfRule>
    <cfRule type="expression" dxfId="25916" priority="839">
      <formula>$F27="En curso"</formula>
    </cfRule>
    <cfRule type="expression" dxfId="25915" priority="840">
      <formula>$F27="Completada"</formula>
    </cfRule>
    <cfRule type="expression" dxfId="25914" priority="841">
      <formula>(#REF!=0)*(#REF!&lt;&gt;"")*(LEN(#REF!)=0)*(($F27="")+($F27="En curso"))</formula>
    </cfRule>
    <cfRule type="expression" dxfId="25913" priority="842">
      <formula>(#REF!&lt;0)*(LEN(#REF!)=0)*(($F27="")+($F27="En curso"))</formula>
    </cfRule>
    <cfRule type="expression" dxfId="25912" priority="967">
      <formula>$F27="Vencida"</formula>
    </cfRule>
    <cfRule type="expression" dxfId="25911" priority="968">
      <formula>$F27="Cancelada"</formula>
    </cfRule>
    <cfRule type="expression" dxfId="25910" priority="969">
      <formula>$F27="Pausada"</formula>
    </cfRule>
    <cfRule type="expression" dxfId="25909" priority="970">
      <formula>$F27="Para hoy"</formula>
    </cfRule>
    <cfRule type="expression" dxfId="25908" priority="971">
      <formula>$F27="En curso"</formula>
    </cfRule>
    <cfRule type="expression" dxfId="25907" priority="972">
      <formula>$F27="Completada"</formula>
    </cfRule>
    <cfRule type="expression" dxfId="25906" priority="973">
      <formula>(#REF!=0)*(#REF!&lt;&gt;"")*(LEN(#REF!)=0)*(($F27="")+($F27="En curso"))</formula>
    </cfRule>
    <cfRule type="expression" dxfId="25905" priority="974">
      <formula>(#REF!&lt;0)*(LEN(#REF!)=0)*(($F27="")+($F27="En curso"))</formula>
    </cfRule>
  </conditionalFormatting>
  <conditionalFormatting sqref="E32">
    <cfRule type="expression" dxfId="25904" priority="1079">
      <formula>$F28="Vencida"</formula>
    </cfRule>
    <cfRule type="expression" dxfId="25903" priority="1080">
      <formula>$F28="Cancelada"</formula>
    </cfRule>
    <cfRule type="expression" dxfId="25902" priority="1081">
      <formula>$F28="Pausada"</formula>
    </cfRule>
    <cfRule type="expression" dxfId="25901" priority="1082">
      <formula>$F28="Para hoy"</formula>
    </cfRule>
    <cfRule type="expression" dxfId="25900" priority="1083">
      <formula>$F28="En curso"</formula>
    </cfRule>
    <cfRule type="expression" dxfId="25899" priority="1084">
      <formula>$F28="Completada"</formula>
    </cfRule>
    <cfRule type="expression" dxfId="25898" priority="1085">
      <formula>(#REF!=0)*(#REF!&lt;&gt;"")*(LEN(#REF!)=0)*(($F28="")+($F28="En curso"))</formula>
    </cfRule>
    <cfRule type="expression" dxfId="25897" priority="1086">
      <formula>(#REF!&lt;0)*(LEN(#REF!)=0)*(($F28="")+($F28="En curso"))</formula>
    </cfRule>
    <cfRule type="expression" dxfId="25896" priority="1087">
      <formula>$F28="Vencida"</formula>
    </cfRule>
    <cfRule type="expression" dxfId="25895" priority="1088">
      <formula>$F28="Cancelada"</formula>
    </cfRule>
    <cfRule type="expression" dxfId="25894" priority="1089">
      <formula>$F28="Pausada"</formula>
    </cfRule>
    <cfRule type="expression" dxfId="25893" priority="1090">
      <formula>$F28="Para hoy"</formula>
    </cfRule>
    <cfRule type="expression" dxfId="25892" priority="1091">
      <formula>$F28="En curso"</formula>
    </cfRule>
    <cfRule type="expression" dxfId="25891" priority="1092">
      <formula>$F28="Completada"</formula>
    </cfRule>
    <cfRule type="expression" dxfId="25890" priority="1093">
      <formula>(#REF!=0)*(#REF!&lt;&gt;"")*(LEN(#REF!)=0)*(($F28="")+($F28="En curso"))</formula>
    </cfRule>
    <cfRule type="expression" dxfId="25889" priority="1094">
      <formula>(#REF!&lt;0)*(LEN(#REF!)=0)*(($F28="")+($F28="En curso"))</formula>
    </cfRule>
  </conditionalFormatting>
  <conditionalFormatting sqref="E33">
    <cfRule type="expression" dxfId="25888" priority="1055">
      <formula>$F28="Vencida"</formula>
    </cfRule>
    <cfRule type="expression" dxfId="25887" priority="1056">
      <formula>$F28="Cancelada"</formula>
    </cfRule>
    <cfRule type="expression" dxfId="25886" priority="1057">
      <formula>$F28="Pausada"</formula>
    </cfRule>
    <cfRule type="expression" dxfId="25885" priority="1058">
      <formula>$F28="Para hoy"</formula>
    </cfRule>
    <cfRule type="expression" dxfId="25884" priority="1059">
      <formula>$F28="En curso"</formula>
    </cfRule>
    <cfRule type="expression" dxfId="25883" priority="1060">
      <formula>$F28="Completada"</formula>
    </cfRule>
    <cfRule type="expression" dxfId="25882" priority="1061">
      <formula>(#REF!=0)*(#REF!&lt;&gt;"")*(LEN(#REF!)=0)*(($F28="")+($F28="En curso"))</formula>
    </cfRule>
    <cfRule type="expression" dxfId="25881" priority="1062">
      <formula>(#REF!&lt;0)*(LEN(#REF!)=0)*(($F28="")+($F28="En curso"))</formula>
    </cfRule>
    <cfRule type="expression" dxfId="25880" priority="1063">
      <formula>$F28="Vencida"</formula>
    </cfRule>
    <cfRule type="expression" dxfId="25879" priority="1064">
      <formula>$F28="Cancelada"</formula>
    </cfRule>
    <cfRule type="expression" dxfId="25878" priority="1065">
      <formula>$F28="Pausada"</formula>
    </cfRule>
    <cfRule type="expression" dxfId="25877" priority="1066">
      <formula>$F28="Para hoy"</formula>
    </cfRule>
    <cfRule type="expression" dxfId="25876" priority="1067">
      <formula>$F28="En curso"</formula>
    </cfRule>
    <cfRule type="expression" dxfId="25875" priority="1068">
      <formula>$F28="Completada"</formula>
    </cfRule>
    <cfRule type="expression" dxfId="25874" priority="1069">
      <formula>(#REF!=0)*(#REF!&lt;&gt;"")*(LEN(#REF!)=0)*(($F28="")+($F28="En curso"))</formula>
    </cfRule>
    <cfRule type="expression" dxfId="25873" priority="1070">
      <formula>(#REF!&lt;0)*(LEN(#REF!)=0)*(($F28="")+($F28="En curso"))</formula>
    </cfRule>
  </conditionalFormatting>
  <conditionalFormatting sqref="E34">
    <cfRule type="expression" dxfId="25872" priority="1031">
      <formula>$F28="Vencida"</formula>
    </cfRule>
    <cfRule type="expression" dxfId="25871" priority="1032">
      <formula>$F28="Cancelada"</formula>
    </cfRule>
    <cfRule type="expression" dxfId="25870" priority="1033">
      <formula>$F28="Pausada"</formula>
    </cfRule>
    <cfRule type="expression" dxfId="25869" priority="1034">
      <formula>$F28="Para hoy"</formula>
    </cfRule>
    <cfRule type="expression" dxfId="25868" priority="1035">
      <formula>$F28="En curso"</formula>
    </cfRule>
    <cfRule type="expression" dxfId="25867" priority="1036">
      <formula>$F28="Completada"</formula>
    </cfRule>
    <cfRule type="expression" dxfId="25866" priority="1037">
      <formula>(#REF!=0)*(#REF!&lt;&gt;"")*(LEN(#REF!)=0)*(($F28="")+($F28="En curso"))</formula>
    </cfRule>
    <cfRule type="expression" dxfId="25865" priority="1038">
      <formula>(#REF!&lt;0)*(LEN(#REF!)=0)*(($F28="")+($F28="En curso"))</formula>
    </cfRule>
    <cfRule type="expression" dxfId="25864" priority="1039">
      <formula>$F28="Vencida"</formula>
    </cfRule>
    <cfRule type="expression" dxfId="25863" priority="1040">
      <formula>$F28="Cancelada"</formula>
    </cfRule>
    <cfRule type="expression" dxfId="25862" priority="1041">
      <formula>$F28="Pausada"</formula>
    </cfRule>
    <cfRule type="expression" dxfId="25861" priority="1042">
      <formula>$F28="Para hoy"</formula>
    </cfRule>
    <cfRule type="expression" dxfId="25860" priority="1043">
      <formula>$F28="En curso"</formula>
    </cfRule>
    <cfRule type="expression" dxfId="25859" priority="1044">
      <formula>$F28="Completada"</formula>
    </cfRule>
    <cfRule type="expression" dxfId="25858" priority="1045">
      <formula>(#REF!=0)*(#REF!&lt;&gt;"")*(LEN(#REF!)=0)*(($F28="")+($F28="En curso"))</formula>
    </cfRule>
    <cfRule type="expression" dxfId="25857" priority="1046">
      <formula>(#REF!&lt;0)*(LEN(#REF!)=0)*(($F28="")+($F28="En curso"))</formula>
    </cfRule>
  </conditionalFormatting>
  <conditionalFormatting sqref="E35">
    <cfRule type="expression" dxfId="25856" priority="1015">
      <formula>$F28="Vencida"</formula>
    </cfRule>
    <cfRule type="expression" dxfId="25855" priority="1016">
      <formula>$F28="Cancelada"</formula>
    </cfRule>
    <cfRule type="expression" dxfId="25854" priority="1017">
      <formula>$F28="Pausada"</formula>
    </cfRule>
    <cfRule type="expression" dxfId="25853" priority="1018">
      <formula>$F28="Para hoy"</formula>
    </cfRule>
    <cfRule type="expression" dxfId="25852" priority="1019">
      <formula>$F28="En curso"</formula>
    </cfRule>
    <cfRule type="expression" dxfId="25851" priority="1020">
      <formula>$F28="Completada"</formula>
    </cfRule>
    <cfRule type="expression" dxfId="25850" priority="1021">
      <formula>(#REF!=0)*(#REF!&lt;&gt;"")*(LEN(#REF!)=0)*(($F28="")+($F28="En curso"))</formula>
    </cfRule>
    <cfRule type="expression" dxfId="25849" priority="1022">
      <formula>(#REF!&lt;0)*(LEN(#REF!)=0)*(($F28="")+($F28="En curso"))</formula>
    </cfRule>
    <cfRule type="expression" dxfId="25848" priority="1023">
      <formula>$F28="Vencida"</formula>
    </cfRule>
    <cfRule type="expression" dxfId="25847" priority="1024">
      <formula>$F28="Cancelada"</formula>
    </cfRule>
    <cfRule type="expression" dxfId="25846" priority="1025">
      <formula>$F28="Pausada"</formula>
    </cfRule>
    <cfRule type="expression" dxfId="25845" priority="1026">
      <formula>$F28="Para hoy"</formula>
    </cfRule>
    <cfRule type="expression" dxfId="25844" priority="1027">
      <formula>$F28="En curso"</formula>
    </cfRule>
    <cfRule type="expression" dxfId="25843" priority="1028">
      <formula>$F28="Completada"</formula>
    </cfRule>
    <cfRule type="expression" dxfId="25842" priority="1029">
      <formula>(#REF!=0)*(#REF!&lt;&gt;"")*(LEN(#REF!)=0)*(($F28="")+($F28="En curso"))</formula>
    </cfRule>
    <cfRule type="expression" dxfId="25841" priority="1030">
      <formula>(#REF!&lt;0)*(LEN(#REF!)=0)*(($F28="")+($F28="En curso"))</formula>
    </cfRule>
  </conditionalFormatting>
  <conditionalFormatting sqref="E36">
    <cfRule type="expression" dxfId="25840" priority="506">
      <formula>$F36="Vencida"</formula>
    </cfRule>
    <cfRule type="expression" dxfId="25839" priority="507">
      <formula>$F36="Cancelada"</formula>
    </cfRule>
    <cfRule type="expression" dxfId="25838" priority="508">
      <formula>$F36="Pausada"</formula>
    </cfRule>
    <cfRule type="expression" dxfId="25837" priority="509">
      <formula>$F36="Para hoy"</formula>
    </cfRule>
    <cfRule type="expression" dxfId="25836" priority="510">
      <formula>$F36="En curso"</formula>
    </cfRule>
    <cfRule type="expression" dxfId="25835" priority="511">
      <formula>$F36="Completada"</formula>
    </cfRule>
    <cfRule type="expression" dxfId="25834" priority="512">
      <formula>(#REF!=0)*(#REF!&lt;&gt;"")*(LEN(#REF!)=0)*(($F36="")+($F36="En curso"))</formula>
    </cfRule>
    <cfRule type="expression" dxfId="25833" priority="513">
      <formula>(#REF!&lt;0)*(LEN(#REF!)=0)*(($F36="")+($F36="En curso"))</formula>
    </cfRule>
    <cfRule type="expression" dxfId="25832" priority="522">
      <formula>$F28="Vencida"</formula>
    </cfRule>
    <cfRule type="expression" dxfId="25831" priority="523">
      <formula>$F28="Cancelada"</formula>
    </cfRule>
    <cfRule type="expression" dxfId="25830" priority="524">
      <formula>$F28="Pausada"</formula>
    </cfRule>
    <cfRule type="expression" dxfId="25829" priority="525">
      <formula>$F28="Para hoy"</formula>
    </cfRule>
    <cfRule type="expression" dxfId="25828" priority="526">
      <formula>$F28="En curso"</formula>
    </cfRule>
    <cfRule type="expression" dxfId="25827" priority="527">
      <formula>$F28="Completada"</formula>
    </cfRule>
    <cfRule type="expression" dxfId="25826" priority="528">
      <formula>(#REF!=0)*(#REF!&lt;&gt;"")*(LEN(#REF!)=0)*(($F28="")+($F28="En curso"))</formula>
    </cfRule>
    <cfRule type="expression" dxfId="25825" priority="529">
      <formula>(#REF!&lt;0)*(LEN(#REF!)=0)*(($F28="")+($F28="En curso"))</formula>
    </cfRule>
  </conditionalFormatting>
  <conditionalFormatting sqref="E40">
    <cfRule type="expression" dxfId="25824" priority="867">
      <formula>$F40="Vencida"</formula>
    </cfRule>
    <cfRule type="expression" dxfId="25823" priority="868">
      <formula>$F40="Cancelada"</formula>
    </cfRule>
    <cfRule type="expression" dxfId="25822" priority="869">
      <formula>$F40="Pausada"</formula>
    </cfRule>
    <cfRule type="expression" dxfId="25821" priority="870">
      <formula>$F40="Para hoy"</formula>
    </cfRule>
    <cfRule type="expression" dxfId="25820" priority="871">
      <formula>$F40="En curso"</formula>
    </cfRule>
    <cfRule type="expression" dxfId="25819" priority="872">
      <formula>$F40="Completada"</formula>
    </cfRule>
    <cfRule type="expression" dxfId="25818" priority="873">
      <formula>(#REF!=0)*(#REF!&lt;&gt;"")*(LEN(#REF!)=0)*(($F40="")+($F40="En curso"))</formula>
    </cfRule>
    <cfRule type="expression" dxfId="25817" priority="874">
      <formula>(#REF!&lt;0)*(LEN(#REF!)=0)*(($F40="")+($F40="En curso"))</formula>
    </cfRule>
  </conditionalFormatting>
  <conditionalFormatting sqref="E44">
    <cfRule type="expression" dxfId="25816" priority="450">
      <formula>$F37="Vencida"</formula>
    </cfRule>
    <cfRule type="expression" dxfId="25815" priority="451">
      <formula>$F37="Cancelada"</formula>
    </cfRule>
    <cfRule type="expression" dxfId="25814" priority="452">
      <formula>$F37="Pausada"</formula>
    </cfRule>
    <cfRule type="expression" dxfId="25813" priority="453">
      <formula>$F37="Para hoy"</formula>
    </cfRule>
    <cfRule type="expression" dxfId="25812" priority="454">
      <formula>$F37="En curso"</formula>
    </cfRule>
    <cfRule type="expression" dxfId="25811" priority="455">
      <formula>$F37="Completada"</formula>
    </cfRule>
    <cfRule type="expression" dxfId="25810" priority="456">
      <formula>(#REF!=0)*(#REF!&lt;&gt;"")*(LEN(#REF!)=0)*(($F37="")+($F37="En curso"))</formula>
    </cfRule>
    <cfRule type="expression" dxfId="25809" priority="457">
      <formula>(#REF!&lt;0)*(LEN(#REF!)=0)*(($F37="")+($F37="En curso"))</formula>
    </cfRule>
    <cfRule type="expression" dxfId="25808" priority="458">
      <formula>$F37="Vencida"</formula>
    </cfRule>
    <cfRule type="expression" dxfId="25807" priority="459">
      <formula>$F37="Cancelada"</formula>
    </cfRule>
    <cfRule type="expression" dxfId="25806" priority="460">
      <formula>$F37="Pausada"</formula>
    </cfRule>
    <cfRule type="expression" dxfId="25805" priority="461">
      <formula>$F37="Para hoy"</formula>
    </cfRule>
    <cfRule type="expression" dxfId="25804" priority="462">
      <formula>$F37="En curso"</formula>
    </cfRule>
    <cfRule type="expression" dxfId="25803" priority="463">
      <formula>$F37="Completada"</formula>
    </cfRule>
    <cfRule type="expression" dxfId="25802" priority="464">
      <formula>(#REF!=0)*(#REF!&lt;&gt;"")*(LEN(#REF!)=0)*(($F37="")+($F37="En curso"))</formula>
    </cfRule>
    <cfRule type="expression" dxfId="25801" priority="465">
      <formula>(#REF!&lt;0)*(LEN(#REF!)=0)*(($F37="")+($F37="En curso"))</formula>
    </cfRule>
  </conditionalFormatting>
  <conditionalFormatting sqref="E45">
    <cfRule type="expression" dxfId="25800" priority="466">
      <formula>$F45="Vencida"</formula>
    </cfRule>
    <cfRule type="expression" dxfId="25799" priority="467">
      <formula>$F45="Cancelada"</formula>
    </cfRule>
    <cfRule type="expression" dxfId="25798" priority="468">
      <formula>$F45="Pausada"</formula>
    </cfRule>
    <cfRule type="expression" dxfId="25797" priority="469">
      <formula>$F45="Para hoy"</formula>
    </cfRule>
    <cfRule type="expression" dxfId="25796" priority="470">
      <formula>$F45="En curso"</formula>
    </cfRule>
    <cfRule type="expression" dxfId="25795" priority="471">
      <formula>$F45="Completada"</formula>
    </cfRule>
    <cfRule type="expression" dxfId="25794" priority="472">
      <formula>(#REF!=0)*(#REF!&lt;&gt;"")*(LEN(#REF!)=0)*(($F45="")+($F45="En curso"))</formula>
    </cfRule>
    <cfRule type="expression" dxfId="25793" priority="473">
      <formula>(#REF!&lt;0)*(LEN(#REF!)=0)*(($F45="")+($F45="En curso"))</formula>
    </cfRule>
    <cfRule type="expression" dxfId="25792" priority="482">
      <formula>$F37="Vencida"</formula>
    </cfRule>
    <cfRule type="expression" dxfId="25791" priority="483">
      <formula>$F37="Cancelada"</formula>
    </cfRule>
    <cfRule type="expression" dxfId="25790" priority="484">
      <formula>$F37="Pausada"</formula>
    </cfRule>
    <cfRule type="expression" dxfId="25789" priority="485">
      <formula>$F37="Para hoy"</formula>
    </cfRule>
    <cfRule type="expression" dxfId="25788" priority="486">
      <formula>$F37="En curso"</formula>
    </cfRule>
    <cfRule type="expression" dxfId="25787" priority="487">
      <formula>$F37="Completada"</formula>
    </cfRule>
    <cfRule type="expression" dxfId="25786" priority="488">
      <formula>(#REF!=0)*(#REF!&lt;&gt;"")*(LEN(#REF!)=0)*(($F37="")+($F37="En curso"))</formula>
    </cfRule>
    <cfRule type="expression" dxfId="25785" priority="489">
      <formula>(#REF!&lt;0)*(LEN(#REF!)=0)*(($F37="")+($F37="En curso"))</formula>
    </cfRule>
  </conditionalFormatting>
  <conditionalFormatting sqref="E47">
    <cfRule type="expression" dxfId="25784" priority="859">
      <formula>$F47="Vencida"</formula>
    </cfRule>
    <cfRule type="expression" dxfId="25783" priority="860">
      <formula>$F47="Cancelada"</formula>
    </cfRule>
    <cfRule type="expression" dxfId="25782" priority="861">
      <formula>$F47="Pausada"</formula>
    </cfRule>
    <cfRule type="expression" dxfId="25781" priority="862">
      <formula>$F47="Para hoy"</formula>
    </cfRule>
    <cfRule type="expression" dxfId="25780" priority="863">
      <formula>$F47="En curso"</formula>
    </cfRule>
    <cfRule type="expression" dxfId="25779" priority="864">
      <formula>$F47="Completada"</formula>
    </cfRule>
    <cfRule type="expression" dxfId="25778" priority="865">
      <formula>(#REF!=0)*(#REF!&lt;&gt;"")*(LEN(#REF!)=0)*(($F47="")+($F47="En curso"))</formula>
    </cfRule>
    <cfRule type="expression" dxfId="25777" priority="866">
      <formula>(#REF!&lt;0)*(LEN(#REF!)=0)*(($F47="")+($F47="En curso"))</formula>
    </cfRule>
    <cfRule type="expression" dxfId="25776" priority="991">
      <formula>$F25="Vencida"</formula>
    </cfRule>
    <cfRule type="expression" dxfId="25775" priority="992">
      <formula>$F25="Cancelada"</formula>
    </cfRule>
    <cfRule type="expression" dxfId="25774" priority="993">
      <formula>$F25="Pausada"</formula>
    </cfRule>
    <cfRule type="expression" dxfId="25773" priority="994">
      <formula>$F25="Para hoy"</formula>
    </cfRule>
    <cfRule type="expression" dxfId="25772" priority="995">
      <formula>$F25="En curso"</formula>
    </cfRule>
    <cfRule type="expression" dxfId="25771" priority="996">
      <formula>$F25="Completada"</formula>
    </cfRule>
    <cfRule type="expression" dxfId="25770" priority="997">
      <formula>(#REF!=0)*(#REF!&lt;&gt;"")*(LEN(#REF!)=0)*(($F25="")+($F25="En curso"))</formula>
    </cfRule>
    <cfRule type="expression" dxfId="25769" priority="998">
      <formula>(#REF!&lt;0)*(LEN(#REF!)=0)*(($F25="")+($F25="En curso"))</formula>
    </cfRule>
  </conditionalFormatting>
  <conditionalFormatting sqref="E48">
    <cfRule type="expression" dxfId="25768" priority="386">
      <formula>$F44="Vencida"</formula>
    </cfRule>
    <cfRule type="expression" dxfId="25767" priority="387">
      <formula>$F44="Cancelada"</formula>
    </cfRule>
    <cfRule type="expression" dxfId="25766" priority="388">
      <formula>$F44="Pausada"</formula>
    </cfRule>
    <cfRule type="expression" dxfId="25765" priority="389">
      <formula>$F44="Para hoy"</formula>
    </cfRule>
    <cfRule type="expression" dxfId="25764" priority="390">
      <formula>$F44="En curso"</formula>
    </cfRule>
    <cfRule type="expression" dxfId="25763" priority="391">
      <formula>$F44="Completada"</formula>
    </cfRule>
    <cfRule type="expression" dxfId="25762" priority="392">
      <formula>(#REF!=0)*(#REF!&lt;&gt;"")*(LEN(#REF!)=0)*(($F44="")+($F44="En curso"))</formula>
    </cfRule>
    <cfRule type="expression" dxfId="25761" priority="393">
      <formula>(#REF!&lt;0)*(LEN(#REF!)=0)*(($F44="")+($F44="En curso"))</formula>
    </cfRule>
    <cfRule type="expression" dxfId="25760" priority="394">
      <formula>$F45="Vencida"</formula>
    </cfRule>
    <cfRule type="expression" dxfId="25759" priority="395">
      <formula>$F45="Cancelada"</formula>
    </cfRule>
    <cfRule type="expression" dxfId="25758" priority="396">
      <formula>$F45="Pausada"</formula>
    </cfRule>
    <cfRule type="expression" dxfId="25757" priority="397">
      <formula>$F45="Para hoy"</formula>
    </cfRule>
    <cfRule type="expression" dxfId="25756" priority="398">
      <formula>$F45="En curso"</formula>
    </cfRule>
    <cfRule type="expression" dxfId="25755" priority="399">
      <formula>$F45="Completada"</formula>
    </cfRule>
    <cfRule type="expression" dxfId="25754" priority="400">
      <formula>(#REF!=0)*(#REF!&lt;&gt;"")*(LEN(#REF!)=0)*(($F45="")+($F45="En curso"))</formula>
    </cfRule>
    <cfRule type="expression" dxfId="25753" priority="401">
      <formula>(#REF!&lt;0)*(LEN(#REF!)=0)*(($F45="")+($F45="En curso"))</formula>
    </cfRule>
  </conditionalFormatting>
  <conditionalFormatting sqref="E49:E52">
    <cfRule type="expression" dxfId="25752" priority="999">
      <formula>#REF!="Vencida"</formula>
    </cfRule>
    <cfRule type="expression" dxfId="25751" priority="1000">
      <formula>#REF!="Cancelada"</formula>
    </cfRule>
    <cfRule type="expression" dxfId="25750" priority="1001">
      <formula>#REF!="Pausada"</formula>
    </cfRule>
    <cfRule type="expression" dxfId="25749" priority="1002">
      <formula>#REF!="Para hoy"</formula>
    </cfRule>
    <cfRule type="expression" dxfId="25748" priority="1003">
      <formula>#REF!="En curso"</formula>
    </cfRule>
    <cfRule type="expression" dxfId="25747" priority="1004">
      <formula>#REF!="Completada"</formula>
    </cfRule>
    <cfRule type="expression" dxfId="25746" priority="1005">
      <formula>(#REF!=0)*(#REF!&lt;&gt;"")*(LEN(#REF!)=0)*((#REF!="")+(#REF!="En curso"))</formula>
    </cfRule>
    <cfRule type="expression" dxfId="25745" priority="1006">
      <formula>(#REF!&lt;0)*(LEN(#REF!)=0)*((#REF!="")+(#REF!="En curso"))</formula>
    </cfRule>
  </conditionalFormatting>
  <conditionalFormatting sqref="E57">
    <cfRule type="expression" dxfId="25744" priority="851">
      <formula>$F57="Vencida"</formula>
    </cfRule>
    <cfRule type="expression" dxfId="25743" priority="852">
      <formula>$F57="Cancelada"</formula>
    </cfRule>
    <cfRule type="expression" dxfId="25742" priority="853">
      <formula>$F57="Pausada"</formula>
    </cfRule>
    <cfRule type="expression" dxfId="25741" priority="854">
      <formula>$F57="Para hoy"</formula>
    </cfRule>
    <cfRule type="expression" dxfId="25740" priority="855">
      <formula>$F57="En curso"</formula>
    </cfRule>
    <cfRule type="expression" dxfId="25739" priority="856">
      <formula>$F57="Completada"</formula>
    </cfRule>
    <cfRule type="expression" dxfId="25738" priority="857">
      <formula>(#REF!=0)*(#REF!&lt;&gt;"")*(LEN(#REF!)=0)*(($F57="")+($F57="En curso"))</formula>
    </cfRule>
    <cfRule type="expression" dxfId="25737" priority="858">
      <formula>(#REF!&lt;0)*(LEN(#REF!)=0)*(($F57="")+($F57="En curso"))</formula>
    </cfRule>
  </conditionalFormatting>
  <conditionalFormatting sqref="F5 F8">
    <cfRule type="expression" dxfId="25736" priority="722">
      <formula>(#REF!=0)*(#REF!&lt;&gt;"")*(LEN(#REF!)=0)*(($F5="")+($F5="En curso"))</formula>
    </cfRule>
    <cfRule type="expression" dxfId="25735" priority="723">
      <formula>(#REF!&lt;0)*(LEN(#REF!)=0)*(($F5="")+($F5="En curso"))</formula>
    </cfRule>
  </conditionalFormatting>
  <conditionalFormatting sqref="F10">
    <cfRule type="expression" dxfId="25734" priority="196">
      <formula>$F10="Vencida"</formula>
    </cfRule>
    <cfRule type="expression" dxfId="25733" priority="197">
      <formula>$F10="Cancelada"</formula>
    </cfRule>
    <cfRule type="expression" dxfId="25732" priority="198">
      <formula>$F10="Pausada"</formula>
    </cfRule>
    <cfRule type="expression" dxfId="25731" priority="199">
      <formula>$F10="Para hoy"</formula>
    </cfRule>
    <cfRule type="expression" dxfId="25730" priority="200">
      <formula>$F10="En curso"</formula>
    </cfRule>
    <cfRule type="expression" dxfId="25729" priority="201">
      <formula>$F10="Completada"</formula>
    </cfRule>
    <cfRule type="expression" dxfId="25728" priority="202">
      <formula>(#REF!=0)*(#REF!&lt;&gt;"")*(LEN(#REF!)=0)*(($F10="")+($F10="En curso"))</formula>
    </cfRule>
    <cfRule type="expression" dxfId="25727" priority="203">
      <formula>(#REF!&lt;0)*(LEN(#REF!)=0)*(($F10="")+($F10="En curso"))</formula>
    </cfRule>
  </conditionalFormatting>
  <conditionalFormatting sqref="F16">
    <cfRule type="expression" dxfId="25726" priority="606">
      <formula>(#REF!=0)*(#REF!&lt;&gt;"")*(LEN(#REF!)=0)*(($F16="")+($F16="En curso"))</formula>
    </cfRule>
    <cfRule type="expression" dxfId="25725" priority="607">
      <formula>(#REF!&lt;0)*(LEN(#REF!)=0)*(($F16="")+($F16="En curso"))</formula>
    </cfRule>
  </conditionalFormatting>
  <conditionalFormatting sqref="F17:F18">
    <cfRule type="expression" dxfId="25724" priority="580">
      <formula>(#REF!=0)*(#REF!&lt;&gt;"")*(LEN(#REF!)=0)*(($F17="")+($F17="En curso"))</formula>
    </cfRule>
    <cfRule type="expression" dxfId="25723" priority="581">
      <formula>(#REF!&lt;0)*(LEN(#REF!)=0)*(($F17="")+($F17="En curso"))</formula>
    </cfRule>
  </conditionalFormatting>
  <conditionalFormatting sqref="F24">
    <cfRule type="expression" dxfId="25722" priority="364">
      <formula>(#REF!=0)*(#REF!&lt;&gt;"")*(LEN(#REF!)=0)*(($F24="")+($F24="En curso"))</formula>
    </cfRule>
    <cfRule type="expression" dxfId="25721" priority="365">
      <formula>(#REF!&lt;0)*(LEN(#REF!)=0)*(($F24="")+($F24="En curso"))</formula>
    </cfRule>
  </conditionalFormatting>
  <conditionalFormatting sqref="F24:F25">
    <cfRule type="expression" dxfId="25720" priority="276">
      <formula>$F24="Vencida"</formula>
    </cfRule>
    <cfRule type="expression" dxfId="25719" priority="277">
      <formula>$F24="Cancelada"</formula>
    </cfRule>
    <cfRule type="expression" dxfId="25718" priority="278">
      <formula>$F24="Pausada"</formula>
    </cfRule>
    <cfRule type="expression" dxfId="25717" priority="279">
      <formula>$F24="Para hoy"</formula>
    </cfRule>
    <cfRule type="expression" dxfId="25716" priority="280">
      <formula>$F24="En curso"</formula>
    </cfRule>
    <cfRule type="expression" dxfId="25715" priority="281">
      <formula>$F24="Completada"</formula>
    </cfRule>
  </conditionalFormatting>
  <conditionalFormatting sqref="F25">
    <cfRule type="expression" dxfId="25714" priority="282">
      <formula>(#REF!=0)*(#REF!&lt;&gt;"")*(LEN(#REF!)=0)*(($F25="")+($F25="En curso"))</formula>
    </cfRule>
    <cfRule type="expression" dxfId="25713" priority="283">
      <formula>(#REF!&lt;0)*(LEN(#REF!)=0)*(($F25="")+($F25="En curso"))</formula>
    </cfRule>
  </conditionalFormatting>
  <conditionalFormatting sqref="F26">
    <cfRule type="expression" dxfId="25712" priority="698">
      <formula>$F26="Vencida"</formula>
    </cfRule>
    <cfRule type="expression" dxfId="25711" priority="699">
      <formula>$F26="Cancelada"</formula>
    </cfRule>
    <cfRule type="expression" dxfId="25710" priority="700">
      <formula>$F26="Pausada"</formula>
    </cfRule>
    <cfRule type="expression" dxfId="25709" priority="701">
      <formula>$F26="Para hoy"</formula>
    </cfRule>
    <cfRule type="expression" dxfId="25708" priority="702">
      <formula>$F26="En curso"</formula>
    </cfRule>
    <cfRule type="expression" dxfId="25707" priority="703">
      <formula>$F26="Completada"</formula>
    </cfRule>
    <cfRule type="expression" dxfId="25706" priority="704">
      <formula>(#REF!=0)*(#REF!&lt;&gt;"")*(LEN(#REF!)=0)*(($F26="")+($F26="En curso"))</formula>
    </cfRule>
    <cfRule type="expression" dxfId="25705" priority="705">
      <formula>(#REF!&lt;0)*(LEN(#REF!)=0)*(($F26="")+($F26="En curso"))</formula>
    </cfRule>
  </conditionalFormatting>
  <conditionalFormatting sqref="F28">
    <cfRule type="expression" dxfId="25704" priority="782">
      <formula>$F28="Vencida"</formula>
    </cfRule>
    <cfRule type="expression" dxfId="25703" priority="783">
      <formula>$F28="Cancelada"</formula>
    </cfRule>
    <cfRule type="expression" dxfId="25702" priority="784">
      <formula>$F28="Pausada"</formula>
    </cfRule>
    <cfRule type="expression" dxfId="25701" priority="785">
      <formula>$F28="Para hoy"</formula>
    </cfRule>
    <cfRule type="expression" dxfId="25700" priority="786">
      <formula>$F28="En curso"</formula>
    </cfRule>
    <cfRule type="expression" dxfId="25699" priority="787">
      <formula>$F28="Completada"</formula>
    </cfRule>
    <cfRule type="expression" dxfId="25698" priority="788">
      <formula>(#REF!=0)*(#REF!&lt;&gt;"")*(LEN(#REF!)=0)*(($F28="")+($F28="En curso"))</formula>
    </cfRule>
    <cfRule type="expression" dxfId="25697" priority="789">
      <formula>(#REF!&lt;0)*(LEN(#REF!)=0)*(($F28="")+($F28="En curso"))</formula>
    </cfRule>
  </conditionalFormatting>
  <conditionalFormatting sqref="F30:F31">
    <cfRule type="expression" dxfId="25696" priority="384">
      <formula>(#REF!=0)*(#REF!&lt;&gt;"")*(LEN(#REF!)=0)*(($F30="")+($F30="En curso"))</formula>
    </cfRule>
    <cfRule type="expression" dxfId="25695" priority="385">
      <formula>(#REF!&lt;0)*(LEN(#REF!)=0)*(($F30="")+($F30="En curso"))</formula>
    </cfRule>
  </conditionalFormatting>
  <conditionalFormatting sqref="F30:F37">
    <cfRule type="expression" dxfId="25694" priority="376">
      <formula>$F30="Vencida"</formula>
    </cfRule>
    <cfRule type="expression" dxfId="25693" priority="377">
      <formula>$F30="Cancelada"</formula>
    </cfRule>
    <cfRule type="expression" dxfId="25692" priority="378">
      <formula>$F30="Pausada"</formula>
    </cfRule>
    <cfRule type="expression" dxfId="25691" priority="379">
      <formula>$F30="Para hoy"</formula>
    </cfRule>
    <cfRule type="expression" dxfId="25690" priority="380">
      <formula>$F30="En curso"</formula>
    </cfRule>
    <cfRule type="expression" dxfId="25689" priority="381">
      <formula>$F30="Completada"</formula>
    </cfRule>
  </conditionalFormatting>
  <conditionalFormatting sqref="F32:F37">
    <cfRule type="expression" dxfId="25688" priority="382">
      <formula>(#REF!=0)*(#REF!&lt;&gt;"")*(LEN(#REF!)=0)*(($F32="")+($F32="En curso"))</formula>
    </cfRule>
    <cfRule type="expression" dxfId="25687" priority="383">
      <formula>(#REF!&lt;0)*(LEN(#REF!)=0)*(($F32="")+($F32="En curso"))</formula>
    </cfRule>
  </conditionalFormatting>
  <conditionalFormatting sqref="F48">
    <cfRule type="expression" dxfId="25686" priority="402">
      <formula>$F48="Vencida"</formula>
    </cfRule>
    <cfRule type="expression" dxfId="25685" priority="403">
      <formula>$F48="Cancelada"</formula>
    </cfRule>
    <cfRule type="expression" dxfId="25684" priority="404">
      <formula>$F48="Pausada"</formula>
    </cfRule>
    <cfRule type="expression" dxfId="25683" priority="405">
      <formula>$F48="Para hoy"</formula>
    </cfRule>
    <cfRule type="expression" dxfId="25682" priority="406">
      <formula>$F48="En curso"</formula>
    </cfRule>
    <cfRule type="expression" dxfId="25681" priority="407">
      <formula>$F48="Completada"</formula>
    </cfRule>
    <cfRule type="expression" dxfId="25680" priority="408">
      <formula>(#REF!=0)*(#REF!&lt;&gt;"")*(LEN(#REF!)=0)*(($F48="")+($F48="En curso"))</formula>
    </cfRule>
    <cfRule type="expression" dxfId="25679" priority="409">
      <formula>(#REF!&lt;0)*(LEN(#REF!)=0)*(($F48="")+($F48="En curso"))</formula>
    </cfRule>
  </conditionalFormatting>
  <conditionalFormatting sqref="G4 G15">
    <cfRule type="expression" dxfId="25678" priority="895">
      <formula>#REF!="Vencida"</formula>
    </cfRule>
    <cfRule type="expression" dxfId="25677" priority="896">
      <formula>#REF!="Cancelada"</formula>
    </cfRule>
    <cfRule type="expression" dxfId="25676" priority="897">
      <formula>#REF!="Pausada"</formula>
    </cfRule>
    <cfRule type="expression" dxfId="25675" priority="898">
      <formula>#REF!="Para hoy"</formula>
    </cfRule>
    <cfRule type="expression" dxfId="25674" priority="899">
      <formula>#REF!="En curso"</formula>
    </cfRule>
    <cfRule type="expression" dxfId="25673" priority="900">
      <formula>#REF!="Completada"</formula>
    </cfRule>
    <cfRule type="expression" dxfId="25672" priority="901">
      <formula>(#REF!=0)*(#REF!&lt;&gt;"")*(LEN(#REF!)=0)*((#REF!="")+(#REF!="En curso"))</formula>
    </cfRule>
    <cfRule type="expression" dxfId="25671" priority="902">
      <formula>(#REF!&lt;0)*(LEN(#REF!)=0)*((#REF!="")+(#REF!="En curso"))</formula>
    </cfRule>
  </conditionalFormatting>
  <conditionalFormatting sqref="G5">
    <cfRule type="expression" dxfId="25670" priority="724">
      <formula>#REF!="Vencida"</formula>
    </cfRule>
    <cfRule type="expression" dxfId="25669" priority="725">
      <formula>#REF!="Cancelada"</formula>
    </cfRule>
    <cfRule type="expression" dxfId="25668" priority="726">
      <formula>#REF!="Pausada"</formula>
    </cfRule>
    <cfRule type="expression" dxfId="25667" priority="727">
      <formula>#REF!="Para hoy"</formula>
    </cfRule>
    <cfRule type="expression" dxfId="25666" priority="728">
      <formula>#REF!="En curso"</formula>
    </cfRule>
    <cfRule type="expression" dxfId="25665" priority="729">
      <formula>#REF!="Completada"</formula>
    </cfRule>
    <cfRule type="expression" dxfId="25664" priority="730">
      <formula>(#REF!=0)*(#REF!&lt;&gt;"")*(LEN(#REF!)=0)*((#REF!="")+(#REF!="En curso"))</formula>
    </cfRule>
    <cfRule type="expression" dxfId="25663" priority="731">
      <formula>(#REF!&lt;0)*(LEN(#REF!)=0)*((#REF!="")+(#REF!="En curso"))</formula>
    </cfRule>
    <cfRule type="expression" dxfId="25662" priority="732">
      <formula>#REF!="Vencida"</formula>
    </cfRule>
    <cfRule type="expression" dxfId="25661" priority="733">
      <formula>#REF!="Cancelada"</formula>
    </cfRule>
    <cfRule type="expression" dxfId="25660" priority="734">
      <formula>#REF!="Pausada"</formula>
    </cfRule>
    <cfRule type="expression" dxfId="25659" priority="735">
      <formula>#REF!="Para hoy"</formula>
    </cfRule>
    <cfRule type="expression" dxfId="25658" priority="736">
      <formula>#REF!="En curso"</formula>
    </cfRule>
    <cfRule type="expression" dxfId="25657" priority="737">
      <formula>#REF!="Completada"</formula>
    </cfRule>
    <cfRule type="expression" dxfId="25656" priority="738">
      <formula>(#REF!=0)*(#REF!&lt;&gt;"")*(LEN(#REF!)=0)*((#REF!="")+(#REF!="En curso"))</formula>
    </cfRule>
    <cfRule type="expression" dxfId="25655" priority="739">
      <formula>(#REF!&lt;0)*(LEN(#REF!)=0)*((#REF!="")+(#REF!="En curso"))</formula>
    </cfRule>
  </conditionalFormatting>
  <conditionalFormatting sqref="G6:G8 G16:G19">
    <cfRule type="expression" dxfId="25654" priority="911">
      <formula>#REF!="Vencida"</formula>
    </cfRule>
    <cfRule type="expression" dxfId="25653" priority="912">
      <formula>#REF!="Cancelada"</formula>
    </cfRule>
    <cfRule type="expression" dxfId="25652" priority="913">
      <formula>#REF!="Pausada"</formula>
    </cfRule>
    <cfRule type="expression" dxfId="25651" priority="914">
      <formula>#REF!="Para hoy"</formula>
    </cfRule>
    <cfRule type="expression" dxfId="25650" priority="915">
      <formula>#REF!="En curso"</formula>
    </cfRule>
    <cfRule type="expression" dxfId="25649" priority="916">
      <formula>#REF!="Completada"</formula>
    </cfRule>
    <cfRule type="expression" dxfId="25648" priority="917">
      <formula>(#REF!=0)*(#REF!&lt;&gt;"")*(LEN(#REF!)=0)*((#REF!="")+(#REF!="En curso"))</formula>
    </cfRule>
    <cfRule type="expression" dxfId="25647" priority="918">
      <formula>(#REF!&lt;0)*(LEN(#REF!)=0)*((#REF!="")+(#REF!="En curso"))</formula>
    </cfRule>
  </conditionalFormatting>
  <conditionalFormatting sqref="G15">
    <cfRule type="expression" dxfId="25646" priority="236">
      <formula>#REF!="Vencida"</formula>
    </cfRule>
    <cfRule type="expression" dxfId="25645" priority="237">
      <formula>#REF!="Cancelada"</formula>
    </cfRule>
    <cfRule type="expression" dxfId="25644" priority="238">
      <formula>#REF!="Pausada"</formula>
    </cfRule>
    <cfRule type="expression" dxfId="25643" priority="239">
      <formula>#REF!="Para hoy"</formula>
    </cfRule>
    <cfRule type="expression" dxfId="25642" priority="240">
      <formula>#REF!="En curso"</formula>
    </cfRule>
    <cfRule type="expression" dxfId="25641" priority="241">
      <formula>#REF!="Completada"</formula>
    </cfRule>
  </conditionalFormatting>
  <conditionalFormatting sqref="G15">
    <cfRule type="expression" dxfId="25640" priority="244">
      <formula>#REF!="Vencida"</formula>
    </cfRule>
    <cfRule type="expression" dxfId="25639" priority="245">
      <formula>#REF!="Cancelada"</formula>
    </cfRule>
    <cfRule type="expression" dxfId="25638" priority="246">
      <formula>#REF!="Pausada"</formula>
    </cfRule>
    <cfRule type="expression" dxfId="25637" priority="247">
      <formula>#REF!="Para hoy"</formula>
    </cfRule>
    <cfRule type="expression" dxfId="25636" priority="248">
      <formula>#REF!="En curso"</formula>
    </cfRule>
    <cfRule type="expression" dxfId="25635" priority="249">
      <formula>#REF!="Completada"</formula>
    </cfRule>
    <cfRule type="expression" dxfId="25634" priority="250">
      <formula>(#REF!=0)*(#REF!&lt;&gt;"")*(LEN(#REF!)=0)*((#REF!="")+(#REF!="En curso"))</formula>
    </cfRule>
    <cfRule type="expression" dxfId="25633" priority="251">
      <formula>(#REF!&lt;0)*(LEN(#REF!)=0)*((#REF!="")+(#REF!="En curso"))</formula>
    </cfRule>
  </conditionalFormatting>
  <conditionalFormatting sqref="G15">
    <cfRule type="expression" dxfId="25632" priority="242">
      <formula>(#REF!=0)*(#REF!&lt;&gt;"")*(LEN(#REF!)=0)*((#REF!="")+(#REF!="En curso"))</formula>
    </cfRule>
    <cfRule type="expression" dxfId="25631" priority="243">
      <formula>(#REF!&lt;0)*(LEN(#REF!)=0)*((#REF!="")+(#REF!="En curso"))</formula>
    </cfRule>
  </conditionalFormatting>
  <conditionalFormatting sqref="G24">
    <cfRule type="expression" dxfId="25630" priority="366">
      <formula>(#REF!=0)*(#REF!&lt;&gt;"")*(LEN(#REF!)=0)*((#REF!="")+(#REF!="En curso"))</formula>
    </cfRule>
    <cfRule type="expression" dxfId="25629" priority="367">
      <formula>(#REF!&lt;0)*(LEN(#REF!)=0)*((#REF!="")+(#REF!="En curso"))</formula>
    </cfRule>
    <cfRule type="expression" dxfId="25628" priority="368">
      <formula>#REF!="Vencida"</formula>
    </cfRule>
    <cfRule type="expression" dxfId="25627" priority="369">
      <formula>#REF!="Cancelada"</formula>
    </cfRule>
    <cfRule type="expression" dxfId="25626" priority="370">
      <formula>#REF!="Pausada"</formula>
    </cfRule>
    <cfRule type="expression" dxfId="25625" priority="371">
      <formula>#REF!="Para hoy"</formula>
    </cfRule>
    <cfRule type="expression" dxfId="25624" priority="372">
      <formula>#REF!="En curso"</formula>
    </cfRule>
    <cfRule type="expression" dxfId="25623" priority="373">
      <formula>#REF!="Completada"</formula>
    </cfRule>
    <cfRule type="expression" dxfId="25622" priority="374">
      <formula>(#REF!=0)*(#REF!&lt;&gt;"")*(LEN(#REF!)=0)*((#REF!="")+(#REF!="En curso"))</formula>
    </cfRule>
    <cfRule type="expression" dxfId="25621" priority="375">
      <formula>(#REF!&lt;0)*(LEN(#REF!)=0)*((#REF!="")+(#REF!="En curso"))</formula>
    </cfRule>
  </conditionalFormatting>
  <conditionalFormatting sqref="G24:G25">
    <cfRule type="expression" dxfId="25620" priority="316">
      <formula>#REF!="Vencida"</formula>
    </cfRule>
    <cfRule type="expression" dxfId="25619" priority="317">
      <formula>#REF!="Cancelada"</formula>
    </cfRule>
    <cfRule type="expression" dxfId="25618" priority="318">
      <formula>#REF!="Pausada"</formula>
    </cfRule>
    <cfRule type="expression" dxfId="25617" priority="319">
      <formula>#REF!="Para hoy"</formula>
    </cfRule>
    <cfRule type="expression" dxfId="25616" priority="320">
      <formula>#REF!="En curso"</formula>
    </cfRule>
    <cfRule type="expression" dxfId="25615" priority="321">
      <formula>#REF!="Completada"</formula>
    </cfRule>
  </conditionalFormatting>
  <conditionalFormatting sqref="G25">
    <cfRule type="expression" dxfId="25614" priority="308">
      <formula>#REF!="Vencida"</formula>
    </cfRule>
    <cfRule type="expression" dxfId="25613" priority="309">
      <formula>#REF!="Cancelada"</formula>
    </cfRule>
    <cfRule type="expression" dxfId="25612" priority="310">
      <formula>#REF!="Pausada"</formula>
    </cfRule>
    <cfRule type="expression" dxfId="25611" priority="311">
      <formula>#REF!="Para hoy"</formula>
    </cfRule>
    <cfRule type="expression" dxfId="25610" priority="312">
      <formula>#REF!="En curso"</formula>
    </cfRule>
    <cfRule type="expression" dxfId="25609" priority="313">
      <formula>#REF!="Completada"</formula>
    </cfRule>
    <cfRule type="expression" dxfId="25608" priority="314">
      <formula>(#REF!=0)*(#REF!&lt;&gt;"")*(LEN(#REF!)=0)*((#REF!="")+(#REF!="En curso"))</formula>
    </cfRule>
    <cfRule type="expression" dxfId="25607" priority="315">
      <formula>(#REF!&lt;0)*(LEN(#REF!)=0)*((#REF!="")+(#REF!="En curso"))</formula>
    </cfRule>
    <cfRule type="expression" dxfId="25606" priority="322">
      <formula>(#REF!=0)*(#REF!&lt;&gt;"")*(LEN(#REF!)=0)*((#REF!="")+(#REF!="En curso"))</formula>
    </cfRule>
    <cfRule type="expression" dxfId="25605" priority="323">
      <formula>(#REF!&lt;0)*(LEN(#REF!)=0)*((#REF!="")+(#REF!="En curso"))</formula>
    </cfRule>
  </conditionalFormatting>
  <conditionalFormatting sqref="G26">
    <cfRule type="expression" dxfId="25604" priority="706">
      <formula>#REF!="Vencida"</formula>
    </cfRule>
    <cfRule type="expression" dxfId="25603" priority="707">
      <formula>#REF!="Cancelada"</formula>
    </cfRule>
    <cfRule type="expression" dxfId="25602" priority="708">
      <formula>#REF!="Pausada"</formula>
    </cfRule>
    <cfRule type="expression" dxfId="25601" priority="709">
      <formula>#REF!="Para hoy"</formula>
    </cfRule>
    <cfRule type="expression" dxfId="25600" priority="710">
      <formula>#REF!="En curso"</formula>
    </cfRule>
    <cfRule type="expression" dxfId="25599" priority="711">
      <formula>#REF!="Completada"</formula>
    </cfRule>
    <cfRule type="expression" dxfId="25598" priority="712">
      <formula>(#REF!=0)*(#REF!&lt;&gt;"")*(LEN(#REF!)=0)*((#REF!="")+(#REF!="En curso"))</formula>
    </cfRule>
    <cfRule type="expression" dxfId="25597" priority="713">
      <formula>(#REF!&lt;0)*(LEN(#REF!)=0)*((#REF!="")+(#REF!="En curso"))</formula>
    </cfRule>
    <cfRule type="expression" dxfId="25596" priority="714">
      <formula>#REF!="Vencida"</formula>
    </cfRule>
    <cfRule type="expression" dxfId="25595" priority="715">
      <formula>#REF!="Cancelada"</formula>
    </cfRule>
    <cfRule type="expression" dxfId="25594" priority="716">
      <formula>#REF!="Pausada"</formula>
    </cfRule>
    <cfRule type="expression" dxfId="25593" priority="717">
      <formula>#REF!="Para hoy"</formula>
    </cfRule>
    <cfRule type="expression" dxfId="25592" priority="718">
      <formula>#REF!="En curso"</formula>
    </cfRule>
    <cfRule type="expression" dxfId="25591" priority="719">
      <formula>#REF!="Completada"</formula>
    </cfRule>
    <cfRule type="expression" dxfId="25590" priority="720">
      <formula>(#REF!=0)*(#REF!&lt;&gt;"")*(LEN(#REF!)=0)*((#REF!="")+(#REF!="En curso"))</formula>
    </cfRule>
    <cfRule type="expression" dxfId="25589" priority="721">
      <formula>(#REF!&lt;0)*(LEN(#REF!)=0)*((#REF!="")+(#REF!="En curso"))</formula>
    </cfRule>
  </conditionalFormatting>
  <conditionalFormatting sqref="G27:G36">
    <cfRule type="expression" dxfId="25588" priority="927">
      <formula>#REF!="Vencida"</formula>
    </cfRule>
    <cfRule type="expression" dxfId="25587" priority="928">
      <formula>#REF!="Cancelada"</formula>
    </cfRule>
    <cfRule type="expression" dxfId="25586" priority="929">
      <formula>#REF!="Pausada"</formula>
    </cfRule>
    <cfRule type="expression" dxfId="25585" priority="930">
      <formula>#REF!="Para hoy"</formula>
    </cfRule>
    <cfRule type="expression" dxfId="25584" priority="931">
      <formula>#REF!="En curso"</formula>
    </cfRule>
    <cfRule type="expression" dxfId="25583" priority="932">
      <formula>#REF!="Completada"</formula>
    </cfRule>
    <cfRule type="expression" dxfId="25582" priority="933">
      <formula>(#REF!=0)*(#REF!&lt;&gt;"")*(LEN(#REF!)=0)*((#REF!="")+(#REF!="En curso"))</formula>
    </cfRule>
    <cfRule type="expression" dxfId="25581" priority="934">
      <formula>(#REF!&lt;0)*(LEN(#REF!)=0)*((#REF!="")+(#REF!="En curso"))</formula>
    </cfRule>
  </conditionalFormatting>
  <conditionalFormatting sqref="G44:G47 G49:G51">
    <cfRule type="expression" dxfId="25580" priority="877">
      <formula>#REF!="Vencida"</formula>
    </cfRule>
    <cfRule type="expression" dxfId="25579" priority="878">
      <formula>#REF!="Cancelada"</formula>
    </cfRule>
    <cfRule type="expression" dxfId="25578" priority="879">
      <formula>#REF!="Pausada"</formula>
    </cfRule>
    <cfRule type="expression" dxfId="25577" priority="880">
      <formula>#REF!="Para hoy"</formula>
    </cfRule>
    <cfRule type="expression" dxfId="25576" priority="881">
      <formula>#REF!="En curso"</formula>
    </cfRule>
    <cfRule type="expression" dxfId="25575" priority="882">
      <formula>#REF!="Completada"</formula>
    </cfRule>
    <cfRule type="expression" dxfId="25574" priority="883">
      <formula>(#REF!=0)*(#REF!&lt;&gt;"")*(LEN(#REF!)=0)*((#REF!="")+(#REF!="En curso"))</formula>
    </cfRule>
    <cfRule type="expression" dxfId="25573" priority="884">
      <formula>(#REF!&lt;0)*(LEN(#REF!)=0)*((#REF!="")+(#REF!="En curso"))</formula>
    </cfRule>
  </conditionalFormatting>
  <conditionalFormatting sqref="G48">
    <cfRule type="expression" dxfId="25572" priority="410">
      <formula>#REF!="Vencida"</formula>
    </cfRule>
    <cfRule type="expression" dxfId="25571" priority="411">
      <formula>#REF!="Cancelada"</formula>
    </cfRule>
    <cfRule type="expression" dxfId="25570" priority="412">
      <formula>#REF!="Pausada"</formula>
    </cfRule>
    <cfRule type="expression" dxfId="25569" priority="413">
      <formula>#REF!="Para hoy"</formula>
    </cfRule>
    <cfRule type="expression" dxfId="25568" priority="414">
      <formula>#REF!="En curso"</formula>
    </cfRule>
    <cfRule type="expression" dxfId="25567" priority="415">
      <formula>#REF!="Completada"</formula>
    </cfRule>
    <cfRule type="expression" dxfId="25566" priority="416">
      <formula>(#REF!=0)*(#REF!&lt;&gt;"")*(LEN(#REF!)=0)*((#REF!="")+(#REF!="En curso"))</formula>
    </cfRule>
    <cfRule type="expression" dxfId="25565" priority="417">
      <formula>(#REF!&lt;0)*(LEN(#REF!)=0)*((#REF!="")+(#REF!="En curso"))</formula>
    </cfRule>
    <cfRule type="expression" dxfId="25564" priority="418">
      <formula>#REF!="Vencida"</formula>
    </cfRule>
    <cfRule type="expression" dxfId="25563" priority="419">
      <formula>#REF!="Cancelada"</formula>
    </cfRule>
    <cfRule type="expression" dxfId="25562" priority="420">
      <formula>#REF!="Pausada"</formula>
    </cfRule>
    <cfRule type="expression" dxfId="25561" priority="421">
      <formula>#REF!="Para hoy"</formula>
    </cfRule>
    <cfRule type="expression" dxfId="25560" priority="422">
      <formula>#REF!="En curso"</formula>
    </cfRule>
    <cfRule type="expression" dxfId="25559" priority="423">
      <formula>#REF!="Completada"</formula>
    </cfRule>
    <cfRule type="expression" dxfId="25558" priority="424">
      <formula>(#REF!=0)*(#REF!&lt;&gt;"")*(LEN(#REF!)=0)*((#REF!="")+(#REF!="En curso"))</formula>
    </cfRule>
    <cfRule type="expression" dxfId="25557" priority="425">
      <formula>(#REF!&lt;0)*(LEN(#REF!)=0)*((#REF!="")+(#REF!="En curso"))</formula>
    </cfRule>
  </conditionalFormatting>
  <conditionalFormatting sqref="C9 E9">
    <cfRule type="expression" dxfId="25556" priority="188">
      <formula>#REF!="Vencida"</formula>
    </cfRule>
    <cfRule type="expression" dxfId="25555" priority="189">
      <formula>#REF!="Cancelada"</formula>
    </cfRule>
    <cfRule type="expression" dxfId="25554" priority="190">
      <formula>#REF!="Pausada"</formula>
    </cfRule>
    <cfRule type="expression" dxfId="25553" priority="191">
      <formula>#REF!="Para hoy"</formula>
    </cfRule>
    <cfRule type="expression" dxfId="25552" priority="192">
      <formula>#REF!="En curso"</formula>
    </cfRule>
    <cfRule type="expression" dxfId="25551" priority="193">
      <formula>#REF!="Completada"</formula>
    </cfRule>
    <cfRule type="expression" dxfId="25550" priority="194">
      <formula>(#REF!=0)*(#REF!&lt;&gt;"")*(LEN(#REF!)=0)*((#REF!="")+(#REF!="En curso"))</formula>
    </cfRule>
    <cfRule type="expression" dxfId="25549" priority="195">
      <formula>(#REF!&lt;0)*(LEN(#REF!)=0)*((#REF!="")+(#REF!="En curso"))</formula>
    </cfRule>
  </conditionalFormatting>
  <conditionalFormatting sqref="D9">
    <cfRule type="expression" dxfId="25548" priority="148">
      <formula>$F24="Vencida"</formula>
    </cfRule>
    <cfRule type="expression" dxfId="25547" priority="149">
      <formula>$F24="Cancelada"</formula>
    </cfRule>
    <cfRule type="expression" dxfId="25546" priority="150">
      <formula>$F24="Pausada"</formula>
    </cfRule>
    <cfRule type="expression" dxfId="25545" priority="151">
      <formula>$F24="Para hoy"</formula>
    </cfRule>
    <cfRule type="expression" dxfId="25544" priority="152">
      <formula>$F24="En curso"</formula>
    </cfRule>
    <cfRule type="expression" dxfId="25543" priority="153">
      <formula>$F24="Completada"</formula>
    </cfRule>
  </conditionalFormatting>
  <conditionalFormatting sqref="D9">
    <cfRule type="expression" dxfId="25542" priority="154">
      <formula>(#REF!=0)*(#REF!&lt;&gt;"")*(LEN(#REF!)=0)*(($F24="")+($F24="En curso"))</formula>
    </cfRule>
    <cfRule type="expression" dxfId="25541" priority="155">
      <formula>(#REF!&lt;0)*(LEN(#REF!)=0)*(($F24="")+($F24="En curso"))</formula>
    </cfRule>
    <cfRule type="expression" dxfId="25540" priority="156">
      <formula>$F24="Vencida"</formula>
    </cfRule>
    <cfRule type="expression" dxfId="25539" priority="157">
      <formula>$F24="Cancelada"</formula>
    </cfRule>
    <cfRule type="expression" dxfId="25538" priority="158">
      <formula>$F24="Pausada"</formula>
    </cfRule>
    <cfRule type="expression" dxfId="25537" priority="159">
      <formula>$F24="Para hoy"</formula>
    </cfRule>
    <cfRule type="expression" dxfId="25536" priority="160">
      <formula>$F24="En curso"</formula>
    </cfRule>
    <cfRule type="expression" dxfId="25535" priority="161">
      <formula>$F24="Completada"</formula>
    </cfRule>
    <cfRule type="expression" dxfId="25534" priority="162">
      <formula>(#REF!=0)*(#REF!&lt;&gt;"")*(LEN(#REF!)=0)*(($F24="")+($F24="En curso"))</formula>
    </cfRule>
    <cfRule type="expression" dxfId="25533" priority="163">
      <formula>(#REF!&lt;0)*(LEN(#REF!)=0)*(($F24="")+($F24="En curso"))</formula>
    </cfRule>
  </conditionalFormatting>
  <conditionalFormatting sqref="D9">
    <cfRule type="expression" dxfId="25532" priority="172">
      <formula>#REF!="Vencida"</formula>
    </cfRule>
    <cfRule type="expression" dxfId="25531" priority="173">
      <formula>#REF!="Cancelada"</formula>
    </cfRule>
    <cfRule type="expression" dxfId="25530" priority="174">
      <formula>#REF!="Pausada"</formula>
    </cfRule>
    <cfRule type="expression" dxfId="25529" priority="175">
      <formula>#REF!="Para hoy"</formula>
    </cfRule>
    <cfRule type="expression" dxfId="25528" priority="176">
      <formula>#REF!="En curso"</formula>
    </cfRule>
    <cfRule type="expression" dxfId="25527" priority="177">
      <formula>#REF!="Completada"</formula>
    </cfRule>
    <cfRule type="expression" dxfId="25526" priority="178">
      <formula>(#REF!=0)*(#REF!&lt;&gt;"")*(LEN(#REF!)=0)*((#REF!="")+(#REF!="En curso"))</formula>
    </cfRule>
    <cfRule type="expression" dxfId="25525" priority="179">
      <formula>(#REF!&lt;0)*(LEN(#REF!)=0)*((#REF!="")+(#REF!="En curso"))</formula>
    </cfRule>
    <cfRule type="expression" dxfId="25524" priority="180">
      <formula>#REF!="Vencida"</formula>
    </cfRule>
    <cfRule type="expression" dxfId="25523" priority="181">
      <formula>#REF!="Cancelada"</formula>
    </cfRule>
    <cfRule type="expression" dxfId="25522" priority="182">
      <formula>#REF!="Pausada"</formula>
    </cfRule>
    <cfRule type="expression" dxfId="25521" priority="183">
      <formula>#REF!="Para hoy"</formula>
    </cfRule>
    <cfRule type="expression" dxfId="25520" priority="184">
      <formula>#REF!="En curso"</formula>
    </cfRule>
    <cfRule type="expression" dxfId="25519" priority="185">
      <formula>#REF!="Completada"</formula>
    </cfRule>
    <cfRule type="expression" dxfId="25518" priority="186">
      <formula>(#REF!=0)*(#REF!&lt;&gt;"")*(LEN(#REF!)=0)*((#REF!="")+(#REF!="En curso"))</formula>
    </cfRule>
    <cfRule type="expression" dxfId="25517" priority="187">
      <formula>(#REF!&lt;0)*(LEN(#REF!)=0)*((#REF!="")+(#REF!="En curso"))</formula>
    </cfRule>
  </conditionalFormatting>
  <conditionalFormatting sqref="E9">
    <cfRule type="expression" dxfId="25516" priority="164">
      <formula>#REF!="Vencida"</formula>
    </cfRule>
    <cfRule type="expression" dxfId="25515" priority="165">
      <formula>#REF!="Cancelada"</formula>
    </cfRule>
    <cfRule type="expression" dxfId="25514" priority="166">
      <formula>#REF!="Pausada"</formula>
    </cfRule>
    <cfRule type="expression" dxfId="25513" priority="167">
      <formula>#REF!="Para hoy"</formula>
    </cfRule>
    <cfRule type="expression" dxfId="25512" priority="168">
      <formula>#REF!="En curso"</formula>
    </cfRule>
    <cfRule type="expression" dxfId="25511" priority="169">
      <formula>#REF!="Completada"</formula>
    </cfRule>
    <cfRule type="expression" dxfId="25510" priority="170">
      <formula>(#REF!=0)*(#REF!&lt;&gt;"")*(LEN(#REF!)=0)*((#REF!="")+(#REF!="En curso"))</formula>
    </cfRule>
    <cfRule type="expression" dxfId="25509" priority="171">
      <formula>(#REF!&lt;0)*(LEN(#REF!)=0)*((#REF!="")+(#REF!="En curso"))</formula>
    </cfRule>
  </conditionalFormatting>
  <conditionalFormatting sqref="E5">
    <cfRule type="expression" dxfId="25508" priority="142">
      <formula>#REF!="Completada"</formula>
    </cfRule>
    <cfRule type="expression" dxfId="25507" priority="143">
      <formula>(#REF!=0)*(#REF!&lt;&gt;"")*(LEN(#REF!)=0)*((#REF!="")+(#REF!="En curso"))</formula>
    </cfRule>
    <cfRule type="expression" dxfId="25506" priority="144">
      <formula>(#REF!&lt;0)*(LEN(#REF!)=0)*((#REF!="")+(#REF!="En curso"))</formula>
    </cfRule>
  </conditionalFormatting>
  <conditionalFormatting sqref="C5 E5">
    <cfRule type="expression" dxfId="25505" priority="137">
      <formula>#REF!="Vencida"</formula>
    </cfRule>
    <cfRule type="expression" dxfId="25504" priority="138">
      <formula>#REF!="Cancelada"</formula>
    </cfRule>
    <cfRule type="expression" dxfId="25503" priority="139">
      <formula>#REF!="Pausada"</formula>
    </cfRule>
    <cfRule type="expression" dxfId="25502" priority="140">
      <formula>#REF!="Para hoy"</formula>
    </cfRule>
    <cfRule type="expression" dxfId="25501" priority="141">
      <formula>#REF!="En curso"</formula>
    </cfRule>
  </conditionalFormatting>
  <conditionalFormatting sqref="C5">
    <cfRule type="expression" dxfId="25500" priority="145">
      <formula>#REF!="Completada"</formula>
    </cfRule>
    <cfRule type="expression" dxfId="25499" priority="146">
      <formula>(#REF!=0)*(#REF!&lt;&gt;"")*(LEN(#REF!)=0)*((#REF!="")+(#REF!="En curso"))</formula>
    </cfRule>
    <cfRule type="expression" dxfId="25498" priority="147">
      <formula>(#REF!&lt;0)*(LEN(#REF!)=0)*((#REF!="")+(#REF!="En curso"))</formula>
    </cfRule>
  </conditionalFormatting>
  <conditionalFormatting sqref="C10">
    <cfRule type="expression" dxfId="25497" priority="135">
      <formula>(#REF!=0)*(#REF!&lt;&gt;"")*(LEN(#REF!)=0)*(($F10="")+($F10="En curso"))</formula>
    </cfRule>
    <cfRule type="expression" dxfId="25496" priority="136">
      <formula>(#REF!&lt;0)*(LEN(#REF!)=0)*(($F10="")+($F10="En curso"))</formula>
    </cfRule>
  </conditionalFormatting>
  <conditionalFormatting sqref="C10">
    <cfRule type="expression" dxfId="25495" priority="129">
      <formula>$F10="Vencida"</formula>
    </cfRule>
    <cfRule type="expression" dxfId="25494" priority="130">
      <formula>$F10="Cancelada"</formula>
    </cfRule>
    <cfRule type="expression" dxfId="25493" priority="131">
      <formula>$F10="Pausada"</formula>
    </cfRule>
    <cfRule type="expression" dxfId="25492" priority="132">
      <formula>$F10="Para hoy"</formula>
    </cfRule>
    <cfRule type="expression" dxfId="25491" priority="133">
      <formula>$F10="En curso"</formula>
    </cfRule>
    <cfRule type="expression" dxfId="25490" priority="134">
      <formula>$F10="Completada"</formula>
    </cfRule>
  </conditionalFormatting>
  <conditionalFormatting sqref="C10">
    <cfRule type="expression" dxfId="25489" priority="113">
      <formula>$F10="Vencida"</formula>
    </cfRule>
    <cfRule type="expression" dxfId="25488" priority="114">
      <formula>$F10="Cancelada"</formula>
    </cfRule>
    <cfRule type="expression" dxfId="25487" priority="115">
      <formula>$F10="Pausada"</formula>
    </cfRule>
    <cfRule type="expression" dxfId="25486" priority="116">
      <formula>$F10="Para hoy"</formula>
    </cfRule>
    <cfRule type="expression" dxfId="25485" priority="117">
      <formula>$F10="En curso"</formula>
    </cfRule>
    <cfRule type="expression" dxfId="25484" priority="118">
      <formula>$F10="Completada"</formula>
    </cfRule>
    <cfRule type="expression" dxfId="25483" priority="119">
      <formula>(#REF!=0)*(#REF!&lt;&gt;"")*(LEN(#REF!)=0)*(($F10="")+($F10="En curso"))</formula>
    </cfRule>
    <cfRule type="expression" dxfId="25482" priority="120">
      <formula>(#REF!&lt;0)*(LEN(#REF!)=0)*(($F10="")+($F10="En curso"))</formula>
    </cfRule>
  </conditionalFormatting>
  <conditionalFormatting sqref="D10">
    <cfRule type="expression" dxfId="25481" priority="105">
      <formula>#REF!="Vencida"</formula>
    </cfRule>
    <cfRule type="expression" dxfId="25480" priority="106">
      <formula>#REF!="Cancelada"</formula>
    </cfRule>
    <cfRule type="expression" dxfId="25479" priority="107">
      <formula>#REF!="Pausada"</formula>
    </cfRule>
    <cfRule type="expression" dxfId="25478" priority="108">
      <formula>#REF!="Para hoy"</formula>
    </cfRule>
    <cfRule type="expression" dxfId="25477" priority="109">
      <formula>#REF!="En curso"</formula>
    </cfRule>
    <cfRule type="expression" dxfId="25476" priority="110">
      <formula>#REF!="Completada"</formula>
    </cfRule>
    <cfRule type="expression" dxfId="25475" priority="111">
      <formula>(#REF!=0)*(#REF!&lt;&gt;"")*(LEN(#REF!)=0)*((#REF!="")+(#REF!="En curso"))</formula>
    </cfRule>
    <cfRule type="expression" dxfId="25474" priority="112">
      <formula>(#REF!&lt;0)*(LEN(#REF!)=0)*((#REF!="")+(#REF!="En curso"))</formula>
    </cfRule>
    <cfRule type="expression" dxfId="25473" priority="121">
      <formula>$F31="Vencida"</formula>
    </cfRule>
    <cfRule type="expression" dxfId="25472" priority="122">
      <formula>$F31="Cancelada"</formula>
    </cfRule>
    <cfRule type="expression" dxfId="25471" priority="123">
      <formula>$F31="Pausada"</formula>
    </cfRule>
    <cfRule type="expression" dxfId="25470" priority="124">
      <formula>$F31="Para hoy"</formula>
    </cfRule>
    <cfRule type="expression" dxfId="25469" priority="125">
      <formula>$F31="En curso"</formula>
    </cfRule>
    <cfRule type="expression" dxfId="25468" priority="126">
      <formula>$F31="Completada"</formula>
    </cfRule>
    <cfRule type="expression" dxfId="25467" priority="127">
      <formula>(#REF!=0)*(#REF!&lt;&gt;"")*(LEN(#REF!)=0)*(($F31="")+($F31="En curso"))</formula>
    </cfRule>
    <cfRule type="expression" dxfId="25466" priority="128">
      <formula>(#REF!&lt;0)*(LEN(#REF!)=0)*(($F31="")+($F31="En curso"))</formula>
    </cfRule>
  </conditionalFormatting>
  <conditionalFormatting sqref="E4:E6">
    <cfRule type="expression" dxfId="25465" priority="97">
      <formula>#REF!="Vencida"</formula>
    </cfRule>
    <cfRule type="expression" dxfId="25464" priority="98">
      <formula>#REF!="Cancelada"</formula>
    </cfRule>
    <cfRule type="expression" dxfId="25463" priority="99">
      <formula>#REF!="Pausada"</formula>
    </cfRule>
    <cfRule type="expression" dxfId="25462" priority="100">
      <formula>#REF!="Para hoy"</formula>
    </cfRule>
    <cfRule type="expression" dxfId="25461" priority="101">
      <formula>#REF!="En curso"</formula>
    </cfRule>
    <cfRule type="expression" dxfId="25460" priority="102">
      <formula>#REF!="Completada"</formula>
    </cfRule>
    <cfRule type="expression" dxfId="25459" priority="103">
      <formula>(#REF!=0)*(#REF!&lt;&gt;"")*(LEN(#REF!)=0)*((#REF!="")+(#REF!="En curso"))</formula>
    </cfRule>
    <cfRule type="expression" dxfId="25458" priority="104">
      <formula>(#REF!&lt;0)*(LEN(#REF!)=0)*((#REF!="")+(#REF!="En curso"))</formula>
    </cfRule>
  </conditionalFormatting>
  <conditionalFormatting sqref="E5:E6">
    <cfRule type="expression" dxfId="25457" priority="49">
      <formula>$F3="Vencida"</formula>
    </cfRule>
    <cfRule type="expression" dxfId="25456" priority="50">
      <formula>$F3="Cancelada"</formula>
    </cfRule>
    <cfRule type="expression" dxfId="25455" priority="51">
      <formula>$F3="Pausada"</formula>
    </cfRule>
    <cfRule type="expression" dxfId="25454" priority="52">
      <formula>$F3="Para hoy"</formula>
    </cfRule>
    <cfRule type="expression" dxfId="25453" priority="53">
      <formula>$F3="En curso"</formula>
    </cfRule>
    <cfRule type="expression" dxfId="25452" priority="54">
      <formula>$F3="Completada"</formula>
    </cfRule>
    <cfRule type="expression" dxfId="25451" priority="55">
      <formula>(#REF!=0)*(#REF!&lt;&gt;"")*(LEN(#REF!)=0)*(($F3="")+($F3="En curso"))</formula>
    </cfRule>
    <cfRule type="expression" dxfId="25450" priority="56">
      <formula>(#REF!&lt;0)*(LEN(#REF!)=0)*(($F3="")+($F3="En curso"))</formula>
    </cfRule>
  </conditionalFormatting>
  <conditionalFormatting sqref="E5:E6">
    <cfRule type="expression" dxfId="25449" priority="81">
      <formula>#REF!="Vencida"</formula>
    </cfRule>
    <cfRule type="expression" dxfId="25448" priority="82">
      <formula>#REF!="Cancelada"</formula>
    </cfRule>
    <cfRule type="expression" dxfId="25447" priority="83">
      <formula>#REF!="Pausada"</formula>
    </cfRule>
    <cfRule type="expression" dxfId="25446" priority="84">
      <formula>#REF!="Para hoy"</formula>
    </cfRule>
    <cfRule type="expression" dxfId="25445" priority="85">
      <formula>#REF!="En curso"</formula>
    </cfRule>
  </conditionalFormatting>
  <conditionalFormatting sqref="D4:D6">
    <cfRule type="expression" dxfId="25444" priority="57">
      <formula>#REF!="Vencida"</formula>
    </cfRule>
    <cfRule type="expression" dxfId="25443" priority="58">
      <formula>#REF!="Cancelada"</formula>
    </cfRule>
    <cfRule type="expression" dxfId="25442" priority="59">
      <formula>#REF!="Pausada"</formula>
    </cfRule>
    <cfRule type="expression" dxfId="25441" priority="60">
      <formula>#REF!="Para hoy"</formula>
    </cfRule>
    <cfRule type="expression" dxfId="25440" priority="61">
      <formula>#REF!="En curso"</formula>
    </cfRule>
    <cfRule type="expression" dxfId="25439" priority="62">
      <formula>#REF!="Completada"</formula>
    </cfRule>
    <cfRule type="expression" dxfId="25438" priority="63">
      <formula>(#REF!=0)*(#REF!&lt;&gt;"")*(LEN(#REF!)=0)*((#REF!="")+(#REF!="En curso"))</formula>
    </cfRule>
    <cfRule type="expression" dxfId="25437" priority="64">
      <formula>(#REF!&lt;0)*(LEN(#REF!)=0)*((#REF!="")+(#REF!="En curso"))</formula>
    </cfRule>
    <cfRule type="expression" dxfId="25436" priority="73">
      <formula>#REF!="Vencida"</formula>
    </cfRule>
    <cfRule type="expression" dxfId="25435" priority="74">
      <formula>#REF!="Cancelada"</formula>
    </cfRule>
    <cfRule type="expression" dxfId="25434" priority="75">
      <formula>#REF!="Pausada"</formula>
    </cfRule>
    <cfRule type="expression" dxfId="25433" priority="76">
      <formula>#REF!="Para hoy"</formula>
    </cfRule>
    <cfRule type="expression" dxfId="25432" priority="77">
      <formula>#REF!="En curso"</formula>
    </cfRule>
    <cfRule type="expression" dxfId="25431" priority="78">
      <formula>#REF!="Completada"</formula>
    </cfRule>
    <cfRule type="expression" dxfId="25430" priority="79">
      <formula>(#REF!=0)*(#REF!&lt;&gt;"")*(LEN(#REF!)=0)*((#REF!="")+(#REF!="En curso"))</formula>
    </cfRule>
    <cfRule type="expression" dxfId="25429" priority="80">
      <formula>(#REF!&lt;0)*(LEN(#REF!)=0)*((#REF!="")+(#REF!="En curso"))</formula>
    </cfRule>
  </conditionalFormatting>
  <conditionalFormatting sqref="D5:D6">
    <cfRule type="expression" dxfId="25428" priority="65">
      <formula>$F23="Vencida"</formula>
    </cfRule>
    <cfRule type="expression" dxfId="25427" priority="66">
      <formula>$F23="Cancelada"</formula>
    </cfRule>
    <cfRule type="expression" dxfId="25426" priority="67">
      <formula>$F23="Pausada"</formula>
    </cfRule>
    <cfRule type="expression" dxfId="25425" priority="68">
      <formula>$F23="Para hoy"</formula>
    </cfRule>
    <cfRule type="expression" dxfId="25424" priority="69">
      <formula>$F23="En curso"</formula>
    </cfRule>
    <cfRule type="expression" dxfId="25423" priority="70">
      <formula>$F23="Completada"</formula>
    </cfRule>
    <cfRule type="expression" dxfId="25422" priority="71">
      <formula>(#REF!=0)*(#REF!&lt;&gt;"")*(LEN(#REF!)=0)*(($F23="")+($F23="En curso"))</formula>
    </cfRule>
    <cfRule type="expression" dxfId="25421" priority="72">
      <formula>(#REF!&lt;0)*(LEN(#REF!)=0)*(($F23="")+($F23="En curso"))</formula>
    </cfRule>
    <cfRule type="expression" dxfId="25420" priority="89">
      <formula>$F19="Vencida"</formula>
    </cfRule>
    <cfRule type="expression" dxfId="25419" priority="90">
      <formula>$F19="Cancelada"</formula>
    </cfRule>
    <cfRule type="expression" dxfId="25418" priority="91">
      <formula>$F19="Pausada"</formula>
    </cfRule>
    <cfRule type="expression" dxfId="25417" priority="92">
      <formula>$F19="Para hoy"</formula>
    </cfRule>
    <cfRule type="expression" dxfId="25416" priority="93">
      <formula>$F19="En curso"</formula>
    </cfRule>
    <cfRule type="expression" dxfId="25415" priority="94">
      <formula>$F19="Completada"</formula>
    </cfRule>
    <cfRule type="expression" dxfId="25414" priority="95">
      <formula>(#REF!=0)*(#REF!&lt;&gt;"")*(LEN(#REF!)=0)*(($F19="")+($F19="En curso"))</formula>
    </cfRule>
    <cfRule type="expression" dxfId="25413" priority="96">
      <formula>(#REF!&lt;0)*(LEN(#REF!)=0)*(($F19="")+($F19="En curso"))</formula>
    </cfRule>
  </conditionalFormatting>
  <conditionalFormatting sqref="E6">
    <cfRule type="expression" dxfId="25412" priority="41">
      <formula>#REF!="Vencida"</formula>
    </cfRule>
    <cfRule type="expression" dxfId="25411" priority="42">
      <formula>#REF!="Cancelada"</formula>
    </cfRule>
    <cfRule type="expression" dxfId="25410" priority="43">
      <formula>#REF!="Pausada"</formula>
    </cfRule>
    <cfRule type="expression" dxfId="25409" priority="44">
      <formula>#REF!="Para hoy"</formula>
    </cfRule>
    <cfRule type="expression" dxfId="25408" priority="45">
      <formula>#REF!="En curso"</formula>
    </cfRule>
    <cfRule type="expression" dxfId="25407" priority="46">
      <formula>#REF!="Completada"</formula>
    </cfRule>
    <cfRule type="expression" dxfId="25406" priority="47">
      <formula>(#REF!=0)*(#REF!&lt;&gt;"")*(LEN(#REF!)=0)*((#REF!="")+(#REF!="En curso"))</formula>
    </cfRule>
    <cfRule type="expression" dxfId="25405" priority="48">
      <formula>(#REF!&lt;0)*(LEN(#REF!)=0)*((#REF!="")+(#REF!="En curso"))</formula>
    </cfRule>
  </conditionalFormatting>
  <conditionalFormatting sqref="E5:E6">
    <cfRule type="expression" dxfId="25404" priority="86">
      <formula>#REF!="Completada"</formula>
    </cfRule>
    <cfRule type="expression" dxfId="25403" priority="87">
      <formula>(#REF!=0)*(#REF!&lt;&gt;"")*(LEN(#REF!)=0)*((#REF!="")+(#REF!="En curso"))</formula>
    </cfRule>
    <cfRule type="expression" dxfId="25402" priority="88">
      <formula>(#REF!&lt;0)*(LEN(#REF!)=0)*((#REF!="")+(#REF!="En curso"))</formula>
    </cfRule>
  </conditionalFormatting>
  <conditionalFormatting sqref="E4">
    <cfRule type="expression" dxfId="25401" priority="33">
      <formula>#REF!="Vencida"</formula>
    </cfRule>
    <cfRule type="expression" dxfId="25400" priority="34">
      <formula>#REF!="Cancelada"</formula>
    </cfRule>
    <cfRule type="expression" dxfId="25399" priority="35">
      <formula>#REF!="Pausada"</formula>
    </cfRule>
    <cfRule type="expression" dxfId="25398" priority="36">
      <formula>#REF!="Para hoy"</formula>
    </cfRule>
    <cfRule type="expression" dxfId="25397" priority="37">
      <formula>#REF!="En curso"</formula>
    </cfRule>
    <cfRule type="expression" dxfId="25396" priority="38">
      <formula>#REF!="Completada"</formula>
    </cfRule>
    <cfRule type="expression" dxfId="25395" priority="39">
      <formula>(#REF!=0)*(#REF!&lt;&gt;"")*(LEN(#REF!)=0)*((#REF!="")+(#REF!="En curso"))</formula>
    </cfRule>
    <cfRule type="expression" dxfId="25394" priority="40">
      <formula>(#REF!&lt;0)*(LEN(#REF!)=0)*((#REF!="")+(#REF!="En curso"))</formula>
    </cfRule>
  </conditionalFormatting>
  <conditionalFormatting sqref="D7">
    <cfRule type="expression" dxfId="25393" priority="26">
      <formula>$F17="Vencida"</formula>
    </cfRule>
    <cfRule type="expression" dxfId="25392" priority="27">
      <formula>$F17="Cancelada"</formula>
    </cfRule>
    <cfRule type="expression" dxfId="25391" priority="28">
      <formula>$F17="Pausada"</formula>
    </cfRule>
    <cfRule type="expression" dxfId="25390" priority="29">
      <formula>$F17="Para hoy"</formula>
    </cfRule>
    <cfRule type="expression" dxfId="25389" priority="30">
      <formula>$F17="En curso"</formula>
    </cfRule>
    <cfRule type="expression" dxfId="25388" priority="31">
      <formula>$F17="Completada"</formula>
    </cfRule>
    <cfRule type="expression" dxfId="25387" priority="32">
      <formula>(#REF!&lt;0)*(LEN(#REF!)=0)*(($F17="")+($F17="En curso"))</formula>
    </cfRule>
  </conditionalFormatting>
  <conditionalFormatting sqref="E8">
    <cfRule type="expression" dxfId="25386" priority="11">
      <formula>#REF!="Vencida"</formula>
    </cfRule>
    <cfRule type="expression" dxfId="25385" priority="12">
      <formula>#REF!="Cancelada"</formula>
    </cfRule>
    <cfRule type="expression" dxfId="25384" priority="13">
      <formula>#REF!="Pausada"</formula>
    </cfRule>
    <cfRule type="expression" dxfId="25383" priority="14">
      <formula>#REF!="Para hoy"</formula>
    </cfRule>
    <cfRule type="expression" dxfId="25382" priority="15">
      <formula>#REF!="En curso"</formula>
    </cfRule>
    <cfRule type="expression" dxfId="25381" priority="16">
      <formula>#REF!="Completada"</formula>
    </cfRule>
    <cfRule type="expression" dxfId="25380" priority="17">
      <formula>(#REF!=0)*(#REF!&lt;&gt;"")*(LEN(#REF!)=0)*((#REF!="")+(#REF!="En curso"))</formula>
    </cfRule>
    <cfRule type="expression" dxfId="25379" priority="18">
      <formula>(#REF!&lt;0)*(LEN(#REF!)=0)*((#REF!="")+(#REF!="En curso"))</formula>
    </cfRule>
  </conditionalFormatting>
  <conditionalFormatting sqref="D7">
    <cfRule type="expression" dxfId="25378" priority="21">
      <formula>(#REF!=0)*(#REF!&lt;&gt;"")*(LEN(#REF!)=0)*(($F17="")+($F17="En curso"))</formula>
    </cfRule>
    <cfRule type="expression" dxfId="25377" priority="22">
      <formula>(#REF!&lt;0)*(LEN(#REF!)=0)*(($F17="")+($F17="En curso"))</formula>
    </cfRule>
    <cfRule type="expression" dxfId="25376" priority="23">
      <formula>(#REF!=0)*(#REF!&lt;&gt;"")*(LEN(#REF!)=0)*(($F17="")+($F17="En curso"))</formula>
    </cfRule>
  </conditionalFormatting>
  <conditionalFormatting sqref="D8">
    <cfRule type="expression" dxfId="25375" priority="1">
      <formula>(#REF!=0)*(#REF!&lt;&gt;"")*(LEN(#REF!)=0)*(($F18="")+($F18="En curso"))</formula>
    </cfRule>
    <cfRule type="expression" dxfId="25374" priority="2">
      <formula>(#REF!&lt;0)*(LEN(#REF!)=0)*(($F18="")+($F18="En curso"))</formula>
    </cfRule>
    <cfRule type="expression" dxfId="25373" priority="3">
      <formula>$F23="Vencida"</formula>
    </cfRule>
    <cfRule type="expression" dxfId="25372" priority="4">
      <formula>$F23="Cancelada"</formula>
    </cfRule>
    <cfRule type="expression" dxfId="25371" priority="5">
      <formula>$F23="Pausada"</formula>
    </cfRule>
    <cfRule type="expression" dxfId="25370" priority="6">
      <formula>$F23="Para hoy"</formula>
    </cfRule>
    <cfRule type="expression" dxfId="25369" priority="7">
      <formula>$F23="En curso"</formula>
    </cfRule>
    <cfRule type="expression" dxfId="25368" priority="8">
      <formula>$F23="Completada"</formula>
    </cfRule>
    <cfRule type="expression" dxfId="25367" priority="9">
      <formula>(#REF!=0)*(#REF!&lt;&gt;"")*(LEN(#REF!)=0)*(($F23="")+($F23="En curso"))</formula>
    </cfRule>
    <cfRule type="expression" dxfId="25366" priority="10">
      <formula>(#REF!&lt;0)*(LEN(#REF!)=0)*(($F23="")+($F23="En curso"))</formula>
    </cfRule>
  </conditionalFormatting>
  <conditionalFormatting sqref="E7">
    <cfRule type="expression" dxfId="25365" priority="24">
      <formula>(#REF!=0)*(#REF!&lt;&gt;"")*(LEN(#REF!)=0)*(($F6="")+($F6="En curso"))</formula>
    </cfRule>
    <cfRule type="expression" dxfId="25364" priority="25">
      <formula>(#REF!&lt;0)*(LEN(#REF!)=0)*(($F6="")+($F6="En curso"))</formula>
    </cfRule>
  </conditionalFormatting>
  <conditionalFormatting sqref="E8">
    <cfRule type="expression" dxfId="25363" priority="19">
      <formula>(#REF!=0)*(#REF!&lt;&gt;"")*(LEN(#REF!)=0)*((#REF!="")+(#REF!="En curso"))</formula>
    </cfRule>
    <cfRule type="expression" dxfId="25362" priority="20">
      <formula>(#REF!&lt;0)*(LEN(#REF!)=0)*((#REF!="")+(#REF!="En curso"))</formula>
    </cfRule>
  </conditionalFormatting>
  <conditionalFormatting sqref="E7">
    <cfRule type="expression" dxfId="25361" priority="1114">
      <formula>$F6="Vencida"</formula>
    </cfRule>
    <cfRule type="expression" dxfId="25360" priority="1115">
      <formula>$F6="Cancelada"</formula>
    </cfRule>
    <cfRule type="expression" dxfId="25359" priority="1116">
      <formula>$F6="Pausada"</formula>
    </cfRule>
    <cfRule type="expression" dxfId="25358" priority="1117">
      <formula>$F6="Para hoy"</formula>
    </cfRule>
    <cfRule type="expression" dxfId="25357" priority="1118">
      <formula>$F6="En curso"</formula>
    </cfRule>
    <cfRule type="expression" dxfId="25356" priority="1119">
      <formula>$F6="Completada"</formula>
    </cfRule>
  </conditionalFormatting>
  <conditionalFormatting sqref="E8">
    <cfRule type="expression" dxfId="25355" priority="1120">
      <formula>#REF!="Vencida"</formula>
    </cfRule>
    <cfRule type="expression" dxfId="25354" priority="1121">
      <formula>#REF!="Cancelada"</formula>
    </cfRule>
    <cfRule type="expression" dxfId="25353" priority="1122">
      <formula>#REF!="Pausada"</formula>
    </cfRule>
    <cfRule type="expression" dxfId="25352" priority="1123">
      <formula>#REF!="Para hoy"</formula>
    </cfRule>
    <cfRule type="expression" dxfId="25351" priority="1124">
      <formula>#REF!="En curso"</formula>
    </cfRule>
    <cfRule type="expression" dxfId="25350" priority="1125">
      <formula>#REF!="Completada"</formula>
    </cfRule>
  </conditionalFormatting>
  <conditionalFormatting sqref="D6">
    <cfRule type="expression" dxfId="25349" priority="1126">
      <formula>#REF!="Vencida"</formula>
    </cfRule>
    <cfRule type="expression" dxfId="25348" priority="1127">
      <formula>#REF!="Cancelada"</formula>
    </cfRule>
    <cfRule type="expression" dxfId="25347" priority="1128">
      <formula>#REF!="Pausada"</formula>
    </cfRule>
    <cfRule type="expression" dxfId="25346" priority="1129">
      <formula>#REF!="Para hoy"</formula>
    </cfRule>
    <cfRule type="expression" dxfId="25345" priority="1130">
      <formula>#REF!="En curso"</formula>
    </cfRule>
    <cfRule type="expression" dxfId="25344" priority="1131">
      <formula>#REF!="Completada"</formula>
    </cfRule>
    <cfRule type="expression" dxfId="25343" priority="1132">
      <formula>(#REF!=0)*(#REF!&lt;&gt;"")*(LEN(#REF!)=0)*((#REF!="")+(#REF!="En curso"))</formula>
    </cfRule>
    <cfRule type="expression" dxfId="25342" priority="1133">
      <formula>(#REF!&lt;0)*(LEN(#REF!)=0)*((#REF!="")+(#REF!="En curso"))</formula>
    </cfRule>
    <cfRule type="expression" dxfId="25341" priority="1134">
      <formula>#REF!="Vencida"</formula>
    </cfRule>
    <cfRule type="expression" dxfId="25340" priority="1135">
      <formula>#REF!="Cancelada"</formula>
    </cfRule>
    <cfRule type="expression" dxfId="25339" priority="1136">
      <formula>#REF!="Pausada"</formula>
    </cfRule>
    <cfRule type="expression" dxfId="25338" priority="1137">
      <formula>#REF!="Para hoy"</formula>
    </cfRule>
    <cfRule type="expression" dxfId="25337" priority="1138">
      <formula>#REF!="En curso"</formula>
    </cfRule>
    <cfRule type="expression" dxfId="25336" priority="1139">
      <formula>#REF!="Completada"</formula>
    </cfRule>
    <cfRule type="expression" dxfId="25335" priority="1140">
      <formula>(#REF!=0)*(#REF!&lt;&gt;"")*(LEN(#REF!)=0)*((#REF!="")+(#REF!="En curso"))</formula>
    </cfRule>
    <cfRule type="expression" dxfId="25334" priority="1141">
      <formula>(#REF!&lt;0)*(LEN(#REF!)=0)*((#REF!="")+(#REF!="En curso"))</formula>
    </cfRule>
  </conditionalFormatting>
  <conditionalFormatting sqref="D4">
    <cfRule type="expression" dxfId="25333" priority="1142">
      <formula>$F18="Vencida"</formula>
    </cfRule>
    <cfRule type="expression" dxfId="25332" priority="1143">
      <formula>$F18="Cancelada"</formula>
    </cfRule>
    <cfRule type="expression" dxfId="25331" priority="1144">
      <formula>$F18="Pausada"</formula>
    </cfRule>
    <cfRule type="expression" dxfId="25330" priority="1145">
      <formula>$F18="Para hoy"</formula>
    </cfRule>
    <cfRule type="expression" dxfId="25329" priority="1146">
      <formula>$F18="En curso"</formula>
    </cfRule>
    <cfRule type="expression" dxfId="25328" priority="1147">
      <formula>$F18="Completada"</formula>
    </cfRule>
    <cfRule type="expression" dxfId="25327" priority="1148">
      <formula>(#REF!=0)*(#REF!&lt;&gt;"")*(LEN(#REF!)=0)*(($F18="")+($F18="En curso"))</formula>
    </cfRule>
    <cfRule type="expression" dxfId="25326" priority="1149">
      <formula>(#REF!&lt;0)*(LEN(#REF!)=0)*(($F18="")+($F18="En curso"))</formula>
    </cfRule>
    <cfRule type="expression" dxfId="25325" priority="1150">
      <formula>(#REF!=0)*(#REF!&lt;&gt;"")*(LEN(#REF!)=0)*((#REF!="")+(#REF!="En curso"))</formula>
    </cfRule>
    <cfRule type="expression" dxfId="25324" priority="1151">
      <formula>(#REF!&lt;0)*(LEN(#REF!)=0)*((#REF!="")+(#REF!="En curso"))</formula>
    </cfRule>
  </conditionalFormatting>
  <conditionalFormatting sqref="D4">
    <cfRule type="expression" dxfId="25323" priority="1152">
      <formula>#REF!="Vencida"</formula>
    </cfRule>
    <cfRule type="expression" dxfId="25322" priority="1153">
      <formula>#REF!="Cancelada"</formula>
    </cfRule>
    <cfRule type="expression" dxfId="25321" priority="1154">
      <formula>#REF!="Pausada"</formula>
    </cfRule>
    <cfRule type="expression" dxfId="25320" priority="1155">
      <formula>#REF!="Para hoy"</formula>
    </cfRule>
    <cfRule type="expression" dxfId="25319" priority="1156">
      <formula>#REF!="En curso"</formula>
    </cfRule>
    <cfRule type="expression" dxfId="25318" priority="1157">
      <formula>#REF!="Completada"</formula>
    </cfRule>
  </conditionalFormatting>
  <conditionalFormatting sqref="E16">
    <cfRule type="expression" dxfId="25317" priority="1158">
      <formula>#REF!="Vencida"</formula>
    </cfRule>
    <cfRule type="expression" dxfId="25316" priority="1159">
      <formula>#REF!="Cancelada"</formula>
    </cfRule>
    <cfRule type="expression" dxfId="25315" priority="1160">
      <formula>#REF!="Pausada"</formula>
    </cfRule>
    <cfRule type="expression" dxfId="25314" priority="1161">
      <formula>#REF!="Para hoy"</formula>
    </cfRule>
    <cfRule type="expression" dxfId="25313" priority="1162">
      <formula>#REF!="En curso"</formula>
    </cfRule>
    <cfRule type="expression" dxfId="25312" priority="1163">
      <formula>#REF!="Completada"</formula>
    </cfRule>
    <cfRule type="expression" dxfId="25311" priority="1164">
      <formula>(#REF!=0)*(#REF!&lt;&gt;"")*(LEN(#REF!)=0)*((#REF!="")+(#REF!="En curso"))</formula>
    </cfRule>
    <cfRule type="expression" dxfId="25310" priority="1165">
      <formula>(#REF!&lt;0)*(LEN(#REF!)=0)*((#REF!="")+(#REF!="En curso"))</formula>
    </cfRule>
  </conditionalFormatting>
  <conditionalFormatting sqref="D4">
    <cfRule type="expression" dxfId="25309" priority="1166">
      <formula>(#REF!=0)*(#REF!&lt;&gt;"")*(LEN(#REF!)=0)*((#REF!="")+(#REF!="En curso"))</formula>
    </cfRule>
    <cfRule type="expression" dxfId="25308" priority="1167">
      <formula>(#REF!&lt;0)*(LEN(#REF!)=0)*((#REF!="")+(#REF!="En curso"))</formula>
    </cfRule>
    <cfRule type="expression" dxfId="25307" priority="1168">
      <formula>#REF!="Vencida"</formula>
    </cfRule>
    <cfRule type="expression" dxfId="25306" priority="1169">
      <formula>#REF!="Cancelada"</formula>
    </cfRule>
    <cfRule type="expression" dxfId="25305" priority="1170">
      <formula>#REF!="Pausada"</formula>
    </cfRule>
    <cfRule type="expression" dxfId="25304" priority="1171">
      <formula>#REF!="Para hoy"</formula>
    </cfRule>
    <cfRule type="expression" dxfId="25303" priority="1172">
      <formula>#REF!="En curso"</formula>
    </cfRule>
    <cfRule type="expression" dxfId="25302" priority="1173">
      <formula>#REF!="Completada"</formula>
    </cfRule>
    <cfRule type="expression" dxfId="25301" priority="1174">
      <formula>(#REF!=0)*(#REF!&lt;&gt;"")*(LEN(#REF!)=0)*((#REF!="")+(#REF!="En curso"))</formula>
    </cfRule>
    <cfRule type="expression" dxfId="25300" priority="1175">
      <formula>(#REF!&lt;0)*(LEN(#REF!)=0)*((#REF!="")+(#REF!="En curso"))</formula>
    </cfRule>
  </conditionalFormatting>
  <conditionalFormatting sqref="C8">
    <cfRule type="expression" dxfId="25299" priority="1176">
      <formula>#REF!="Vencida"</formula>
    </cfRule>
    <cfRule type="expression" dxfId="25298" priority="1177">
      <formula>#REF!="Cancelada"</formula>
    </cfRule>
    <cfRule type="expression" dxfId="25297" priority="1178">
      <formula>#REF!="Pausada"</formula>
    </cfRule>
    <cfRule type="expression" dxfId="25296" priority="1179">
      <formula>#REF!="Para hoy"</formula>
    </cfRule>
    <cfRule type="expression" dxfId="25295" priority="1180">
      <formula>#REF!="En curso"</formula>
    </cfRule>
    <cfRule type="expression" dxfId="25294" priority="1181">
      <formula>#REF!="Completada"</formula>
    </cfRule>
    <cfRule type="expression" dxfId="25293" priority="1182">
      <formula>(#REF!=0)*(#REF!&lt;&gt;"")*(LEN(#REF!)=0)*((#REF!="")+(#REF!="En curso"))</formula>
    </cfRule>
    <cfRule type="expression" dxfId="25292" priority="1183">
      <formula>(#REF!&lt;0)*(LEN(#REF!)=0)*((#REF!="")+(#REF!="En curso"))</formula>
    </cfRule>
  </conditionalFormatting>
  <conditionalFormatting sqref="C8">
    <cfRule type="expression" dxfId="25291" priority="1184">
      <formula>#REF!="Vencida"</formula>
    </cfRule>
    <cfRule type="expression" dxfId="25290" priority="1185">
      <formula>#REF!="Cancelada"</formula>
    </cfRule>
    <cfRule type="expression" dxfId="25289" priority="1186">
      <formula>#REF!="Pausada"</formula>
    </cfRule>
    <cfRule type="expression" dxfId="25288" priority="1187">
      <formula>#REF!="Para hoy"</formula>
    </cfRule>
    <cfRule type="expression" dxfId="25287" priority="1188">
      <formula>#REF!="En curso"</formula>
    </cfRule>
    <cfRule type="expression" dxfId="25286" priority="1189">
      <formula>#REF!="Completada"</formula>
    </cfRule>
    <cfRule type="expression" dxfId="25285" priority="1190">
      <formula>(#REF!=0)*(#REF!&lt;&gt;"")*(LEN(#REF!)=0)*((#REF!="")+(#REF!="En curso"))</formula>
    </cfRule>
    <cfRule type="expression" dxfId="25284" priority="1191">
      <formula>(#REF!&lt;0)*(LEN(#REF!)=0)*((#REF!="")+(#REF!="En curso"))</formula>
    </cfRule>
  </conditionalFormatting>
  <conditionalFormatting sqref="C15">
    <cfRule type="expression" dxfId="25283" priority="1192">
      <formula>$F12="Vencida"</formula>
    </cfRule>
    <cfRule type="expression" dxfId="25282" priority="1193">
      <formula>$F12="Cancelada"</formula>
    </cfRule>
    <cfRule type="expression" dxfId="25281" priority="1194">
      <formula>$F12="Pausada"</formula>
    </cfRule>
    <cfRule type="expression" dxfId="25280" priority="1195">
      <formula>$F12="Para hoy"</formula>
    </cfRule>
    <cfRule type="expression" dxfId="25279" priority="1196">
      <formula>$F12="En curso"</formula>
    </cfRule>
    <cfRule type="expression" dxfId="25278" priority="1197">
      <formula>$F12="Completada"</formula>
    </cfRule>
    <cfRule type="expression" dxfId="25277" priority="1198">
      <formula>(#REF!=0)*(#REF!&lt;&gt;"")*(LEN(#REF!)=0)*(($F12="")+($F12="En curso"))</formula>
    </cfRule>
    <cfRule type="expression" dxfId="25276" priority="1199">
      <formula>(#REF!&lt;0)*(LEN(#REF!)=0)*(($F12="")+($F12="En curso"))</formula>
    </cfRule>
    <cfRule type="expression" dxfId="25275" priority="1200">
      <formula>$F15="Vencida"</formula>
    </cfRule>
    <cfRule type="expression" dxfId="25274" priority="1201">
      <formula>$F15="Cancelada"</formula>
    </cfRule>
    <cfRule type="expression" dxfId="25273" priority="1202">
      <formula>$F15="Pausada"</formula>
    </cfRule>
    <cfRule type="expression" dxfId="25272" priority="1203">
      <formula>$F15="Para hoy"</formula>
    </cfRule>
    <cfRule type="expression" dxfId="25271" priority="1204">
      <formula>$F15="En curso"</formula>
    </cfRule>
    <cfRule type="expression" dxfId="25270" priority="1205">
      <formula>$F15="Completada"</formula>
    </cfRule>
    <cfRule type="expression" dxfId="25269" priority="1206">
      <formula>(#REF!=0)*(#REF!&lt;&gt;"")*(LEN(#REF!)=0)*(($F15="")+($F15="En curso"))</formula>
    </cfRule>
    <cfRule type="expression" dxfId="25268" priority="1207">
      <formula>(#REF!&lt;0)*(LEN(#REF!)=0)*(($F15="")+($F15="En curso"))</formula>
    </cfRule>
  </conditionalFormatting>
  <conditionalFormatting sqref="E17">
    <cfRule type="expression" dxfId="25267" priority="1208">
      <formula>$F16="Vencida"</formula>
    </cfRule>
    <cfRule type="expression" dxfId="25266" priority="1209">
      <formula>$F16="Cancelada"</formula>
    </cfRule>
    <cfRule type="expression" dxfId="25265" priority="1210">
      <formula>$F16="Pausada"</formula>
    </cfRule>
    <cfRule type="expression" dxfId="25264" priority="1211">
      <formula>$F16="Para hoy"</formula>
    </cfRule>
    <cfRule type="expression" dxfId="25263" priority="1212">
      <formula>$F16="En curso"</formula>
    </cfRule>
    <cfRule type="expression" dxfId="25262" priority="1213">
      <formula>$F16="Completada"</formula>
    </cfRule>
  </conditionalFormatting>
  <conditionalFormatting sqref="D6">
    <cfRule type="expression" dxfId="25261" priority="1214">
      <formula>(#REF!=0)*(#REF!&lt;&gt;"")*(LEN(#REF!)=0)*((#REF!="")+(#REF!="En curso"))</formula>
    </cfRule>
    <cfRule type="expression" dxfId="25260" priority="1215">
      <formula>(#REF!&lt;0)*(LEN(#REF!)=0)*((#REF!="")+(#REF!="En curso"))</formula>
    </cfRule>
    <cfRule type="expression" dxfId="25259" priority="1216">
      <formula>#REF!="Vencida"</formula>
    </cfRule>
    <cfRule type="expression" dxfId="25258" priority="1217">
      <formula>#REF!="Cancelada"</formula>
    </cfRule>
    <cfRule type="expression" dxfId="25257" priority="1218">
      <formula>#REF!="Pausada"</formula>
    </cfRule>
    <cfRule type="expression" dxfId="25256" priority="1219">
      <formula>#REF!="Para hoy"</formula>
    </cfRule>
    <cfRule type="expression" dxfId="25255" priority="1220">
      <formula>#REF!="En curso"</formula>
    </cfRule>
    <cfRule type="expression" dxfId="25254" priority="1221">
      <formula>#REF!="Completada"</formula>
    </cfRule>
    <cfRule type="expression" dxfId="25253" priority="1222">
      <formula>(#REF!=0)*(#REF!&lt;&gt;"")*(LEN(#REF!)=0)*((#REF!="")+(#REF!="En curso"))</formula>
    </cfRule>
    <cfRule type="expression" dxfId="25252" priority="1223">
      <formula>(#REF!&lt;0)*(LEN(#REF!)=0)*((#REF!="")+(#REF!="En curso"))</formula>
    </cfRule>
  </conditionalFormatting>
  <conditionalFormatting sqref="D5">
    <cfRule type="expression" dxfId="25251" priority="1224">
      <formula>$F20="Vencida"</formula>
    </cfRule>
    <cfRule type="expression" dxfId="25250" priority="1225">
      <formula>$F20="Cancelada"</formula>
    </cfRule>
    <cfRule type="expression" dxfId="25249" priority="1226">
      <formula>$F20="Pausada"</formula>
    </cfRule>
    <cfRule type="expression" dxfId="25248" priority="1227">
      <formula>$F20="Para hoy"</formula>
    </cfRule>
    <cfRule type="expression" dxfId="25247" priority="1228">
      <formula>$F20="En curso"</formula>
    </cfRule>
    <cfRule type="expression" dxfId="25246" priority="1229">
      <formula>$F20="Completada"</formula>
    </cfRule>
    <cfRule type="expression" dxfId="25245" priority="1230">
      <formula>(#REF!=0)*(#REF!&lt;&gt;"")*(LEN(#REF!)=0)*(($F20="")+($F20="En curso"))</formula>
    </cfRule>
    <cfRule type="expression" dxfId="25244" priority="1231">
      <formula>(#REF!&lt;0)*(LEN(#REF!)=0)*(($F20="")+($F20="En curso"))</formula>
    </cfRule>
    <cfRule type="expression" dxfId="25243" priority="1232">
      <formula>#REF!="Vencida"</formula>
    </cfRule>
    <cfRule type="expression" dxfId="25242" priority="1233">
      <formula>#REF!="Cancelada"</formula>
    </cfRule>
    <cfRule type="expression" dxfId="25241" priority="1234">
      <formula>#REF!="Pausada"</formula>
    </cfRule>
    <cfRule type="expression" dxfId="25240" priority="1235">
      <formula>#REF!="Para hoy"</formula>
    </cfRule>
    <cfRule type="expression" dxfId="25239" priority="1236">
      <formula>#REF!="En curso"</formula>
    </cfRule>
    <cfRule type="expression" dxfId="25238" priority="1237">
      <formula>#REF!="Completada"</formula>
    </cfRule>
    <cfRule type="expression" dxfId="25237" priority="1238">
      <formula>(#REF!=0)*(#REF!&lt;&gt;"")*(LEN(#REF!)=0)*((#REF!="")+(#REF!="En curso"))</formula>
    </cfRule>
    <cfRule type="expression" dxfId="25236" priority="1239">
      <formula>(#REF!&lt;0)*(LEN(#REF!)=0)*((#REF!="")+(#REF!="En curso"))</formula>
    </cfRule>
  </conditionalFormatting>
  <conditionalFormatting sqref="D6">
    <cfRule type="expression" dxfId="25235" priority="1240">
      <formula>$F21="Vencida"</formula>
    </cfRule>
    <cfRule type="expression" dxfId="25234" priority="1241">
      <formula>$F21="Cancelada"</formula>
    </cfRule>
    <cfRule type="expression" dxfId="25233" priority="1242">
      <formula>$F21="Pausada"</formula>
    </cfRule>
    <cfRule type="expression" dxfId="25232" priority="1243">
      <formula>$F21="Para hoy"</formula>
    </cfRule>
    <cfRule type="expression" dxfId="25231" priority="1244">
      <formula>$F21="En curso"</formula>
    </cfRule>
    <cfRule type="expression" dxfId="25230" priority="1245">
      <formula>$F21="Completada"</formula>
    </cfRule>
    <cfRule type="expression" dxfId="25229" priority="1246">
      <formula>(#REF!=0)*(#REF!&lt;&gt;"")*(LEN(#REF!)=0)*(($F21="")+($F21="En curso"))</formula>
    </cfRule>
    <cfRule type="expression" dxfId="25228" priority="1247">
      <formula>(#REF!&lt;0)*(LEN(#REF!)=0)*(($F21="")+($F21="En curso"))</formula>
    </cfRule>
    <cfRule type="expression" dxfId="25227" priority="1248">
      <formula>$F17="Vencida"</formula>
    </cfRule>
    <cfRule type="expression" dxfId="25226" priority="1249">
      <formula>$F17="Cancelada"</formula>
    </cfRule>
    <cfRule type="expression" dxfId="25225" priority="1250">
      <formula>$F17="Pausada"</formula>
    </cfRule>
    <cfRule type="expression" dxfId="25224" priority="1251">
      <formula>$F17="Para hoy"</formula>
    </cfRule>
    <cfRule type="expression" dxfId="25223" priority="1252">
      <formula>$F17="En curso"</formula>
    </cfRule>
    <cfRule type="expression" dxfId="25222" priority="1253">
      <formula>$F17="Completada"</formula>
    </cfRule>
    <cfRule type="expression" dxfId="25221" priority="1254">
      <formula>(#REF!=0)*(#REF!&lt;&gt;"")*(LEN(#REF!)=0)*(($F17="")+($F17="En curso"))</formula>
    </cfRule>
    <cfRule type="expression" dxfId="25220" priority="1255">
      <formula>(#REF!&lt;0)*(LEN(#REF!)=0)*(($F17="")+($F17="En curso"))</formula>
    </cfRule>
  </conditionalFormatting>
  <conditionalFormatting sqref="D6">
    <cfRule type="expression" dxfId="25219" priority="1256">
      <formula>#REF!="Vencida"</formula>
    </cfRule>
    <cfRule type="expression" dxfId="25218" priority="1257">
      <formula>#REF!="Cancelada"</formula>
    </cfRule>
    <cfRule type="expression" dxfId="25217" priority="1258">
      <formula>#REF!="Pausada"</formula>
    </cfRule>
    <cfRule type="expression" dxfId="25216" priority="1259">
      <formula>#REF!="Para hoy"</formula>
    </cfRule>
    <cfRule type="expression" dxfId="25215" priority="1260">
      <formula>#REF!="En curso"</formula>
    </cfRule>
    <cfRule type="expression" dxfId="25214" priority="1261">
      <formula>#REF!="Completada"</formula>
    </cfRule>
  </conditionalFormatting>
  <conditionalFormatting sqref="D7:D8">
    <cfRule type="expression" dxfId="25213" priority="1262">
      <formula>$F17="Vencida"</formula>
    </cfRule>
    <cfRule type="expression" dxfId="25212" priority="1263">
      <formula>$F17="Cancelada"</formula>
    </cfRule>
    <cfRule type="expression" dxfId="25211" priority="1264">
      <formula>$F17="Pausada"</formula>
    </cfRule>
    <cfRule type="expression" dxfId="25210" priority="1265">
      <formula>$F17="Para hoy"</formula>
    </cfRule>
    <cfRule type="expression" dxfId="25209" priority="1266">
      <formula>$F17="En curso"</formula>
    </cfRule>
    <cfRule type="expression" dxfId="25208" priority="1267">
      <formula>$F17="Completada"</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4 B37:B38 B27:B35 B46:B47 B25 B4:B8 B17" xr:uid="{F5868F09-015A-412A-9E66-8B154CFBF11B}">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28 F30:F37 F24:F26 F48 F4:F10 F15:F18" xr:uid="{5218A5CB-A42B-4368-81E3-90984A0DC908}">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8:E52 E24:E36 E44:E45 E11 E4:E9 E15 E17:E19" xr:uid="{D25755C0-6BE1-4AC7-8B39-7B3CFD903F01}"/>
    <dataValidation type="list" errorStyle="warning" allowBlank="1" showInputMessage="1" showErrorMessage="1" error="Seleccione un estado de la lista. Seleccione CANCELAR, presione ALT+FLECHA ABAJO para mostrar las opciones y, después, FLECHA ABAJO y ENTRAR para realizar la selección." sqref="F49:F51 F29 F19 F27 F44:F47" xr:uid="{1E7DE03F-C1B6-4726-B5F1-5AA4A671B9BB}">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48:C51 C24:C36 C44:C45 C4:C10 C15:C19" xr:uid="{6493C13B-C0EB-42BD-B505-205BEEE4801E}">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6 B48:B52 B18:B19 B26 B45 B24 B15:B16" xr:uid="{E524A431-472B-46DE-9067-D29053E3E822}">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3:E13 B22:E22 B42:E42" xr:uid="{0362C3BF-FD83-4901-991B-B5F8E619C988}"/>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3 A22 A42" xr:uid="{82258B00-2F14-4951-92D0-467CE10C70AD}"/>
    <dataValidation allowBlank="1" showInputMessage="1" showErrorMessage="1" prompt="Seleccione el estado en esta columna, debajo de este encabezado. Presione ALT+FLECHA ABAJO para mostrar las opciones y, después, FLECHA ABAJO y ENTRAR para realizar la selección." sqref="F3 F29 F14 F19 F27 F43:F47 F49:F51 F23" xr:uid="{AE908256-E2D8-43AB-A1EA-03B5B72B0113}"/>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4:E14 B23:E23 B43:E43 C49:D51 D49:D52 C18:D19 C29" xr:uid="{A4B80131-B96D-47D9-80E8-422E519450AD}"/>
    <dataValidation allowBlank="1" showInputMessage="1" showErrorMessage="1" prompt="Escriba las notas en esta columna, debajo de este encabezado." sqref="G3:G4 G27:G36 G49:G51 G14 G23 G43:G47 G7:G8 G16:G19" xr:uid="{472EF06E-D82F-4C7E-A529-E29D073087F0}"/>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60BA-09FD-4253-B9ED-412775344805}">
  <sheetPr>
    <tabColor theme="4"/>
    <pageSetUpPr autoPageBreaks="0" fitToPage="1"/>
  </sheetPr>
  <dimension ref="A1:Q68"/>
  <sheetViews>
    <sheetView showGridLines="0" topLeftCell="B13" zoomScale="90" zoomScaleNormal="90" workbookViewId="0">
      <selection activeCell="F41" sqref="F41"/>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269</v>
      </c>
      <c r="C1" s="430"/>
      <c r="D1" s="430"/>
      <c r="E1" s="430"/>
      <c r="F1" s="425"/>
      <c r="G1" s="425"/>
      <c r="H1" s="425"/>
      <c r="I1" s="425"/>
      <c r="J1" s="425"/>
      <c r="K1" s="425"/>
      <c r="L1" s="425"/>
      <c r="M1" s="425"/>
      <c r="N1" s="425"/>
      <c r="O1" s="425"/>
      <c r="P1" s="425"/>
      <c r="Q1" s="425"/>
    </row>
    <row r="2" spans="1:17" s="14" customFormat="1" ht="34.5">
      <c r="A2" s="12"/>
      <c r="B2" s="431" t="s">
        <v>270</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3" customFormat="1" ht="16.899999999999999" customHeight="1">
      <c r="A4" s="158"/>
      <c r="B4" s="159"/>
      <c r="C4" s="160"/>
      <c r="D4" s="161" t="s">
        <v>122</v>
      </c>
      <c r="E4" s="160"/>
      <c r="F4" s="161"/>
      <c r="G4" s="162"/>
      <c r="H4" s="158"/>
      <c r="I4" s="161"/>
      <c r="J4" s="158"/>
      <c r="K4" s="158"/>
      <c r="L4" s="158"/>
      <c r="M4" s="158"/>
      <c r="N4" s="158"/>
      <c r="O4" s="158"/>
      <c r="P4" s="158"/>
      <c r="Q4" s="158"/>
    </row>
    <row r="5" spans="1:17" s="163" customFormat="1">
      <c r="A5" s="158"/>
      <c r="B5" s="159"/>
      <c r="C5" s="160"/>
      <c r="D5" s="161" t="s">
        <v>124</v>
      </c>
      <c r="E5" s="160">
        <v>4.7</v>
      </c>
      <c r="F5" s="161"/>
      <c r="G5" s="164"/>
      <c r="H5" s="158"/>
      <c r="I5" s="161"/>
      <c r="J5" s="158"/>
      <c r="K5" s="158"/>
      <c r="L5" s="158"/>
      <c r="M5" s="158"/>
      <c r="N5" s="158"/>
      <c r="O5" s="158"/>
      <c r="P5" s="158"/>
      <c r="Q5" s="158"/>
    </row>
    <row r="6" spans="1:17" s="163" customFormat="1" ht="30" customHeight="1">
      <c r="A6" s="158"/>
      <c r="B6" s="159"/>
      <c r="C6" s="160"/>
      <c r="D6" s="161" t="s">
        <v>161</v>
      </c>
      <c r="E6" s="160"/>
      <c r="F6" s="161"/>
      <c r="G6" s="166"/>
      <c r="H6" s="158"/>
      <c r="I6" s="161"/>
      <c r="J6" s="158"/>
      <c r="K6" s="158"/>
      <c r="L6" s="158"/>
      <c r="M6" s="158"/>
      <c r="N6" s="158"/>
      <c r="O6" s="158"/>
      <c r="P6" s="158"/>
      <c r="Q6" s="158"/>
    </row>
    <row r="7" spans="1:17" s="163" customFormat="1">
      <c r="A7" s="158"/>
      <c r="B7" s="159"/>
      <c r="C7" s="160"/>
      <c r="D7" s="161"/>
      <c r="E7" s="160"/>
      <c r="F7" s="161"/>
      <c r="G7" s="162"/>
      <c r="H7" s="158"/>
      <c r="I7" s="161"/>
      <c r="J7" s="158"/>
      <c r="K7" s="158"/>
      <c r="L7" s="158"/>
      <c r="M7" s="158"/>
      <c r="N7" s="158"/>
      <c r="O7" s="158"/>
      <c r="P7" s="158"/>
      <c r="Q7" s="158"/>
    </row>
    <row r="8" spans="1:17" s="163" customFormat="1" ht="13.9" customHeight="1">
      <c r="A8" s="158"/>
      <c r="B8" s="159"/>
      <c r="C8" s="160"/>
      <c r="D8" s="161"/>
      <c r="E8" s="160"/>
      <c r="F8" s="161"/>
      <c r="G8" s="162"/>
      <c r="H8" s="158"/>
      <c r="I8" s="161"/>
      <c r="J8" s="158"/>
      <c r="K8" s="158"/>
      <c r="L8" s="158"/>
      <c r="M8" s="158"/>
      <c r="N8" s="158"/>
      <c r="O8" s="158"/>
      <c r="P8" s="158"/>
      <c r="Q8" s="158"/>
    </row>
    <row r="9" spans="1:17" s="172" customFormat="1">
      <c r="B9" s="173"/>
      <c r="C9" s="174"/>
      <c r="E9" s="174"/>
      <c r="G9" s="175"/>
    </row>
    <row r="10" spans="1:17" s="121" customFormat="1">
      <c r="A10" s="114"/>
      <c r="B10" s="114"/>
      <c r="C10" s="165"/>
      <c r="D10" s="119"/>
      <c r="E10" s="114"/>
      <c r="F10" s="119" t="s">
        <v>72</v>
      </c>
      <c r="G10" s="114"/>
      <c r="H10" s="114"/>
      <c r="I10" s="114"/>
      <c r="J10" s="114"/>
      <c r="K10" s="114"/>
      <c r="L10" s="114"/>
      <c r="M10" s="114"/>
      <c r="N10" s="114"/>
      <c r="O10" s="114"/>
      <c r="P10" s="114"/>
      <c r="Q10" s="114"/>
    </row>
    <row r="11" spans="1:17">
      <c r="A11" s="25"/>
      <c r="B11" s="25"/>
      <c r="C11" s="25"/>
      <c r="D11"/>
      <c r="E11" s="15">
        <f>SUM(E4:E10)</f>
        <v>4.7</v>
      </c>
      <c r="F11"/>
      <c r="G11" s="25"/>
      <c r="H11" s="25"/>
      <c r="I11" s="25"/>
      <c r="J11" s="25"/>
      <c r="K11" s="25"/>
      <c r="L11" s="25"/>
      <c r="M11" s="25"/>
      <c r="N11" s="25"/>
      <c r="O11" s="25"/>
      <c r="P11" s="25"/>
      <c r="Q11" s="25"/>
    </row>
    <row r="12" spans="1:17">
      <c r="A12" s="25"/>
      <c r="B12" s="25"/>
      <c r="C12" s="25"/>
      <c r="D12" s="25"/>
      <c r="E12" s="25"/>
      <c r="F12" s="25"/>
      <c r="G12" s="25"/>
      <c r="H12" s="25"/>
      <c r="I12" s="25"/>
      <c r="J12" s="25"/>
      <c r="K12" s="25"/>
      <c r="L12" s="25"/>
      <c r="M12" s="25"/>
      <c r="N12" s="25"/>
      <c r="O12" s="25"/>
      <c r="P12" s="25"/>
      <c r="Q12" s="25"/>
    </row>
    <row r="13" spans="1:17" s="14" customFormat="1" ht="34.5">
      <c r="A13" s="12"/>
      <c r="B13" s="431" t="s">
        <v>271</v>
      </c>
      <c r="C13" s="431"/>
      <c r="D13" s="431"/>
      <c r="E13" s="431"/>
      <c r="F13" s="13"/>
      <c r="G13" s="13"/>
      <c r="H13" s="13"/>
      <c r="I13" s="13"/>
      <c r="J13" s="13"/>
      <c r="K13" s="13"/>
    </row>
    <row r="14" spans="1:17" s="1" customFormat="1">
      <c r="A14" s="23"/>
      <c r="B14" s="148" t="s">
        <v>4</v>
      </c>
      <c r="C14" s="149" t="s">
        <v>5</v>
      </c>
      <c r="D14" s="149" t="s">
        <v>6</v>
      </c>
      <c r="E14" s="149" t="s">
        <v>7</v>
      </c>
      <c r="F14" s="150" t="s">
        <v>8</v>
      </c>
      <c r="G14" s="151" t="s">
        <v>9</v>
      </c>
      <c r="H14" s="23"/>
      <c r="I14" s="23"/>
      <c r="J14" s="23"/>
      <c r="K14" s="23"/>
      <c r="L14" s="23"/>
      <c r="M14" s="23"/>
      <c r="N14" s="23"/>
      <c r="O14" s="23"/>
      <c r="P14" s="23"/>
      <c r="Q14" s="23"/>
    </row>
    <row r="15" spans="1:17" s="161" customFormat="1" ht="25.7" customHeight="1">
      <c r="B15" s="159"/>
      <c r="C15" s="160"/>
      <c r="D15" s="161" t="s">
        <v>221</v>
      </c>
      <c r="E15" s="160">
        <v>5.3</v>
      </c>
      <c r="G15" s="162"/>
    </row>
    <row r="16" spans="1:17" s="163" customFormat="1">
      <c r="A16" s="158"/>
      <c r="B16" s="159"/>
      <c r="C16" s="160"/>
      <c r="D16" s="182" t="s">
        <v>226</v>
      </c>
      <c r="E16" s="160">
        <v>6</v>
      </c>
      <c r="F16" s="161"/>
      <c r="G16" s="162"/>
      <c r="H16" s="158"/>
      <c r="I16" s="158"/>
      <c r="J16" s="158"/>
      <c r="K16" s="158"/>
      <c r="L16" s="158"/>
      <c r="M16" s="158"/>
      <c r="N16" s="158"/>
      <c r="O16" s="158"/>
      <c r="P16" s="158"/>
      <c r="Q16" s="158"/>
    </row>
    <row r="17" spans="1:17" s="163" customFormat="1">
      <c r="A17" s="158"/>
      <c r="B17" s="159"/>
      <c r="C17" s="160"/>
      <c r="D17" s="161" t="s">
        <v>228</v>
      </c>
      <c r="E17" s="160">
        <v>2</v>
      </c>
      <c r="F17" s="161"/>
      <c r="G17" s="162"/>
      <c r="H17" s="158"/>
      <c r="I17" s="158"/>
      <c r="J17" s="158"/>
      <c r="K17" s="158"/>
      <c r="L17" s="158"/>
      <c r="M17" s="158"/>
      <c r="N17" s="158"/>
      <c r="O17" s="158"/>
      <c r="P17" s="158"/>
      <c r="Q17" s="158"/>
    </row>
    <row r="18" spans="1:17" s="163" customFormat="1">
      <c r="A18" s="158"/>
      <c r="B18" s="159"/>
      <c r="C18" s="160"/>
      <c r="D18" s="161" t="s">
        <v>229</v>
      </c>
      <c r="E18" s="160">
        <v>2.2999999999999998</v>
      </c>
      <c r="F18" s="161"/>
      <c r="G18" s="162"/>
      <c r="H18" s="158"/>
      <c r="I18" s="158"/>
      <c r="J18" s="158"/>
      <c r="K18" s="158"/>
      <c r="L18" s="158"/>
      <c r="M18" s="158"/>
      <c r="N18" s="158"/>
      <c r="O18" s="158"/>
      <c r="P18" s="158"/>
      <c r="Q18" s="158"/>
    </row>
    <row r="19" spans="1:17" s="163" customFormat="1">
      <c r="A19" s="158"/>
      <c r="B19" s="159"/>
      <c r="C19" s="160"/>
      <c r="D19" s="161" t="s">
        <v>230</v>
      </c>
      <c r="E19" s="160">
        <v>6</v>
      </c>
      <c r="F19" s="161"/>
      <c r="G19" s="162"/>
      <c r="H19" s="158"/>
      <c r="I19" s="158"/>
      <c r="J19" s="158"/>
      <c r="K19" s="158"/>
      <c r="L19" s="158"/>
      <c r="M19" s="158"/>
      <c r="N19" s="158"/>
      <c r="O19" s="158"/>
      <c r="P19" s="158"/>
      <c r="Q19" s="158"/>
    </row>
    <row r="20" spans="1:17">
      <c r="A20" s="25"/>
      <c r="B20"/>
      <c r="C20"/>
      <c r="D20"/>
      <c r="E20" s="18">
        <f>SUBTOTAL(109,Lista311151923273135394347[Estimación])</f>
        <v>21.6</v>
      </c>
      <c r="F20">
        <f>SUBTOTAL(109,Lista311151923273135394347[ESTADO])</f>
        <v>0</v>
      </c>
      <c r="G20"/>
      <c r="H20" s="25"/>
      <c r="I20" s="25"/>
      <c r="J20" s="25"/>
      <c r="K20" s="25"/>
      <c r="L20" s="25"/>
      <c r="M20" s="25"/>
      <c r="N20" s="25"/>
      <c r="O20" s="25"/>
      <c r="P20" s="25"/>
      <c r="Q20" s="25"/>
    </row>
    <row r="22" spans="1:17" s="14" customFormat="1" ht="34.5">
      <c r="A22" s="12"/>
      <c r="B22" s="431" t="s">
        <v>272</v>
      </c>
      <c r="C22" s="431"/>
      <c r="D22" s="431"/>
      <c r="E22" s="431"/>
      <c r="F22" s="13"/>
      <c r="G22" s="13"/>
      <c r="H22" s="13"/>
      <c r="I22" s="13"/>
      <c r="J22" s="13"/>
      <c r="K22" s="13"/>
    </row>
    <row r="23" spans="1:17" s="1" customFormat="1">
      <c r="A23" s="23"/>
      <c r="B23" s="148" t="s">
        <v>4</v>
      </c>
      <c r="C23" s="149" t="s">
        <v>5</v>
      </c>
      <c r="D23" s="149" t="s">
        <v>6</v>
      </c>
      <c r="E23" s="149" t="s">
        <v>7</v>
      </c>
      <c r="F23" s="150" t="s">
        <v>8</v>
      </c>
      <c r="G23" s="151" t="s">
        <v>9</v>
      </c>
      <c r="H23" s="23"/>
      <c r="I23" s="23"/>
      <c r="J23" s="23"/>
      <c r="K23" s="23"/>
      <c r="L23" s="23"/>
      <c r="M23" s="23"/>
      <c r="N23" s="23"/>
      <c r="O23" s="23"/>
      <c r="P23" s="23"/>
      <c r="Q23" s="23"/>
    </row>
    <row r="24" spans="1:17" s="169" customFormat="1">
      <c r="A24" s="167"/>
      <c r="B24" s="16"/>
      <c r="C24" s="10"/>
      <c r="D24" t="s">
        <v>254</v>
      </c>
      <c r="E24" s="152">
        <v>2</v>
      </c>
      <c r="F24"/>
      <c r="G24" s="17" t="s">
        <v>255</v>
      </c>
      <c r="H24" s="167"/>
      <c r="I24" s="167"/>
      <c r="J24" s="167"/>
      <c r="K24" s="167"/>
      <c r="L24" s="167"/>
      <c r="M24" s="167"/>
      <c r="N24" s="167"/>
      <c r="O24" s="167"/>
      <c r="P24" s="167"/>
      <c r="Q24" s="167"/>
    </row>
    <row r="25" spans="1:17" s="95" customFormat="1">
      <c r="A25" s="72"/>
      <c r="B25" s="58"/>
      <c r="C25" s="55"/>
      <c r="D25" s="55" t="s">
        <v>263</v>
      </c>
      <c r="E25" s="135">
        <v>6</v>
      </c>
      <c r="F25" s="55"/>
      <c r="G25" s="56"/>
      <c r="H25" s="72"/>
      <c r="I25" s="72"/>
      <c r="J25" s="72"/>
      <c r="K25" s="72"/>
      <c r="L25" s="72"/>
      <c r="M25" s="72"/>
      <c r="N25" s="72"/>
      <c r="O25" s="72"/>
      <c r="P25" s="72"/>
      <c r="Q25" s="72"/>
    </row>
    <row r="26" spans="1:17" s="169" customFormat="1">
      <c r="A26" s="167"/>
      <c r="B26" s="168"/>
      <c r="C26" s="43"/>
      <c r="D26" s="44" t="s">
        <v>268</v>
      </c>
      <c r="E26" s="176">
        <v>5.5</v>
      </c>
      <c r="F26" s="44"/>
      <c r="G26" s="51"/>
      <c r="H26" s="167"/>
      <c r="I26" s="167"/>
      <c r="J26" s="167"/>
      <c r="K26" s="167"/>
      <c r="L26" s="167"/>
      <c r="M26" s="167"/>
      <c r="N26" s="167"/>
      <c r="O26" s="167"/>
      <c r="P26" s="167"/>
      <c r="Q26" s="167"/>
    </row>
    <row r="27" spans="1:17" s="95" customFormat="1">
      <c r="A27" s="72"/>
      <c r="B27" s="58"/>
      <c r="C27" s="54"/>
      <c r="D27" s="55" t="s">
        <v>273</v>
      </c>
      <c r="E27" s="135">
        <v>5</v>
      </c>
      <c r="F27" s="55"/>
      <c r="G27" s="57"/>
      <c r="H27" s="72"/>
      <c r="I27" s="72"/>
      <c r="J27" s="72"/>
      <c r="K27" s="72"/>
      <c r="L27" s="72"/>
      <c r="M27" s="72"/>
      <c r="N27" s="72"/>
      <c r="O27" s="72"/>
      <c r="P27" s="72"/>
      <c r="Q27" s="72"/>
    </row>
    <row r="28" spans="1:17" s="169" customFormat="1">
      <c r="A28" s="167"/>
      <c r="B28" s="168"/>
      <c r="C28" s="43"/>
      <c r="D28" s="44" t="s">
        <v>274</v>
      </c>
      <c r="E28" s="176"/>
      <c r="F28" s="44"/>
      <c r="G28" s="50"/>
      <c r="H28" s="167"/>
      <c r="I28" s="167"/>
      <c r="J28" s="167"/>
      <c r="K28" s="167"/>
      <c r="L28" s="167"/>
      <c r="M28" s="167"/>
      <c r="N28" s="167"/>
      <c r="O28" s="167"/>
      <c r="P28" s="167"/>
      <c r="Q28" s="167"/>
    </row>
    <row r="29" spans="1:17" s="163" customFormat="1">
      <c r="A29" s="158"/>
      <c r="B29" s="159"/>
      <c r="C29" s="160"/>
      <c r="D29" s="161" t="s">
        <v>275</v>
      </c>
      <c r="E29" s="194">
        <v>7.5</v>
      </c>
      <c r="F29" s="161"/>
      <c r="G29" s="162"/>
      <c r="H29" s="158"/>
      <c r="I29" s="158"/>
      <c r="J29" s="158"/>
      <c r="K29" s="158"/>
      <c r="L29" s="158"/>
      <c r="M29" s="158"/>
      <c r="N29" s="158"/>
      <c r="O29" s="158"/>
      <c r="P29" s="158"/>
      <c r="Q29" s="158"/>
    </row>
    <row r="30" spans="1:17" s="163" customFormat="1">
      <c r="A30" s="158"/>
      <c r="B30" s="159"/>
      <c r="C30" s="160"/>
      <c r="D30" s="161" t="s">
        <v>276</v>
      </c>
      <c r="E30" s="194">
        <v>10</v>
      </c>
      <c r="F30" s="161"/>
      <c r="G30" s="162"/>
      <c r="H30" s="158"/>
      <c r="I30" s="158"/>
      <c r="J30" s="158"/>
      <c r="K30" s="158"/>
      <c r="L30" s="158"/>
      <c r="M30" s="158"/>
      <c r="N30" s="158"/>
      <c r="O30" s="158"/>
      <c r="P30" s="158"/>
      <c r="Q30" s="158"/>
    </row>
    <row r="31" spans="1:17" s="163" customFormat="1">
      <c r="A31" s="158"/>
      <c r="B31" s="159"/>
      <c r="C31" s="160"/>
      <c r="D31" s="161" t="s">
        <v>277</v>
      </c>
      <c r="E31" s="194">
        <v>12</v>
      </c>
      <c r="F31" s="161"/>
      <c r="G31" s="162"/>
      <c r="H31" s="158"/>
      <c r="I31" s="158"/>
      <c r="J31" s="158"/>
      <c r="K31" s="158"/>
      <c r="L31" s="158"/>
      <c r="M31" s="158"/>
      <c r="N31" s="158"/>
      <c r="O31" s="158"/>
      <c r="P31" s="158"/>
      <c r="Q31" s="158"/>
    </row>
    <row r="32" spans="1:17" s="169" customFormat="1">
      <c r="A32" s="167"/>
      <c r="B32" s="168"/>
      <c r="C32" s="43"/>
      <c r="D32" s="44" t="s">
        <v>278</v>
      </c>
      <c r="E32" s="176" t="s">
        <v>279</v>
      </c>
      <c r="F32" s="44"/>
      <c r="G32" s="50"/>
      <c r="H32" s="167"/>
      <c r="I32" s="167"/>
      <c r="J32" s="167"/>
      <c r="K32" s="167"/>
      <c r="L32" s="167"/>
      <c r="M32" s="167"/>
      <c r="N32" s="167"/>
      <c r="O32" s="167"/>
      <c r="P32" s="167"/>
      <c r="Q32" s="167"/>
    </row>
    <row r="33" spans="1:17" s="44" customFormat="1">
      <c r="B33" s="168"/>
      <c r="C33" s="43"/>
      <c r="D33" s="44" t="s">
        <v>280</v>
      </c>
      <c r="E33" s="176">
        <v>0.5</v>
      </c>
      <c r="G33" s="50"/>
    </row>
    <row r="34" spans="1:17" s="169" customFormat="1">
      <c r="A34" s="167"/>
      <c r="B34" s="168"/>
      <c r="C34" s="43"/>
      <c r="D34" s="44" t="s">
        <v>281</v>
      </c>
      <c r="E34" s="176">
        <v>3.5</v>
      </c>
      <c r="F34" s="44"/>
      <c r="G34" s="50"/>
      <c r="H34" s="167"/>
      <c r="I34" s="167"/>
      <c r="J34" s="167"/>
      <c r="K34" s="167"/>
      <c r="L34" s="167"/>
      <c r="M34" s="167"/>
      <c r="N34" s="167"/>
      <c r="O34" s="167"/>
      <c r="P34" s="167"/>
      <c r="Q34" s="167"/>
    </row>
    <row r="35" spans="1:17" s="169" customFormat="1">
      <c r="A35" s="167"/>
      <c r="B35" s="168"/>
      <c r="C35" s="43"/>
      <c r="D35" s="44" t="s">
        <v>282</v>
      </c>
      <c r="E35" s="176">
        <v>0.5</v>
      </c>
      <c r="F35" s="44"/>
      <c r="G35" s="50"/>
      <c r="H35" s="167"/>
      <c r="I35" s="167"/>
      <c r="J35" s="167"/>
      <c r="K35" s="167"/>
      <c r="L35" s="167"/>
      <c r="M35" s="167"/>
      <c r="N35" s="167"/>
      <c r="O35" s="167"/>
      <c r="P35" s="167"/>
      <c r="Q35" s="167"/>
    </row>
    <row r="36" spans="1:17" s="169" customFormat="1">
      <c r="A36" s="167"/>
      <c r="B36" s="168"/>
      <c r="C36" s="43"/>
      <c r="D36" s="44" t="s">
        <v>283</v>
      </c>
      <c r="E36" s="176">
        <v>7</v>
      </c>
      <c r="F36" s="44"/>
      <c r="G36" s="50"/>
      <c r="H36" s="167"/>
      <c r="I36" s="167"/>
      <c r="J36" s="167"/>
      <c r="K36" s="167"/>
      <c r="L36" s="167"/>
      <c r="M36" s="167"/>
      <c r="N36" s="167"/>
      <c r="O36" s="167"/>
      <c r="P36" s="167"/>
      <c r="Q36" s="167"/>
    </row>
    <row r="37" spans="1:17" s="169" customFormat="1">
      <c r="A37" s="167"/>
      <c r="B37" s="168"/>
      <c r="C37" s="167"/>
      <c r="D37" s="167" t="s">
        <v>284</v>
      </c>
      <c r="E37" s="176">
        <v>5.5</v>
      </c>
      <c r="F37" s="44"/>
      <c r="G37" s="50"/>
      <c r="H37" s="167"/>
      <c r="I37" s="167"/>
      <c r="J37" s="167"/>
      <c r="K37" s="167"/>
      <c r="L37" s="167"/>
      <c r="M37" s="167"/>
      <c r="N37" s="167"/>
      <c r="O37" s="167"/>
      <c r="P37" s="167"/>
      <c r="Q37" s="167"/>
    </row>
    <row r="38" spans="1:17" s="163" customFormat="1">
      <c r="A38" s="158"/>
      <c r="B38" s="159"/>
      <c r="C38" s="158"/>
      <c r="D38" s="158" t="s">
        <v>285</v>
      </c>
      <c r="E38" s="194">
        <v>8</v>
      </c>
      <c r="F38" s="161"/>
      <c r="G38" s="162"/>
      <c r="H38" s="158"/>
      <c r="I38" s="158"/>
      <c r="J38" s="158"/>
      <c r="K38" s="158"/>
      <c r="L38" s="158"/>
      <c r="M38" s="158"/>
      <c r="N38" s="158"/>
      <c r="O38" s="158"/>
      <c r="P38" s="158"/>
      <c r="Q38" s="158"/>
    </row>
    <row r="39" spans="1:17" s="169" customFormat="1">
      <c r="A39" s="167"/>
      <c r="B39" s="180"/>
      <c r="C39" s="189"/>
      <c r="D39" s="189" t="s">
        <v>286</v>
      </c>
      <c r="E39" s="190">
        <v>2</v>
      </c>
      <c r="F39" s="191"/>
      <c r="G39" s="192"/>
      <c r="H39" s="167"/>
      <c r="I39" s="167"/>
      <c r="J39" s="167"/>
      <c r="K39" s="167"/>
      <c r="L39" s="167"/>
      <c r="M39" s="167"/>
      <c r="N39" s="167"/>
      <c r="O39" s="167"/>
      <c r="P39" s="167"/>
      <c r="Q39" s="167"/>
    </row>
    <row r="40" spans="1:17">
      <c r="A40" s="25"/>
      <c r="B40"/>
      <c r="C40"/>
      <c r="D40"/>
      <c r="E40" s="18">
        <f>SUBTOTAL(109,Lista3412162024283236404448[Estimación])</f>
        <v>75</v>
      </c>
      <c r="F40" s="193">
        <f>E25+E27</f>
        <v>11</v>
      </c>
      <c r="G40"/>
      <c r="H40" s="25"/>
      <c r="I40" s="25"/>
      <c r="J40" s="25"/>
      <c r="K40" s="25"/>
      <c r="L40" s="25"/>
      <c r="M40" s="25"/>
      <c r="N40" s="25"/>
      <c r="O40" s="25"/>
      <c r="P40" s="25"/>
      <c r="Q40" s="25"/>
    </row>
    <row r="41" spans="1:17">
      <c r="A41" s="25"/>
      <c r="B41" s="25"/>
      <c r="C41" s="25"/>
      <c r="D41" s="25"/>
      <c r="E41" s="195">
        <f>E30+E33+E35</f>
        <v>11</v>
      </c>
      <c r="F41" s="25"/>
      <c r="G41" s="25"/>
      <c r="H41" s="25"/>
      <c r="I41" s="25"/>
      <c r="J41" s="25"/>
      <c r="K41" s="25"/>
      <c r="L41" s="25"/>
      <c r="M41" s="25"/>
      <c r="N41" s="25"/>
      <c r="O41" s="25"/>
      <c r="P41" s="25"/>
      <c r="Q41" s="25"/>
    </row>
    <row r="42" spans="1:17" s="14" customFormat="1" ht="34.5">
      <c r="A42" s="12"/>
      <c r="B42" s="431" t="s">
        <v>287</v>
      </c>
      <c r="C42" s="431"/>
      <c r="D42" s="431"/>
      <c r="E42" s="431"/>
      <c r="F42" s="13"/>
      <c r="G42" s="13"/>
      <c r="H42" s="13"/>
      <c r="I42" s="13"/>
      <c r="J42" s="13"/>
      <c r="K42" s="13"/>
    </row>
    <row r="43" spans="1:17" s="1" customFormat="1">
      <c r="A43" s="23"/>
      <c r="B43" s="148" t="s">
        <v>4</v>
      </c>
      <c r="C43" s="149" t="s">
        <v>5</v>
      </c>
      <c r="D43" s="149" t="s">
        <v>6</v>
      </c>
      <c r="E43" s="149" t="s">
        <v>7</v>
      </c>
      <c r="F43" s="150" t="s">
        <v>8</v>
      </c>
      <c r="G43" s="151" t="s">
        <v>9</v>
      </c>
      <c r="H43" s="23"/>
      <c r="I43" s="23"/>
      <c r="J43" s="23"/>
      <c r="K43" s="23"/>
      <c r="L43" s="23"/>
      <c r="M43" s="23"/>
      <c r="N43" s="23"/>
      <c r="O43" s="23"/>
      <c r="P43" s="23"/>
      <c r="Q43" s="23"/>
    </row>
    <row r="44" spans="1:17" ht="17.649999999999999" customHeight="1">
      <c r="A44" s="25"/>
      <c r="B44" s="16"/>
      <c r="C44" s="10"/>
      <c r="D44" t="s">
        <v>288</v>
      </c>
      <c r="E44" s="152">
        <v>5</v>
      </c>
      <c r="F44"/>
      <c r="G44" s="17"/>
      <c r="H44" s="25"/>
      <c r="I44" s="25"/>
      <c r="J44" s="25"/>
      <c r="K44" s="25"/>
      <c r="L44" s="25"/>
      <c r="M44" s="25"/>
      <c r="N44" s="25"/>
      <c r="O44" s="25"/>
      <c r="P44" s="25"/>
      <c r="Q44" s="25"/>
    </row>
    <row r="45" spans="1:17" ht="17.649999999999999" customHeight="1">
      <c r="A45" s="25"/>
      <c r="B45" s="16"/>
      <c r="C45" s="10"/>
      <c r="D45"/>
      <c r="E45" s="152"/>
      <c r="F45"/>
      <c r="G45" s="17"/>
      <c r="H45" s="25"/>
      <c r="I45" s="25"/>
      <c r="J45" s="25"/>
      <c r="K45" s="25"/>
      <c r="L45" s="25"/>
      <c r="M45" s="25"/>
      <c r="N45" s="25"/>
      <c r="O45" s="25"/>
      <c r="P45" s="25"/>
      <c r="Q45" s="25"/>
    </row>
    <row r="46" spans="1:17" customFormat="1" ht="17.649999999999999" customHeight="1">
      <c r="B46" s="16"/>
      <c r="E46" s="152"/>
      <c r="G46" s="17"/>
    </row>
    <row r="47" spans="1:17" customFormat="1" ht="17.649999999999999" customHeight="1">
      <c r="B47" s="16"/>
      <c r="E47" s="152"/>
      <c r="G47" s="17"/>
    </row>
    <row r="48" spans="1:17" customFormat="1" ht="17.649999999999999" customHeight="1">
      <c r="B48" s="16"/>
      <c r="E48" s="152"/>
      <c r="G48" s="38"/>
    </row>
    <row r="49" spans="1:17" customFormat="1" ht="17.649999999999999" customHeight="1">
      <c r="B49" s="16"/>
      <c r="C49" s="10"/>
      <c r="E49" s="152"/>
      <c r="G49" s="17"/>
    </row>
    <row r="50" spans="1:17" customFormat="1" ht="17.649999999999999" customHeight="1">
      <c r="B50" s="16"/>
      <c r="C50" s="10"/>
      <c r="E50" s="152"/>
      <c r="G50" s="17"/>
    </row>
    <row r="51" spans="1:17" customFormat="1" ht="17.649999999999999" customHeight="1">
      <c r="B51" s="16"/>
      <c r="C51" s="10"/>
      <c r="E51" s="152"/>
      <c r="G51" s="17"/>
    </row>
    <row r="52" spans="1:17" s="28" customFormat="1" ht="17.649999999999999" customHeight="1">
      <c r="B52" s="33"/>
      <c r="E52" s="185"/>
      <c r="G52" s="35"/>
    </row>
    <row r="53" spans="1:17" s="28" customFormat="1">
      <c r="B53" s="33"/>
      <c r="E53" s="185"/>
      <c r="G53" s="35"/>
    </row>
    <row r="54" spans="1:17" customFormat="1">
      <c r="B54" s="16"/>
      <c r="E54" s="152"/>
      <c r="G54" s="17"/>
    </row>
    <row r="55" spans="1:17" customFormat="1">
      <c r="B55" s="16"/>
      <c r="E55" s="152"/>
      <c r="G55" s="17"/>
    </row>
    <row r="56" spans="1:17" customFormat="1">
      <c r="B56" s="4"/>
      <c r="C56" s="6"/>
      <c r="D56" s="6"/>
      <c r="E56" s="184"/>
      <c r="F56" s="6"/>
      <c r="G56" s="11"/>
    </row>
    <row r="57" spans="1:17">
      <c r="A57" s="25"/>
      <c r="B57"/>
      <c r="C57"/>
      <c r="D57"/>
      <c r="E57" s="183">
        <f>SUBTOTAL(109,Lista34513172125293337414549[Estimación])</f>
        <v>5</v>
      </c>
      <c r="F57"/>
      <c r="G57"/>
      <c r="H57" s="25"/>
      <c r="I57" s="25"/>
      <c r="J57" s="25"/>
      <c r="K57" s="25"/>
      <c r="L57" s="25"/>
      <c r="M57" s="25"/>
      <c r="N57" s="25"/>
      <c r="O57" s="25"/>
      <c r="P57" s="25"/>
      <c r="Q57" s="25"/>
    </row>
    <row r="58" spans="1:17">
      <c r="A58" s="25"/>
      <c r="B58" s="25"/>
      <c r="C58" s="25"/>
      <c r="D58" s="25"/>
      <c r="E58" s="25"/>
      <c r="F58" s="25"/>
      <c r="G58" s="25"/>
      <c r="H58" s="25"/>
      <c r="I58" s="25"/>
      <c r="J58" s="25"/>
      <c r="K58" s="25"/>
      <c r="L58" s="25"/>
      <c r="M58" s="25"/>
      <c r="N58" s="25"/>
      <c r="O58" s="25"/>
      <c r="P58" s="25"/>
      <c r="Q58" s="25"/>
    </row>
    <row r="59" spans="1:17">
      <c r="A59" s="25"/>
      <c r="B59" s="25"/>
      <c r="C59" s="25"/>
      <c r="D59" s="25"/>
      <c r="E59" s="25"/>
      <c r="F59" s="25"/>
      <c r="G59" s="25"/>
      <c r="H59" s="25"/>
      <c r="I59" s="25"/>
      <c r="J59" s="25"/>
      <c r="K59" s="25"/>
      <c r="L59" s="25"/>
      <c r="M59" s="25"/>
      <c r="N59" s="25"/>
      <c r="O59" s="25"/>
      <c r="P59" s="25"/>
      <c r="Q59" s="25"/>
    </row>
    <row r="60" spans="1:17">
      <c r="A60" s="25"/>
      <c r="B60" s="25"/>
      <c r="C60" s="25"/>
      <c r="D60" s="25"/>
      <c r="E60" s="25"/>
      <c r="F60" s="25"/>
      <c r="G60" s="25"/>
      <c r="H60" s="25"/>
      <c r="I60" s="25"/>
      <c r="J60" s="25"/>
      <c r="K60" s="25"/>
      <c r="L60" s="25"/>
      <c r="M60" s="25"/>
      <c r="N60" s="25"/>
      <c r="O60" s="25"/>
      <c r="P60" s="25"/>
      <c r="Q60" s="25"/>
    </row>
    <row r="61" spans="1:17">
      <c r="A61" s="25"/>
      <c r="B61" s="25"/>
      <c r="C61" s="25"/>
      <c r="D61" s="25"/>
      <c r="E61" s="25"/>
      <c r="F61" s="25"/>
      <c r="G61" s="25"/>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sheetData>
  <dataConsolidate/>
  <mergeCells count="9">
    <mergeCell ref="O1:Q1"/>
    <mergeCell ref="B2:E2"/>
    <mergeCell ref="B13:E13"/>
    <mergeCell ref="B22:E22"/>
    <mergeCell ref="B42:E42"/>
    <mergeCell ref="B1:E1"/>
    <mergeCell ref="F1:H1"/>
    <mergeCell ref="I1:K1"/>
    <mergeCell ref="L1:N1"/>
  </mergeCells>
  <conditionalFormatting sqref="C4">
    <cfRule type="expression" dxfId="25165" priority="796">
      <formula>$F4="Vencida"</formula>
    </cfRule>
    <cfRule type="expression" dxfId="25164" priority="797">
      <formula>$F4="Cancelada"</formula>
    </cfRule>
    <cfRule type="expression" dxfId="25163" priority="798">
      <formula>$F4="Pausada"</formula>
    </cfRule>
    <cfRule type="expression" dxfId="25162" priority="799">
      <formula>$F4="Para hoy"</formula>
    </cfRule>
    <cfRule type="expression" dxfId="25161" priority="800">
      <formula>$F4="En curso"</formula>
    </cfRule>
    <cfRule type="expression" dxfId="25160" priority="801">
      <formula>$F4="Completada"</formula>
    </cfRule>
    <cfRule type="expression" dxfId="25159" priority="802">
      <formula>(#REF!=0)*(#REF!&lt;&gt;"")*(LEN(#REF!)=0)*(($F4="")+($F4="En curso"))</formula>
    </cfRule>
    <cfRule type="expression" dxfId="25158" priority="803">
      <formula>(#REF!&lt;0)*(LEN(#REF!)=0)*(($F4="")+($F4="En curso"))</formula>
    </cfRule>
  </conditionalFormatting>
  <conditionalFormatting sqref="C6">
    <cfRule type="expression" dxfId="25157" priority="1162">
      <formula>#REF!="Vencida"</formula>
    </cfRule>
    <cfRule type="expression" dxfId="25156" priority="1163">
      <formula>#REF!="Cancelada"</formula>
    </cfRule>
    <cfRule type="expression" dxfId="25155" priority="1164">
      <formula>#REF!="Pausada"</formula>
    </cfRule>
    <cfRule type="expression" dxfId="25154" priority="1165">
      <formula>#REF!="Para hoy"</formula>
    </cfRule>
    <cfRule type="expression" dxfId="25153" priority="1166">
      <formula>#REF!="En curso"</formula>
    </cfRule>
    <cfRule type="expression" dxfId="25152" priority="1167">
      <formula>#REF!="Completada"</formula>
    </cfRule>
    <cfRule type="expression" dxfId="25151" priority="1168">
      <formula>(#REF!=0)*(#REF!&lt;&gt;"")*(LEN(#REF!)=0)*((#REF!="")+(#REF!="En curso"))</formula>
    </cfRule>
    <cfRule type="expression" dxfId="25150" priority="1169">
      <formula>(#REF!&lt;0)*(LEN(#REF!)=0)*((#REF!="")+(#REF!="En curso"))</formula>
    </cfRule>
  </conditionalFormatting>
  <conditionalFormatting sqref="C6">
    <cfRule type="expression" dxfId="25149" priority="828">
      <formula>$F4="Vencida"</formula>
    </cfRule>
    <cfRule type="expression" dxfId="25148" priority="829">
      <formula>$F4="Cancelada"</formula>
    </cfRule>
    <cfRule type="expression" dxfId="25147" priority="830">
      <formula>$F4="Pausada"</formula>
    </cfRule>
    <cfRule type="expression" dxfId="25146" priority="831">
      <formula>$F4="Para hoy"</formula>
    </cfRule>
    <cfRule type="expression" dxfId="25145" priority="832">
      <formula>$F4="En curso"</formula>
    </cfRule>
    <cfRule type="expression" dxfId="25144" priority="833">
      <formula>$F4="Completada"</formula>
    </cfRule>
    <cfRule type="expression" dxfId="25143" priority="834">
      <formula>(#REF!=0)*(#REF!&lt;&gt;"")*(LEN(#REF!)=0)*(($F4="")+($F4="En curso"))</formula>
    </cfRule>
    <cfRule type="expression" dxfId="25142" priority="835">
      <formula>(#REF!&lt;0)*(LEN(#REF!)=0)*(($F4="")+($F4="En curso"))</formula>
    </cfRule>
  </conditionalFormatting>
  <conditionalFormatting sqref="C7">
    <cfRule type="expression" dxfId="25141" priority="886">
      <formula>#REF!="Vencida"</formula>
    </cfRule>
    <cfRule type="expression" dxfId="25140" priority="887">
      <formula>#REF!="Cancelada"</formula>
    </cfRule>
    <cfRule type="expression" dxfId="25139" priority="888">
      <formula>#REF!="Pausada"</formula>
    </cfRule>
    <cfRule type="expression" dxfId="25138" priority="889">
      <formula>#REF!="Para hoy"</formula>
    </cfRule>
    <cfRule type="expression" dxfId="25137" priority="890">
      <formula>#REF!="En curso"</formula>
    </cfRule>
  </conditionalFormatting>
  <conditionalFormatting sqref="C7">
    <cfRule type="expression" dxfId="25136" priority="1159">
      <formula>#REF!="Completada"</formula>
    </cfRule>
    <cfRule type="expression" dxfId="25135" priority="1160">
      <formula>(#REF!=0)*(#REF!&lt;&gt;"")*(LEN(#REF!)=0)*((#REF!="")+(#REF!="En curso"))</formula>
    </cfRule>
    <cfRule type="expression" dxfId="25134" priority="1161">
      <formula>(#REF!&lt;0)*(LEN(#REF!)=0)*((#REF!="")+(#REF!="En curso"))</formula>
    </cfRule>
  </conditionalFormatting>
  <conditionalFormatting sqref="C16">
    <cfRule type="expression" dxfId="25133" priority="728">
      <formula>(#REF!=0)*(#REF!&lt;&gt;"")*(LEN(#REF!)=0)*((#REF!="")+(#REF!="En curso"))</formula>
    </cfRule>
    <cfRule type="expression" dxfId="25132" priority="729">
      <formula>(#REF!&lt;0)*(LEN(#REF!)=0)*((#REF!="")+(#REF!="En curso"))</formula>
    </cfRule>
  </conditionalFormatting>
  <conditionalFormatting sqref="C16">
    <cfRule type="expression" dxfId="25131" priority="711">
      <formula>#REF!="Vencida"</formula>
    </cfRule>
    <cfRule type="expression" dxfId="25130" priority="712">
      <formula>#REF!="Cancelada"</formula>
    </cfRule>
    <cfRule type="expression" dxfId="25129" priority="713">
      <formula>#REF!="Pausada"</formula>
    </cfRule>
    <cfRule type="expression" dxfId="25128" priority="714">
      <formula>#REF!="Para hoy"</formula>
    </cfRule>
    <cfRule type="expression" dxfId="25127" priority="715">
      <formula>#REF!="En curso"</formula>
    </cfRule>
    <cfRule type="expression" dxfId="25126" priority="716">
      <formula>#REF!="Completada"</formula>
    </cfRule>
    <cfRule type="expression" dxfId="25125" priority="717">
      <formula>(#REF!=0)*(#REF!&lt;&gt;"")*(LEN(#REF!)=0)*((#REF!="")+(#REF!="En curso"))</formula>
    </cfRule>
    <cfRule type="expression" dxfId="25124" priority="718">
      <formula>(#REF!&lt;0)*(LEN(#REF!)=0)*((#REF!="")+(#REF!="En curso"))</formula>
    </cfRule>
  </conditionalFormatting>
  <conditionalFormatting sqref="C17 E17">
    <cfRule type="expression" dxfId="25123" priority="620">
      <formula>#REF!="Vencida"</formula>
    </cfRule>
    <cfRule type="expression" dxfId="25122" priority="621">
      <formula>#REF!="Cancelada"</formula>
    </cfRule>
    <cfRule type="expression" dxfId="25121" priority="622">
      <formula>#REF!="Pausada"</formula>
    </cfRule>
    <cfRule type="expression" dxfId="25120" priority="623">
      <formula>#REF!="Para hoy"</formula>
    </cfRule>
    <cfRule type="expression" dxfId="25119" priority="624">
      <formula>#REF!="En curso"</formula>
    </cfRule>
    <cfRule type="expression" dxfId="25118" priority="625">
      <formula>#REF!="Completada"</formula>
    </cfRule>
    <cfRule type="expression" dxfId="25117" priority="626">
      <formula>(#REF!=0)*(#REF!&lt;&gt;"")*(LEN(#REF!)=0)*((#REF!="")+(#REF!="En curso"))</formula>
    </cfRule>
    <cfRule type="expression" dxfId="25116" priority="627">
      <formula>(#REF!&lt;0)*(LEN(#REF!)=0)*((#REF!="")+(#REF!="En curso"))</formula>
    </cfRule>
  </conditionalFormatting>
  <conditionalFormatting sqref="C17">
    <cfRule type="expression" dxfId="25115" priority="602">
      <formula>#REF!="Vencida"</formula>
    </cfRule>
    <cfRule type="expression" dxfId="25114" priority="603">
      <formula>#REF!="Cancelada"</formula>
    </cfRule>
    <cfRule type="expression" dxfId="25113" priority="604">
      <formula>#REF!="Pausada"</formula>
    </cfRule>
    <cfRule type="expression" dxfId="25112" priority="605">
      <formula>#REF!="Para hoy"</formula>
    </cfRule>
    <cfRule type="expression" dxfId="25111" priority="606">
      <formula>#REF!="En curso"</formula>
    </cfRule>
    <cfRule type="expression" dxfId="25110" priority="607">
      <formula>#REF!="Completada"</formula>
    </cfRule>
    <cfRule type="expression" dxfId="25109" priority="608">
      <formula>(#REF!=0)*(#REF!&lt;&gt;"")*(LEN(#REF!)=0)*((#REF!="")+(#REF!="En curso"))</formula>
    </cfRule>
    <cfRule type="expression" dxfId="25108" priority="609">
      <formula>(#REF!&lt;0)*(LEN(#REF!)=0)*((#REF!="")+(#REF!="En curso"))</formula>
    </cfRule>
  </conditionalFormatting>
  <conditionalFormatting sqref="C18:C19 C47:C51 E9:F9 F15">
    <cfRule type="expression" dxfId="25107" priority="959">
      <formula>$F9="Vencida"</formula>
    </cfRule>
    <cfRule type="expression" dxfId="25106" priority="960">
      <formula>$F9="Cancelada"</formula>
    </cfRule>
    <cfRule type="expression" dxfId="25105" priority="961">
      <formula>$F9="Pausada"</formula>
    </cfRule>
    <cfRule type="expression" dxfId="25104" priority="962">
      <formula>$F9="Para hoy"</formula>
    </cfRule>
    <cfRule type="expression" dxfId="25103" priority="963">
      <formula>$F9="En curso"</formula>
    </cfRule>
    <cfRule type="expression" dxfId="25102" priority="964">
      <formula>$F9="Completada"</formula>
    </cfRule>
    <cfRule type="expression" dxfId="25101" priority="965">
      <formula>(#REF!=0)*(#REF!&lt;&gt;"")*(LEN(#REF!)=0)*(($F9="")+($F9="En curso"))</formula>
    </cfRule>
    <cfRule type="expression" dxfId="25100" priority="966">
      <formula>(#REF!&lt;0)*(LEN(#REF!)=0)*(($F9="")+($F9="En curso"))</formula>
    </cfRule>
  </conditionalFormatting>
  <conditionalFormatting sqref="C26">
    <cfRule type="expression" dxfId="25099" priority="324">
      <formula>$F23="Vencida"</formula>
    </cfRule>
    <cfRule type="expression" dxfId="25098" priority="325">
      <formula>$F23="Cancelada"</formula>
    </cfRule>
    <cfRule type="expression" dxfId="25097" priority="326">
      <formula>$F23="Pausada"</formula>
    </cfRule>
    <cfRule type="expression" dxfId="25096" priority="327">
      <formula>$F23="Para hoy"</formula>
    </cfRule>
    <cfRule type="expression" dxfId="25095" priority="328">
      <formula>$F23="En curso"</formula>
    </cfRule>
    <cfRule type="expression" dxfId="25094" priority="329">
      <formula>$F23="Completada"</formula>
    </cfRule>
    <cfRule type="expression" dxfId="25093" priority="330">
      <formula>(#REF!=0)*(#REF!&lt;&gt;"")*(LEN(#REF!)=0)*(($F23="")+($F23="En curso"))</formula>
    </cfRule>
    <cfRule type="expression" dxfId="25092" priority="331">
      <formula>(#REF!&lt;0)*(LEN(#REF!)=0)*(($F23="")+($F23="En curso"))</formula>
    </cfRule>
  </conditionalFormatting>
  <conditionalFormatting sqref="F4">
    <cfRule type="expression" dxfId="25091" priority="744">
      <formula>(#REF!=0)*(#REF!&lt;&gt;"")*(LEN(#REF!)=0)*(($F4="")+($F4="En curso"))</formula>
    </cfRule>
    <cfRule type="expression" dxfId="25090" priority="745">
      <formula>(#REF!&lt;0)*(LEN(#REF!)=0)*(($F4="")+($F4="En curso"))</formula>
    </cfRule>
  </conditionalFormatting>
  <conditionalFormatting sqref="F4:F5 F7:F8 F16:F18">
    <cfRule type="expression" dxfId="25089" priority="738">
      <formula>$F4="Vencida"</formula>
    </cfRule>
    <cfRule type="expression" dxfId="25088" priority="739">
      <formula>$F4="Cancelada"</formula>
    </cfRule>
    <cfRule type="expression" dxfId="25087" priority="740">
      <formula>$F4="Pausada"</formula>
    </cfRule>
    <cfRule type="expression" dxfId="25086" priority="741">
      <formula>$F4="Para hoy"</formula>
    </cfRule>
    <cfRule type="expression" dxfId="25085" priority="742">
      <formula>$F4="En curso"</formula>
    </cfRule>
    <cfRule type="expression" dxfId="25084" priority="743">
      <formula>$F4="Completada"</formula>
    </cfRule>
  </conditionalFormatting>
  <conditionalFormatting sqref="C27">
    <cfRule type="expression" dxfId="25083" priority="696">
      <formula>$F24="Vencida"</formula>
    </cfRule>
    <cfRule type="expression" dxfId="25082" priority="697">
      <formula>$F24="Cancelada"</formula>
    </cfRule>
    <cfRule type="expression" dxfId="25081" priority="698">
      <formula>$F24="Pausada"</formula>
    </cfRule>
    <cfRule type="expression" dxfId="25080" priority="699">
      <formula>$F24="Para hoy"</formula>
    </cfRule>
    <cfRule type="expression" dxfId="25079" priority="700">
      <formula>$F24="En curso"</formula>
    </cfRule>
    <cfRule type="expression" dxfId="25078" priority="701">
      <formula>$F24="Completada"</formula>
    </cfRule>
    <cfRule type="expression" dxfId="25077" priority="702">
      <formula>(#REF!=0)*(#REF!&lt;&gt;"")*(LEN(#REF!)=0)*(($F24="")+($F24="En curso"))</formula>
    </cfRule>
    <cfRule type="expression" dxfId="25076" priority="703">
      <formula>(#REF!&lt;0)*(LEN(#REF!)=0)*(($F24="")+($F24="En curso"))</formula>
    </cfRule>
  </conditionalFormatting>
  <conditionalFormatting sqref="C28">
    <cfRule type="expression" dxfId="25075" priority="870">
      <formula>$F24="Vencida"</formula>
    </cfRule>
    <cfRule type="expression" dxfId="25074" priority="871">
      <formula>$F24="Cancelada"</formula>
    </cfRule>
    <cfRule type="expression" dxfId="25073" priority="872">
      <formula>$F24="Pausada"</formula>
    </cfRule>
    <cfRule type="expression" dxfId="25072" priority="873">
      <formula>$F24="Para hoy"</formula>
    </cfRule>
    <cfRule type="expression" dxfId="25071" priority="874">
      <formula>$F24="En curso"</formula>
    </cfRule>
    <cfRule type="expression" dxfId="25070" priority="875">
      <formula>$F24="Completada"</formula>
    </cfRule>
    <cfRule type="expression" dxfId="25069" priority="876">
      <formula>(#REF!=0)*(#REF!&lt;&gt;"")*(LEN(#REF!)=0)*(($F24="")+($F24="En curso"))</formula>
    </cfRule>
    <cfRule type="expression" dxfId="25068" priority="877">
      <formula>(#REF!&lt;0)*(LEN(#REF!)=0)*(($F24="")+($F24="En curso"))</formula>
    </cfRule>
  </conditionalFormatting>
  <conditionalFormatting sqref="C29">
    <cfRule type="expression" dxfId="25067" priority="654">
      <formula>$F29="Vencida"</formula>
    </cfRule>
    <cfRule type="expression" dxfId="25066" priority="655">
      <formula>$F29="Cancelada"</formula>
    </cfRule>
    <cfRule type="expression" dxfId="25065" priority="656">
      <formula>$F29="Pausada"</formula>
    </cfRule>
    <cfRule type="expression" dxfId="25064" priority="657">
      <formula>$F29="Para hoy"</formula>
    </cfRule>
    <cfRule type="expression" dxfId="25063" priority="658">
      <formula>$F29="En curso"</formula>
    </cfRule>
    <cfRule type="expression" dxfId="25062" priority="659">
      <formula>$F29="Completada"</formula>
    </cfRule>
    <cfRule type="expression" dxfId="25061" priority="660">
      <formula>(#REF!=0)*(#REF!&lt;&gt;"")*(LEN(#REF!)=0)*(($F29="")+($F29="En curso"))</formula>
    </cfRule>
    <cfRule type="expression" dxfId="25060" priority="661">
      <formula>(#REF!&lt;0)*(LEN(#REF!)=0)*(($F29="")+($F29="En curso"))</formula>
    </cfRule>
  </conditionalFormatting>
  <conditionalFormatting sqref="C30:C31">
    <cfRule type="expression" dxfId="25059" priority="804">
      <formula>$F27="Vencida"</formula>
    </cfRule>
    <cfRule type="expression" dxfId="25058" priority="805">
      <formula>$F27="Cancelada"</formula>
    </cfRule>
    <cfRule type="expression" dxfId="25057" priority="806">
      <formula>$F27="Pausada"</formula>
    </cfRule>
    <cfRule type="expression" dxfId="25056" priority="807">
      <formula>$F27="Para hoy"</formula>
    </cfRule>
    <cfRule type="expression" dxfId="25055" priority="808">
      <formula>$F27="En curso"</formula>
    </cfRule>
    <cfRule type="expression" dxfId="25054" priority="809">
      <formula>$F27="Completada"</formula>
    </cfRule>
    <cfRule type="expression" dxfId="25053" priority="810">
      <formula>(#REF!=0)*(#REF!&lt;&gt;"")*(LEN(#REF!)=0)*(($F27="")+($F27="En curso"))</formula>
    </cfRule>
    <cfRule type="expression" dxfId="25052" priority="811">
      <formula>(#REF!&lt;0)*(LEN(#REF!)=0)*(($F27="")+($F27="En curso"))</formula>
    </cfRule>
  </conditionalFormatting>
  <conditionalFormatting sqref="C32">
    <cfRule type="expression" dxfId="25051" priority="1151">
      <formula>$F28="Vencida"</formula>
    </cfRule>
    <cfRule type="expression" dxfId="25050" priority="1152">
      <formula>$F28="Cancelada"</formula>
    </cfRule>
    <cfRule type="expression" dxfId="25049" priority="1153">
      <formula>$F28="Pausada"</formula>
    </cfRule>
    <cfRule type="expression" dxfId="25048" priority="1154">
      <formula>$F28="Para hoy"</formula>
    </cfRule>
    <cfRule type="expression" dxfId="25047" priority="1155">
      <formula>$F28="En curso"</formula>
    </cfRule>
    <cfRule type="expression" dxfId="25046" priority="1156">
      <formula>$F28="Completada"</formula>
    </cfRule>
    <cfRule type="expression" dxfId="25045" priority="1157">
      <formula>(#REF!=0)*(#REF!&lt;&gt;"")*(LEN(#REF!)=0)*(($F28="")+($F28="En curso"))</formula>
    </cfRule>
    <cfRule type="expression" dxfId="25044" priority="1158">
      <formula>(#REF!&lt;0)*(LEN(#REF!)=0)*(($F28="")+($F28="En curso"))</formula>
    </cfRule>
  </conditionalFormatting>
  <conditionalFormatting sqref="C33">
    <cfRule type="expression" dxfId="25043" priority="1127">
      <formula>$F28="Vencida"</formula>
    </cfRule>
    <cfRule type="expression" dxfId="25042" priority="1128">
      <formula>$F28="Cancelada"</formula>
    </cfRule>
    <cfRule type="expression" dxfId="25041" priority="1129">
      <formula>$F28="Pausada"</formula>
    </cfRule>
    <cfRule type="expression" dxfId="25040" priority="1130">
      <formula>$F28="Para hoy"</formula>
    </cfRule>
    <cfRule type="expression" dxfId="25039" priority="1131">
      <formula>$F28="En curso"</formula>
    </cfRule>
    <cfRule type="expression" dxfId="25038" priority="1132">
      <formula>$F28="Completada"</formula>
    </cfRule>
    <cfRule type="expression" dxfId="25037" priority="1133">
      <formula>(#REF!=0)*(#REF!&lt;&gt;"")*(LEN(#REF!)=0)*(($F28="")+($F28="En curso"))</formula>
    </cfRule>
    <cfRule type="expression" dxfId="25036" priority="1134">
      <formula>(#REF!&lt;0)*(LEN(#REF!)=0)*(($F28="")+($F28="En curso"))</formula>
    </cfRule>
  </conditionalFormatting>
  <conditionalFormatting sqref="C34">
    <cfRule type="expression" dxfId="25035" priority="1103">
      <formula>$F28="Vencida"</formula>
    </cfRule>
    <cfRule type="expression" dxfId="25034" priority="1104">
      <formula>$F28="Cancelada"</formula>
    </cfRule>
    <cfRule type="expression" dxfId="25033" priority="1105">
      <formula>$F28="Pausada"</formula>
    </cfRule>
    <cfRule type="expression" dxfId="25032" priority="1106">
      <formula>$F28="Para hoy"</formula>
    </cfRule>
    <cfRule type="expression" dxfId="25031" priority="1107">
      <formula>$F28="En curso"</formula>
    </cfRule>
    <cfRule type="expression" dxfId="25030" priority="1108">
      <formula>$F28="Completada"</formula>
    </cfRule>
    <cfRule type="expression" dxfId="25029" priority="1109">
      <formula>(#REF!=0)*(#REF!&lt;&gt;"")*(LEN(#REF!)=0)*(($F28="")+($F28="En curso"))</formula>
    </cfRule>
    <cfRule type="expression" dxfId="25028" priority="1110">
      <formula>(#REF!&lt;0)*(LEN(#REF!)=0)*(($F28="")+($F28="En curso"))</formula>
    </cfRule>
  </conditionalFormatting>
  <conditionalFormatting sqref="C35">
    <cfRule type="expression" dxfId="25027" priority="1063">
      <formula>$F28="Vencida"</formula>
    </cfRule>
    <cfRule type="expression" dxfId="25026" priority="1064">
      <formula>$F28="Cancelada"</formula>
    </cfRule>
    <cfRule type="expression" dxfId="25025" priority="1065">
      <formula>$F28="Pausada"</formula>
    </cfRule>
    <cfRule type="expression" dxfId="25024" priority="1066">
      <formula>$F28="Para hoy"</formula>
    </cfRule>
    <cfRule type="expression" dxfId="25023" priority="1067">
      <formula>$F28="En curso"</formula>
    </cfRule>
    <cfRule type="expression" dxfId="25022" priority="1068">
      <formula>$F28="Completada"</formula>
    </cfRule>
    <cfRule type="expression" dxfId="25021" priority="1069">
      <formula>(#REF!=0)*(#REF!&lt;&gt;"")*(LEN(#REF!)=0)*(($F28="")+($F28="En curso"))</formula>
    </cfRule>
    <cfRule type="expression" dxfId="25020" priority="1070">
      <formula>(#REF!&lt;0)*(LEN(#REF!)=0)*(($F28="")+($F28="En curso"))</formula>
    </cfRule>
  </conditionalFormatting>
  <conditionalFormatting sqref="C36">
    <cfRule type="expression" dxfId="25019" priority="594">
      <formula>$F36="Vencida"</formula>
    </cfRule>
    <cfRule type="expression" dxfId="25018" priority="595">
      <formula>$F36="Cancelada"</formula>
    </cfRule>
    <cfRule type="expression" dxfId="25017" priority="596">
      <formula>$F36="Pausada"</formula>
    </cfRule>
    <cfRule type="expression" dxfId="25016" priority="597">
      <formula>$F36="Para hoy"</formula>
    </cfRule>
    <cfRule type="expression" dxfId="25015" priority="598">
      <formula>$F36="En curso"</formula>
    </cfRule>
    <cfRule type="expression" dxfId="25014" priority="599">
      <formula>$F36="Completada"</formula>
    </cfRule>
    <cfRule type="expression" dxfId="25013" priority="600">
      <formula>(#REF!=0)*(#REF!&lt;&gt;"")*(LEN(#REF!)=0)*(($F36="")+($F36="En curso"))</formula>
    </cfRule>
    <cfRule type="expression" dxfId="25012" priority="601">
      <formula>(#REF!&lt;0)*(LEN(#REF!)=0)*(($F36="")+($F36="En curso"))</formula>
    </cfRule>
  </conditionalFormatting>
  <conditionalFormatting sqref="C44">
    <cfRule type="expression" dxfId="25011" priority="498">
      <formula>$F37="Vencida"</formula>
    </cfRule>
    <cfRule type="expression" dxfId="25010" priority="499">
      <formula>$F37="Cancelada"</formula>
    </cfRule>
    <cfRule type="expression" dxfId="25009" priority="500">
      <formula>$F37="Pausada"</formula>
    </cfRule>
    <cfRule type="expression" dxfId="25008" priority="501">
      <formula>$F37="Para hoy"</formula>
    </cfRule>
    <cfRule type="expression" dxfId="25007" priority="502">
      <formula>$F37="En curso"</formula>
    </cfRule>
    <cfRule type="expression" dxfId="25006" priority="503">
      <formula>$F37="Completada"</formula>
    </cfRule>
    <cfRule type="expression" dxfId="25005" priority="504">
      <formula>(#REF!=0)*(#REF!&lt;&gt;"")*(LEN(#REF!)=0)*(($F37="")+($F37="En curso"))</formula>
    </cfRule>
    <cfRule type="expression" dxfId="25004" priority="505">
      <formula>(#REF!&lt;0)*(LEN(#REF!)=0)*(($F37="")+($F37="En curso"))</formula>
    </cfRule>
  </conditionalFormatting>
  <conditionalFormatting sqref="C45">
    <cfRule type="expression" dxfId="25003" priority="554">
      <formula>$F45="Vencida"</formula>
    </cfRule>
    <cfRule type="expression" dxfId="25002" priority="555">
      <formula>$F45="Cancelada"</formula>
    </cfRule>
    <cfRule type="expression" dxfId="25001" priority="556">
      <formula>$F45="Pausada"</formula>
    </cfRule>
    <cfRule type="expression" dxfId="25000" priority="557">
      <formula>$F45="Para hoy"</formula>
    </cfRule>
    <cfRule type="expression" dxfId="24999" priority="558">
      <formula>$F45="En curso"</formula>
    </cfRule>
    <cfRule type="expression" dxfId="24998" priority="559">
      <formula>$F45="Completada"</formula>
    </cfRule>
    <cfRule type="expression" dxfId="24997" priority="560">
      <formula>(#REF!=0)*(#REF!&lt;&gt;"")*(LEN(#REF!)=0)*(($F45="")+($F45="En curso"))</formula>
    </cfRule>
    <cfRule type="expression" dxfId="24996" priority="561">
      <formula>(#REF!&lt;0)*(LEN(#REF!)=0)*(($F45="")+($F45="En curso"))</formula>
    </cfRule>
  </conditionalFormatting>
  <conditionalFormatting sqref="D11">
    <cfRule type="expression" dxfId="24995" priority="260">
      <formula>#REF!="Vencida"</formula>
    </cfRule>
    <cfRule type="expression" dxfId="24994" priority="261">
      <formula>#REF!="Cancelada"</formula>
    </cfRule>
    <cfRule type="expression" dxfId="24993" priority="262">
      <formula>#REF!="Pausada"</formula>
    </cfRule>
    <cfRule type="expression" dxfId="24992" priority="263">
      <formula>#REF!="Para hoy"</formula>
    </cfRule>
    <cfRule type="expression" dxfId="24991" priority="264">
      <formula>#REF!="En curso"</formula>
    </cfRule>
    <cfRule type="expression" dxfId="24990" priority="265">
      <formula>#REF!="Completada"</formula>
    </cfRule>
    <cfRule type="expression" dxfId="24989" priority="266">
      <formula>(#REF!=0)*(#REF!&lt;&gt;"")*(LEN(#REF!)=0)*((#REF!="")+(#REF!="En curso"))</formula>
    </cfRule>
    <cfRule type="expression" dxfId="24988" priority="267">
      <formula>(#REF!&lt;0)*(LEN(#REF!)=0)*((#REF!="")+(#REF!="En curso"))</formula>
    </cfRule>
  </conditionalFormatting>
  <conditionalFormatting sqref="D15">
    <cfRule type="expression" dxfId="24987" priority="268">
      <formula>$F29="Vencida"</formula>
    </cfRule>
    <cfRule type="expression" dxfId="24986" priority="269">
      <formula>$F29="Cancelada"</formula>
    </cfRule>
    <cfRule type="expression" dxfId="24985" priority="270">
      <formula>$F29="Pausada"</formula>
    </cfRule>
    <cfRule type="expression" dxfId="24984" priority="271">
      <formula>$F29="Para hoy"</formula>
    </cfRule>
    <cfRule type="expression" dxfId="24983" priority="272">
      <formula>$F29="En curso"</formula>
    </cfRule>
    <cfRule type="expression" dxfId="24982" priority="273">
      <formula>$F29="Completada"</formula>
    </cfRule>
    <cfRule type="expression" dxfId="24981" priority="274">
      <formula>(#REF!=0)*(#REF!&lt;&gt;"")*(LEN(#REF!)=0)*(($F29="")+($F29="En curso"))</formula>
    </cfRule>
    <cfRule type="expression" dxfId="24980" priority="275">
      <formula>(#REF!&lt;0)*(LEN(#REF!)=0)*(($F29="")+($F29="En curso"))</formula>
    </cfRule>
    <cfRule type="expression" dxfId="24979" priority="276">
      <formula>$F29="Vencida"</formula>
    </cfRule>
    <cfRule type="expression" dxfId="24978" priority="277">
      <formula>$F29="Cancelada"</formula>
    </cfRule>
    <cfRule type="expression" dxfId="24977" priority="278">
      <formula>$F29="Pausada"</formula>
    </cfRule>
    <cfRule type="expression" dxfId="24976" priority="279">
      <formula>$F29="Para hoy"</formula>
    </cfRule>
    <cfRule type="expression" dxfId="24975" priority="280">
      <formula>$F29="En curso"</formula>
    </cfRule>
    <cfRule type="expression" dxfId="24974" priority="281">
      <formula>$F29="Completada"</formula>
    </cfRule>
    <cfRule type="expression" dxfId="24973" priority="282">
      <formula>(#REF!=0)*(#REF!&lt;&gt;"")*(LEN(#REF!)=0)*(($F29="")+($F29="En curso"))</formula>
    </cfRule>
    <cfRule type="expression" dxfId="24972" priority="283">
      <formula>(#REF!&lt;0)*(LEN(#REF!)=0)*(($F29="")+($F29="En curso"))</formula>
    </cfRule>
  </conditionalFormatting>
  <conditionalFormatting sqref="D30:D34">
    <cfRule type="expression" dxfId="24971" priority="818">
      <formula>(#REF!=0)*(#REF!&lt;&gt;"")*(LEN(#REF!)=0)*(($F56="")+($F56="En curso"))</formula>
    </cfRule>
    <cfRule type="expression" dxfId="24970" priority="819">
      <formula>(#REF!&lt;0)*(LEN(#REF!)=0)*(($F56="")+($F56="En curso"))</formula>
    </cfRule>
  </conditionalFormatting>
  <conditionalFormatting sqref="D17 D30:D35">
    <cfRule type="expression" dxfId="24969" priority="812">
      <formula>$F43="Vencida"</formula>
    </cfRule>
    <cfRule type="expression" dxfId="24968" priority="813">
      <formula>$F43="Cancelada"</formula>
    </cfRule>
    <cfRule type="expression" dxfId="24967" priority="814">
      <formula>$F43="Pausada"</formula>
    </cfRule>
    <cfRule type="expression" dxfId="24966" priority="815">
      <formula>$F43="Para hoy"</formula>
    </cfRule>
    <cfRule type="expression" dxfId="24965" priority="816">
      <formula>$F43="En curso"</formula>
    </cfRule>
    <cfRule type="expression" dxfId="24964" priority="817">
      <formula>$F43="Completada"</formula>
    </cfRule>
  </conditionalFormatting>
  <conditionalFormatting sqref="D16">
    <cfRule type="expression" dxfId="24963" priority="720">
      <formula>$F46="Vencida"</formula>
    </cfRule>
    <cfRule type="expression" dxfId="24962" priority="721">
      <formula>$F46="Cancelada"</formula>
    </cfRule>
    <cfRule type="expression" dxfId="24961" priority="722">
      <formula>$F46="Pausada"</formula>
    </cfRule>
    <cfRule type="expression" dxfId="24960" priority="723">
      <formula>$F46="Para hoy"</formula>
    </cfRule>
    <cfRule type="expression" dxfId="24959" priority="724">
      <formula>$F46="En curso"</formula>
    </cfRule>
    <cfRule type="expression" dxfId="24958" priority="725">
      <formula>$F46="Completada"</formula>
    </cfRule>
  </conditionalFormatting>
  <conditionalFormatting sqref="D16">
    <cfRule type="expression" dxfId="24957" priority="719">
      <formula>(#REF!=0)*(#REF!&lt;&gt;"")*(LEN(#REF!)=0)*(($F41="")+($F41="En curso"))</formula>
    </cfRule>
    <cfRule type="expression" dxfId="24956" priority="726">
      <formula>(#REF!=0)*(#REF!&lt;&gt;"")*(LEN(#REF!)=0)*(($F46="")+($F46="En curso"))</formula>
    </cfRule>
    <cfRule type="expression" dxfId="24955" priority="727">
      <formula>(#REF!&lt;0)*(LEN(#REF!)=0)*(($F46="")+($F46="En curso"))</formula>
    </cfRule>
  </conditionalFormatting>
  <conditionalFormatting sqref="D16">
    <cfRule type="expression" dxfId="24954" priority="704">
      <formula>$F41="Vencida"</formula>
    </cfRule>
    <cfRule type="expression" dxfId="24953" priority="705">
      <formula>$F41="Cancelada"</formula>
    </cfRule>
    <cfRule type="expression" dxfId="24952" priority="706">
      <formula>$F41="Pausada"</formula>
    </cfRule>
    <cfRule type="expression" dxfId="24951" priority="707">
      <formula>$F41="Para hoy"</formula>
    </cfRule>
    <cfRule type="expression" dxfId="24950" priority="708">
      <formula>$F41="En curso"</formula>
    </cfRule>
    <cfRule type="expression" dxfId="24949" priority="709">
      <formula>$F41="Completada"</formula>
    </cfRule>
    <cfRule type="expression" dxfId="24948" priority="710">
      <formula>(#REF!&lt;0)*(LEN(#REF!)=0)*(($F41="")+($F41="En curso"))</formula>
    </cfRule>
  </conditionalFormatting>
  <conditionalFormatting sqref="D17">
    <cfRule type="expression" dxfId="24947" priority="610">
      <formula>(#REF!=0)*(#REF!&lt;&gt;"")*(LEN(#REF!)=0)*(($F43="")+($F43="En curso"))</formula>
    </cfRule>
    <cfRule type="expression" dxfId="24946" priority="611">
      <formula>(#REF!&lt;0)*(LEN(#REF!)=0)*(($F43="")+($F43="En curso"))</formula>
    </cfRule>
    <cfRule type="expression" dxfId="24945" priority="612">
      <formula>$F48="Vencida"</formula>
    </cfRule>
    <cfRule type="expression" dxfId="24944" priority="613">
      <formula>$F48="Cancelada"</formula>
    </cfRule>
    <cfRule type="expression" dxfId="24943" priority="614">
      <formula>$F48="Pausada"</formula>
    </cfRule>
    <cfRule type="expression" dxfId="24942" priority="615">
      <formula>$F48="Para hoy"</formula>
    </cfRule>
    <cfRule type="expression" dxfId="24941" priority="616">
      <formula>$F48="En curso"</formula>
    </cfRule>
    <cfRule type="expression" dxfId="24940" priority="617">
      <formula>$F48="Completada"</formula>
    </cfRule>
    <cfRule type="expression" dxfId="24939" priority="618">
      <formula>(#REF!=0)*(#REF!&lt;&gt;"")*(LEN(#REF!)=0)*(($F48="")+($F48="En curso"))</formula>
    </cfRule>
    <cfRule type="expression" dxfId="24938" priority="619">
      <formula>(#REF!&lt;0)*(LEN(#REF!)=0)*(($F48="")+($F48="En curso"))</formula>
    </cfRule>
  </conditionalFormatting>
  <conditionalFormatting sqref="D18">
    <cfRule type="expression" dxfId="24937" priority="1015">
      <formula>$F43="Vencida"</formula>
    </cfRule>
    <cfRule type="expression" dxfId="24936" priority="1016">
      <formula>$F43="Cancelada"</formula>
    </cfRule>
    <cfRule type="expression" dxfId="24935" priority="1017">
      <formula>$F43="Pausada"</formula>
    </cfRule>
    <cfRule type="expression" dxfId="24934" priority="1018">
      <formula>$F43="Para hoy"</formula>
    </cfRule>
    <cfRule type="expression" dxfId="24933" priority="1019">
      <formula>$F43="En curso"</formula>
    </cfRule>
    <cfRule type="expression" dxfId="24932" priority="1020">
      <formula>$F43="Completada"</formula>
    </cfRule>
    <cfRule type="expression" dxfId="24931" priority="1021">
      <formula>(#REF!=0)*(#REF!&lt;&gt;"")*(LEN(#REF!)=0)*(($F43="")+($F43="En curso"))</formula>
    </cfRule>
    <cfRule type="expression" dxfId="24930" priority="1022">
      <formula>(#REF!&lt;0)*(LEN(#REF!)=0)*(($F43="")+($F43="En curso"))</formula>
    </cfRule>
  </conditionalFormatting>
  <conditionalFormatting sqref="D19">
    <cfRule type="expression" dxfId="24929" priority="1007">
      <formula>$F43="Vencida"</formula>
    </cfRule>
    <cfRule type="expression" dxfId="24928" priority="1008">
      <formula>$F43="Cancelada"</formula>
    </cfRule>
    <cfRule type="expression" dxfId="24927" priority="1009">
      <formula>$F43="Pausada"</formula>
    </cfRule>
    <cfRule type="expression" dxfId="24926" priority="1010">
      <formula>$F43="Para hoy"</formula>
    </cfRule>
    <cfRule type="expression" dxfId="24925" priority="1011">
      <formula>$F43="En curso"</formula>
    </cfRule>
    <cfRule type="expression" dxfId="24924" priority="1012">
      <formula>$F43="Completada"</formula>
    </cfRule>
    <cfRule type="expression" dxfId="24923" priority="1013">
      <formula>(#REF!=0)*(#REF!&lt;&gt;"")*(LEN(#REF!)=0)*(($F43="")+($F43="En curso"))</formula>
    </cfRule>
    <cfRule type="expression" dxfId="24922" priority="1014">
      <formula>(#REF!&lt;0)*(LEN(#REF!)=0)*(($F43="")+($F43="En curso"))</formula>
    </cfRule>
  </conditionalFormatting>
  <conditionalFormatting sqref="D26:D27">
    <cfRule type="expression" dxfId="24921" priority="340">
      <formula>$F48="Vencida"</formula>
    </cfRule>
    <cfRule type="expression" dxfId="24920" priority="341">
      <formula>$F48="Cancelada"</formula>
    </cfRule>
    <cfRule type="expression" dxfId="24919" priority="342">
      <formula>$F48="Pausada"</formula>
    </cfRule>
    <cfRule type="expression" dxfId="24918" priority="343">
      <formula>$F48="Para hoy"</formula>
    </cfRule>
    <cfRule type="expression" dxfId="24917" priority="344">
      <formula>$F48="En curso"</formula>
    </cfRule>
    <cfRule type="expression" dxfId="24916" priority="345">
      <formula>$F48="Completada"</formula>
    </cfRule>
    <cfRule type="expression" dxfId="24915" priority="346">
      <formula>(#REF!=0)*(#REF!&lt;&gt;"")*(LEN(#REF!)=0)*(($F48="")+($F48="En curso"))</formula>
    </cfRule>
    <cfRule type="expression" dxfId="24914" priority="347">
      <formula>(#REF!&lt;0)*(LEN(#REF!)=0)*(($F48="")+($F48="En curso"))</formula>
    </cfRule>
    <cfRule type="expression" dxfId="24913" priority="348">
      <formula>$F48="Vencida"</formula>
    </cfRule>
    <cfRule type="expression" dxfId="24912" priority="349">
      <formula>$F48="Cancelada"</formula>
    </cfRule>
    <cfRule type="expression" dxfId="24911" priority="350">
      <formula>$F48="Pausada"</formula>
    </cfRule>
    <cfRule type="expression" dxfId="24910" priority="351">
      <formula>$F48="Para hoy"</formula>
    </cfRule>
    <cfRule type="expression" dxfId="24909" priority="352">
      <formula>$F48="En curso"</formula>
    </cfRule>
    <cfRule type="expression" dxfId="24908" priority="353">
      <formula>$F48="Completada"</formula>
    </cfRule>
    <cfRule type="expression" dxfId="24907" priority="354">
      <formula>(#REF!=0)*(#REF!&lt;&gt;"")*(LEN(#REF!)=0)*(($F48="")+($F48="En curso"))</formula>
    </cfRule>
    <cfRule type="expression" dxfId="24906" priority="355">
      <formula>(#REF!&lt;0)*(LEN(#REF!)=0)*(($F48="")+($F48="En curso"))</formula>
    </cfRule>
  </conditionalFormatting>
  <conditionalFormatting sqref="D27:D28">
    <cfRule type="expression" dxfId="24905" priority="664">
      <formula>$F57="Vencida"</formula>
    </cfRule>
    <cfRule type="expression" dxfId="24904" priority="665">
      <formula>$F57="Cancelada"</formula>
    </cfRule>
    <cfRule type="expression" dxfId="24903" priority="666">
      <formula>$F57="Pausada"</formula>
    </cfRule>
    <cfRule type="expression" dxfId="24902" priority="667">
      <formula>$F57="Para hoy"</formula>
    </cfRule>
    <cfRule type="expression" dxfId="24901" priority="668">
      <formula>$F57="En curso"</formula>
    </cfRule>
    <cfRule type="expression" dxfId="24900" priority="669">
      <formula>$F57="Completada"</formula>
    </cfRule>
    <cfRule type="expression" dxfId="24899" priority="670">
      <formula>(#REF!=0)*(#REF!&lt;&gt;"")*(LEN(#REF!)=0)*(($F57="")+($F57="En curso"))</formula>
    </cfRule>
    <cfRule type="expression" dxfId="24898" priority="671">
      <formula>(#REF!&lt;0)*(LEN(#REF!)=0)*(($F57="")+($F57="En curso"))</formula>
    </cfRule>
    <cfRule type="expression" dxfId="24897" priority="680">
      <formula>$F53="Vencida"</formula>
    </cfRule>
    <cfRule type="expression" dxfId="24896" priority="681">
      <formula>$F53="Cancelada"</formula>
    </cfRule>
    <cfRule type="expression" dxfId="24895" priority="682">
      <formula>$F53="Pausada"</formula>
    </cfRule>
    <cfRule type="expression" dxfId="24894" priority="683">
      <formula>$F53="Para hoy"</formula>
    </cfRule>
    <cfRule type="expression" dxfId="24893" priority="684">
      <formula>$F53="En curso"</formula>
    </cfRule>
    <cfRule type="expression" dxfId="24892" priority="685">
      <formula>$F53="Completada"</formula>
    </cfRule>
    <cfRule type="expression" dxfId="24891" priority="686">
      <formula>(#REF!=0)*(#REF!&lt;&gt;"")*(LEN(#REF!)=0)*(($F53="")+($F53="En curso"))</formula>
    </cfRule>
    <cfRule type="expression" dxfId="24890" priority="687">
      <formula>(#REF!&lt;0)*(LEN(#REF!)=0)*(($F53="")+($F53="En curso"))</formula>
    </cfRule>
  </conditionalFormatting>
  <conditionalFormatting sqref="D28:D29">
    <cfRule type="expression" dxfId="24889" priority="854">
      <formula>$F59="Vencida"</formula>
    </cfRule>
    <cfRule type="expression" dxfId="24888" priority="855">
      <formula>$F59="Cancelada"</formula>
    </cfRule>
    <cfRule type="expression" dxfId="24887" priority="856">
      <formula>$F59="Pausada"</formula>
    </cfRule>
    <cfRule type="expression" dxfId="24886" priority="857">
      <formula>$F59="Para hoy"</formula>
    </cfRule>
    <cfRule type="expression" dxfId="24885" priority="858">
      <formula>$F59="En curso"</formula>
    </cfRule>
    <cfRule type="expression" dxfId="24884" priority="859">
      <formula>$F59="Completada"</formula>
    </cfRule>
    <cfRule type="expression" dxfId="24883" priority="860">
      <formula>(#REF!=0)*(#REF!&lt;&gt;"")*(LEN(#REF!)=0)*(($F59="")+($F59="En curso"))</formula>
    </cfRule>
    <cfRule type="expression" dxfId="24882" priority="861">
      <formula>(#REF!&lt;0)*(LEN(#REF!)=0)*(($F59="")+($F59="En curso"))</formula>
    </cfRule>
    <cfRule type="expression" dxfId="24881" priority="878">
      <formula>#REF!="Vencida"</formula>
    </cfRule>
    <cfRule type="expression" dxfId="24880" priority="879">
      <formula>#REF!="Cancelada"</formula>
    </cfRule>
    <cfRule type="expression" dxfId="24879" priority="880">
      <formula>#REF!="Pausada"</formula>
    </cfRule>
    <cfRule type="expression" dxfId="24878" priority="881">
      <formula>#REF!="Para hoy"</formula>
    </cfRule>
    <cfRule type="expression" dxfId="24877" priority="882">
      <formula>#REF!="En curso"</formula>
    </cfRule>
    <cfRule type="expression" dxfId="24876" priority="883">
      <formula>#REF!="Completada"</formula>
    </cfRule>
    <cfRule type="expression" dxfId="24875" priority="884">
      <formula>(#REF!=0)*(#REF!&lt;&gt;"")*(LEN(#REF!)=0)*((#REF!="")+(#REF!="En curso"))</formula>
    </cfRule>
    <cfRule type="expression" dxfId="24874" priority="885">
      <formula>(#REF!&lt;0)*(LEN(#REF!)=0)*((#REF!="")+(#REF!="En curso"))</formula>
    </cfRule>
  </conditionalFormatting>
  <conditionalFormatting sqref="D29:D30">
    <cfRule type="expression" dxfId="24873" priority="638">
      <formula>#REF!="Vencida"</formula>
    </cfRule>
    <cfRule type="expression" dxfId="24872" priority="639">
      <formula>#REF!="Cancelada"</formula>
    </cfRule>
    <cfRule type="expression" dxfId="24871" priority="640">
      <formula>#REF!="Pausada"</formula>
    </cfRule>
    <cfRule type="expression" dxfId="24870" priority="641">
      <formula>#REF!="Para hoy"</formula>
    </cfRule>
    <cfRule type="expression" dxfId="24869" priority="642">
      <formula>#REF!="En curso"</formula>
    </cfRule>
    <cfRule type="expression" dxfId="24868" priority="643">
      <formula>#REF!="Completada"</formula>
    </cfRule>
    <cfRule type="expression" dxfId="24867" priority="644">
      <formula>(#REF!=0)*(#REF!&lt;&gt;"")*(LEN(#REF!)=0)*((#REF!="")+(#REF!="En curso"))</formula>
    </cfRule>
    <cfRule type="expression" dxfId="24866" priority="645">
      <formula>(#REF!&lt;0)*(LEN(#REF!)=0)*((#REF!="")+(#REF!="En curso"))</formula>
    </cfRule>
    <cfRule type="expression" dxfId="24865" priority="646">
      <formula>#REF!="Vencida"</formula>
    </cfRule>
    <cfRule type="expression" dxfId="24864" priority="647">
      <formula>#REF!="Cancelada"</formula>
    </cfRule>
    <cfRule type="expression" dxfId="24863" priority="648">
      <formula>#REF!="Pausada"</formula>
    </cfRule>
    <cfRule type="expression" dxfId="24862" priority="649">
      <formula>#REF!="Para hoy"</formula>
    </cfRule>
    <cfRule type="expression" dxfId="24861" priority="650">
      <formula>#REF!="En curso"</formula>
    </cfRule>
    <cfRule type="expression" dxfId="24860" priority="651">
      <formula>#REF!="Completada"</formula>
    </cfRule>
    <cfRule type="expression" dxfId="24859" priority="652">
      <formula>(#REF!=0)*(#REF!&lt;&gt;"")*(LEN(#REF!)=0)*((#REF!="")+(#REF!="En curso"))</formula>
    </cfRule>
    <cfRule type="expression" dxfId="24858" priority="653">
      <formula>(#REF!&lt;0)*(LEN(#REF!)=0)*((#REF!="")+(#REF!="En curso"))</formula>
    </cfRule>
  </conditionalFormatting>
  <conditionalFormatting sqref="D30:D34">
    <cfRule type="expression" dxfId="24857" priority="820">
      <formula>$F60="Vencida"</formula>
    </cfRule>
    <cfRule type="expression" dxfId="24856" priority="821">
      <formula>$F60="Cancelada"</formula>
    </cfRule>
    <cfRule type="expression" dxfId="24855" priority="822">
      <formula>$F60="Pausada"</formula>
    </cfRule>
    <cfRule type="expression" dxfId="24854" priority="823">
      <formula>$F60="Para hoy"</formula>
    </cfRule>
    <cfRule type="expression" dxfId="24853" priority="824">
      <formula>$F60="En curso"</formula>
    </cfRule>
    <cfRule type="expression" dxfId="24852" priority="825">
      <formula>$F60="Completada"</formula>
    </cfRule>
    <cfRule type="expression" dxfId="24851" priority="826">
      <formula>(#REF!=0)*(#REF!&lt;&gt;"")*(LEN(#REF!)=0)*(($F60="")+($F60="En curso"))</formula>
    </cfRule>
    <cfRule type="expression" dxfId="24850" priority="827">
      <formula>(#REF!&lt;0)*(LEN(#REF!)=0)*(($F60="")+($F60="En curso"))</formula>
    </cfRule>
  </conditionalFormatting>
  <conditionalFormatting sqref="D35">
    <cfRule type="expression" dxfId="24849" priority="836">
      <formula>(#REF!=0)*(#REF!&lt;&gt;"")*(LEN(#REF!)=0)*(($F61="")+($F61="En curso"))</formula>
    </cfRule>
    <cfRule type="expression" dxfId="24848" priority="837">
      <formula>(#REF!&lt;0)*(LEN(#REF!)=0)*(($F61="")+($F61="En curso"))</formula>
    </cfRule>
    <cfRule type="expression" dxfId="24847" priority="1031">
      <formula>$F57="Vencida"</formula>
    </cfRule>
    <cfRule type="expression" dxfId="24846" priority="1032">
      <formula>$F57="Cancelada"</formula>
    </cfRule>
    <cfRule type="expression" dxfId="24845" priority="1033">
      <formula>$F57="Pausada"</formula>
    </cfRule>
    <cfRule type="expression" dxfId="24844" priority="1034">
      <formula>$F57="Para hoy"</formula>
    </cfRule>
    <cfRule type="expression" dxfId="24843" priority="1035">
      <formula>$F57="En curso"</formula>
    </cfRule>
    <cfRule type="expression" dxfId="24842" priority="1036">
      <formula>$F57="Completada"</formula>
    </cfRule>
    <cfRule type="expression" dxfId="24841" priority="1037">
      <formula>(#REF!=0)*(#REF!&lt;&gt;"")*(LEN(#REF!)=0)*(($F57="")+($F57="En curso"))</formula>
    </cfRule>
    <cfRule type="expression" dxfId="24840" priority="1038">
      <formula>(#REF!&lt;0)*(LEN(#REF!)=0)*(($F57="")+($F57="En curso"))</formula>
    </cfRule>
  </conditionalFormatting>
  <conditionalFormatting sqref="D36">
    <cfRule type="expression" dxfId="24839" priority="570">
      <formula>#REF!="Vencida"</formula>
    </cfRule>
    <cfRule type="expression" dxfId="24838" priority="571">
      <formula>#REF!="Cancelada"</formula>
    </cfRule>
    <cfRule type="expression" dxfId="24837" priority="572">
      <formula>#REF!="Pausada"</formula>
    </cfRule>
    <cfRule type="expression" dxfId="24836" priority="573">
      <formula>#REF!="Para hoy"</formula>
    </cfRule>
    <cfRule type="expression" dxfId="24835" priority="574">
      <formula>#REF!="En curso"</formula>
    </cfRule>
    <cfRule type="expression" dxfId="24834" priority="575">
      <formula>#REF!="Completada"</formula>
    </cfRule>
    <cfRule type="expression" dxfId="24833" priority="576">
      <formula>(#REF!=0)*(#REF!&lt;&gt;"")*(LEN(#REF!)=0)*((#REF!="")+(#REF!="En curso"))</formula>
    </cfRule>
    <cfRule type="expression" dxfId="24832" priority="577">
      <formula>(#REF!&lt;0)*(LEN(#REF!)=0)*((#REF!="")+(#REF!="En curso"))</formula>
    </cfRule>
    <cfRule type="expression" dxfId="24831" priority="586">
      <formula>#REF!="Vencida"</formula>
    </cfRule>
    <cfRule type="expression" dxfId="24830" priority="587">
      <formula>#REF!="Cancelada"</formula>
    </cfRule>
    <cfRule type="expression" dxfId="24829" priority="588">
      <formula>#REF!="Pausada"</formula>
    </cfRule>
    <cfRule type="expression" dxfId="24828" priority="589">
      <formula>#REF!="Para hoy"</formula>
    </cfRule>
    <cfRule type="expression" dxfId="24827" priority="590">
      <formula>#REF!="En curso"</formula>
    </cfRule>
    <cfRule type="expression" dxfId="24826" priority="591">
      <formula>#REF!="Completada"</formula>
    </cfRule>
    <cfRule type="expression" dxfId="24825" priority="592">
      <formula>(#REF!=0)*(#REF!&lt;&gt;"")*(LEN(#REF!)=0)*((#REF!="")+(#REF!="En curso"))</formula>
    </cfRule>
    <cfRule type="expression" dxfId="24824" priority="593">
      <formula>(#REF!&lt;0)*(LEN(#REF!)=0)*((#REF!="")+(#REF!="En curso"))</formula>
    </cfRule>
  </conditionalFormatting>
  <conditionalFormatting sqref="D44">
    <cfRule type="expression" dxfId="24823" priority="482">
      <formula>$F70="Vencida"</formula>
    </cfRule>
    <cfRule type="expression" dxfId="24822" priority="483">
      <formula>$F70="Cancelada"</formula>
    </cfRule>
    <cfRule type="expression" dxfId="24821" priority="484">
      <formula>$F70="Pausada"</formula>
    </cfRule>
    <cfRule type="expression" dxfId="24820" priority="485">
      <formula>$F70="Para hoy"</formula>
    </cfRule>
    <cfRule type="expression" dxfId="24819" priority="486">
      <formula>$F70="En curso"</formula>
    </cfRule>
    <cfRule type="expression" dxfId="24818" priority="487">
      <formula>$F70="Completada"</formula>
    </cfRule>
    <cfRule type="expression" dxfId="24817" priority="488">
      <formula>(#REF!=0)*(#REF!&lt;&gt;"")*(LEN(#REF!)=0)*(($F70="")+($F70="En curso"))</formula>
    </cfRule>
    <cfRule type="expression" dxfId="24816" priority="489">
      <formula>(#REF!&lt;0)*(LEN(#REF!)=0)*(($F70="")+($F70="En curso"))</formula>
    </cfRule>
    <cfRule type="expression" dxfId="24815" priority="490">
      <formula>$F66="Vencida"</formula>
    </cfRule>
    <cfRule type="expression" dxfId="24814" priority="491">
      <formula>$F66="Cancelada"</formula>
    </cfRule>
    <cfRule type="expression" dxfId="24813" priority="492">
      <formula>$F66="Pausada"</formula>
    </cfRule>
    <cfRule type="expression" dxfId="24812" priority="493">
      <formula>$F66="Para hoy"</formula>
    </cfRule>
    <cfRule type="expression" dxfId="24811" priority="494">
      <formula>$F66="En curso"</formula>
    </cfRule>
    <cfRule type="expression" dxfId="24810" priority="495">
      <formula>$F66="Completada"</formula>
    </cfRule>
    <cfRule type="expression" dxfId="24809" priority="496">
      <formula>(#REF!=0)*(#REF!&lt;&gt;"")*(LEN(#REF!)=0)*(($F66="")+($F66="En curso"))</formula>
    </cfRule>
    <cfRule type="expression" dxfId="24808" priority="497">
      <formula>(#REF!&lt;0)*(LEN(#REF!)=0)*(($F66="")+($F66="En curso"))</formula>
    </cfRule>
  </conditionalFormatting>
  <conditionalFormatting sqref="D45">
    <cfRule type="expression" dxfId="24807" priority="530">
      <formula>#REF!="Vencida"</formula>
    </cfRule>
    <cfRule type="expression" dxfId="24806" priority="531">
      <formula>#REF!="Cancelada"</formula>
    </cfRule>
    <cfRule type="expression" dxfId="24805" priority="532">
      <formula>#REF!="Pausada"</formula>
    </cfRule>
    <cfRule type="expression" dxfId="24804" priority="533">
      <formula>#REF!="Para hoy"</formula>
    </cfRule>
    <cfRule type="expression" dxfId="24803" priority="534">
      <formula>#REF!="En curso"</formula>
    </cfRule>
    <cfRule type="expression" dxfId="24802" priority="535">
      <formula>#REF!="Completada"</formula>
    </cfRule>
    <cfRule type="expression" dxfId="24801" priority="536">
      <formula>(#REF!=0)*(#REF!&lt;&gt;"")*(LEN(#REF!)=0)*((#REF!="")+(#REF!="En curso"))</formula>
    </cfRule>
    <cfRule type="expression" dxfId="24800" priority="537">
      <formula>(#REF!&lt;0)*(LEN(#REF!)=0)*((#REF!="")+(#REF!="En curso"))</formula>
    </cfRule>
    <cfRule type="expression" dxfId="24799" priority="546">
      <formula>#REF!="Vencida"</formula>
    </cfRule>
    <cfRule type="expression" dxfId="24798" priority="547">
      <formula>#REF!="Cancelada"</formula>
    </cfRule>
    <cfRule type="expression" dxfId="24797" priority="548">
      <formula>#REF!="Pausada"</formula>
    </cfRule>
    <cfRule type="expression" dxfId="24796" priority="549">
      <formula>#REF!="Para hoy"</formula>
    </cfRule>
    <cfRule type="expression" dxfId="24795" priority="550">
      <formula>#REF!="En curso"</formula>
    </cfRule>
    <cfRule type="expression" dxfId="24794" priority="551">
      <formula>#REF!="Completada"</formula>
    </cfRule>
    <cfRule type="expression" dxfId="24793" priority="552">
      <formula>(#REF!=0)*(#REF!&lt;&gt;"")*(LEN(#REF!)=0)*((#REF!="")+(#REF!="En curso"))</formula>
    </cfRule>
    <cfRule type="expression" dxfId="24792" priority="553">
      <formula>(#REF!&lt;0)*(LEN(#REF!)=0)*((#REF!="")+(#REF!="En curso"))</formula>
    </cfRule>
  </conditionalFormatting>
  <conditionalFormatting sqref="D47:D48">
    <cfRule type="expression" dxfId="24791" priority="899">
      <formula>$F73="Vencida"</formula>
    </cfRule>
    <cfRule type="expression" dxfId="24790" priority="900">
      <formula>$F73="Cancelada"</formula>
    </cfRule>
    <cfRule type="expression" dxfId="24789" priority="901">
      <formula>$F73="Pausada"</formula>
    </cfRule>
    <cfRule type="expression" dxfId="24788" priority="902">
      <formula>$F73="Para hoy"</formula>
    </cfRule>
    <cfRule type="expression" dxfId="24787" priority="903">
      <formula>$F73="En curso"</formula>
    </cfRule>
    <cfRule type="expression" dxfId="24786" priority="904">
      <formula>$F73="Completada"</formula>
    </cfRule>
    <cfRule type="expression" dxfId="24785" priority="905">
      <formula>(#REF!=0)*(#REF!&lt;&gt;"")*(LEN(#REF!)=0)*(($F73="")+($F73="En curso"))</formula>
    </cfRule>
    <cfRule type="expression" dxfId="24784" priority="906">
      <formula>(#REF!&lt;0)*(LEN(#REF!)=0)*(($F73="")+($F73="En curso"))</formula>
    </cfRule>
    <cfRule type="expression" dxfId="24783" priority="1039">
      <formula>$F62="Vencida"</formula>
    </cfRule>
    <cfRule type="expression" dxfId="24782" priority="1040">
      <formula>$F62="Cancelada"</formula>
    </cfRule>
    <cfRule type="expression" dxfId="24781" priority="1041">
      <formula>$F62="Pausada"</formula>
    </cfRule>
    <cfRule type="expression" dxfId="24780" priority="1042">
      <formula>$F62="Para hoy"</formula>
    </cfRule>
    <cfRule type="expression" dxfId="24779" priority="1043">
      <formula>$F62="En curso"</formula>
    </cfRule>
    <cfRule type="expression" dxfId="24778" priority="1044">
      <formula>$F62="Completada"</formula>
    </cfRule>
    <cfRule type="expression" dxfId="24777" priority="1045">
      <formula>(#REF!=0)*(#REF!&lt;&gt;"")*(LEN(#REF!)=0)*(($F62="")+($F62="En curso"))</formula>
    </cfRule>
    <cfRule type="expression" dxfId="24776" priority="1046">
      <formula>(#REF!&lt;0)*(LEN(#REF!)=0)*(($F62="")+($F62="En curso"))</formula>
    </cfRule>
  </conditionalFormatting>
  <conditionalFormatting sqref="D49">
    <cfRule type="expression" dxfId="24775" priority="999">
      <formula>$F55="Vencida"</formula>
    </cfRule>
    <cfRule type="expression" dxfId="24774" priority="1000">
      <formula>$F55="Cancelada"</formula>
    </cfRule>
    <cfRule type="expression" dxfId="24773" priority="1001">
      <formula>$F55="Pausada"</formula>
    </cfRule>
    <cfRule type="expression" dxfId="24772" priority="1002">
      <formula>$F55="Para hoy"</formula>
    </cfRule>
    <cfRule type="expression" dxfId="24771" priority="1003">
      <formula>$F55="En curso"</formula>
    </cfRule>
    <cfRule type="expression" dxfId="24770" priority="1004">
      <formula>$F55="Completada"</formula>
    </cfRule>
    <cfRule type="expression" dxfId="24769" priority="1005">
      <formula>(#REF!=0)*(#REF!&lt;&gt;"")*(LEN(#REF!)=0)*(($F55="")+($F55="En curso"))</formula>
    </cfRule>
    <cfRule type="expression" dxfId="24768" priority="1006">
      <formula>(#REF!&lt;0)*(LEN(#REF!)=0)*(($F55="")+($F55="En curso"))</formula>
    </cfRule>
  </conditionalFormatting>
  <conditionalFormatting sqref="D50:D52">
    <cfRule type="expression" dxfId="24767" priority="991">
      <formula>$F42="Vencida"</formula>
    </cfRule>
    <cfRule type="expression" dxfId="24766" priority="992">
      <formula>$F42="Cancelada"</formula>
    </cfRule>
    <cfRule type="expression" dxfId="24765" priority="993">
      <formula>$F42="Pausada"</formula>
    </cfRule>
    <cfRule type="expression" dxfId="24764" priority="994">
      <formula>$F42="Para hoy"</formula>
    </cfRule>
    <cfRule type="expression" dxfId="24763" priority="995">
      <formula>$F42="En curso"</formula>
    </cfRule>
    <cfRule type="expression" dxfId="24762" priority="996">
      <formula>$F42="Completada"</formula>
    </cfRule>
    <cfRule type="expression" dxfId="24761" priority="997">
      <formula>(#REF!=0)*(#REF!&lt;&gt;"")*(LEN(#REF!)=0)*(($F42="")+($F42="En curso"))</formula>
    </cfRule>
    <cfRule type="expression" dxfId="24760" priority="998">
      <formula>(#REF!&lt;0)*(LEN(#REF!)=0)*(($F42="")+($F42="En curso"))</formula>
    </cfRule>
  </conditionalFormatting>
  <conditionalFormatting sqref="E4">
    <cfRule type="expression" dxfId="24759" priority="308">
      <formula>#REF!="Vencida"</formula>
    </cfRule>
    <cfRule type="expression" dxfId="24758" priority="309">
      <formula>#REF!="Cancelada"</formula>
    </cfRule>
    <cfRule type="expression" dxfId="24757" priority="310">
      <formula>#REF!="Pausada"</formula>
    </cfRule>
    <cfRule type="expression" dxfId="24756" priority="311">
      <formula>#REF!="Para hoy"</formula>
    </cfRule>
    <cfRule type="expression" dxfId="24755" priority="312">
      <formula>#REF!="En curso"</formula>
    </cfRule>
    <cfRule type="expression" dxfId="24754" priority="313">
      <formula>#REF!="Completada"</formula>
    </cfRule>
    <cfRule type="expression" dxfId="24753" priority="314">
      <formula>(#REF!=0)*(#REF!&lt;&gt;"")*(LEN(#REF!)=0)*((#REF!="")+(#REF!="En curso"))</formula>
    </cfRule>
    <cfRule type="expression" dxfId="24752" priority="315">
      <formula>(#REF!&lt;0)*(LEN(#REF!)=0)*((#REF!="")+(#REF!="En curso"))</formula>
    </cfRule>
    <cfRule type="expression" dxfId="24751" priority="316">
      <formula>#REF!="Vencida"</formula>
    </cfRule>
    <cfRule type="expression" dxfId="24750" priority="317">
      <formula>#REF!="Cancelada"</formula>
    </cfRule>
    <cfRule type="expression" dxfId="24749" priority="318">
      <formula>#REF!="Pausada"</formula>
    </cfRule>
    <cfRule type="expression" dxfId="24748" priority="319">
      <formula>#REF!="Para hoy"</formula>
    </cfRule>
    <cfRule type="expression" dxfId="24747" priority="320">
      <formula>#REF!="En curso"</formula>
    </cfRule>
    <cfRule type="expression" dxfId="24746" priority="321">
      <formula>#REF!="Completada"</formula>
    </cfRule>
    <cfRule type="expression" dxfId="24745" priority="322">
      <formula>(#REF!=0)*(#REF!&lt;&gt;"")*(LEN(#REF!)=0)*((#REF!="")+(#REF!="En curso"))</formula>
    </cfRule>
    <cfRule type="expression" dxfId="24744" priority="323">
      <formula>(#REF!&lt;0)*(LEN(#REF!)=0)*((#REF!="")+(#REF!="En curso"))</formula>
    </cfRule>
  </conditionalFormatting>
  <conditionalFormatting sqref="E11 F19 F27 F29 F44:F47 F49:F51 F6 E4:E6">
    <cfRule type="expression" dxfId="24743" priority="975">
      <formula>$F4="Vencida"</formula>
    </cfRule>
    <cfRule type="expression" dxfId="24742" priority="976">
      <formula>$F4="Cancelada"</formula>
    </cfRule>
    <cfRule type="expression" dxfId="24741" priority="977">
      <formula>$F4="Pausada"</formula>
    </cfRule>
    <cfRule type="expression" dxfId="24740" priority="978">
      <formula>$F4="Para hoy"</formula>
    </cfRule>
    <cfRule type="expression" dxfId="24739" priority="979">
      <formula>$F4="En curso"</formula>
    </cfRule>
    <cfRule type="expression" dxfId="24738" priority="980">
      <formula>$F4="Completada"</formula>
    </cfRule>
    <cfRule type="expression" dxfId="24737" priority="981">
      <formula>(#REF!=0)*(#REF!&lt;&gt;"")*(LEN(#REF!)=0)*(($F4="")+($F4="En curso"))</formula>
    </cfRule>
    <cfRule type="expression" dxfId="24736" priority="982">
      <formula>(#REF!&lt;0)*(LEN(#REF!)=0)*(($F4="")+($F4="En curso"))</formula>
    </cfRule>
  </conditionalFormatting>
  <conditionalFormatting sqref="E15">
    <cfRule type="expression" dxfId="24735" priority="284">
      <formula>$F12="Vencida"</formula>
    </cfRule>
    <cfRule type="expression" dxfId="24734" priority="285">
      <formula>$F12="Cancelada"</formula>
    </cfRule>
    <cfRule type="expression" dxfId="24733" priority="286">
      <formula>$F12="Pausada"</formula>
    </cfRule>
    <cfRule type="expression" dxfId="24732" priority="287">
      <formula>$F12="Para hoy"</formula>
    </cfRule>
    <cfRule type="expression" dxfId="24731" priority="288">
      <formula>$F12="En curso"</formula>
    </cfRule>
    <cfRule type="expression" dxfId="24730" priority="289">
      <formula>$F12="Completada"</formula>
    </cfRule>
    <cfRule type="expression" dxfId="24729" priority="290">
      <formula>(#REF!=0)*(#REF!&lt;&gt;"")*(LEN(#REF!)=0)*(($F12="")+($F12="En curso"))</formula>
    </cfRule>
    <cfRule type="expression" dxfId="24728" priority="291">
      <formula>(#REF!&lt;0)*(LEN(#REF!)=0)*(($F12="")+($F12="En curso"))</formula>
    </cfRule>
  </conditionalFormatting>
  <conditionalFormatting sqref="C16">
    <cfRule type="expression" dxfId="24727" priority="628">
      <formula>#REF!="Vencida"</formula>
    </cfRule>
    <cfRule type="expression" dxfId="24726" priority="629">
      <formula>#REF!="Cancelada"</formula>
    </cfRule>
    <cfRule type="expression" dxfId="24725" priority="630">
      <formula>#REF!="Pausada"</formula>
    </cfRule>
    <cfRule type="expression" dxfId="24724" priority="631">
      <formula>#REF!="Para hoy"</formula>
    </cfRule>
    <cfRule type="expression" dxfId="24723" priority="632">
      <formula>#REF!="En curso"</formula>
    </cfRule>
    <cfRule type="expression" dxfId="24722" priority="633">
      <formula>#REF!="Completada"</formula>
    </cfRule>
  </conditionalFormatting>
  <conditionalFormatting sqref="E17">
    <cfRule type="expression" dxfId="24721" priority="634">
      <formula>(#REF!=0)*(#REF!&lt;&gt;"")*(LEN(#REF!)=0)*((#REF!="")+(#REF!="En curso"))</formula>
    </cfRule>
    <cfRule type="expression" dxfId="24720" priority="635">
      <formula>(#REF!&lt;0)*(LEN(#REF!)=0)*((#REF!="")+(#REF!="En curso"))</formula>
    </cfRule>
  </conditionalFormatting>
  <conditionalFormatting sqref="E18:E19">
    <cfRule type="expression" dxfId="24719" priority="949">
      <formula>(#REF!=0)*(#REF!&lt;&gt;"")*(LEN(#REF!)=0)*(($F18="")+($F18="En curso"))</formula>
    </cfRule>
    <cfRule type="expression" dxfId="24718" priority="950">
      <formula>(#REF!&lt;0)*(LEN(#REF!)=0)*(($F18="")+($F18="En curso"))</formula>
    </cfRule>
  </conditionalFormatting>
  <conditionalFormatting sqref="E18:E20">
    <cfRule type="expression" dxfId="24717" priority="941">
      <formula>$F18="Vencida"</formula>
    </cfRule>
    <cfRule type="expression" dxfId="24716" priority="942">
      <formula>$F18="Cancelada"</formula>
    </cfRule>
    <cfRule type="expression" dxfId="24715" priority="943">
      <formula>$F18="Pausada"</formula>
    </cfRule>
    <cfRule type="expression" dxfId="24714" priority="944">
      <formula>$F18="Para hoy"</formula>
    </cfRule>
    <cfRule type="expression" dxfId="24713" priority="945">
      <formula>$F18="En curso"</formula>
    </cfRule>
    <cfRule type="expression" dxfId="24712" priority="946">
      <formula>$F18="Completada"</formula>
    </cfRule>
  </conditionalFormatting>
  <conditionalFormatting sqref="E20">
    <cfRule type="expression" dxfId="24711" priority="947">
      <formula>(#REF!=0)*(#REF!&lt;&gt;"")*(LEN(#REF!)=0)*(($F20="")+($F20="En curso"))</formula>
    </cfRule>
    <cfRule type="expression" dxfId="24710" priority="948">
      <formula>(#REF!&lt;0)*(LEN(#REF!)=0)*(($F20="")+($F20="En curso"))</formula>
    </cfRule>
  </conditionalFormatting>
  <conditionalFormatting sqref="E26:E27">
    <cfRule type="expression" dxfId="24709" priority="730">
      <formula>$F22="Vencida"</formula>
    </cfRule>
    <cfRule type="expression" dxfId="24708" priority="731">
      <formula>$F22="Cancelada"</formula>
    </cfRule>
    <cfRule type="expression" dxfId="24707" priority="732">
      <formula>$F22="Pausada"</formula>
    </cfRule>
    <cfRule type="expression" dxfId="24706" priority="733">
      <formula>$F22="Para hoy"</formula>
    </cfRule>
    <cfRule type="expression" dxfId="24705" priority="734">
      <formula>$F22="En curso"</formula>
    </cfRule>
    <cfRule type="expression" dxfId="24704" priority="735">
      <formula>$F22="Completada"</formula>
    </cfRule>
    <cfRule type="expression" dxfId="24703" priority="736">
      <formula>(#REF!=0)*(#REF!&lt;&gt;"")*(LEN(#REF!)=0)*(($F22="")+($F22="En curso"))</formula>
    </cfRule>
    <cfRule type="expression" dxfId="24702" priority="737">
      <formula>(#REF!&lt;0)*(LEN(#REF!)=0)*(($F22="")+($F22="En curso"))</formula>
    </cfRule>
    <cfRule type="expression" dxfId="24701" priority="746">
      <formula>$F23="Vencida"</formula>
    </cfRule>
    <cfRule type="expression" dxfId="24700" priority="747">
      <formula>$F23="Cancelada"</formula>
    </cfRule>
    <cfRule type="expression" dxfId="24699" priority="748">
      <formula>$F23="Pausada"</formula>
    </cfRule>
    <cfRule type="expression" dxfId="24698" priority="749">
      <formula>$F23="Para hoy"</formula>
    </cfRule>
    <cfRule type="expression" dxfId="24697" priority="750">
      <formula>$F23="En curso"</formula>
    </cfRule>
    <cfRule type="expression" dxfId="24696" priority="751">
      <formula>$F23="Completada"</formula>
    </cfRule>
    <cfRule type="expression" dxfId="24695" priority="752">
      <formula>(#REF!=0)*(#REF!&lt;&gt;"")*(LEN(#REF!)=0)*(($F23="")+($F23="En curso"))</formula>
    </cfRule>
    <cfRule type="expression" dxfId="24694" priority="753">
      <formula>(#REF!&lt;0)*(LEN(#REF!)=0)*(($F23="")+($F23="En curso"))</formula>
    </cfRule>
  </conditionalFormatting>
  <conditionalFormatting sqref="E27:E28">
    <cfRule type="expression" dxfId="24693" priority="672">
      <formula>$F24="Vencida"</formula>
    </cfRule>
    <cfRule type="expression" dxfId="24692" priority="673">
      <formula>$F24="Cancelada"</formula>
    </cfRule>
    <cfRule type="expression" dxfId="24691" priority="674">
      <formula>$F24="Pausada"</formula>
    </cfRule>
    <cfRule type="expression" dxfId="24690" priority="675">
      <formula>$F24="Para hoy"</formula>
    </cfRule>
    <cfRule type="expression" dxfId="24689" priority="676">
      <formula>$F24="En curso"</formula>
    </cfRule>
    <cfRule type="expression" dxfId="24688" priority="677">
      <formula>$F24="Completada"</formula>
    </cfRule>
    <cfRule type="expression" dxfId="24687" priority="678">
      <formula>(#REF!=0)*(#REF!&lt;&gt;"")*(LEN(#REF!)=0)*(($F24="")+($F24="En curso"))</formula>
    </cfRule>
    <cfRule type="expression" dxfId="24686" priority="679">
      <formula>(#REF!&lt;0)*(LEN(#REF!)=0)*(($F24="")+($F24="En curso"))</formula>
    </cfRule>
    <cfRule type="expression" dxfId="24685" priority="688">
      <formula>$F24="Vencida"</formula>
    </cfRule>
    <cfRule type="expression" dxfId="24684" priority="689">
      <formula>$F24="Cancelada"</formula>
    </cfRule>
    <cfRule type="expression" dxfId="24683" priority="690">
      <formula>$F24="Pausada"</formula>
    </cfRule>
    <cfRule type="expression" dxfId="24682" priority="691">
      <formula>$F24="Para hoy"</formula>
    </cfRule>
    <cfRule type="expression" dxfId="24681" priority="692">
      <formula>$F24="En curso"</formula>
    </cfRule>
    <cfRule type="expression" dxfId="24680" priority="693">
      <formula>$F24="Completada"</formula>
    </cfRule>
    <cfRule type="expression" dxfId="24679" priority="694">
      <formula>(#REF!=0)*(#REF!&lt;&gt;"")*(LEN(#REF!)=0)*(($F24="")+($F24="En curso"))</formula>
    </cfRule>
    <cfRule type="expression" dxfId="24678" priority="695">
      <formula>(#REF!&lt;0)*(LEN(#REF!)=0)*(($F24="")+($F24="En curso"))</formula>
    </cfRule>
  </conditionalFormatting>
  <conditionalFormatting sqref="E28:E29">
    <cfRule type="expression" dxfId="24677" priority="852">
      <formula>(#REF!=0)*(#REF!&lt;&gt;"")*(LEN(#REF!)=0)*(($F28="")+($F28="En curso"))</formula>
    </cfRule>
    <cfRule type="expression" dxfId="24676" priority="853">
      <formula>(#REF!&lt;0)*(LEN(#REF!)=0)*(($F28="")+($F28="En curso"))</formula>
    </cfRule>
    <cfRule type="expression" dxfId="24675" priority="862">
      <formula>$F25="Vencida"</formula>
    </cfRule>
    <cfRule type="expression" dxfId="24674" priority="863">
      <formula>$F25="Cancelada"</formula>
    </cfRule>
    <cfRule type="expression" dxfId="24673" priority="864">
      <formula>$F25="Pausada"</formula>
    </cfRule>
    <cfRule type="expression" dxfId="24672" priority="865">
      <formula>$F25="Para hoy"</formula>
    </cfRule>
    <cfRule type="expression" dxfId="24671" priority="866">
      <formula>$F25="En curso"</formula>
    </cfRule>
    <cfRule type="expression" dxfId="24670" priority="867">
      <formula>$F25="Completada"</formula>
    </cfRule>
    <cfRule type="expression" dxfId="24669" priority="868">
      <formula>(#REF!=0)*(#REF!&lt;&gt;"")*(LEN(#REF!)=0)*(($F25="")+($F25="En curso"))</formula>
    </cfRule>
    <cfRule type="expression" dxfId="24668" priority="869">
      <formula>(#REF!&lt;0)*(LEN(#REF!)=0)*(($F25="")+($F25="En curso"))</formula>
    </cfRule>
  </conditionalFormatting>
  <conditionalFormatting sqref="E28:E30">
    <cfRule type="expression" dxfId="24667" priority="846">
      <formula>$F28="Vencida"</formula>
    </cfRule>
    <cfRule type="expression" dxfId="24666" priority="847">
      <formula>$F28="Cancelada"</formula>
    </cfRule>
    <cfRule type="expression" dxfId="24665" priority="848">
      <formula>$F28="Pausada"</formula>
    </cfRule>
    <cfRule type="expression" dxfId="24664" priority="849">
      <formula>$F28="Para hoy"</formula>
    </cfRule>
    <cfRule type="expression" dxfId="24663" priority="850">
      <formula>$F28="En curso"</formula>
    </cfRule>
    <cfRule type="expression" dxfId="24662" priority="851">
      <formula>$F28="Completada"</formula>
    </cfRule>
  </conditionalFormatting>
  <conditionalFormatting sqref="F7 E29:E30">
    <cfRule type="expression" dxfId="24661" priority="931">
      <formula>(#REF!=0)*(#REF!&lt;&gt;"")*(LEN(#REF!)=0)*(($F7="")+($F7="En curso"))</formula>
    </cfRule>
    <cfRule type="expression" dxfId="24660" priority="932">
      <formula>(#REF!&lt;0)*(LEN(#REF!)=0)*(($F7="")+($F7="En curso"))</formula>
    </cfRule>
  </conditionalFormatting>
  <conditionalFormatting sqref="E30:E31">
    <cfRule type="expression" dxfId="24659" priority="891">
      <formula>$F27="Vencida"</formula>
    </cfRule>
    <cfRule type="expression" dxfId="24658" priority="892">
      <formula>$F27="Cancelada"</formula>
    </cfRule>
    <cfRule type="expression" dxfId="24657" priority="893">
      <formula>$F27="Pausada"</formula>
    </cfRule>
    <cfRule type="expression" dxfId="24656" priority="894">
      <formula>$F27="Para hoy"</formula>
    </cfRule>
    <cfRule type="expression" dxfId="24655" priority="895">
      <formula>$F27="En curso"</formula>
    </cfRule>
    <cfRule type="expression" dxfId="24654" priority="896">
      <formula>$F27="Completada"</formula>
    </cfRule>
    <cfRule type="expression" dxfId="24653" priority="897">
      <formula>(#REF!=0)*(#REF!&lt;&gt;"")*(LEN(#REF!)=0)*(($F27="")+($F27="En curso"))</formula>
    </cfRule>
    <cfRule type="expression" dxfId="24652" priority="898">
      <formula>(#REF!&lt;0)*(LEN(#REF!)=0)*(($F27="")+($F27="En curso"))</formula>
    </cfRule>
    <cfRule type="expression" dxfId="24651" priority="1023">
      <formula>$F27="Vencida"</formula>
    </cfRule>
    <cfRule type="expression" dxfId="24650" priority="1024">
      <formula>$F27="Cancelada"</formula>
    </cfRule>
    <cfRule type="expression" dxfId="24649" priority="1025">
      <formula>$F27="Pausada"</formula>
    </cfRule>
    <cfRule type="expression" dxfId="24648" priority="1026">
      <formula>$F27="Para hoy"</formula>
    </cfRule>
    <cfRule type="expression" dxfId="24647" priority="1027">
      <formula>$F27="En curso"</formula>
    </cfRule>
    <cfRule type="expression" dxfId="24646" priority="1028">
      <formula>$F27="Completada"</formula>
    </cfRule>
    <cfRule type="expression" dxfId="24645" priority="1029">
      <formula>(#REF!=0)*(#REF!&lt;&gt;"")*(LEN(#REF!)=0)*(($F27="")+($F27="En curso"))</formula>
    </cfRule>
    <cfRule type="expression" dxfId="24644" priority="1030">
      <formula>(#REF!&lt;0)*(LEN(#REF!)=0)*(($F27="")+($F27="En curso"))</formula>
    </cfRule>
  </conditionalFormatting>
  <conditionalFormatting sqref="E32">
    <cfRule type="expression" dxfId="24643" priority="1135">
      <formula>$F28="Vencida"</formula>
    </cfRule>
    <cfRule type="expression" dxfId="24642" priority="1136">
      <formula>$F28="Cancelada"</formula>
    </cfRule>
    <cfRule type="expression" dxfId="24641" priority="1137">
      <formula>$F28="Pausada"</formula>
    </cfRule>
    <cfRule type="expression" dxfId="24640" priority="1138">
      <formula>$F28="Para hoy"</formula>
    </cfRule>
    <cfRule type="expression" dxfId="24639" priority="1139">
      <formula>$F28="En curso"</formula>
    </cfRule>
    <cfRule type="expression" dxfId="24638" priority="1140">
      <formula>$F28="Completada"</formula>
    </cfRule>
    <cfRule type="expression" dxfId="24637" priority="1141">
      <formula>(#REF!=0)*(#REF!&lt;&gt;"")*(LEN(#REF!)=0)*(($F28="")+($F28="En curso"))</formula>
    </cfRule>
    <cfRule type="expression" dxfId="24636" priority="1142">
      <formula>(#REF!&lt;0)*(LEN(#REF!)=0)*(($F28="")+($F28="En curso"))</formula>
    </cfRule>
    <cfRule type="expression" dxfId="24635" priority="1143">
      <formula>$F28="Vencida"</formula>
    </cfRule>
    <cfRule type="expression" dxfId="24634" priority="1144">
      <formula>$F28="Cancelada"</formula>
    </cfRule>
    <cfRule type="expression" dxfId="24633" priority="1145">
      <formula>$F28="Pausada"</formula>
    </cfRule>
    <cfRule type="expression" dxfId="24632" priority="1146">
      <formula>$F28="Para hoy"</formula>
    </cfRule>
    <cfRule type="expression" dxfId="24631" priority="1147">
      <formula>$F28="En curso"</formula>
    </cfRule>
    <cfRule type="expression" dxfId="24630" priority="1148">
      <formula>$F28="Completada"</formula>
    </cfRule>
    <cfRule type="expression" dxfId="24629" priority="1149">
      <formula>(#REF!=0)*(#REF!&lt;&gt;"")*(LEN(#REF!)=0)*(($F28="")+($F28="En curso"))</formula>
    </cfRule>
    <cfRule type="expression" dxfId="24628" priority="1150">
      <formula>(#REF!&lt;0)*(LEN(#REF!)=0)*(($F28="")+($F28="En curso"))</formula>
    </cfRule>
  </conditionalFormatting>
  <conditionalFormatting sqref="E33">
    <cfRule type="expression" dxfId="24627" priority="1111">
      <formula>$F28="Vencida"</formula>
    </cfRule>
    <cfRule type="expression" dxfId="24626" priority="1112">
      <formula>$F28="Cancelada"</formula>
    </cfRule>
    <cfRule type="expression" dxfId="24625" priority="1113">
      <formula>$F28="Pausada"</formula>
    </cfRule>
    <cfRule type="expression" dxfId="24624" priority="1114">
      <formula>$F28="Para hoy"</formula>
    </cfRule>
    <cfRule type="expression" dxfId="24623" priority="1115">
      <formula>$F28="En curso"</formula>
    </cfRule>
    <cfRule type="expression" dxfId="24622" priority="1116">
      <formula>$F28="Completada"</formula>
    </cfRule>
    <cfRule type="expression" dxfId="24621" priority="1117">
      <formula>(#REF!=0)*(#REF!&lt;&gt;"")*(LEN(#REF!)=0)*(($F28="")+($F28="En curso"))</formula>
    </cfRule>
    <cfRule type="expression" dxfId="24620" priority="1118">
      <formula>(#REF!&lt;0)*(LEN(#REF!)=0)*(($F28="")+($F28="En curso"))</formula>
    </cfRule>
    <cfRule type="expression" dxfId="24619" priority="1119">
      <formula>$F28="Vencida"</formula>
    </cfRule>
    <cfRule type="expression" dxfId="24618" priority="1120">
      <formula>$F28="Cancelada"</formula>
    </cfRule>
    <cfRule type="expression" dxfId="24617" priority="1121">
      <formula>$F28="Pausada"</formula>
    </cfRule>
    <cfRule type="expression" dxfId="24616" priority="1122">
      <formula>$F28="Para hoy"</formula>
    </cfRule>
    <cfRule type="expression" dxfId="24615" priority="1123">
      <formula>$F28="En curso"</formula>
    </cfRule>
    <cfRule type="expression" dxfId="24614" priority="1124">
      <formula>$F28="Completada"</formula>
    </cfRule>
    <cfRule type="expression" dxfId="24613" priority="1125">
      <formula>(#REF!=0)*(#REF!&lt;&gt;"")*(LEN(#REF!)=0)*(($F28="")+($F28="En curso"))</formula>
    </cfRule>
    <cfRule type="expression" dxfId="24612" priority="1126">
      <formula>(#REF!&lt;0)*(LEN(#REF!)=0)*(($F28="")+($F28="En curso"))</formula>
    </cfRule>
  </conditionalFormatting>
  <conditionalFormatting sqref="E34">
    <cfRule type="expression" dxfId="24611" priority="1087">
      <formula>$F28="Vencida"</formula>
    </cfRule>
    <cfRule type="expression" dxfId="24610" priority="1088">
      <formula>$F28="Cancelada"</formula>
    </cfRule>
    <cfRule type="expression" dxfId="24609" priority="1089">
      <formula>$F28="Pausada"</formula>
    </cfRule>
    <cfRule type="expression" dxfId="24608" priority="1090">
      <formula>$F28="Para hoy"</formula>
    </cfRule>
    <cfRule type="expression" dxfId="24607" priority="1091">
      <formula>$F28="En curso"</formula>
    </cfRule>
    <cfRule type="expression" dxfId="24606" priority="1092">
      <formula>$F28="Completada"</formula>
    </cfRule>
    <cfRule type="expression" dxfId="24605" priority="1093">
      <formula>(#REF!=0)*(#REF!&lt;&gt;"")*(LEN(#REF!)=0)*(($F28="")+($F28="En curso"))</formula>
    </cfRule>
    <cfRule type="expression" dxfId="24604" priority="1094">
      <formula>(#REF!&lt;0)*(LEN(#REF!)=0)*(($F28="")+($F28="En curso"))</formula>
    </cfRule>
    <cfRule type="expression" dxfId="24603" priority="1095">
      <formula>$F28="Vencida"</formula>
    </cfRule>
    <cfRule type="expression" dxfId="24602" priority="1096">
      <formula>$F28="Cancelada"</formula>
    </cfRule>
    <cfRule type="expression" dxfId="24601" priority="1097">
      <formula>$F28="Pausada"</formula>
    </cfRule>
    <cfRule type="expression" dxfId="24600" priority="1098">
      <formula>$F28="Para hoy"</formula>
    </cfRule>
    <cfRule type="expression" dxfId="24599" priority="1099">
      <formula>$F28="En curso"</formula>
    </cfRule>
    <cfRule type="expression" dxfId="24598" priority="1100">
      <formula>$F28="Completada"</formula>
    </cfRule>
    <cfRule type="expression" dxfId="24597" priority="1101">
      <formula>(#REF!=0)*(#REF!&lt;&gt;"")*(LEN(#REF!)=0)*(($F28="")+($F28="En curso"))</formula>
    </cfRule>
    <cfRule type="expression" dxfId="24596" priority="1102">
      <formula>(#REF!&lt;0)*(LEN(#REF!)=0)*(($F28="")+($F28="En curso"))</formula>
    </cfRule>
  </conditionalFormatting>
  <conditionalFormatting sqref="E35">
    <cfRule type="expression" dxfId="24595" priority="1071">
      <formula>$F28="Vencida"</formula>
    </cfRule>
    <cfRule type="expression" dxfId="24594" priority="1072">
      <formula>$F28="Cancelada"</formula>
    </cfRule>
    <cfRule type="expression" dxfId="24593" priority="1073">
      <formula>$F28="Pausada"</formula>
    </cfRule>
    <cfRule type="expression" dxfId="24592" priority="1074">
      <formula>$F28="Para hoy"</formula>
    </cfRule>
    <cfRule type="expression" dxfId="24591" priority="1075">
      <formula>$F28="En curso"</formula>
    </cfRule>
    <cfRule type="expression" dxfId="24590" priority="1076">
      <formula>$F28="Completada"</formula>
    </cfRule>
    <cfRule type="expression" dxfId="24589" priority="1077">
      <formula>(#REF!=0)*(#REF!&lt;&gt;"")*(LEN(#REF!)=0)*(($F28="")+($F28="En curso"))</formula>
    </cfRule>
    <cfRule type="expression" dxfId="24588" priority="1078">
      <formula>(#REF!&lt;0)*(LEN(#REF!)=0)*(($F28="")+($F28="En curso"))</formula>
    </cfRule>
    <cfRule type="expression" dxfId="24587" priority="1079">
      <formula>$F28="Vencida"</formula>
    </cfRule>
    <cfRule type="expression" dxfId="24586" priority="1080">
      <formula>$F28="Cancelada"</formula>
    </cfRule>
    <cfRule type="expression" dxfId="24585" priority="1081">
      <formula>$F28="Pausada"</formula>
    </cfRule>
    <cfRule type="expression" dxfId="24584" priority="1082">
      <formula>$F28="Para hoy"</formula>
    </cfRule>
    <cfRule type="expression" dxfId="24583" priority="1083">
      <formula>$F28="En curso"</formula>
    </cfRule>
    <cfRule type="expression" dxfId="24582" priority="1084">
      <formula>$F28="Completada"</formula>
    </cfRule>
    <cfRule type="expression" dxfId="24581" priority="1085">
      <formula>(#REF!=0)*(#REF!&lt;&gt;"")*(LEN(#REF!)=0)*(($F28="")+($F28="En curso"))</formula>
    </cfRule>
    <cfRule type="expression" dxfId="24580" priority="1086">
      <formula>(#REF!&lt;0)*(LEN(#REF!)=0)*(($F28="")+($F28="En curso"))</formula>
    </cfRule>
  </conditionalFormatting>
  <conditionalFormatting sqref="E36">
    <cfRule type="expression" dxfId="24579" priority="562">
      <formula>$F36="Vencida"</formula>
    </cfRule>
    <cfRule type="expression" dxfId="24578" priority="563">
      <formula>$F36="Cancelada"</formula>
    </cfRule>
    <cfRule type="expression" dxfId="24577" priority="564">
      <formula>$F36="Pausada"</formula>
    </cfRule>
    <cfRule type="expression" dxfId="24576" priority="565">
      <formula>$F36="Para hoy"</formula>
    </cfRule>
    <cfRule type="expression" dxfId="24575" priority="566">
      <formula>$F36="En curso"</formula>
    </cfRule>
    <cfRule type="expression" dxfId="24574" priority="567">
      <formula>$F36="Completada"</formula>
    </cfRule>
    <cfRule type="expression" dxfId="24573" priority="568">
      <formula>(#REF!=0)*(#REF!&lt;&gt;"")*(LEN(#REF!)=0)*(($F36="")+($F36="En curso"))</formula>
    </cfRule>
    <cfRule type="expression" dxfId="24572" priority="569">
      <formula>(#REF!&lt;0)*(LEN(#REF!)=0)*(($F36="")+($F36="En curso"))</formula>
    </cfRule>
    <cfRule type="expression" dxfId="24571" priority="578">
      <formula>$F28="Vencida"</formula>
    </cfRule>
    <cfRule type="expression" dxfId="24570" priority="579">
      <formula>$F28="Cancelada"</formula>
    </cfRule>
    <cfRule type="expression" dxfId="24569" priority="580">
      <formula>$F28="Pausada"</formula>
    </cfRule>
    <cfRule type="expression" dxfId="24568" priority="581">
      <formula>$F28="Para hoy"</formula>
    </cfRule>
    <cfRule type="expression" dxfId="24567" priority="582">
      <formula>$F28="En curso"</formula>
    </cfRule>
    <cfRule type="expression" dxfId="24566" priority="583">
      <formula>$F28="Completada"</formula>
    </cfRule>
    <cfRule type="expression" dxfId="24565" priority="584">
      <formula>(#REF!=0)*(#REF!&lt;&gt;"")*(LEN(#REF!)=0)*(($F28="")+($F28="En curso"))</formula>
    </cfRule>
    <cfRule type="expression" dxfId="24564" priority="585">
      <formula>(#REF!&lt;0)*(LEN(#REF!)=0)*(($F28="")+($F28="En curso"))</formula>
    </cfRule>
  </conditionalFormatting>
  <conditionalFormatting sqref="E40">
    <cfRule type="expression" dxfId="24563" priority="923">
      <formula>$F40="Vencida"</formula>
    </cfRule>
    <cfRule type="expression" dxfId="24562" priority="924">
      <formula>$F40="Cancelada"</formula>
    </cfRule>
    <cfRule type="expression" dxfId="24561" priority="925">
      <formula>$F40="Pausada"</formula>
    </cfRule>
    <cfRule type="expression" dxfId="24560" priority="926">
      <formula>$F40="Para hoy"</formula>
    </cfRule>
    <cfRule type="expression" dxfId="24559" priority="927">
      <formula>$F40="En curso"</formula>
    </cfRule>
    <cfRule type="expression" dxfId="24558" priority="928">
      <formula>$F40="Completada"</formula>
    </cfRule>
    <cfRule type="expression" dxfId="24557" priority="929">
      <formula>(#REF!=0)*(#REF!&lt;&gt;"")*(LEN(#REF!)=0)*(($F40="")+($F40="En curso"))</formula>
    </cfRule>
    <cfRule type="expression" dxfId="24556" priority="930">
      <formula>(#REF!&lt;0)*(LEN(#REF!)=0)*(($F40="")+($F40="En curso"))</formula>
    </cfRule>
  </conditionalFormatting>
  <conditionalFormatting sqref="E44">
    <cfRule type="expression" dxfId="24555" priority="506">
      <formula>$F37="Vencida"</formula>
    </cfRule>
    <cfRule type="expression" dxfId="24554" priority="507">
      <formula>$F37="Cancelada"</formula>
    </cfRule>
    <cfRule type="expression" dxfId="24553" priority="508">
      <formula>$F37="Pausada"</formula>
    </cfRule>
    <cfRule type="expression" dxfId="24552" priority="509">
      <formula>$F37="Para hoy"</formula>
    </cfRule>
    <cfRule type="expression" dxfId="24551" priority="510">
      <formula>$F37="En curso"</formula>
    </cfRule>
    <cfRule type="expression" dxfId="24550" priority="511">
      <formula>$F37="Completada"</formula>
    </cfRule>
    <cfRule type="expression" dxfId="24549" priority="512">
      <formula>(#REF!=0)*(#REF!&lt;&gt;"")*(LEN(#REF!)=0)*(($F37="")+($F37="En curso"))</formula>
    </cfRule>
    <cfRule type="expression" dxfId="24548" priority="513">
      <formula>(#REF!&lt;0)*(LEN(#REF!)=0)*(($F37="")+($F37="En curso"))</formula>
    </cfRule>
    <cfRule type="expression" dxfId="24547" priority="514">
      <formula>$F37="Vencida"</formula>
    </cfRule>
    <cfRule type="expression" dxfId="24546" priority="515">
      <formula>$F37="Cancelada"</formula>
    </cfRule>
    <cfRule type="expression" dxfId="24545" priority="516">
      <formula>$F37="Pausada"</formula>
    </cfRule>
    <cfRule type="expression" dxfId="24544" priority="517">
      <formula>$F37="Para hoy"</formula>
    </cfRule>
    <cfRule type="expression" dxfId="24543" priority="518">
      <formula>$F37="En curso"</formula>
    </cfRule>
    <cfRule type="expression" dxfId="24542" priority="519">
      <formula>$F37="Completada"</formula>
    </cfRule>
    <cfRule type="expression" dxfId="24541" priority="520">
      <formula>(#REF!=0)*(#REF!&lt;&gt;"")*(LEN(#REF!)=0)*(($F37="")+($F37="En curso"))</formula>
    </cfRule>
    <cfRule type="expression" dxfId="24540" priority="521">
      <formula>(#REF!&lt;0)*(LEN(#REF!)=0)*(($F37="")+($F37="En curso"))</formula>
    </cfRule>
  </conditionalFormatting>
  <conditionalFormatting sqref="E45">
    <cfRule type="expression" dxfId="24539" priority="522">
      <formula>$F45="Vencida"</formula>
    </cfRule>
    <cfRule type="expression" dxfId="24538" priority="523">
      <formula>$F45="Cancelada"</formula>
    </cfRule>
    <cfRule type="expression" dxfId="24537" priority="524">
      <formula>$F45="Pausada"</formula>
    </cfRule>
    <cfRule type="expression" dxfId="24536" priority="525">
      <formula>$F45="Para hoy"</formula>
    </cfRule>
    <cfRule type="expression" dxfId="24535" priority="526">
      <formula>$F45="En curso"</formula>
    </cfRule>
    <cfRule type="expression" dxfId="24534" priority="527">
      <formula>$F45="Completada"</formula>
    </cfRule>
    <cfRule type="expression" dxfId="24533" priority="528">
      <formula>(#REF!=0)*(#REF!&lt;&gt;"")*(LEN(#REF!)=0)*(($F45="")+($F45="En curso"))</formula>
    </cfRule>
    <cfRule type="expression" dxfId="24532" priority="529">
      <formula>(#REF!&lt;0)*(LEN(#REF!)=0)*(($F45="")+($F45="En curso"))</formula>
    </cfRule>
    <cfRule type="expression" dxfId="24531" priority="538">
      <formula>$F37="Vencida"</formula>
    </cfRule>
    <cfRule type="expression" dxfId="24530" priority="539">
      <formula>$F37="Cancelada"</formula>
    </cfRule>
    <cfRule type="expression" dxfId="24529" priority="540">
      <formula>$F37="Pausada"</formula>
    </cfRule>
    <cfRule type="expression" dxfId="24528" priority="541">
      <formula>$F37="Para hoy"</formula>
    </cfRule>
    <cfRule type="expression" dxfId="24527" priority="542">
      <formula>$F37="En curso"</formula>
    </cfRule>
    <cfRule type="expression" dxfId="24526" priority="543">
      <formula>$F37="Completada"</formula>
    </cfRule>
    <cfRule type="expression" dxfId="24525" priority="544">
      <formula>(#REF!=0)*(#REF!&lt;&gt;"")*(LEN(#REF!)=0)*(($F37="")+($F37="En curso"))</formula>
    </cfRule>
    <cfRule type="expression" dxfId="24524" priority="545">
      <formula>(#REF!&lt;0)*(LEN(#REF!)=0)*(($F37="")+($F37="En curso"))</formula>
    </cfRule>
  </conditionalFormatting>
  <conditionalFormatting sqref="E47">
    <cfRule type="expression" dxfId="24523" priority="915">
      <formula>$F47="Vencida"</formula>
    </cfRule>
    <cfRule type="expression" dxfId="24522" priority="916">
      <formula>$F47="Cancelada"</formula>
    </cfRule>
    <cfRule type="expression" dxfId="24521" priority="917">
      <formula>$F47="Pausada"</formula>
    </cfRule>
    <cfRule type="expression" dxfId="24520" priority="918">
      <formula>$F47="Para hoy"</formula>
    </cfRule>
    <cfRule type="expression" dxfId="24519" priority="919">
      <formula>$F47="En curso"</formula>
    </cfRule>
    <cfRule type="expression" dxfId="24518" priority="920">
      <formula>$F47="Completada"</formula>
    </cfRule>
    <cfRule type="expression" dxfId="24517" priority="921">
      <formula>(#REF!=0)*(#REF!&lt;&gt;"")*(LEN(#REF!)=0)*(($F47="")+($F47="En curso"))</formula>
    </cfRule>
    <cfRule type="expression" dxfId="24516" priority="922">
      <formula>(#REF!&lt;0)*(LEN(#REF!)=0)*(($F47="")+($F47="En curso"))</formula>
    </cfRule>
    <cfRule type="expression" dxfId="24515" priority="1047">
      <formula>$F25="Vencida"</formula>
    </cfRule>
    <cfRule type="expression" dxfId="24514" priority="1048">
      <formula>$F25="Cancelada"</formula>
    </cfRule>
    <cfRule type="expression" dxfId="24513" priority="1049">
      <formula>$F25="Pausada"</formula>
    </cfRule>
    <cfRule type="expression" dxfId="24512" priority="1050">
      <formula>$F25="Para hoy"</formula>
    </cfRule>
    <cfRule type="expression" dxfId="24511" priority="1051">
      <formula>$F25="En curso"</formula>
    </cfRule>
    <cfRule type="expression" dxfId="24510" priority="1052">
      <formula>$F25="Completada"</formula>
    </cfRule>
    <cfRule type="expression" dxfId="24509" priority="1053">
      <formula>(#REF!=0)*(#REF!&lt;&gt;"")*(LEN(#REF!)=0)*(($F25="")+($F25="En curso"))</formula>
    </cfRule>
    <cfRule type="expression" dxfId="24508" priority="1054">
      <formula>(#REF!&lt;0)*(LEN(#REF!)=0)*(($F25="")+($F25="En curso"))</formula>
    </cfRule>
  </conditionalFormatting>
  <conditionalFormatting sqref="E48">
    <cfRule type="expression" dxfId="24507" priority="442">
      <formula>$F44="Vencida"</formula>
    </cfRule>
    <cfRule type="expression" dxfId="24506" priority="443">
      <formula>$F44="Cancelada"</formula>
    </cfRule>
    <cfRule type="expression" dxfId="24505" priority="444">
      <formula>$F44="Pausada"</formula>
    </cfRule>
    <cfRule type="expression" dxfId="24504" priority="445">
      <formula>$F44="Para hoy"</formula>
    </cfRule>
    <cfRule type="expression" dxfId="24503" priority="446">
      <formula>$F44="En curso"</formula>
    </cfRule>
    <cfRule type="expression" dxfId="24502" priority="447">
      <formula>$F44="Completada"</formula>
    </cfRule>
    <cfRule type="expression" dxfId="24501" priority="448">
      <formula>(#REF!=0)*(#REF!&lt;&gt;"")*(LEN(#REF!)=0)*(($F44="")+($F44="En curso"))</formula>
    </cfRule>
    <cfRule type="expression" dxfId="24500" priority="449">
      <formula>(#REF!&lt;0)*(LEN(#REF!)=0)*(($F44="")+($F44="En curso"))</formula>
    </cfRule>
    <cfRule type="expression" dxfId="24499" priority="450">
      <formula>$F45="Vencida"</formula>
    </cfRule>
    <cfRule type="expression" dxfId="24498" priority="451">
      <formula>$F45="Cancelada"</formula>
    </cfRule>
    <cfRule type="expression" dxfId="24497" priority="452">
      <formula>$F45="Pausada"</formula>
    </cfRule>
    <cfRule type="expression" dxfId="24496" priority="453">
      <formula>$F45="Para hoy"</formula>
    </cfRule>
    <cfRule type="expression" dxfId="24495" priority="454">
      <formula>$F45="En curso"</formula>
    </cfRule>
    <cfRule type="expression" dxfId="24494" priority="455">
      <formula>$F45="Completada"</formula>
    </cfRule>
    <cfRule type="expression" dxfId="24493" priority="456">
      <formula>(#REF!=0)*(#REF!&lt;&gt;"")*(LEN(#REF!)=0)*(($F45="")+($F45="En curso"))</formula>
    </cfRule>
    <cfRule type="expression" dxfId="24492" priority="457">
      <formula>(#REF!&lt;0)*(LEN(#REF!)=0)*(($F45="")+($F45="En curso"))</formula>
    </cfRule>
  </conditionalFormatting>
  <conditionalFormatting sqref="E49:E52">
    <cfRule type="expression" dxfId="24491" priority="1055">
      <formula>#REF!="Vencida"</formula>
    </cfRule>
    <cfRule type="expression" dxfId="24490" priority="1056">
      <formula>#REF!="Cancelada"</formula>
    </cfRule>
    <cfRule type="expression" dxfId="24489" priority="1057">
      <formula>#REF!="Pausada"</formula>
    </cfRule>
    <cfRule type="expression" dxfId="24488" priority="1058">
      <formula>#REF!="Para hoy"</formula>
    </cfRule>
    <cfRule type="expression" dxfId="24487" priority="1059">
      <formula>#REF!="En curso"</formula>
    </cfRule>
    <cfRule type="expression" dxfId="24486" priority="1060">
      <formula>#REF!="Completada"</formula>
    </cfRule>
    <cfRule type="expression" dxfId="24485" priority="1061">
      <formula>(#REF!=0)*(#REF!&lt;&gt;"")*(LEN(#REF!)=0)*((#REF!="")+(#REF!="En curso"))</formula>
    </cfRule>
    <cfRule type="expression" dxfId="24484" priority="1062">
      <formula>(#REF!&lt;0)*(LEN(#REF!)=0)*((#REF!="")+(#REF!="En curso"))</formula>
    </cfRule>
  </conditionalFormatting>
  <conditionalFormatting sqref="E57">
    <cfRule type="expression" dxfId="24483" priority="907">
      <formula>$F57="Vencida"</formula>
    </cfRule>
    <cfRule type="expression" dxfId="24482" priority="908">
      <formula>$F57="Cancelada"</formula>
    </cfRule>
    <cfRule type="expression" dxfId="24481" priority="909">
      <formula>$F57="Pausada"</formula>
    </cfRule>
    <cfRule type="expression" dxfId="24480" priority="910">
      <formula>$F57="Para hoy"</formula>
    </cfRule>
    <cfRule type="expression" dxfId="24479" priority="911">
      <formula>$F57="En curso"</formula>
    </cfRule>
    <cfRule type="expression" dxfId="24478" priority="912">
      <formula>$F57="Completada"</formula>
    </cfRule>
    <cfRule type="expression" dxfId="24477" priority="913">
      <formula>(#REF!=0)*(#REF!&lt;&gt;"")*(LEN(#REF!)=0)*(($F57="")+($F57="En curso"))</formula>
    </cfRule>
    <cfRule type="expression" dxfId="24476" priority="914">
      <formula>(#REF!&lt;0)*(LEN(#REF!)=0)*(($F57="")+($F57="En curso"))</formula>
    </cfRule>
  </conditionalFormatting>
  <conditionalFormatting sqref="F5 F8">
    <cfRule type="expression" dxfId="24475" priority="778">
      <formula>(#REF!=0)*(#REF!&lt;&gt;"")*(LEN(#REF!)=0)*(($F5="")+($F5="En curso"))</formula>
    </cfRule>
    <cfRule type="expression" dxfId="24474" priority="779">
      <formula>(#REF!&lt;0)*(LEN(#REF!)=0)*(($F5="")+($F5="En curso"))</formula>
    </cfRule>
  </conditionalFormatting>
  <conditionalFormatting sqref="F10">
    <cfRule type="expression" dxfId="24473" priority="252">
      <formula>$F10="Vencida"</formula>
    </cfRule>
    <cfRule type="expression" dxfId="24472" priority="253">
      <formula>$F10="Cancelada"</formula>
    </cfRule>
    <cfRule type="expression" dxfId="24471" priority="254">
      <formula>$F10="Pausada"</formula>
    </cfRule>
    <cfRule type="expression" dxfId="24470" priority="255">
      <formula>$F10="Para hoy"</formula>
    </cfRule>
    <cfRule type="expression" dxfId="24469" priority="256">
      <formula>$F10="En curso"</formula>
    </cfRule>
    <cfRule type="expression" dxfId="24468" priority="257">
      <formula>$F10="Completada"</formula>
    </cfRule>
    <cfRule type="expression" dxfId="24467" priority="258">
      <formula>(#REF!=0)*(#REF!&lt;&gt;"")*(LEN(#REF!)=0)*(($F10="")+($F10="En curso"))</formula>
    </cfRule>
    <cfRule type="expression" dxfId="24466" priority="259">
      <formula>(#REF!&lt;0)*(LEN(#REF!)=0)*(($F10="")+($F10="En curso"))</formula>
    </cfRule>
  </conditionalFormatting>
  <conditionalFormatting sqref="F16">
    <cfRule type="expression" dxfId="24465" priority="662">
      <formula>(#REF!=0)*(#REF!&lt;&gt;"")*(LEN(#REF!)=0)*(($F16="")+($F16="En curso"))</formula>
    </cfRule>
    <cfRule type="expression" dxfId="24464" priority="663">
      <formula>(#REF!&lt;0)*(LEN(#REF!)=0)*(($F16="")+($F16="En curso"))</formula>
    </cfRule>
  </conditionalFormatting>
  <conditionalFormatting sqref="F17:F18">
    <cfRule type="expression" dxfId="24463" priority="636">
      <formula>(#REF!=0)*(#REF!&lt;&gt;"")*(LEN(#REF!)=0)*(($F17="")+($F17="En curso"))</formula>
    </cfRule>
    <cfRule type="expression" dxfId="24462" priority="637">
      <formula>(#REF!&lt;0)*(LEN(#REF!)=0)*(($F17="")+($F17="En curso"))</formula>
    </cfRule>
  </conditionalFormatting>
  <conditionalFormatting sqref="F26">
    <cfRule type="expression" dxfId="24461" priority="754">
      <formula>$F26="Vencida"</formula>
    </cfRule>
    <cfRule type="expression" dxfId="24460" priority="755">
      <formula>$F26="Cancelada"</formula>
    </cfRule>
    <cfRule type="expression" dxfId="24459" priority="756">
      <formula>$F26="Pausada"</formula>
    </cfRule>
    <cfRule type="expression" dxfId="24458" priority="757">
      <formula>$F26="Para hoy"</formula>
    </cfRule>
    <cfRule type="expression" dxfId="24457" priority="758">
      <formula>$F26="En curso"</formula>
    </cfRule>
    <cfRule type="expression" dxfId="24456" priority="759">
      <formula>$F26="Completada"</formula>
    </cfRule>
    <cfRule type="expression" dxfId="24455" priority="760">
      <formula>(#REF!=0)*(#REF!&lt;&gt;"")*(LEN(#REF!)=0)*(($F26="")+($F26="En curso"))</formula>
    </cfRule>
    <cfRule type="expression" dxfId="24454" priority="761">
      <formula>(#REF!&lt;0)*(LEN(#REF!)=0)*(($F26="")+($F26="En curso"))</formula>
    </cfRule>
  </conditionalFormatting>
  <conditionalFormatting sqref="F28">
    <cfRule type="expression" dxfId="24453" priority="838">
      <formula>$F28="Vencida"</formula>
    </cfRule>
    <cfRule type="expression" dxfId="24452" priority="839">
      <formula>$F28="Cancelada"</formula>
    </cfRule>
    <cfRule type="expression" dxfId="24451" priority="840">
      <formula>$F28="Pausada"</formula>
    </cfRule>
    <cfRule type="expression" dxfId="24450" priority="841">
      <formula>$F28="Para hoy"</formula>
    </cfRule>
    <cfRule type="expression" dxfId="24449" priority="842">
      <formula>$F28="En curso"</formula>
    </cfRule>
    <cfRule type="expression" dxfId="24448" priority="843">
      <formula>$F28="Completada"</formula>
    </cfRule>
    <cfRule type="expression" dxfId="24447" priority="844">
      <formula>(#REF!=0)*(#REF!&lt;&gt;"")*(LEN(#REF!)=0)*(($F28="")+($F28="En curso"))</formula>
    </cfRule>
    <cfRule type="expression" dxfId="24446" priority="845">
      <formula>(#REF!&lt;0)*(LEN(#REF!)=0)*(($F28="")+($F28="En curso"))</formula>
    </cfRule>
  </conditionalFormatting>
  <conditionalFormatting sqref="F30:F31">
    <cfRule type="expression" dxfId="24445" priority="440">
      <formula>(#REF!=0)*(#REF!&lt;&gt;"")*(LEN(#REF!)=0)*(($F30="")+($F30="En curso"))</formula>
    </cfRule>
    <cfRule type="expression" dxfId="24444" priority="441">
      <formula>(#REF!&lt;0)*(LEN(#REF!)=0)*(($F30="")+($F30="En curso"))</formula>
    </cfRule>
  </conditionalFormatting>
  <conditionalFormatting sqref="F30:F37">
    <cfRule type="expression" dxfId="24443" priority="432">
      <formula>$F30="Vencida"</formula>
    </cfRule>
    <cfRule type="expression" dxfId="24442" priority="433">
      <formula>$F30="Cancelada"</formula>
    </cfRule>
    <cfRule type="expression" dxfId="24441" priority="434">
      <formula>$F30="Pausada"</formula>
    </cfRule>
    <cfRule type="expression" dxfId="24440" priority="435">
      <formula>$F30="Para hoy"</formula>
    </cfRule>
    <cfRule type="expression" dxfId="24439" priority="436">
      <formula>$F30="En curso"</formula>
    </cfRule>
    <cfRule type="expression" dxfId="24438" priority="437">
      <formula>$F30="Completada"</formula>
    </cfRule>
  </conditionalFormatting>
  <conditionalFormatting sqref="F32:F37">
    <cfRule type="expression" dxfId="24437" priority="438">
      <formula>(#REF!=0)*(#REF!&lt;&gt;"")*(LEN(#REF!)=0)*(($F32="")+($F32="En curso"))</formula>
    </cfRule>
    <cfRule type="expression" dxfId="24436" priority="439">
      <formula>(#REF!&lt;0)*(LEN(#REF!)=0)*(($F32="")+($F32="En curso"))</formula>
    </cfRule>
  </conditionalFormatting>
  <conditionalFormatting sqref="F48">
    <cfRule type="expression" dxfId="24435" priority="458">
      <formula>$F48="Vencida"</formula>
    </cfRule>
    <cfRule type="expression" dxfId="24434" priority="459">
      <formula>$F48="Cancelada"</formula>
    </cfRule>
    <cfRule type="expression" dxfId="24433" priority="460">
      <formula>$F48="Pausada"</formula>
    </cfRule>
    <cfRule type="expression" dxfId="24432" priority="461">
      <formula>$F48="Para hoy"</formula>
    </cfRule>
    <cfRule type="expression" dxfId="24431" priority="462">
      <formula>$F48="En curso"</formula>
    </cfRule>
    <cfRule type="expression" dxfId="24430" priority="463">
      <formula>$F48="Completada"</formula>
    </cfRule>
    <cfRule type="expression" dxfId="24429" priority="464">
      <formula>(#REF!=0)*(#REF!&lt;&gt;"")*(LEN(#REF!)=0)*(($F48="")+($F48="En curso"))</formula>
    </cfRule>
    <cfRule type="expression" dxfId="24428" priority="465">
      <formula>(#REF!&lt;0)*(LEN(#REF!)=0)*(($F48="")+($F48="En curso"))</formula>
    </cfRule>
  </conditionalFormatting>
  <conditionalFormatting sqref="G4 G15">
    <cfRule type="expression" dxfId="24427" priority="951">
      <formula>#REF!="Vencida"</formula>
    </cfRule>
    <cfRule type="expression" dxfId="24426" priority="952">
      <formula>#REF!="Cancelada"</formula>
    </cfRule>
    <cfRule type="expression" dxfId="24425" priority="953">
      <formula>#REF!="Pausada"</formula>
    </cfRule>
    <cfRule type="expression" dxfId="24424" priority="954">
      <formula>#REF!="Para hoy"</formula>
    </cfRule>
    <cfRule type="expression" dxfId="24423" priority="955">
      <formula>#REF!="En curso"</formula>
    </cfRule>
    <cfRule type="expression" dxfId="24422" priority="956">
      <formula>#REF!="Completada"</formula>
    </cfRule>
    <cfRule type="expression" dxfId="24421" priority="957">
      <formula>(#REF!=0)*(#REF!&lt;&gt;"")*(LEN(#REF!)=0)*((#REF!="")+(#REF!="En curso"))</formula>
    </cfRule>
    <cfRule type="expression" dxfId="24420" priority="958">
      <formula>(#REF!&lt;0)*(LEN(#REF!)=0)*((#REF!="")+(#REF!="En curso"))</formula>
    </cfRule>
  </conditionalFormatting>
  <conditionalFormatting sqref="G5">
    <cfRule type="expression" dxfId="24419" priority="780">
      <formula>#REF!="Vencida"</formula>
    </cfRule>
    <cfRule type="expression" dxfId="24418" priority="781">
      <formula>#REF!="Cancelada"</formula>
    </cfRule>
    <cfRule type="expression" dxfId="24417" priority="782">
      <formula>#REF!="Pausada"</formula>
    </cfRule>
    <cfRule type="expression" dxfId="24416" priority="783">
      <formula>#REF!="Para hoy"</formula>
    </cfRule>
    <cfRule type="expression" dxfId="24415" priority="784">
      <formula>#REF!="En curso"</formula>
    </cfRule>
    <cfRule type="expression" dxfId="24414" priority="785">
      <formula>#REF!="Completada"</formula>
    </cfRule>
    <cfRule type="expression" dxfId="24413" priority="786">
      <formula>(#REF!=0)*(#REF!&lt;&gt;"")*(LEN(#REF!)=0)*((#REF!="")+(#REF!="En curso"))</formula>
    </cfRule>
    <cfRule type="expression" dxfId="24412" priority="787">
      <formula>(#REF!&lt;0)*(LEN(#REF!)=0)*((#REF!="")+(#REF!="En curso"))</formula>
    </cfRule>
    <cfRule type="expression" dxfId="24411" priority="788">
      <formula>#REF!="Vencida"</formula>
    </cfRule>
    <cfRule type="expression" dxfId="24410" priority="789">
      <formula>#REF!="Cancelada"</formula>
    </cfRule>
    <cfRule type="expression" dxfId="24409" priority="790">
      <formula>#REF!="Pausada"</formula>
    </cfRule>
    <cfRule type="expression" dxfId="24408" priority="791">
      <formula>#REF!="Para hoy"</formula>
    </cfRule>
    <cfRule type="expression" dxfId="24407" priority="792">
      <formula>#REF!="En curso"</formula>
    </cfRule>
    <cfRule type="expression" dxfId="24406" priority="793">
      <formula>#REF!="Completada"</formula>
    </cfRule>
    <cfRule type="expression" dxfId="24405" priority="794">
      <formula>(#REF!=0)*(#REF!&lt;&gt;"")*(LEN(#REF!)=0)*((#REF!="")+(#REF!="En curso"))</formula>
    </cfRule>
    <cfRule type="expression" dxfId="24404" priority="795">
      <formula>(#REF!&lt;0)*(LEN(#REF!)=0)*((#REF!="")+(#REF!="En curso"))</formula>
    </cfRule>
  </conditionalFormatting>
  <conditionalFormatting sqref="G6:G8 G16:G19">
    <cfRule type="expression" dxfId="24403" priority="967">
      <formula>#REF!="Vencida"</formula>
    </cfRule>
    <cfRule type="expression" dxfId="24402" priority="968">
      <formula>#REF!="Cancelada"</formula>
    </cfRule>
    <cfRule type="expression" dxfId="24401" priority="969">
      <formula>#REF!="Pausada"</formula>
    </cfRule>
    <cfRule type="expression" dxfId="24400" priority="970">
      <formula>#REF!="Para hoy"</formula>
    </cfRule>
    <cfRule type="expression" dxfId="24399" priority="971">
      <formula>#REF!="En curso"</formula>
    </cfRule>
    <cfRule type="expression" dxfId="24398" priority="972">
      <formula>#REF!="Completada"</formula>
    </cfRule>
    <cfRule type="expression" dxfId="24397" priority="973">
      <formula>(#REF!=0)*(#REF!&lt;&gt;"")*(LEN(#REF!)=0)*((#REF!="")+(#REF!="En curso"))</formula>
    </cfRule>
    <cfRule type="expression" dxfId="24396" priority="974">
      <formula>(#REF!&lt;0)*(LEN(#REF!)=0)*((#REF!="")+(#REF!="En curso"))</formula>
    </cfRule>
  </conditionalFormatting>
  <conditionalFormatting sqref="G15">
    <cfRule type="expression" dxfId="24395" priority="292">
      <formula>#REF!="Vencida"</formula>
    </cfRule>
    <cfRule type="expression" dxfId="24394" priority="293">
      <formula>#REF!="Cancelada"</formula>
    </cfRule>
    <cfRule type="expression" dxfId="24393" priority="294">
      <formula>#REF!="Pausada"</formula>
    </cfRule>
    <cfRule type="expression" dxfId="24392" priority="295">
      <formula>#REF!="Para hoy"</formula>
    </cfRule>
    <cfRule type="expression" dxfId="24391" priority="296">
      <formula>#REF!="En curso"</formula>
    </cfRule>
    <cfRule type="expression" dxfId="24390" priority="297">
      <formula>#REF!="Completada"</formula>
    </cfRule>
  </conditionalFormatting>
  <conditionalFormatting sqref="G15">
    <cfRule type="expression" dxfId="24389" priority="300">
      <formula>#REF!="Vencida"</formula>
    </cfRule>
    <cfRule type="expression" dxfId="24388" priority="301">
      <formula>#REF!="Cancelada"</formula>
    </cfRule>
    <cfRule type="expression" dxfId="24387" priority="302">
      <formula>#REF!="Pausada"</formula>
    </cfRule>
    <cfRule type="expression" dxfId="24386" priority="303">
      <formula>#REF!="Para hoy"</formula>
    </cfRule>
    <cfRule type="expression" dxfId="24385" priority="304">
      <formula>#REF!="En curso"</formula>
    </cfRule>
    <cfRule type="expression" dxfId="24384" priority="305">
      <formula>#REF!="Completada"</formula>
    </cfRule>
    <cfRule type="expression" dxfId="24383" priority="306">
      <formula>(#REF!=0)*(#REF!&lt;&gt;"")*(LEN(#REF!)=0)*((#REF!="")+(#REF!="En curso"))</formula>
    </cfRule>
    <cfRule type="expression" dxfId="24382" priority="307">
      <formula>(#REF!&lt;0)*(LEN(#REF!)=0)*((#REF!="")+(#REF!="En curso"))</formula>
    </cfRule>
  </conditionalFormatting>
  <conditionalFormatting sqref="G15">
    <cfRule type="expression" dxfId="24381" priority="298">
      <formula>(#REF!=0)*(#REF!&lt;&gt;"")*(LEN(#REF!)=0)*((#REF!="")+(#REF!="En curso"))</formula>
    </cfRule>
    <cfRule type="expression" dxfId="24380" priority="299">
      <formula>(#REF!&lt;0)*(LEN(#REF!)=0)*((#REF!="")+(#REF!="En curso"))</formula>
    </cfRule>
  </conditionalFormatting>
  <conditionalFormatting sqref="G25">
    <cfRule type="expression" dxfId="24379" priority="372">
      <formula>#REF!="Vencida"</formula>
    </cfRule>
    <cfRule type="expression" dxfId="24378" priority="373">
      <formula>#REF!="Cancelada"</formula>
    </cfRule>
    <cfRule type="expression" dxfId="24377" priority="374">
      <formula>#REF!="Pausada"</formula>
    </cfRule>
    <cfRule type="expression" dxfId="24376" priority="375">
      <formula>#REF!="Para hoy"</formula>
    </cfRule>
    <cfRule type="expression" dxfId="24375" priority="376">
      <formula>#REF!="En curso"</formula>
    </cfRule>
    <cfRule type="expression" dxfId="24374" priority="377">
      <formula>#REF!="Completada"</formula>
    </cfRule>
  </conditionalFormatting>
  <conditionalFormatting sqref="G25">
    <cfRule type="expression" dxfId="24373" priority="364">
      <formula>#REF!="Vencida"</formula>
    </cfRule>
    <cfRule type="expression" dxfId="24372" priority="365">
      <formula>#REF!="Cancelada"</formula>
    </cfRule>
    <cfRule type="expression" dxfId="24371" priority="366">
      <formula>#REF!="Pausada"</formula>
    </cfRule>
    <cfRule type="expression" dxfId="24370" priority="367">
      <formula>#REF!="Para hoy"</formula>
    </cfRule>
    <cfRule type="expression" dxfId="24369" priority="368">
      <formula>#REF!="En curso"</formula>
    </cfRule>
    <cfRule type="expression" dxfId="24368" priority="369">
      <formula>#REF!="Completada"</formula>
    </cfRule>
    <cfRule type="expression" dxfId="24367" priority="370">
      <formula>(#REF!=0)*(#REF!&lt;&gt;"")*(LEN(#REF!)=0)*((#REF!="")+(#REF!="En curso"))</formula>
    </cfRule>
    <cfRule type="expression" dxfId="24366" priority="371">
      <formula>(#REF!&lt;0)*(LEN(#REF!)=0)*((#REF!="")+(#REF!="En curso"))</formula>
    </cfRule>
    <cfRule type="expression" dxfId="24365" priority="378">
      <formula>(#REF!=0)*(#REF!&lt;&gt;"")*(LEN(#REF!)=0)*((#REF!="")+(#REF!="En curso"))</formula>
    </cfRule>
    <cfRule type="expression" dxfId="24364" priority="379">
      <formula>(#REF!&lt;0)*(LEN(#REF!)=0)*((#REF!="")+(#REF!="En curso"))</formula>
    </cfRule>
  </conditionalFormatting>
  <conditionalFormatting sqref="G26">
    <cfRule type="expression" dxfId="24363" priority="762">
      <formula>#REF!="Vencida"</formula>
    </cfRule>
    <cfRule type="expression" dxfId="24362" priority="763">
      <formula>#REF!="Cancelada"</formula>
    </cfRule>
    <cfRule type="expression" dxfId="24361" priority="764">
      <formula>#REF!="Pausada"</formula>
    </cfRule>
    <cfRule type="expression" dxfId="24360" priority="765">
      <formula>#REF!="Para hoy"</formula>
    </cfRule>
    <cfRule type="expression" dxfId="24359" priority="766">
      <formula>#REF!="En curso"</formula>
    </cfRule>
    <cfRule type="expression" dxfId="24358" priority="767">
      <formula>#REF!="Completada"</formula>
    </cfRule>
    <cfRule type="expression" dxfId="24357" priority="768">
      <formula>(#REF!=0)*(#REF!&lt;&gt;"")*(LEN(#REF!)=0)*((#REF!="")+(#REF!="En curso"))</formula>
    </cfRule>
    <cfRule type="expression" dxfId="24356" priority="769">
      <formula>(#REF!&lt;0)*(LEN(#REF!)=0)*((#REF!="")+(#REF!="En curso"))</formula>
    </cfRule>
    <cfRule type="expression" dxfId="24355" priority="770">
      <formula>#REF!="Vencida"</formula>
    </cfRule>
    <cfRule type="expression" dxfId="24354" priority="771">
      <formula>#REF!="Cancelada"</formula>
    </cfRule>
    <cfRule type="expression" dxfId="24353" priority="772">
      <formula>#REF!="Pausada"</formula>
    </cfRule>
    <cfRule type="expression" dxfId="24352" priority="773">
      <formula>#REF!="Para hoy"</formula>
    </cfRule>
    <cfRule type="expression" dxfId="24351" priority="774">
      <formula>#REF!="En curso"</formula>
    </cfRule>
    <cfRule type="expression" dxfId="24350" priority="775">
      <formula>#REF!="Completada"</formula>
    </cfRule>
    <cfRule type="expression" dxfId="24349" priority="776">
      <formula>(#REF!=0)*(#REF!&lt;&gt;"")*(LEN(#REF!)=0)*((#REF!="")+(#REF!="En curso"))</formula>
    </cfRule>
    <cfRule type="expression" dxfId="24348" priority="777">
      <formula>(#REF!&lt;0)*(LEN(#REF!)=0)*((#REF!="")+(#REF!="En curso"))</formula>
    </cfRule>
  </conditionalFormatting>
  <conditionalFormatting sqref="G27:G36">
    <cfRule type="expression" dxfId="24347" priority="983">
      <formula>#REF!="Vencida"</formula>
    </cfRule>
    <cfRule type="expression" dxfId="24346" priority="984">
      <formula>#REF!="Cancelada"</formula>
    </cfRule>
    <cfRule type="expression" dxfId="24345" priority="985">
      <formula>#REF!="Pausada"</formula>
    </cfRule>
    <cfRule type="expression" dxfId="24344" priority="986">
      <formula>#REF!="Para hoy"</formula>
    </cfRule>
    <cfRule type="expression" dxfId="24343" priority="987">
      <formula>#REF!="En curso"</formula>
    </cfRule>
    <cfRule type="expression" dxfId="24342" priority="988">
      <formula>#REF!="Completada"</formula>
    </cfRule>
    <cfRule type="expression" dxfId="24341" priority="989">
      <formula>(#REF!=0)*(#REF!&lt;&gt;"")*(LEN(#REF!)=0)*((#REF!="")+(#REF!="En curso"))</formula>
    </cfRule>
    <cfRule type="expression" dxfId="24340" priority="990">
      <formula>(#REF!&lt;0)*(LEN(#REF!)=0)*((#REF!="")+(#REF!="En curso"))</formula>
    </cfRule>
  </conditionalFormatting>
  <conditionalFormatting sqref="G44:G47 G49:G51">
    <cfRule type="expression" dxfId="24339" priority="933">
      <formula>#REF!="Vencida"</formula>
    </cfRule>
    <cfRule type="expression" dxfId="24338" priority="934">
      <formula>#REF!="Cancelada"</formula>
    </cfRule>
    <cfRule type="expression" dxfId="24337" priority="935">
      <formula>#REF!="Pausada"</formula>
    </cfRule>
    <cfRule type="expression" dxfId="24336" priority="936">
      <formula>#REF!="Para hoy"</formula>
    </cfRule>
    <cfRule type="expression" dxfId="24335" priority="937">
      <formula>#REF!="En curso"</formula>
    </cfRule>
    <cfRule type="expression" dxfId="24334" priority="938">
      <formula>#REF!="Completada"</formula>
    </cfRule>
    <cfRule type="expression" dxfId="24333" priority="939">
      <formula>(#REF!=0)*(#REF!&lt;&gt;"")*(LEN(#REF!)=0)*((#REF!="")+(#REF!="En curso"))</formula>
    </cfRule>
    <cfRule type="expression" dxfId="24332" priority="940">
      <formula>(#REF!&lt;0)*(LEN(#REF!)=0)*((#REF!="")+(#REF!="En curso"))</formula>
    </cfRule>
  </conditionalFormatting>
  <conditionalFormatting sqref="G48">
    <cfRule type="expression" dxfId="24331" priority="466">
      <formula>#REF!="Vencida"</formula>
    </cfRule>
    <cfRule type="expression" dxfId="24330" priority="467">
      <formula>#REF!="Cancelada"</formula>
    </cfRule>
    <cfRule type="expression" dxfId="24329" priority="468">
      <formula>#REF!="Pausada"</formula>
    </cfRule>
    <cfRule type="expression" dxfId="24328" priority="469">
      <formula>#REF!="Para hoy"</formula>
    </cfRule>
    <cfRule type="expression" dxfId="24327" priority="470">
      <formula>#REF!="En curso"</formula>
    </cfRule>
    <cfRule type="expression" dxfId="24326" priority="471">
      <formula>#REF!="Completada"</formula>
    </cfRule>
    <cfRule type="expression" dxfId="24325" priority="472">
      <formula>(#REF!=0)*(#REF!&lt;&gt;"")*(LEN(#REF!)=0)*((#REF!="")+(#REF!="En curso"))</formula>
    </cfRule>
    <cfRule type="expression" dxfId="24324" priority="473">
      <formula>(#REF!&lt;0)*(LEN(#REF!)=0)*((#REF!="")+(#REF!="En curso"))</formula>
    </cfRule>
    <cfRule type="expression" dxfId="24323" priority="474">
      <formula>#REF!="Vencida"</formula>
    </cfRule>
    <cfRule type="expression" dxfId="24322" priority="475">
      <formula>#REF!="Cancelada"</formula>
    </cfRule>
    <cfRule type="expression" dxfId="24321" priority="476">
      <formula>#REF!="Pausada"</formula>
    </cfRule>
    <cfRule type="expression" dxfId="24320" priority="477">
      <formula>#REF!="Para hoy"</formula>
    </cfRule>
    <cfRule type="expression" dxfId="24319" priority="478">
      <formula>#REF!="En curso"</formula>
    </cfRule>
    <cfRule type="expression" dxfId="24318" priority="479">
      <formula>#REF!="Completada"</formula>
    </cfRule>
    <cfRule type="expression" dxfId="24317" priority="480">
      <formula>(#REF!=0)*(#REF!&lt;&gt;"")*(LEN(#REF!)=0)*((#REF!="")+(#REF!="En curso"))</formula>
    </cfRule>
    <cfRule type="expression" dxfId="24316" priority="481">
      <formula>(#REF!&lt;0)*(LEN(#REF!)=0)*((#REF!="")+(#REF!="En curso"))</formula>
    </cfRule>
  </conditionalFormatting>
  <conditionalFormatting sqref="C9 E9">
    <cfRule type="expression" dxfId="24315" priority="244">
      <formula>#REF!="Vencida"</formula>
    </cfRule>
    <cfRule type="expression" dxfId="24314" priority="245">
      <formula>#REF!="Cancelada"</formula>
    </cfRule>
    <cfRule type="expression" dxfId="24313" priority="246">
      <formula>#REF!="Pausada"</formula>
    </cfRule>
    <cfRule type="expression" dxfId="24312" priority="247">
      <formula>#REF!="Para hoy"</formula>
    </cfRule>
    <cfRule type="expression" dxfId="24311" priority="248">
      <formula>#REF!="En curso"</formula>
    </cfRule>
    <cfRule type="expression" dxfId="24310" priority="249">
      <formula>#REF!="Completada"</formula>
    </cfRule>
    <cfRule type="expression" dxfId="24309" priority="250">
      <formula>(#REF!=0)*(#REF!&lt;&gt;"")*(LEN(#REF!)=0)*((#REF!="")+(#REF!="En curso"))</formula>
    </cfRule>
    <cfRule type="expression" dxfId="24308" priority="251">
      <formula>(#REF!&lt;0)*(LEN(#REF!)=0)*((#REF!="")+(#REF!="En curso"))</formula>
    </cfRule>
  </conditionalFormatting>
  <conditionalFormatting sqref="D9">
    <cfRule type="expression" dxfId="24307" priority="204">
      <formula>$F24="Vencida"</formula>
    </cfRule>
    <cfRule type="expression" dxfId="24306" priority="205">
      <formula>$F24="Cancelada"</formula>
    </cfRule>
    <cfRule type="expression" dxfId="24305" priority="206">
      <formula>$F24="Pausada"</formula>
    </cfRule>
    <cfRule type="expression" dxfId="24304" priority="207">
      <formula>$F24="Para hoy"</formula>
    </cfRule>
    <cfRule type="expression" dxfId="24303" priority="208">
      <formula>$F24="En curso"</formula>
    </cfRule>
    <cfRule type="expression" dxfId="24302" priority="209">
      <formula>$F24="Completada"</formula>
    </cfRule>
  </conditionalFormatting>
  <conditionalFormatting sqref="D9">
    <cfRule type="expression" dxfId="24301" priority="210">
      <formula>(#REF!=0)*(#REF!&lt;&gt;"")*(LEN(#REF!)=0)*(($F24="")+($F24="En curso"))</formula>
    </cfRule>
    <cfRule type="expression" dxfId="24300" priority="211">
      <formula>(#REF!&lt;0)*(LEN(#REF!)=0)*(($F24="")+($F24="En curso"))</formula>
    </cfRule>
    <cfRule type="expression" dxfId="24299" priority="212">
      <formula>$F24="Vencida"</formula>
    </cfRule>
    <cfRule type="expression" dxfId="24298" priority="213">
      <formula>$F24="Cancelada"</formula>
    </cfRule>
    <cfRule type="expression" dxfId="24297" priority="214">
      <formula>$F24="Pausada"</formula>
    </cfRule>
    <cfRule type="expression" dxfId="24296" priority="215">
      <formula>$F24="Para hoy"</formula>
    </cfRule>
    <cfRule type="expression" dxfId="24295" priority="216">
      <formula>$F24="En curso"</formula>
    </cfRule>
    <cfRule type="expression" dxfId="24294" priority="217">
      <formula>$F24="Completada"</formula>
    </cfRule>
    <cfRule type="expression" dxfId="24293" priority="218">
      <formula>(#REF!=0)*(#REF!&lt;&gt;"")*(LEN(#REF!)=0)*(($F24="")+($F24="En curso"))</formula>
    </cfRule>
    <cfRule type="expression" dxfId="24292" priority="219">
      <formula>(#REF!&lt;0)*(LEN(#REF!)=0)*(($F24="")+($F24="En curso"))</formula>
    </cfRule>
  </conditionalFormatting>
  <conditionalFormatting sqref="D9">
    <cfRule type="expression" dxfId="24291" priority="228">
      <formula>#REF!="Vencida"</formula>
    </cfRule>
    <cfRule type="expression" dxfId="24290" priority="229">
      <formula>#REF!="Cancelada"</formula>
    </cfRule>
    <cfRule type="expression" dxfId="24289" priority="230">
      <formula>#REF!="Pausada"</formula>
    </cfRule>
    <cfRule type="expression" dxfId="24288" priority="231">
      <formula>#REF!="Para hoy"</formula>
    </cfRule>
    <cfRule type="expression" dxfId="24287" priority="232">
      <formula>#REF!="En curso"</formula>
    </cfRule>
    <cfRule type="expression" dxfId="24286" priority="233">
      <formula>#REF!="Completada"</formula>
    </cfRule>
    <cfRule type="expression" dxfId="24285" priority="234">
      <formula>(#REF!=0)*(#REF!&lt;&gt;"")*(LEN(#REF!)=0)*((#REF!="")+(#REF!="En curso"))</formula>
    </cfRule>
    <cfRule type="expression" dxfId="24284" priority="235">
      <formula>(#REF!&lt;0)*(LEN(#REF!)=0)*((#REF!="")+(#REF!="En curso"))</formula>
    </cfRule>
    <cfRule type="expression" dxfId="24283" priority="236">
      <formula>#REF!="Vencida"</formula>
    </cfRule>
    <cfRule type="expression" dxfId="24282" priority="237">
      <formula>#REF!="Cancelada"</formula>
    </cfRule>
    <cfRule type="expression" dxfId="24281" priority="238">
      <formula>#REF!="Pausada"</formula>
    </cfRule>
    <cfRule type="expression" dxfId="24280" priority="239">
      <formula>#REF!="Para hoy"</formula>
    </cfRule>
    <cfRule type="expression" dxfId="24279" priority="240">
      <formula>#REF!="En curso"</formula>
    </cfRule>
    <cfRule type="expression" dxfId="24278" priority="241">
      <formula>#REF!="Completada"</formula>
    </cfRule>
    <cfRule type="expression" dxfId="24277" priority="242">
      <formula>(#REF!=0)*(#REF!&lt;&gt;"")*(LEN(#REF!)=0)*((#REF!="")+(#REF!="En curso"))</formula>
    </cfRule>
    <cfRule type="expression" dxfId="24276" priority="243">
      <formula>(#REF!&lt;0)*(LEN(#REF!)=0)*((#REF!="")+(#REF!="En curso"))</formula>
    </cfRule>
  </conditionalFormatting>
  <conditionalFormatting sqref="E9">
    <cfRule type="expression" dxfId="24275" priority="220">
      <formula>#REF!="Vencida"</formula>
    </cfRule>
    <cfRule type="expression" dxfId="24274" priority="221">
      <formula>#REF!="Cancelada"</formula>
    </cfRule>
    <cfRule type="expression" dxfId="24273" priority="222">
      <formula>#REF!="Pausada"</formula>
    </cfRule>
    <cfRule type="expression" dxfId="24272" priority="223">
      <formula>#REF!="Para hoy"</formula>
    </cfRule>
    <cfRule type="expression" dxfId="24271" priority="224">
      <formula>#REF!="En curso"</formula>
    </cfRule>
    <cfRule type="expression" dxfId="24270" priority="225">
      <formula>#REF!="Completada"</formula>
    </cfRule>
    <cfRule type="expression" dxfId="24269" priority="226">
      <formula>(#REF!=0)*(#REF!&lt;&gt;"")*(LEN(#REF!)=0)*((#REF!="")+(#REF!="En curso"))</formula>
    </cfRule>
    <cfRule type="expression" dxfId="24268" priority="227">
      <formula>(#REF!&lt;0)*(LEN(#REF!)=0)*((#REF!="")+(#REF!="En curso"))</formula>
    </cfRule>
  </conditionalFormatting>
  <conditionalFormatting sqref="E5">
    <cfRule type="expression" dxfId="24267" priority="198">
      <formula>#REF!="Completada"</formula>
    </cfRule>
    <cfRule type="expression" dxfId="24266" priority="199">
      <formula>(#REF!=0)*(#REF!&lt;&gt;"")*(LEN(#REF!)=0)*((#REF!="")+(#REF!="En curso"))</formula>
    </cfRule>
    <cfRule type="expression" dxfId="24265" priority="200">
      <formula>(#REF!&lt;0)*(LEN(#REF!)=0)*((#REF!="")+(#REF!="En curso"))</formula>
    </cfRule>
  </conditionalFormatting>
  <conditionalFormatting sqref="C5 E5">
    <cfRule type="expression" dxfId="24264" priority="193">
      <formula>#REF!="Vencida"</formula>
    </cfRule>
    <cfRule type="expression" dxfId="24263" priority="194">
      <formula>#REF!="Cancelada"</formula>
    </cfRule>
    <cfRule type="expression" dxfId="24262" priority="195">
      <formula>#REF!="Pausada"</formula>
    </cfRule>
    <cfRule type="expression" dxfId="24261" priority="196">
      <formula>#REF!="Para hoy"</formula>
    </cfRule>
    <cfRule type="expression" dxfId="24260" priority="197">
      <formula>#REF!="En curso"</formula>
    </cfRule>
  </conditionalFormatting>
  <conditionalFormatting sqref="C5">
    <cfRule type="expression" dxfId="24259" priority="201">
      <formula>#REF!="Completada"</formula>
    </cfRule>
    <cfRule type="expression" dxfId="24258" priority="202">
      <formula>(#REF!=0)*(#REF!&lt;&gt;"")*(LEN(#REF!)=0)*((#REF!="")+(#REF!="En curso"))</formula>
    </cfRule>
    <cfRule type="expression" dxfId="24257" priority="203">
      <formula>(#REF!&lt;0)*(LEN(#REF!)=0)*((#REF!="")+(#REF!="En curso"))</formula>
    </cfRule>
  </conditionalFormatting>
  <conditionalFormatting sqref="C10">
    <cfRule type="expression" dxfId="24256" priority="191">
      <formula>(#REF!=0)*(#REF!&lt;&gt;"")*(LEN(#REF!)=0)*(($F10="")+($F10="En curso"))</formula>
    </cfRule>
    <cfRule type="expression" dxfId="24255" priority="192">
      <formula>(#REF!&lt;0)*(LEN(#REF!)=0)*(($F10="")+($F10="En curso"))</formula>
    </cfRule>
  </conditionalFormatting>
  <conditionalFormatting sqref="C10">
    <cfRule type="expression" dxfId="24254" priority="185">
      <formula>$F10="Vencida"</formula>
    </cfRule>
    <cfRule type="expression" dxfId="24253" priority="186">
      <formula>$F10="Cancelada"</formula>
    </cfRule>
    <cfRule type="expression" dxfId="24252" priority="187">
      <formula>$F10="Pausada"</formula>
    </cfRule>
    <cfRule type="expression" dxfId="24251" priority="188">
      <formula>$F10="Para hoy"</formula>
    </cfRule>
    <cfRule type="expression" dxfId="24250" priority="189">
      <formula>$F10="En curso"</formula>
    </cfRule>
    <cfRule type="expression" dxfId="24249" priority="190">
      <formula>$F10="Completada"</formula>
    </cfRule>
  </conditionalFormatting>
  <conditionalFormatting sqref="C10">
    <cfRule type="expression" dxfId="24248" priority="169">
      <formula>$F10="Vencida"</formula>
    </cfRule>
    <cfRule type="expression" dxfId="24247" priority="170">
      <formula>$F10="Cancelada"</formula>
    </cfRule>
    <cfRule type="expression" dxfId="24246" priority="171">
      <formula>$F10="Pausada"</formula>
    </cfRule>
    <cfRule type="expression" dxfId="24245" priority="172">
      <formula>$F10="Para hoy"</formula>
    </cfRule>
    <cfRule type="expression" dxfId="24244" priority="173">
      <formula>$F10="En curso"</formula>
    </cfRule>
    <cfRule type="expression" dxfId="24243" priority="174">
      <formula>$F10="Completada"</formula>
    </cfRule>
    <cfRule type="expression" dxfId="24242" priority="175">
      <formula>(#REF!=0)*(#REF!&lt;&gt;"")*(LEN(#REF!)=0)*(($F10="")+($F10="En curso"))</formula>
    </cfRule>
    <cfRule type="expression" dxfId="24241" priority="176">
      <formula>(#REF!&lt;0)*(LEN(#REF!)=0)*(($F10="")+($F10="En curso"))</formula>
    </cfRule>
  </conditionalFormatting>
  <conditionalFormatting sqref="D10">
    <cfRule type="expression" dxfId="24240" priority="161">
      <formula>#REF!="Vencida"</formula>
    </cfRule>
    <cfRule type="expression" dxfId="24239" priority="162">
      <formula>#REF!="Cancelada"</formula>
    </cfRule>
    <cfRule type="expression" dxfId="24238" priority="163">
      <formula>#REF!="Pausada"</formula>
    </cfRule>
    <cfRule type="expression" dxfId="24237" priority="164">
      <formula>#REF!="Para hoy"</formula>
    </cfRule>
    <cfRule type="expression" dxfId="24236" priority="165">
      <formula>#REF!="En curso"</formula>
    </cfRule>
    <cfRule type="expression" dxfId="24235" priority="166">
      <formula>#REF!="Completada"</formula>
    </cfRule>
    <cfRule type="expression" dxfId="24234" priority="167">
      <formula>(#REF!=0)*(#REF!&lt;&gt;"")*(LEN(#REF!)=0)*((#REF!="")+(#REF!="En curso"))</formula>
    </cfRule>
    <cfRule type="expression" dxfId="24233" priority="168">
      <formula>(#REF!&lt;0)*(LEN(#REF!)=0)*((#REF!="")+(#REF!="En curso"))</formula>
    </cfRule>
    <cfRule type="expression" dxfId="24232" priority="177">
      <formula>$F31="Vencida"</formula>
    </cfRule>
    <cfRule type="expression" dxfId="24231" priority="178">
      <formula>$F31="Cancelada"</formula>
    </cfRule>
    <cfRule type="expression" dxfId="24230" priority="179">
      <formula>$F31="Pausada"</formula>
    </cfRule>
    <cfRule type="expression" dxfId="24229" priority="180">
      <formula>$F31="Para hoy"</formula>
    </cfRule>
    <cfRule type="expression" dxfId="24228" priority="181">
      <formula>$F31="En curso"</formula>
    </cfRule>
    <cfRule type="expression" dxfId="24227" priority="182">
      <formula>$F31="Completada"</formula>
    </cfRule>
    <cfRule type="expression" dxfId="24226" priority="183">
      <formula>(#REF!=0)*(#REF!&lt;&gt;"")*(LEN(#REF!)=0)*(($F31="")+($F31="En curso"))</formula>
    </cfRule>
    <cfRule type="expression" dxfId="24225" priority="184">
      <formula>(#REF!&lt;0)*(LEN(#REF!)=0)*(($F31="")+($F31="En curso"))</formula>
    </cfRule>
  </conditionalFormatting>
  <conditionalFormatting sqref="E4:E6">
    <cfRule type="expression" dxfId="24224" priority="153">
      <formula>#REF!="Vencida"</formula>
    </cfRule>
    <cfRule type="expression" dxfId="24223" priority="154">
      <formula>#REF!="Cancelada"</formula>
    </cfRule>
    <cfRule type="expression" dxfId="24222" priority="155">
      <formula>#REF!="Pausada"</formula>
    </cfRule>
    <cfRule type="expression" dxfId="24221" priority="156">
      <formula>#REF!="Para hoy"</formula>
    </cfRule>
    <cfRule type="expression" dxfId="24220" priority="157">
      <formula>#REF!="En curso"</formula>
    </cfRule>
    <cfRule type="expression" dxfId="24219" priority="158">
      <formula>#REF!="Completada"</formula>
    </cfRule>
    <cfRule type="expression" dxfId="24218" priority="159">
      <formula>(#REF!=0)*(#REF!&lt;&gt;"")*(LEN(#REF!)=0)*((#REF!="")+(#REF!="En curso"))</formula>
    </cfRule>
    <cfRule type="expression" dxfId="24217" priority="160">
      <formula>(#REF!&lt;0)*(LEN(#REF!)=0)*((#REF!="")+(#REF!="En curso"))</formula>
    </cfRule>
  </conditionalFormatting>
  <conditionalFormatting sqref="E5:E6">
    <cfRule type="expression" dxfId="24216" priority="105">
      <formula>$F3="Vencida"</formula>
    </cfRule>
    <cfRule type="expression" dxfId="24215" priority="106">
      <formula>$F3="Cancelada"</formula>
    </cfRule>
    <cfRule type="expression" dxfId="24214" priority="107">
      <formula>$F3="Pausada"</formula>
    </cfRule>
    <cfRule type="expression" dxfId="24213" priority="108">
      <formula>$F3="Para hoy"</formula>
    </cfRule>
    <cfRule type="expression" dxfId="24212" priority="109">
      <formula>$F3="En curso"</formula>
    </cfRule>
    <cfRule type="expression" dxfId="24211" priority="110">
      <formula>$F3="Completada"</formula>
    </cfRule>
    <cfRule type="expression" dxfId="24210" priority="111">
      <formula>(#REF!=0)*(#REF!&lt;&gt;"")*(LEN(#REF!)=0)*(($F3="")+($F3="En curso"))</formula>
    </cfRule>
    <cfRule type="expression" dxfId="24209" priority="112">
      <formula>(#REF!&lt;0)*(LEN(#REF!)=0)*(($F3="")+($F3="En curso"))</formula>
    </cfRule>
  </conditionalFormatting>
  <conditionalFormatting sqref="E5:E6">
    <cfRule type="expression" dxfId="24208" priority="137">
      <formula>#REF!="Vencida"</formula>
    </cfRule>
    <cfRule type="expression" dxfId="24207" priority="138">
      <formula>#REF!="Cancelada"</formula>
    </cfRule>
    <cfRule type="expression" dxfId="24206" priority="139">
      <formula>#REF!="Pausada"</formula>
    </cfRule>
    <cfRule type="expression" dxfId="24205" priority="140">
      <formula>#REF!="Para hoy"</formula>
    </cfRule>
    <cfRule type="expression" dxfId="24204" priority="141">
      <formula>#REF!="En curso"</formula>
    </cfRule>
  </conditionalFormatting>
  <conditionalFormatting sqref="D4:D6">
    <cfRule type="expression" dxfId="24203" priority="113">
      <formula>#REF!="Vencida"</formula>
    </cfRule>
    <cfRule type="expression" dxfId="24202" priority="114">
      <formula>#REF!="Cancelada"</formula>
    </cfRule>
    <cfRule type="expression" dxfId="24201" priority="115">
      <formula>#REF!="Pausada"</formula>
    </cfRule>
    <cfRule type="expression" dxfId="24200" priority="116">
      <formula>#REF!="Para hoy"</formula>
    </cfRule>
    <cfRule type="expression" dxfId="24199" priority="117">
      <formula>#REF!="En curso"</formula>
    </cfRule>
    <cfRule type="expression" dxfId="24198" priority="118">
      <formula>#REF!="Completada"</formula>
    </cfRule>
    <cfRule type="expression" dxfId="24197" priority="119">
      <formula>(#REF!=0)*(#REF!&lt;&gt;"")*(LEN(#REF!)=0)*((#REF!="")+(#REF!="En curso"))</formula>
    </cfRule>
    <cfRule type="expression" dxfId="24196" priority="120">
      <formula>(#REF!&lt;0)*(LEN(#REF!)=0)*((#REF!="")+(#REF!="En curso"))</formula>
    </cfRule>
    <cfRule type="expression" dxfId="24195" priority="129">
      <formula>#REF!="Vencida"</formula>
    </cfRule>
    <cfRule type="expression" dxfId="24194" priority="130">
      <formula>#REF!="Cancelada"</formula>
    </cfRule>
    <cfRule type="expression" dxfId="24193" priority="131">
      <formula>#REF!="Pausada"</formula>
    </cfRule>
    <cfRule type="expression" dxfId="24192" priority="132">
      <formula>#REF!="Para hoy"</formula>
    </cfRule>
    <cfRule type="expression" dxfId="24191" priority="133">
      <formula>#REF!="En curso"</formula>
    </cfRule>
    <cfRule type="expression" dxfId="24190" priority="134">
      <formula>#REF!="Completada"</formula>
    </cfRule>
    <cfRule type="expression" dxfId="24189" priority="135">
      <formula>(#REF!=0)*(#REF!&lt;&gt;"")*(LEN(#REF!)=0)*((#REF!="")+(#REF!="En curso"))</formula>
    </cfRule>
    <cfRule type="expression" dxfId="24188" priority="136">
      <formula>(#REF!&lt;0)*(LEN(#REF!)=0)*((#REF!="")+(#REF!="En curso"))</formula>
    </cfRule>
  </conditionalFormatting>
  <conditionalFormatting sqref="D5:D6">
    <cfRule type="expression" dxfId="24187" priority="121">
      <formula>$F23="Vencida"</formula>
    </cfRule>
    <cfRule type="expression" dxfId="24186" priority="122">
      <formula>$F23="Cancelada"</formula>
    </cfRule>
    <cfRule type="expression" dxfId="24185" priority="123">
      <formula>$F23="Pausada"</formula>
    </cfRule>
    <cfRule type="expression" dxfId="24184" priority="124">
      <formula>$F23="Para hoy"</formula>
    </cfRule>
    <cfRule type="expression" dxfId="24183" priority="125">
      <formula>$F23="En curso"</formula>
    </cfRule>
    <cfRule type="expression" dxfId="24182" priority="126">
      <formula>$F23="Completada"</formula>
    </cfRule>
    <cfRule type="expression" dxfId="24181" priority="127">
      <formula>(#REF!=0)*(#REF!&lt;&gt;"")*(LEN(#REF!)=0)*(($F23="")+($F23="En curso"))</formula>
    </cfRule>
    <cfRule type="expression" dxfId="24180" priority="128">
      <formula>(#REF!&lt;0)*(LEN(#REF!)=0)*(($F23="")+($F23="En curso"))</formula>
    </cfRule>
    <cfRule type="expression" dxfId="24179" priority="145">
      <formula>$F19="Vencida"</formula>
    </cfRule>
    <cfRule type="expression" dxfId="24178" priority="146">
      <formula>$F19="Cancelada"</formula>
    </cfRule>
    <cfRule type="expression" dxfId="24177" priority="147">
      <formula>$F19="Pausada"</formula>
    </cfRule>
    <cfRule type="expression" dxfId="24176" priority="148">
      <formula>$F19="Para hoy"</formula>
    </cfRule>
    <cfRule type="expression" dxfId="24175" priority="149">
      <formula>$F19="En curso"</formula>
    </cfRule>
    <cfRule type="expression" dxfId="24174" priority="150">
      <formula>$F19="Completada"</formula>
    </cfRule>
    <cfRule type="expression" dxfId="24173" priority="151">
      <formula>(#REF!=0)*(#REF!&lt;&gt;"")*(LEN(#REF!)=0)*(($F19="")+($F19="En curso"))</formula>
    </cfRule>
    <cfRule type="expression" dxfId="24172" priority="152">
      <formula>(#REF!&lt;0)*(LEN(#REF!)=0)*(($F19="")+($F19="En curso"))</formula>
    </cfRule>
  </conditionalFormatting>
  <conditionalFormatting sqref="E6">
    <cfRule type="expression" dxfId="24171" priority="97">
      <formula>#REF!="Vencida"</formula>
    </cfRule>
    <cfRule type="expression" dxfId="24170" priority="98">
      <formula>#REF!="Cancelada"</formula>
    </cfRule>
    <cfRule type="expression" dxfId="24169" priority="99">
      <formula>#REF!="Pausada"</formula>
    </cfRule>
    <cfRule type="expression" dxfId="24168" priority="100">
      <formula>#REF!="Para hoy"</formula>
    </cfRule>
    <cfRule type="expression" dxfId="24167" priority="101">
      <formula>#REF!="En curso"</formula>
    </cfRule>
    <cfRule type="expression" dxfId="24166" priority="102">
      <formula>#REF!="Completada"</formula>
    </cfRule>
    <cfRule type="expression" dxfId="24165" priority="103">
      <formula>(#REF!=0)*(#REF!&lt;&gt;"")*(LEN(#REF!)=0)*((#REF!="")+(#REF!="En curso"))</formula>
    </cfRule>
    <cfRule type="expression" dxfId="24164" priority="104">
      <formula>(#REF!&lt;0)*(LEN(#REF!)=0)*((#REF!="")+(#REF!="En curso"))</formula>
    </cfRule>
  </conditionalFormatting>
  <conditionalFormatting sqref="E5:E6">
    <cfRule type="expression" dxfId="24163" priority="142">
      <formula>#REF!="Completada"</formula>
    </cfRule>
    <cfRule type="expression" dxfId="24162" priority="143">
      <formula>(#REF!=0)*(#REF!&lt;&gt;"")*(LEN(#REF!)=0)*((#REF!="")+(#REF!="En curso"))</formula>
    </cfRule>
    <cfRule type="expression" dxfId="24161" priority="144">
      <formula>(#REF!&lt;0)*(LEN(#REF!)=0)*((#REF!="")+(#REF!="En curso"))</formula>
    </cfRule>
  </conditionalFormatting>
  <conditionalFormatting sqref="E4">
    <cfRule type="expression" dxfId="24160" priority="89">
      <formula>#REF!="Vencida"</formula>
    </cfRule>
    <cfRule type="expression" dxfId="24159" priority="90">
      <formula>#REF!="Cancelada"</formula>
    </cfRule>
    <cfRule type="expression" dxfId="24158" priority="91">
      <formula>#REF!="Pausada"</formula>
    </cfRule>
    <cfRule type="expression" dxfId="24157" priority="92">
      <formula>#REF!="Para hoy"</formula>
    </cfRule>
    <cfRule type="expression" dxfId="24156" priority="93">
      <formula>#REF!="En curso"</formula>
    </cfRule>
    <cfRule type="expression" dxfId="24155" priority="94">
      <formula>#REF!="Completada"</formula>
    </cfRule>
    <cfRule type="expression" dxfId="24154" priority="95">
      <formula>(#REF!=0)*(#REF!&lt;&gt;"")*(LEN(#REF!)=0)*((#REF!="")+(#REF!="En curso"))</formula>
    </cfRule>
    <cfRule type="expression" dxfId="24153" priority="96">
      <formula>(#REF!&lt;0)*(LEN(#REF!)=0)*((#REF!="")+(#REF!="En curso"))</formula>
    </cfRule>
  </conditionalFormatting>
  <conditionalFormatting sqref="D7">
    <cfRule type="expression" dxfId="24152" priority="82">
      <formula>$F17="Vencida"</formula>
    </cfRule>
    <cfRule type="expression" dxfId="24151" priority="83">
      <formula>$F17="Cancelada"</formula>
    </cfRule>
    <cfRule type="expression" dxfId="24150" priority="84">
      <formula>$F17="Pausada"</formula>
    </cfRule>
    <cfRule type="expression" dxfId="24149" priority="85">
      <formula>$F17="Para hoy"</formula>
    </cfRule>
    <cfRule type="expression" dxfId="24148" priority="86">
      <formula>$F17="En curso"</formula>
    </cfRule>
    <cfRule type="expression" dxfId="24147" priority="87">
      <formula>$F17="Completada"</formula>
    </cfRule>
    <cfRule type="expression" dxfId="24146" priority="88">
      <formula>(#REF!&lt;0)*(LEN(#REF!)=0)*(($F17="")+($F17="En curso"))</formula>
    </cfRule>
  </conditionalFormatting>
  <conditionalFormatting sqref="E8">
    <cfRule type="expression" dxfId="24145" priority="67">
      <formula>#REF!="Vencida"</formula>
    </cfRule>
    <cfRule type="expression" dxfId="24144" priority="68">
      <formula>#REF!="Cancelada"</formula>
    </cfRule>
    <cfRule type="expression" dxfId="24143" priority="69">
      <formula>#REF!="Pausada"</formula>
    </cfRule>
    <cfRule type="expression" dxfId="24142" priority="70">
      <formula>#REF!="Para hoy"</formula>
    </cfRule>
    <cfRule type="expression" dxfId="24141" priority="71">
      <formula>#REF!="En curso"</formula>
    </cfRule>
    <cfRule type="expression" dxfId="24140" priority="72">
      <formula>#REF!="Completada"</formula>
    </cfRule>
    <cfRule type="expression" dxfId="24139" priority="73">
      <formula>(#REF!=0)*(#REF!&lt;&gt;"")*(LEN(#REF!)=0)*((#REF!="")+(#REF!="En curso"))</formula>
    </cfRule>
    <cfRule type="expression" dxfId="24138" priority="74">
      <formula>(#REF!&lt;0)*(LEN(#REF!)=0)*((#REF!="")+(#REF!="En curso"))</formula>
    </cfRule>
  </conditionalFormatting>
  <conditionalFormatting sqref="D7">
    <cfRule type="expression" dxfId="24137" priority="77">
      <formula>(#REF!=0)*(#REF!&lt;&gt;"")*(LEN(#REF!)=0)*(($F17="")+($F17="En curso"))</formula>
    </cfRule>
    <cfRule type="expression" dxfId="24136" priority="78">
      <formula>(#REF!&lt;0)*(LEN(#REF!)=0)*(($F17="")+($F17="En curso"))</formula>
    </cfRule>
    <cfRule type="expression" dxfId="24135" priority="79">
      <formula>(#REF!=0)*(#REF!&lt;&gt;"")*(LEN(#REF!)=0)*(($F17="")+($F17="En curso"))</formula>
    </cfRule>
  </conditionalFormatting>
  <conditionalFormatting sqref="D8">
    <cfRule type="expression" dxfId="24134" priority="57">
      <formula>(#REF!=0)*(#REF!&lt;&gt;"")*(LEN(#REF!)=0)*(($F18="")+($F18="En curso"))</formula>
    </cfRule>
    <cfRule type="expression" dxfId="24133" priority="58">
      <formula>(#REF!&lt;0)*(LEN(#REF!)=0)*(($F18="")+($F18="En curso"))</formula>
    </cfRule>
    <cfRule type="expression" dxfId="24132" priority="59">
      <formula>$F23="Vencida"</formula>
    </cfRule>
    <cfRule type="expression" dxfId="24131" priority="60">
      <formula>$F23="Cancelada"</formula>
    </cfRule>
    <cfRule type="expression" dxfId="24130" priority="61">
      <formula>$F23="Pausada"</formula>
    </cfRule>
    <cfRule type="expression" dxfId="24129" priority="62">
      <formula>$F23="Para hoy"</formula>
    </cfRule>
    <cfRule type="expression" dxfId="24128" priority="63">
      <formula>$F23="En curso"</formula>
    </cfRule>
    <cfRule type="expression" dxfId="24127" priority="64">
      <formula>$F23="Completada"</formula>
    </cfRule>
    <cfRule type="expression" dxfId="24126" priority="65">
      <formula>(#REF!=0)*(#REF!&lt;&gt;"")*(LEN(#REF!)=0)*(($F23="")+($F23="En curso"))</formula>
    </cfRule>
    <cfRule type="expression" dxfId="24125" priority="66">
      <formula>(#REF!&lt;0)*(LEN(#REF!)=0)*(($F23="")+($F23="En curso"))</formula>
    </cfRule>
  </conditionalFormatting>
  <conditionalFormatting sqref="E7">
    <cfRule type="expression" dxfId="24124" priority="80">
      <formula>(#REF!=0)*(#REF!&lt;&gt;"")*(LEN(#REF!)=0)*(($F6="")+($F6="En curso"))</formula>
    </cfRule>
    <cfRule type="expression" dxfId="24123" priority="81">
      <formula>(#REF!&lt;0)*(LEN(#REF!)=0)*(($F6="")+($F6="En curso"))</formula>
    </cfRule>
  </conditionalFormatting>
  <conditionalFormatting sqref="E8">
    <cfRule type="expression" dxfId="24122" priority="75">
      <formula>(#REF!=0)*(#REF!&lt;&gt;"")*(LEN(#REF!)=0)*((#REF!="")+(#REF!="En curso"))</formula>
    </cfRule>
    <cfRule type="expression" dxfId="24121" priority="76">
      <formula>(#REF!&lt;0)*(LEN(#REF!)=0)*((#REF!="")+(#REF!="En curso"))</formula>
    </cfRule>
  </conditionalFormatting>
  <conditionalFormatting sqref="E7">
    <cfRule type="expression" dxfId="24120" priority="1170">
      <formula>$F6="Vencida"</formula>
    </cfRule>
    <cfRule type="expression" dxfId="24119" priority="1171">
      <formula>$F6="Cancelada"</formula>
    </cfRule>
    <cfRule type="expression" dxfId="24118" priority="1172">
      <formula>$F6="Pausada"</formula>
    </cfRule>
    <cfRule type="expression" dxfId="24117" priority="1173">
      <formula>$F6="Para hoy"</formula>
    </cfRule>
    <cfRule type="expression" dxfId="24116" priority="1174">
      <formula>$F6="En curso"</formula>
    </cfRule>
    <cfRule type="expression" dxfId="24115" priority="1175">
      <formula>$F6="Completada"</formula>
    </cfRule>
  </conditionalFormatting>
  <conditionalFormatting sqref="E8">
    <cfRule type="expression" dxfId="24114" priority="1176">
      <formula>#REF!="Vencida"</formula>
    </cfRule>
    <cfRule type="expression" dxfId="24113" priority="1177">
      <formula>#REF!="Cancelada"</formula>
    </cfRule>
    <cfRule type="expression" dxfId="24112" priority="1178">
      <formula>#REF!="Pausada"</formula>
    </cfRule>
    <cfRule type="expression" dxfId="24111" priority="1179">
      <formula>#REF!="Para hoy"</formula>
    </cfRule>
    <cfRule type="expression" dxfId="24110" priority="1180">
      <formula>#REF!="En curso"</formula>
    </cfRule>
    <cfRule type="expression" dxfId="24109" priority="1181">
      <formula>#REF!="Completada"</formula>
    </cfRule>
  </conditionalFormatting>
  <conditionalFormatting sqref="D6">
    <cfRule type="expression" dxfId="24108" priority="1182">
      <formula>#REF!="Vencida"</formula>
    </cfRule>
    <cfRule type="expression" dxfId="24107" priority="1183">
      <formula>#REF!="Cancelada"</formula>
    </cfRule>
    <cfRule type="expression" dxfId="24106" priority="1184">
      <formula>#REF!="Pausada"</formula>
    </cfRule>
    <cfRule type="expression" dxfId="24105" priority="1185">
      <formula>#REF!="Para hoy"</formula>
    </cfRule>
    <cfRule type="expression" dxfId="24104" priority="1186">
      <formula>#REF!="En curso"</formula>
    </cfRule>
    <cfRule type="expression" dxfId="24103" priority="1187">
      <formula>#REF!="Completada"</formula>
    </cfRule>
    <cfRule type="expression" dxfId="24102" priority="1188">
      <formula>(#REF!=0)*(#REF!&lt;&gt;"")*(LEN(#REF!)=0)*((#REF!="")+(#REF!="En curso"))</formula>
    </cfRule>
    <cfRule type="expression" dxfId="24101" priority="1189">
      <formula>(#REF!&lt;0)*(LEN(#REF!)=0)*((#REF!="")+(#REF!="En curso"))</formula>
    </cfRule>
    <cfRule type="expression" dxfId="24100" priority="1190">
      <formula>#REF!="Vencida"</formula>
    </cfRule>
    <cfRule type="expression" dxfId="24099" priority="1191">
      <formula>#REF!="Cancelada"</formula>
    </cfRule>
    <cfRule type="expression" dxfId="24098" priority="1192">
      <formula>#REF!="Pausada"</formula>
    </cfRule>
    <cfRule type="expression" dxfId="24097" priority="1193">
      <formula>#REF!="Para hoy"</formula>
    </cfRule>
    <cfRule type="expression" dxfId="24096" priority="1194">
      <formula>#REF!="En curso"</formula>
    </cfRule>
    <cfRule type="expression" dxfId="24095" priority="1195">
      <formula>#REF!="Completada"</formula>
    </cfRule>
    <cfRule type="expression" dxfId="24094" priority="1196">
      <formula>(#REF!=0)*(#REF!&lt;&gt;"")*(LEN(#REF!)=0)*((#REF!="")+(#REF!="En curso"))</formula>
    </cfRule>
    <cfRule type="expression" dxfId="24093" priority="1197">
      <formula>(#REF!&lt;0)*(LEN(#REF!)=0)*((#REF!="")+(#REF!="En curso"))</formula>
    </cfRule>
  </conditionalFormatting>
  <conditionalFormatting sqref="D4">
    <cfRule type="expression" dxfId="24092" priority="1198">
      <formula>$F18="Vencida"</formula>
    </cfRule>
    <cfRule type="expression" dxfId="24091" priority="1199">
      <formula>$F18="Cancelada"</formula>
    </cfRule>
    <cfRule type="expression" dxfId="24090" priority="1200">
      <formula>$F18="Pausada"</formula>
    </cfRule>
    <cfRule type="expression" dxfId="24089" priority="1201">
      <formula>$F18="Para hoy"</formula>
    </cfRule>
    <cfRule type="expression" dxfId="24088" priority="1202">
      <formula>$F18="En curso"</formula>
    </cfRule>
    <cfRule type="expression" dxfId="24087" priority="1203">
      <formula>$F18="Completada"</formula>
    </cfRule>
    <cfRule type="expression" dxfId="24086" priority="1204">
      <formula>(#REF!=0)*(#REF!&lt;&gt;"")*(LEN(#REF!)=0)*(($F18="")+($F18="En curso"))</formula>
    </cfRule>
    <cfRule type="expression" dxfId="24085" priority="1205">
      <formula>(#REF!&lt;0)*(LEN(#REF!)=0)*(($F18="")+($F18="En curso"))</formula>
    </cfRule>
    <cfRule type="expression" dxfId="24084" priority="1206">
      <formula>(#REF!=0)*(#REF!&lt;&gt;"")*(LEN(#REF!)=0)*((#REF!="")+(#REF!="En curso"))</formula>
    </cfRule>
    <cfRule type="expression" dxfId="24083" priority="1207">
      <formula>(#REF!&lt;0)*(LEN(#REF!)=0)*((#REF!="")+(#REF!="En curso"))</formula>
    </cfRule>
  </conditionalFormatting>
  <conditionalFormatting sqref="D4">
    <cfRule type="expression" dxfId="24082" priority="1208">
      <formula>#REF!="Vencida"</formula>
    </cfRule>
    <cfRule type="expression" dxfId="24081" priority="1209">
      <formula>#REF!="Cancelada"</formula>
    </cfRule>
    <cfRule type="expression" dxfId="24080" priority="1210">
      <formula>#REF!="Pausada"</formula>
    </cfRule>
    <cfRule type="expression" dxfId="24079" priority="1211">
      <formula>#REF!="Para hoy"</formula>
    </cfRule>
    <cfRule type="expression" dxfId="24078" priority="1212">
      <formula>#REF!="En curso"</formula>
    </cfRule>
    <cfRule type="expression" dxfId="24077" priority="1213">
      <formula>#REF!="Completada"</formula>
    </cfRule>
  </conditionalFormatting>
  <conditionalFormatting sqref="E16">
    <cfRule type="expression" dxfId="24076" priority="1214">
      <formula>#REF!="Vencida"</formula>
    </cfRule>
    <cfRule type="expression" dxfId="24075" priority="1215">
      <formula>#REF!="Cancelada"</formula>
    </cfRule>
    <cfRule type="expression" dxfId="24074" priority="1216">
      <formula>#REF!="Pausada"</formula>
    </cfRule>
    <cfRule type="expression" dxfId="24073" priority="1217">
      <formula>#REF!="Para hoy"</formula>
    </cfRule>
    <cfRule type="expression" dxfId="24072" priority="1218">
      <formula>#REF!="En curso"</formula>
    </cfRule>
    <cfRule type="expression" dxfId="24071" priority="1219">
      <formula>#REF!="Completada"</formula>
    </cfRule>
    <cfRule type="expression" dxfId="24070" priority="1220">
      <formula>(#REF!=0)*(#REF!&lt;&gt;"")*(LEN(#REF!)=0)*((#REF!="")+(#REF!="En curso"))</formula>
    </cfRule>
    <cfRule type="expression" dxfId="24069" priority="1221">
      <formula>(#REF!&lt;0)*(LEN(#REF!)=0)*((#REF!="")+(#REF!="En curso"))</formula>
    </cfRule>
  </conditionalFormatting>
  <conditionalFormatting sqref="D4">
    <cfRule type="expression" dxfId="24068" priority="1222">
      <formula>(#REF!=0)*(#REF!&lt;&gt;"")*(LEN(#REF!)=0)*((#REF!="")+(#REF!="En curso"))</formula>
    </cfRule>
    <cfRule type="expression" dxfId="24067" priority="1223">
      <formula>(#REF!&lt;0)*(LEN(#REF!)=0)*((#REF!="")+(#REF!="En curso"))</formula>
    </cfRule>
    <cfRule type="expression" dxfId="24066" priority="1224">
      <formula>#REF!="Vencida"</formula>
    </cfRule>
    <cfRule type="expression" dxfId="24065" priority="1225">
      <formula>#REF!="Cancelada"</formula>
    </cfRule>
    <cfRule type="expression" dxfId="24064" priority="1226">
      <formula>#REF!="Pausada"</formula>
    </cfRule>
    <cfRule type="expression" dxfId="24063" priority="1227">
      <formula>#REF!="Para hoy"</formula>
    </cfRule>
    <cfRule type="expression" dxfId="24062" priority="1228">
      <formula>#REF!="En curso"</formula>
    </cfRule>
    <cfRule type="expression" dxfId="24061" priority="1229">
      <formula>#REF!="Completada"</formula>
    </cfRule>
    <cfRule type="expression" dxfId="24060" priority="1230">
      <formula>(#REF!=0)*(#REF!&lt;&gt;"")*(LEN(#REF!)=0)*((#REF!="")+(#REF!="En curso"))</formula>
    </cfRule>
    <cfRule type="expression" dxfId="24059" priority="1231">
      <formula>(#REF!&lt;0)*(LEN(#REF!)=0)*((#REF!="")+(#REF!="En curso"))</formula>
    </cfRule>
  </conditionalFormatting>
  <conditionalFormatting sqref="C8">
    <cfRule type="expression" dxfId="24058" priority="1232">
      <formula>#REF!="Vencida"</formula>
    </cfRule>
    <cfRule type="expression" dxfId="24057" priority="1233">
      <formula>#REF!="Cancelada"</formula>
    </cfRule>
    <cfRule type="expression" dxfId="24056" priority="1234">
      <formula>#REF!="Pausada"</formula>
    </cfRule>
    <cfRule type="expression" dxfId="24055" priority="1235">
      <formula>#REF!="Para hoy"</formula>
    </cfRule>
    <cfRule type="expression" dxfId="24054" priority="1236">
      <formula>#REF!="En curso"</formula>
    </cfRule>
    <cfRule type="expression" dxfId="24053" priority="1237">
      <formula>#REF!="Completada"</formula>
    </cfRule>
    <cfRule type="expression" dxfId="24052" priority="1238">
      <formula>(#REF!=0)*(#REF!&lt;&gt;"")*(LEN(#REF!)=0)*((#REF!="")+(#REF!="En curso"))</formula>
    </cfRule>
    <cfRule type="expression" dxfId="24051" priority="1239">
      <formula>(#REF!&lt;0)*(LEN(#REF!)=0)*((#REF!="")+(#REF!="En curso"))</formula>
    </cfRule>
  </conditionalFormatting>
  <conditionalFormatting sqref="C8">
    <cfRule type="expression" dxfId="24050" priority="1240">
      <formula>#REF!="Vencida"</formula>
    </cfRule>
    <cfRule type="expression" dxfId="24049" priority="1241">
      <formula>#REF!="Cancelada"</formula>
    </cfRule>
    <cfRule type="expression" dxfId="24048" priority="1242">
      <formula>#REF!="Pausada"</formula>
    </cfRule>
    <cfRule type="expression" dxfId="24047" priority="1243">
      <formula>#REF!="Para hoy"</formula>
    </cfRule>
    <cfRule type="expression" dxfId="24046" priority="1244">
      <formula>#REF!="En curso"</formula>
    </cfRule>
    <cfRule type="expression" dxfId="24045" priority="1245">
      <formula>#REF!="Completada"</formula>
    </cfRule>
    <cfRule type="expression" dxfId="24044" priority="1246">
      <formula>(#REF!=0)*(#REF!&lt;&gt;"")*(LEN(#REF!)=0)*((#REF!="")+(#REF!="En curso"))</formula>
    </cfRule>
    <cfRule type="expression" dxfId="24043" priority="1247">
      <formula>(#REF!&lt;0)*(LEN(#REF!)=0)*((#REF!="")+(#REF!="En curso"))</formula>
    </cfRule>
  </conditionalFormatting>
  <conditionalFormatting sqref="C15">
    <cfRule type="expression" dxfId="24042" priority="1248">
      <formula>$F12="Vencida"</formula>
    </cfRule>
    <cfRule type="expression" dxfId="24041" priority="1249">
      <formula>$F12="Cancelada"</formula>
    </cfRule>
    <cfRule type="expression" dxfId="24040" priority="1250">
      <formula>$F12="Pausada"</formula>
    </cfRule>
    <cfRule type="expression" dxfId="24039" priority="1251">
      <formula>$F12="Para hoy"</formula>
    </cfRule>
    <cfRule type="expression" dxfId="24038" priority="1252">
      <formula>$F12="En curso"</formula>
    </cfRule>
    <cfRule type="expression" dxfId="24037" priority="1253">
      <formula>$F12="Completada"</formula>
    </cfRule>
    <cfRule type="expression" dxfId="24036" priority="1254">
      <formula>(#REF!=0)*(#REF!&lt;&gt;"")*(LEN(#REF!)=0)*(($F12="")+($F12="En curso"))</formula>
    </cfRule>
    <cfRule type="expression" dxfId="24035" priority="1255">
      <formula>(#REF!&lt;0)*(LEN(#REF!)=0)*(($F12="")+($F12="En curso"))</formula>
    </cfRule>
    <cfRule type="expression" dxfId="24034" priority="1256">
      <formula>$F15="Vencida"</formula>
    </cfRule>
    <cfRule type="expression" dxfId="24033" priority="1257">
      <formula>$F15="Cancelada"</formula>
    </cfRule>
    <cfRule type="expression" dxfId="24032" priority="1258">
      <formula>$F15="Pausada"</formula>
    </cfRule>
    <cfRule type="expression" dxfId="24031" priority="1259">
      <formula>$F15="Para hoy"</formula>
    </cfRule>
    <cfRule type="expression" dxfId="24030" priority="1260">
      <formula>$F15="En curso"</formula>
    </cfRule>
    <cfRule type="expression" dxfId="24029" priority="1261">
      <formula>$F15="Completada"</formula>
    </cfRule>
    <cfRule type="expression" dxfId="24028" priority="1262">
      <formula>(#REF!=0)*(#REF!&lt;&gt;"")*(LEN(#REF!)=0)*(($F15="")+($F15="En curso"))</formula>
    </cfRule>
    <cfRule type="expression" dxfId="24027" priority="1263">
      <formula>(#REF!&lt;0)*(LEN(#REF!)=0)*(($F15="")+($F15="En curso"))</formula>
    </cfRule>
  </conditionalFormatting>
  <conditionalFormatting sqref="E17">
    <cfRule type="expression" dxfId="24026" priority="1264">
      <formula>$F16="Vencida"</formula>
    </cfRule>
    <cfRule type="expression" dxfId="24025" priority="1265">
      <formula>$F16="Cancelada"</formula>
    </cfRule>
    <cfRule type="expression" dxfId="24024" priority="1266">
      <formula>$F16="Pausada"</formula>
    </cfRule>
    <cfRule type="expression" dxfId="24023" priority="1267">
      <formula>$F16="Para hoy"</formula>
    </cfRule>
    <cfRule type="expression" dxfId="24022" priority="1268">
      <formula>$F16="En curso"</formula>
    </cfRule>
    <cfRule type="expression" dxfId="24021" priority="1269">
      <formula>$F16="Completada"</formula>
    </cfRule>
  </conditionalFormatting>
  <conditionalFormatting sqref="D6">
    <cfRule type="expression" dxfId="24020" priority="1270">
      <formula>(#REF!=0)*(#REF!&lt;&gt;"")*(LEN(#REF!)=0)*((#REF!="")+(#REF!="En curso"))</formula>
    </cfRule>
    <cfRule type="expression" dxfId="24019" priority="1271">
      <formula>(#REF!&lt;0)*(LEN(#REF!)=0)*((#REF!="")+(#REF!="En curso"))</formula>
    </cfRule>
    <cfRule type="expression" dxfId="24018" priority="1272">
      <formula>#REF!="Vencida"</formula>
    </cfRule>
    <cfRule type="expression" dxfId="24017" priority="1273">
      <formula>#REF!="Cancelada"</formula>
    </cfRule>
    <cfRule type="expression" dxfId="24016" priority="1274">
      <formula>#REF!="Pausada"</formula>
    </cfRule>
    <cfRule type="expression" dxfId="24015" priority="1275">
      <formula>#REF!="Para hoy"</formula>
    </cfRule>
    <cfRule type="expression" dxfId="24014" priority="1276">
      <formula>#REF!="En curso"</formula>
    </cfRule>
    <cfRule type="expression" dxfId="24013" priority="1277">
      <formula>#REF!="Completada"</formula>
    </cfRule>
    <cfRule type="expression" dxfId="24012" priority="1278">
      <formula>(#REF!=0)*(#REF!&lt;&gt;"")*(LEN(#REF!)=0)*((#REF!="")+(#REF!="En curso"))</formula>
    </cfRule>
    <cfRule type="expression" dxfId="24011" priority="1279">
      <formula>(#REF!&lt;0)*(LEN(#REF!)=0)*((#REF!="")+(#REF!="En curso"))</formula>
    </cfRule>
  </conditionalFormatting>
  <conditionalFormatting sqref="D5">
    <cfRule type="expression" dxfId="24010" priority="1280">
      <formula>$F20="Vencida"</formula>
    </cfRule>
    <cfRule type="expression" dxfId="24009" priority="1281">
      <formula>$F20="Cancelada"</formula>
    </cfRule>
    <cfRule type="expression" dxfId="24008" priority="1282">
      <formula>$F20="Pausada"</formula>
    </cfRule>
    <cfRule type="expression" dxfId="24007" priority="1283">
      <formula>$F20="Para hoy"</formula>
    </cfRule>
    <cfRule type="expression" dxfId="24006" priority="1284">
      <formula>$F20="En curso"</formula>
    </cfRule>
    <cfRule type="expression" dxfId="24005" priority="1285">
      <formula>$F20="Completada"</formula>
    </cfRule>
    <cfRule type="expression" dxfId="24004" priority="1286">
      <formula>(#REF!=0)*(#REF!&lt;&gt;"")*(LEN(#REF!)=0)*(($F20="")+($F20="En curso"))</formula>
    </cfRule>
    <cfRule type="expression" dxfId="24003" priority="1287">
      <formula>(#REF!&lt;0)*(LEN(#REF!)=0)*(($F20="")+($F20="En curso"))</formula>
    </cfRule>
    <cfRule type="expression" dxfId="24002" priority="1288">
      <formula>#REF!="Vencida"</formula>
    </cfRule>
    <cfRule type="expression" dxfId="24001" priority="1289">
      <formula>#REF!="Cancelada"</formula>
    </cfRule>
    <cfRule type="expression" dxfId="24000" priority="1290">
      <formula>#REF!="Pausada"</formula>
    </cfRule>
    <cfRule type="expression" dxfId="23999" priority="1291">
      <formula>#REF!="Para hoy"</formula>
    </cfRule>
    <cfRule type="expression" dxfId="23998" priority="1292">
      <formula>#REF!="En curso"</formula>
    </cfRule>
    <cfRule type="expression" dxfId="23997" priority="1293">
      <formula>#REF!="Completada"</formula>
    </cfRule>
    <cfRule type="expression" dxfId="23996" priority="1294">
      <formula>(#REF!=0)*(#REF!&lt;&gt;"")*(LEN(#REF!)=0)*((#REF!="")+(#REF!="En curso"))</formula>
    </cfRule>
    <cfRule type="expression" dxfId="23995" priority="1295">
      <formula>(#REF!&lt;0)*(LEN(#REF!)=0)*((#REF!="")+(#REF!="En curso"))</formula>
    </cfRule>
  </conditionalFormatting>
  <conditionalFormatting sqref="D6">
    <cfRule type="expression" dxfId="23994" priority="1296">
      <formula>$F21="Vencida"</formula>
    </cfRule>
    <cfRule type="expression" dxfId="23993" priority="1297">
      <formula>$F21="Cancelada"</formula>
    </cfRule>
    <cfRule type="expression" dxfId="23992" priority="1298">
      <formula>$F21="Pausada"</formula>
    </cfRule>
    <cfRule type="expression" dxfId="23991" priority="1299">
      <formula>$F21="Para hoy"</formula>
    </cfRule>
    <cfRule type="expression" dxfId="23990" priority="1300">
      <formula>$F21="En curso"</formula>
    </cfRule>
    <cfRule type="expression" dxfId="23989" priority="1301">
      <formula>$F21="Completada"</formula>
    </cfRule>
    <cfRule type="expression" dxfId="23988" priority="1302">
      <formula>(#REF!=0)*(#REF!&lt;&gt;"")*(LEN(#REF!)=0)*(($F21="")+($F21="En curso"))</formula>
    </cfRule>
    <cfRule type="expression" dxfId="23987" priority="1303">
      <formula>(#REF!&lt;0)*(LEN(#REF!)=0)*(($F21="")+($F21="En curso"))</formula>
    </cfRule>
    <cfRule type="expression" dxfId="23986" priority="1304">
      <formula>$F17="Vencida"</formula>
    </cfRule>
    <cfRule type="expression" dxfId="23985" priority="1305">
      <formula>$F17="Cancelada"</formula>
    </cfRule>
    <cfRule type="expression" dxfId="23984" priority="1306">
      <formula>$F17="Pausada"</formula>
    </cfRule>
    <cfRule type="expression" dxfId="23983" priority="1307">
      <formula>$F17="Para hoy"</formula>
    </cfRule>
    <cfRule type="expression" dxfId="23982" priority="1308">
      <formula>$F17="En curso"</formula>
    </cfRule>
    <cfRule type="expression" dxfId="23981" priority="1309">
      <formula>$F17="Completada"</formula>
    </cfRule>
    <cfRule type="expression" dxfId="23980" priority="1310">
      <formula>(#REF!=0)*(#REF!&lt;&gt;"")*(LEN(#REF!)=0)*(($F17="")+($F17="En curso"))</formula>
    </cfRule>
    <cfRule type="expression" dxfId="23979" priority="1311">
      <formula>(#REF!&lt;0)*(LEN(#REF!)=0)*(($F17="")+($F17="En curso"))</formula>
    </cfRule>
  </conditionalFormatting>
  <conditionalFormatting sqref="D6">
    <cfRule type="expression" dxfId="23978" priority="1312">
      <formula>#REF!="Vencida"</formula>
    </cfRule>
    <cfRule type="expression" dxfId="23977" priority="1313">
      <formula>#REF!="Cancelada"</formula>
    </cfRule>
    <cfRule type="expression" dxfId="23976" priority="1314">
      <formula>#REF!="Pausada"</formula>
    </cfRule>
    <cfRule type="expression" dxfId="23975" priority="1315">
      <formula>#REF!="Para hoy"</formula>
    </cfRule>
    <cfRule type="expression" dxfId="23974" priority="1316">
      <formula>#REF!="En curso"</formula>
    </cfRule>
    <cfRule type="expression" dxfId="23973" priority="1317">
      <formula>#REF!="Completada"</formula>
    </cfRule>
  </conditionalFormatting>
  <conditionalFormatting sqref="D7:D8">
    <cfRule type="expression" dxfId="23972" priority="1318">
      <formula>$F17="Vencida"</formula>
    </cfRule>
    <cfRule type="expression" dxfId="23971" priority="1319">
      <formula>$F17="Cancelada"</formula>
    </cfRule>
    <cfRule type="expression" dxfId="23970" priority="1320">
      <formula>$F17="Pausada"</formula>
    </cfRule>
    <cfRule type="expression" dxfId="23969" priority="1321">
      <formula>$F17="Para hoy"</formula>
    </cfRule>
    <cfRule type="expression" dxfId="23968" priority="1322">
      <formula>$F17="En curso"</formula>
    </cfRule>
    <cfRule type="expression" dxfId="23967" priority="1323">
      <formula>$F17="Completada"</formula>
    </cfRule>
  </conditionalFormatting>
  <conditionalFormatting sqref="C24">
    <cfRule type="expression" dxfId="23966" priority="33">
      <formula>$F17="Vencida"</formula>
    </cfRule>
    <cfRule type="expression" dxfId="23965" priority="34">
      <formula>$F17="Cancelada"</formula>
    </cfRule>
    <cfRule type="expression" dxfId="23964" priority="35">
      <formula>$F17="Pausada"</formula>
    </cfRule>
    <cfRule type="expression" dxfId="23963" priority="36">
      <formula>$F17="Para hoy"</formula>
    </cfRule>
    <cfRule type="expression" dxfId="23962" priority="37">
      <formula>$F17="En curso"</formula>
    </cfRule>
    <cfRule type="expression" dxfId="23961" priority="38">
      <formula>$F17="Completada"</formula>
    </cfRule>
    <cfRule type="expression" dxfId="23960" priority="39">
      <formula>(#REF!=0)*(#REF!&lt;&gt;"")*(LEN(#REF!)=0)*(($F17="")+($F17="En curso"))</formula>
    </cfRule>
    <cfRule type="expression" dxfId="23959" priority="40">
      <formula>(#REF!&lt;0)*(LEN(#REF!)=0)*(($F17="")+($F17="En curso"))</formula>
    </cfRule>
  </conditionalFormatting>
  <conditionalFormatting sqref="D24">
    <cfRule type="expression" dxfId="23958" priority="9">
      <formula>$F50="Vencida"</formula>
    </cfRule>
    <cfRule type="expression" dxfId="23957" priority="10">
      <formula>$F50="Cancelada"</formula>
    </cfRule>
    <cfRule type="expression" dxfId="23956" priority="11">
      <formula>$F50="Pausada"</formula>
    </cfRule>
    <cfRule type="expression" dxfId="23955" priority="12">
      <formula>$F50="Para hoy"</formula>
    </cfRule>
    <cfRule type="expression" dxfId="23954" priority="13">
      <formula>$F50="En curso"</formula>
    </cfRule>
    <cfRule type="expression" dxfId="23953" priority="14">
      <formula>$F50="Completada"</formula>
    </cfRule>
  </conditionalFormatting>
  <conditionalFormatting sqref="D24">
    <cfRule type="expression" dxfId="23952" priority="15">
      <formula>(#REF!=0)*(#REF!&lt;&gt;"")*(LEN(#REF!)=0)*(($F50="")+($F50="En curso"))</formula>
    </cfRule>
    <cfRule type="expression" dxfId="23951" priority="16">
      <formula>(#REF!&lt;0)*(LEN(#REF!)=0)*(($F50="")+($F50="En curso"))</formula>
    </cfRule>
    <cfRule type="expression" dxfId="23950" priority="25">
      <formula>$F46="Vencida"</formula>
    </cfRule>
    <cfRule type="expression" dxfId="23949" priority="26">
      <formula>$F46="Cancelada"</formula>
    </cfRule>
    <cfRule type="expression" dxfId="23948" priority="27">
      <formula>$F46="Pausada"</formula>
    </cfRule>
    <cfRule type="expression" dxfId="23947" priority="28">
      <formula>$F46="Para hoy"</formula>
    </cfRule>
    <cfRule type="expression" dxfId="23946" priority="29">
      <formula>$F46="En curso"</formula>
    </cfRule>
    <cfRule type="expression" dxfId="23945" priority="30">
      <formula>$F46="Completada"</formula>
    </cfRule>
    <cfRule type="expression" dxfId="23944" priority="31">
      <formula>(#REF!=0)*(#REF!&lt;&gt;"")*(LEN(#REF!)=0)*(($F46="")+($F46="En curso"))</formula>
    </cfRule>
    <cfRule type="expression" dxfId="23943" priority="32">
      <formula>(#REF!&lt;0)*(LEN(#REF!)=0)*(($F46="")+($F46="En curso"))</formula>
    </cfRule>
  </conditionalFormatting>
  <conditionalFormatting sqref="E24">
    <cfRule type="expression" dxfId="23942" priority="41">
      <formula>$F17="Vencida"</formula>
    </cfRule>
    <cfRule type="expression" dxfId="23941" priority="42">
      <formula>$F17="Cancelada"</formula>
    </cfRule>
    <cfRule type="expression" dxfId="23940" priority="43">
      <formula>$F17="Pausada"</formula>
    </cfRule>
    <cfRule type="expression" dxfId="23939" priority="44">
      <formula>$F17="Para hoy"</formula>
    </cfRule>
    <cfRule type="expression" dxfId="23938" priority="45">
      <formula>$F17="En curso"</formula>
    </cfRule>
    <cfRule type="expression" dxfId="23937" priority="46">
      <formula>$F17="Completada"</formula>
    </cfRule>
    <cfRule type="expression" dxfId="23936" priority="47">
      <formula>(#REF!=0)*(#REF!&lt;&gt;"")*(LEN(#REF!)=0)*(($F17="")+($F17="En curso"))</formula>
    </cfRule>
    <cfRule type="expression" dxfId="23935" priority="48">
      <formula>(#REF!&lt;0)*(LEN(#REF!)=0)*(($F17="")+($F17="En curso"))</formula>
    </cfRule>
    <cfRule type="expression" dxfId="23934" priority="49">
      <formula>$F17="Vencida"</formula>
    </cfRule>
    <cfRule type="expression" dxfId="23933" priority="50">
      <formula>$F17="Cancelada"</formula>
    </cfRule>
    <cfRule type="expression" dxfId="23932" priority="51">
      <formula>$F17="Pausada"</formula>
    </cfRule>
    <cfRule type="expression" dxfId="23931" priority="52">
      <formula>$F17="Para hoy"</formula>
    </cfRule>
    <cfRule type="expression" dxfId="23930" priority="53">
      <formula>$F17="En curso"</formula>
    </cfRule>
    <cfRule type="expression" dxfId="23929" priority="54">
      <formula>$F17="Completada"</formula>
    </cfRule>
    <cfRule type="expression" dxfId="23928" priority="55">
      <formula>(#REF!=0)*(#REF!&lt;&gt;"")*(LEN(#REF!)=0)*(($F17="")+($F17="En curso"))</formula>
    </cfRule>
    <cfRule type="expression" dxfId="23927" priority="56">
      <formula>(#REF!&lt;0)*(LEN(#REF!)=0)*(($F17="")+($F17="En curso"))</formula>
    </cfRule>
  </conditionalFormatting>
  <conditionalFormatting sqref="F24">
    <cfRule type="expression" dxfId="23926" priority="1">
      <formula>$F24="Vencida"</formula>
    </cfRule>
    <cfRule type="expression" dxfId="23925" priority="2">
      <formula>$F24="Cancelada"</formula>
    </cfRule>
    <cfRule type="expression" dxfId="23924" priority="3">
      <formula>$F24="Pausada"</formula>
    </cfRule>
    <cfRule type="expression" dxfId="23923" priority="4">
      <formula>$F24="Para hoy"</formula>
    </cfRule>
    <cfRule type="expression" dxfId="23922" priority="5">
      <formula>$F24="En curso"</formula>
    </cfRule>
    <cfRule type="expression" dxfId="23921" priority="6">
      <formula>$F24="Completada"</formula>
    </cfRule>
  </conditionalFormatting>
  <conditionalFormatting sqref="F24">
    <cfRule type="expression" dxfId="23920" priority="7">
      <formula>(#REF!=0)*(#REF!&lt;&gt;"")*(LEN(#REF!)=0)*(($F24="")+($F24="En curso"))</formula>
    </cfRule>
    <cfRule type="expression" dxfId="23919" priority="8">
      <formula>(#REF!&lt;0)*(LEN(#REF!)=0)*(($F24="")+($F24="En curso"))</formula>
    </cfRule>
  </conditionalFormatting>
  <conditionalFormatting sqref="G24">
    <cfRule type="expression" dxfId="23918" priority="17">
      <formula>#REF!="Vencida"</formula>
    </cfRule>
    <cfRule type="expression" dxfId="23917" priority="18">
      <formula>#REF!="Cancelada"</formula>
    </cfRule>
    <cfRule type="expression" dxfId="23916" priority="19">
      <formula>#REF!="Pausada"</formula>
    </cfRule>
    <cfRule type="expression" dxfId="23915" priority="20">
      <formula>#REF!="Para hoy"</formula>
    </cfRule>
    <cfRule type="expression" dxfId="23914" priority="21">
      <formula>#REF!="En curso"</formula>
    </cfRule>
    <cfRule type="expression" dxfId="23913" priority="22">
      <formula>#REF!="Completada"</formula>
    </cfRule>
    <cfRule type="expression" dxfId="23912" priority="23">
      <formula>(#REF!=0)*(#REF!&lt;&gt;"")*(LEN(#REF!)=0)*((#REF!="")+(#REF!="En curso"))</formula>
    </cfRule>
    <cfRule type="expression" dxfId="23911" priority="24">
      <formula>(#REF!&lt;0)*(LEN(#REF!)=0)*((#REF!="")+(#REF!="En curso"))</formula>
    </cfRule>
  </conditionalFormatting>
  <dataValidations count="11">
    <dataValidation allowBlank="1" showInputMessage="1" showErrorMessage="1" prompt="Escriba las notas en esta columna, debajo de este encabezado." sqref="G3:G4 G27:G36 G49:G51 G14 G23:G24 G43:G47 G7:G8 G16:G19" xr:uid="{12DD352D-0AE3-4505-85F4-ECE113B8B379}"/>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4:E14 B23:E23 B43:E43 C49:D51 D49:D52 C18:D19 C29" xr:uid="{1811FD30-A95D-48EA-8ACB-106BA853BDB5}"/>
    <dataValidation allowBlank="1" showInputMessage="1" showErrorMessage="1" prompt="Seleccione el estado en esta columna, debajo de este encabezado. Presione ALT+FLECHA ABAJO para mostrar las opciones y, después, FLECHA ABAJO y ENTRAR para realizar la selección." sqref="F3 F29 F14 F19 F27 F43:F47 F49:F51 F23" xr:uid="{F5CD4A0B-0708-42FD-95C3-BE747EB6AC11}"/>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3 A22 A42" xr:uid="{CAE14ADF-AE42-43E8-B905-CFCA60A5C791}"/>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3:E13 B22:E22 B42:E42" xr:uid="{CF1B47E2-DAE0-4E7B-86DC-97876E4D045D}"/>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6 B48:B52 B18:B19 B26 B45 B15:B16" xr:uid="{0522E9A5-F7D1-4A01-8EF6-2AB0092B23B7}">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48:C51 C15:C19 C44:C45 C4:C10 C24 C26:C36" xr:uid="{1D6607DA-7F55-4EF1-BC73-65BBDC0AA170}">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49:F51 F29 F19 F27 F44:F47" xr:uid="{3A804324-5E8F-4E74-B142-3863FBDE9C29}">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8:E52 E17:E19 E44:E45 E11 E4:E9 E15 E24 E27:E36" xr:uid="{41882CE9-913F-4120-830E-33A61574C0E1}"/>
    <dataValidation type="list" errorStyle="warning" allowBlank="1" showInputMessage="1" showErrorMessage="1" error="Seleccione un estado de la lista. Seleccione CANCELAR, presione ALT+FLECHA ABAJO para mostrar las opciones y, después, FLECHA ABAJO y ENTRAR para realizar la selección." sqref="F28 F30:F37 F15:F18 F48 F4:F10 F24 F26" xr:uid="{A9E766A7-50D5-495B-B19C-4913AAE2C3F9}">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4 B37:B38 B27:B35 B46:B47 B17 B4:B8 B24" xr:uid="{F37895C3-3F2A-42FB-87D5-5B57F6189B76}">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BB96-F047-4CB2-B388-FD4EE65C01A5}">
  <sheetPr>
    <tabColor theme="4"/>
    <pageSetUpPr autoPageBreaks="0" fitToPage="1"/>
  </sheetPr>
  <dimension ref="A1:Q72"/>
  <sheetViews>
    <sheetView showGridLines="0" topLeftCell="B1" zoomScale="90" zoomScaleNormal="90" workbookViewId="0">
      <selection activeCell="D6" sqref="D6"/>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289</v>
      </c>
      <c r="C1" s="430"/>
      <c r="D1" s="430"/>
      <c r="E1" s="430"/>
      <c r="F1" s="425"/>
      <c r="G1" s="425"/>
      <c r="H1" s="425"/>
      <c r="I1" s="425"/>
      <c r="J1" s="425"/>
      <c r="K1" s="425"/>
      <c r="L1" s="425"/>
      <c r="M1" s="425"/>
      <c r="N1" s="425"/>
      <c r="O1" s="425"/>
      <c r="P1" s="425"/>
      <c r="Q1" s="425"/>
    </row>
    <row r="2" spans="1:17" s="14" customFormat="1" ht="34.5">
      <c r="A2" s="12"/>
      <c r="B2" s="431" t="s">
        <v>290</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00" customFormat="1" ht="23.45" customHeight="1">
      <c r="A4" s="96"/>
      <c r="B4" s="127"/>
      <c r="C4" s="97"/>
      <c r="D4" s="99" t="s">
        <v>228</v>
      </c>
      <c r="E4" s="97">
        <v>2</v>
      </c>
      <c r="F4" s="99"/>
      <c r="G4" s="129" t="s">
        <v>291</v>
      </c>
      <c r="H4" s="96"/>
      <c r="I4" s="99"/>
      <c r="J4" s="96"/>
      <c r="K4" s="96"/>
      <c r="L4" s="96"/>
      <c r="M4" s="96"/>
      <c r="N4" s="96"/>
      <c r="O4" s="96"/>
      <c r="P4" s="96"/>
      <c r="Q4" s="96"/>
    </row>
    <row r="5" spans="1:17" s="100" customFormat="1">
      <c r="A5" s="96"/>
      <c r="B5" s="127"/>
      <c r="C5" s="97"/>
      <c r="D5" s="99" t="s">
        <v>229</v>
      </c>
      <c r="E5" s="97">
        <v>2.2999999999999998</v>
      </c>
      <c r="F5" s="99"/>
      <c r="G5" s="129" t="s">
        <v>291</v>
      </c>
      <c r="H5" s="96"/>
      <c r="I5" s="99"/>
      <c r="J5" s="96"/>
      <c r="K5" s="96"/>
      <c r="L5" s="96"/>
      <c r="M5" s="96"/>
      <c r="N5" s="96"/>
      <c r="O5" s="96"/>
      <c r="P5" s="96"/>
      <c r="Q5" s="96"/>
    </row>
    <row r="6" spans="1:17" s="100" customFormat="1" ht="30" customHeight="1">
      <c r="A6" s="96"/>
      <c r="B6" s="127"/>
      <c r="C6" s="97"/>
      <c r="D6" s="99" t="s">
        <v>230</v>
      </c>
      <c r="E6" s="97">
        <v>6</v>
      </c>
      <c r="F6" s="99"/>
      <c r="G6" s="129" t="s">
        <v>291</v>
      </c>
      <c r="H6" s="96"/>
      <c r="I6" s="99"/>
      <c r="J6" s="96"/>
      <c r="K6" s="96"/>
      <c r="L6" s="96"/>
      <c r="M6" s="96"/>
      <c r="N6" s="96"/>
      <c r="O6" s="96"/>
      <c r="P6" s="96"/>
      <c r="Q6" s="96"/>
    </row>
    <row r="7" spans="1:17">
      <c r="A7" s="25"/>
      <c r="B7" s="16"/>
      <c r="C7" s="10"/>
      <c r="D7" t="s">
        <v>292</v>
      </c>
      <c r="E7" s="152">
        <v>5</v>
      </c>
      <c r="F7"/>
      <c r="G7" s="17"/>
      <c r="H7" s="25"/>
      <c r="I7" s="25"/>
      <c r="J7" s="25"/>
      <c r="K7" s="25"/>
      <c r="L7" s="25"/>
      <c r="M7" s="25"/>
      <c r="N7" s="25"/>
      <c r="O7" s="25"/>
      <c r="P7" s="25"/>
      <c r="Q7" s="25"/>
    </row>
    <row r="8" spans="1:17" s="100" customFormat="1" ht="17.649999999999999" customHeight="1">
      <c r="A8" s="96"/>
      <c r="B8" s="127"/>
      <c r="C8" s="97"/>
      <c r="D8" s="99" t="s">
        <v>288</v>
      </c>
      <c r="E8" s="196">
        <v>5</v>
      </c>
      <c r="F8" s="99"/>
      <c r="G8" s="129"/>
      <c r="H8" s="96"/>
      <c r="I8" s="96"/>
      <c r="J8" s="96"/>
      <c r="K8" s="96"/>
      <c r="L8" s="96"/>
      <c r="M8" s="96"/>
      <c r="N8" s="96"/>
      <c r="O8" s="96"/>
      <c r="P8" s="96"/>
      <c r="Q8" s="96"/>
    </row>
    <row r="9" spans="1:17" ht="17.649999999999999" customHeight="1">
      <c r="A9" s="25"/>
      <c r="B9" s="16"/>
      <c r="C9" s="10"/>
      <c r="D9" t="s">
        <v>293</v>
      </c>
      <c r="E9" s="10"/>
      <c r="F9">
        <f>Lista1014182226303438424650[[#This Row],[Estimación]]/10</f>
        <v>0</v>
      </c>
      <c r="G9" s="17"/>
      <c r="H9" s="25"/>
      <c r="I9" s="25"/>
      <c r="J9" s="25"/>
      <c r="K9" s="25"/>
      <c r="L9" s="25"/>
      <c r="M9" s="25"/>
      <c r="N9" s="25"/>
      <c r="O9" s="25"/>
      <c r="P9" s="25"/>
      <c r="Q9" s="25"/>
    </row>
    <row r="10" spans="1:17" s="100" customFormat="1" ht="17.649999999999999" customHeight="1">
      <c r="A10" s="96"/>
      <c r="B10" s="127"/>
      <c r="C10" s="97"/>
      <c r="D10" s="99" t="s">
        <v>294</v>
      </c>
      <c r="E10" s="97">
        <v>6</v>
      </c>
      <c r="F10" s="99">
        <f>Lista1014182226303438424650[[#This Row],[Estimación]]/10</f>
        <v>0.6</v>
      </c>
      <c r="G10" s="129"/>
      <c r="H10" s="96"/>
      <c r="I10" s="96"/>
      <c r="J10" s="96"/>
      <c r="K10" s="96"/>
      <c r="L10" s="96"/>
      <c r="M10" s="96"/>
      <c r="N10" s="96"/>
      <c r="O10" s="96"/>
      <c r="P10" s="96"/>
      <c r="Q10" s="96"/>
    </row>
    <row r="11" spans="1:17" s="95" customFormat="1" ht="17.649999999999999" customHeight="1">
      <c r="A11" s="72"/>
      <c r="B11" s="58"/>
      <c r="C11" s="54"/>
      <c r="D11" s="55" t="s">
        <v>274</v>
      </c>
      <c r="E11" s="54">
        <v>4</v>
      </c>
      <c r="F11" s="55"/>
      <c r="G11" s="57"/>
      <c r="H11" s="72"/>
      <c r="I11" s="72"/>
      <c r="J11" s="72"/>
      <c r="K11" s="72"/>
      <c r="L11" s="72"/>
      <c r="M11" s="72"/>
      <c r="N11" s="72"/>
      <c r="O11" s="72"/>
      <c r="P11" s="72"/>
      <c r="Q11" s="72"/>
    </row>
    <row r="12" spans="1:17" s="95" customFormat="1" ht="17.649999999999999" customHeight="1">
      <c r="A12" s="72"/>
      <c r="B12" s="58"/>
      <c r="C12" s="54"/>
      <c r="D12" s="55" t="s">
        <v>295</v>
      </c>
      <c r="E12" s="54">
        <v>8</v>
      </c>
      <c r="F12" s="55">
        <f>Lista1014182226303438424650[[#This Row],[Estimación]]/10</f>
        <v>0.8</v>
      </c>
      <c r="G12" s="57"/>
      <c r="H12" s="72"/>
      <c r="I12" s="72"/>
      <c r="J12" s="72"/>
      <c r="K12" s="72"/>
      <c r="L12" s="72"/>
      <c r="M12" s="72"/>
      <c r="N12" s="72"/>
      <c r="O12" s="72"/>
      <c r="P12" s="72"/>
      <c r="Q12" s="72"/>
    </row>
    <row r="13" spans="1:17" s="95" customFormat="1" ht="17.649999999999999" customHeight="1">
      <c r="A13" s="72"/>
      <c r="B13" s="58"/>
      <c r="C13" s="54"/>
      <c r="D13" s="55" t="s">
        <v>296</v>
      </c>
      <c r="E13" s="54">
        <v>7.5</v>
      </c>
      <c r="F13" s="55">
        <f>Lista1014182226303438424650[[#This Row],[Estimación]]/10</f>
        <v>0.75</v>
      </c>
      <c r="G13" s="57"/>
      <c r="H13" s="72"/>
      <c r="I13" s="72"/>
      <c r="J13" s="72"/>
      <c r="K13" s="72"/>
      <c r="L13" s="72"/>
      <c r="M13" s="72"/>
      <c r="N13" s="72"/>
      <c r="O13" s="72"/>
      <c r="P13" s="72"/>
      <c r="Q13" s="72"/>
    </row>
    <row r="14" spans="1:17" s="100" customFormat="1">
      <c r="A14" s="96"/>
      <c r="B14" s="96"/>
      <c r="C14" s="138"/>
      <c r="D14" s="99" t="s">
        <v>297</v>
      </c>
      <c r="E14" s="96">
        <v>6.5</v>
      </c>
      <c r="F14" s="99"/>
      <c r="G14" s="96"/>
      <c r="H14" s="96"/>
      <c r="I14" s="96"/>
      <c r="J14" s="96"/>
      <c r="K14" s="96"/>
      <c r="L14" s="96"/>
      <c r="M14" s="96"/>
      <c r="N14" s="96"/>
      <c r="O14" s="96"/>
      <c r="P14" s="96"/>
      <c r="Q14" s="96"/>
    </row>
    <row r="15" spans="1:17">
      <c r="A15" s="25"/>
      <c r="B15" s="25"/>
      <c r="C15" s="25"/>
      <c r="D15"/>
      <c r="E15" s="15">
        <f>SUM(E4:E14)</f>
        <v>52.3</v>
      </c>
      <c r="F15"/>
      <c r="G15" s="25"/>
      <c r="H15" s="25"/>
      <c r="I15" s="25"/>
      <c r="J15" s="25"/>
      <c r="K15" s="25"/>
      <c r="L15" s="25"/>
      <c r="M15" s="25"/>
      <c r="N15" s="25"/>
      <c r="O15" s="25"/>
      <c r="P15" s="25"/>
      <c r="Q15" s="25"/>
    </row>
    <row r="16" spans="1:17">
      <c r="A16" s="25"/>
      <c r="B16" s="16"/>
      <c r="C16"/>
      <c r="D16" s="197" t="s">
        <v>298</v>
      </c>
      <c r="E16" s="152">
        <f>E15-E7-E10</f>
        <v>41.3</v>
      </c>
      <c r="F16"/>
      <c r="G16" s="17"/>
      <c r="H16" s="25"/>
      <c r="I16" s="25"/>
      <c r="J16" s="25"/>
      <c r="K16" s="25"/>
      <c r="L16" s="25"/>
      <c r="M16" s="25"/>
      <c r="N16" s="25"/>
      <c r="O16" s="25"/>
      <c r="P16" s="25"/>
      <c r="Q16" s="25"/>
    </row>
    <row r="17" spans="1:17" s="14" customFormat="1" ht="34.5">
      <c r="A17" s="12"/>
      <c r="B17" s="431" t="s">
        <v>299</v>
      </c>
      <c r="C17" s="431"/>
      <c r="D17" s="431"/>
      <c r="E17" s="431"/>
      <c r="F17" s="13"/>
      <c r="G17" s="13"/>
      <c r="H17" s="13"/>
      <c r="I17" s="13"/>
      <c r="J17" s="13"/>
      <c r="K17" s="13"/>
    </row>
    <row r="18" spans="1:17" s="1" customFormat="1">
      <c r="A18" s="23"/>
      <c r="B18" s="148" t="s">
        <v>4</v>
      </c>
      <c r="C18" s="149" t="s">
        <v>5</v>
      </c>
      <c r="D18" s="149" t="s">
        <v>6</v>
      </c>
      <c r="E18" s="149" t="s">
        <v>7</v>
      </c>
      <c r="F18" s="150" t="s">
        <v>8</v>
      </c>
      <c r="G18" s="151" t="s">
        <v>9</v>
      </c>
      <c r="H18" s="23"/>
      <c r="I18" s="23"/>
      <c r="J18" s="23"/>
      <c r="K18" s="23"/>
      <c r="L18" s="23"/>
      <c r="M18" s="23"/>
      <c r="N18" s="23"/>
      <c r="O18" s="23"/>
      <c r="P18" s="23"/>
      <c r="Q18" s="23"/>
    </row>
    <row r="19" spans="1:17" customFormat="1" ht="25.7" customHeight="1">
      <c r="B19" s="16"/>
      <c r="C19" s="10"/>
      <c r="E19" s="10"/>
      <c r="G19" s="17"/>
    </row>
    <row r="20" spans="1:17">
      <c r="A20" s="25"/>
      <c r="B20" s="16"/>
      <c r="C20" s="10"/>
      <c r="D20" s="14"/>
      <c r="E20" s="10"/>
      <c r="F20"/>
      <c r="G20" s="17"/>
      <c r="H20" s="25"/>
      <c r="I20" s="25"/>
      <c r="J20" s="25"/>
      <c r="K20" s="25"/>
      <c r="L20" s="25"/>
      <c r="M20" s="25"/>
      <c r="N20" s="25"/>
      <c r="O20" s="25"/>
      <c r="P20" s="25"/>
      <c r="Q20" s="25"/>
    </row>
    <row r="21" spans="1:17">
      <c r="A21" s="25"/>
      <c r="B21" s="16"/>
      <c r="C21" s="10"/>
      <c r="D21"/>
      <c r="E21" s="10"/>
      <c r="F21"/>
      <c r="G21" s="17"/>
      <c r="H21" s="25"/>
      <c r="I21" s="25"/>
      <c r="J21" s="25"/>
      <c r="K21" s="25"/>
      <c r="L21" s="25"/>
      <c r="M21" s="25"/>
      <c r="N21" s="25"/>
      <c r="O21" s="25"/>
      <c r="P21" s="25"/>
      <c r="Q21" s="25"/>
    </row>
    <row r="22" spans="1:17">
      <c r="A22" s="25"/>
      <c r="B22" s="16"/>
      <c r="C22" s="10"/>
      <c r="D22"/>
      <c r="E22" s="10"/>
      <c r="F22"/>
      <c r="G22" s="17"/>
      <c r="H22" s="25"/>
      <c r="I22" s="25"/>
      <c r="J22" s="25"/>
      <c r="K22" s="25"/>
      <c r="L22" s="25"/>
      <c r="M22" s="25"/>
      <c r="N22" s="25"/>
      <c r="O22" s="25"/>
      <c r="P22" s="25"/>
      <c r="Q22" s="25"/>
    </row>
    <row r="23" spans="1:17">
      <c r="A23" s="25"/>
      <c r="B23" s="16"/>
      <c r="C23" s="10"/>
      <c r="D23"/>
      <c r="E23" s="10"/>
      <c r="F23"/>
      <c r="G23" s="17"/>
      <c r="H23" s="25"/>
      <c r="I23" s="25"/>
      <c r="J23" s="25"/>
      <c r="K23" s="25"/>
      <c r="L23" s="25"/>
      <c r="M23" s="25"/>
      <c r="N23" s="25"/>
      <c r="O23" s="25"/>
      <c r="P23" s="25"/>
      <c r="Q23" s="25"/>
    </row>
    <row r="24" spans="1:17">
      <c r="A24" s="25"/>
      <c r="B24"/>
      <c r="C24"/>
      <c r="D24"/>
      <c r="E24" s="18">
        <f>SUBTOTAL(109,Lista31115192327313539434751[Estimación])</f>
        <v>0</v>
      </c>
      <c r="F24">
        <f>SUBTOTAL(109,Lista31115192327313539434751[ESTADO])</f>
        <v>0</v>
      </c>
      <c r="G24"/>
      <c r="H24" s="25"/>
      <c r="I24" s="25"/>
      <c r="J24" s="25"/>
      <c r="K24" s="25"/>
      <c r="L24" s="25"/>
      <c r="M24" s="25"/>
      <c r="N24" s="25"/>
      <c r="O24" s="25"/>
      <c r="P24" s="25"/>
      <c r="Q24" s="25"/>
    </row>
    <row r="26" spans="1:17" s="14" customFormat="1" ht="34.5">
      <c r="A26" s="12"/>
      <c r="B26" s="431" t="s">
        <v>300</v>
      </c>
      <c r="C26" s="431"/>
      <c r="D26" s="431"/>
      <c r="E26" s="431"/>
      <c r="F26" s="13"/>
      <c r="G26" s="13"/>
      <c r="H26" s="13"/>
      <c r="I26" s="13"/>
      <c r="J26" s="13"/>
      <c r="K26" s="13"/>
    </row>
    <row r="27" spans="1:17" s="1" customFormat="1">
      <c r="A27" s="23"/>
      <c r="B27" s="148" t="s">
        <v>4</v>
      </c>
      <c r="C27" s="149" t="s">
        <v>5</v>
      </c>
      <c r="D27" s="149" t="s">
        <v>6</v>
      </c>
      <c r="E27" s="149" t="s">
        <v>7</v>
      </c>
      <c r="F27" s="150" t="s">
        <v>8</v>
      </c>
      <c r="G27" s="151" t="s">
        <v>9</v>
      </c>
      <c r="H27" s="23"/>
      <c r="I27" s="23"/>
      <c r="J27" s="23"/>
      <c r="K27" s="23"/>
      <c r="L27" s="23"/>
      <c r="M27" s="23"/>
      <c r="N27" s="23"/>
      <c r="O27" s="23"/>
      <c r="P27" s="23"/>
      <c r="Q27" s="23"/>
    </row>
    <row r="28" spans="1:17">
      <c r="A28" s="25"/>
      <c r="B28" s="16"/>
      <c r="C28" s="10"/>
      <c r="D28"/>
      <c r="E28" s="152"/>
      <c r="F28"/>
      <c r="G28" s="17"/>
      <c r="H28" s="25"/>
      <c r="I28" s="25"/>
      <c r="J28" s="25"/>
      <c r="K28" s="25"/>
      <c r="L28" s="25"/>
      <c r="M28" s="25"/>
      <c r="N28" s="25"/>
      <c r="O28" s="25"/>
      <c r="P28" s="25"/>
      <c r="Q28" s="25"/>
    </row>
    <row r="29" spans="1:17">
      <c r="A29" s="25"/>
      <c r="B29" s="16"/>
      <c r="C29"/>
      <c r="D29"/>
      <c r="E29" s="152"/>
      <c r="F29"/>
      <c r="G29" s="19"/>
      <c r="H29" s="25"/>
      <c r="I29" s="25"/>
      <c r="J29" s="25"/>
      <c r="K29" s="25"/>
      <c r="L29" s="25"/>
      <c r="M29" s="25"/>
      <c r="N29" s="25"/>
      <c r="O29" s="25"/>
      <c r="P29" s="25"/>
      <c r="Q29" s="25"/>
    </row>
    <row r="30" spans="1:17">
      <c r="A30" s="25"/>
      <c r="B30" s="16"/>
      <c r="C30" s="10"/>
      <c r="D30"/>
      <c r="E30" s="152"/>
      <c r="F30"/>
      <c r="G30" s="19"/>
      <c r="H30" s="25"/>
      <c r="I30" s="25"/>
      <c r="J30" s="25"/>
      <c r="K30" s="25"/>
      <c r="L30" s="25"/>
      <c r="M30" s="25"/>
      <c r="N30" s="25"/>
      <c r="O30" s="25"/>
      <c r="P30" s="25"/>
      <c r="Q30" s="25"/>
    </row>
    <row r="31" spans="1:17">
      <c r="A31" s="25"/>
      <c r="B31" s="16"/>
      <c r="C31" s="10"/>
      <c r="D31"/>
      <c r="E31" s="152"/>
      <c r="F31"/>
      <c r="G31" s="17"/>
      <c r="H31" s="25"/>
      <c r="I31" s="25"/>
      <c r="J31" s="25"/>
      <c r="K31" s="25"/>
      <c r="L31" s="25"/>
      <c r="M31" s="25"/>
      <c r="N31" s="25"/>
      <c r="O31" s="25"/>
      <c r="P31" s="25"/>
      <c r="Q31" s="25"/>
    </row>
    <row r="32" spans="1:17">
      <c r="A32" s="25"/>
      <c r="B32" s="16"/>
      <c r="C32" s="10"/>
      <c r="D32"/>
      <c r="E32" s="152"/>
      <c r="F32"/>
      <c r="G32" s="17"/>
      <c r="H32" s="25"/>
      <c r="I32" s="25"/>
      <c r="J32" s="25"/>
      <c r="K32" s="25"/>
      <c r="L32" s="25"/>
      <c r="M32" s="25"/>
      <c r="N32" s="25"/>
      <c r="O32" s="25"/>
      <c r="P32" s="25"/>
      <c r="Q32" s="25"/>
    </row>
    <row r="33" spans="1:17">
      <c r="A33" s="25"/>
      <c r="B33" s="16"/>
      <c r="C33" s="10"/>
      <c r="D33"/>
      <c r="E33" s="152"/>
      <c r="F33"/>
      <c r="G33" s="17"/>
      <c r="H33" s="25"/>
      <c r="I33" s="25"/>
      <c r="J33" s="25"/>
      <c r="K33" s="25"/>
      <c r="L33" s="25"/>
      <c r="M33" s="25"/>
      <c r="N33" s="25"/>
      <c r="O33" s="25"/>
      <c r="P33" s="25"/>
      <c r="Q33" s="25"/>
    </row>
    <row r="34" spans="1:17">
      <c r="A34" s="25"/>
      <c r="B34" s="16"/>
      <c r="C34" s="10"/>
      <c r="D34"/>
      <c r="E34" s="152"/>
      <c r="F34"/>
      <c r="G34" s="17"/>
      <c r="H34" s="25"/>
      <c r="I34" s="25"/>
      <c r="J34" s="25"/>
      <c r="K34" s="25"/>
      <c r="L34" s="25"/>
      <c r="M34" s="25"/>
      <c r="N34" s="25"/>
      <c r="O34" s="25"/>
      <c r="P34" s="25"/>
      <c r="Q34" s="25"/>
    </row>
    <row r="35" spans="1:17">
      <c r="A35" s="25"/>
      <c r="B35" s="16"/>
      <c r="C35" s="10"/>
      <c r="D35"/>
      <c r="E35" s="152"/>
      <c r="F35"/>
      <c r="G35" s="17"/>
      <c r="H35" s="25"/>
      <c r="I35" s="25"/>
      <c r="J35" s="25"/>
      <c r="K35" s="25"/>
      <c r="L35" s="25"/>
      <c r="M35" s="25"/>
      <c r="N35" s="25"/>
      <c r="O35" s="25"/>
      <c r="P35" s="25"/>
      <c r="Q35" s="25"/>
    </row>
    <row r="36" spans="1:17">
      <c r="A36" s="25"/>
      <c r="B36" s="16"/>
      <c r="C36" s="10"/>
      <c r="D36"/>
      <c r="E36" s="152"/>
      <c r="F36"/>
      <c r="G36" s="17"/>
      <c r="H36" s="25"/>
      <c r="I36" s="25"/>
      <c r="J36" s="25"/>
      <c r="K36" s="25"/>
      <c r="L36" s="25"/>
      <c r="M36" s="25"/>
      <c r="N36" s="25"/>
      <c r="O36" s="25"/>
      <c r="P36" s="25"/>
      <c r="Q36" s="25"/>
    </row>
    <row r="37" spans="1:17" customFormat="1">
      <c r="B37" s="16"/>
      <c r="C37" s="10"/>
      <c r="E37" s="152"/>
      <c r="G37" s="17"/>
    </row>
    <row r="38" spans="1:17">
      <c r="A38" s="25"/>
      <c r="B38" s="16"/>
      <c r="C38" s="10"/>
      <c r="D38"/>
      <c r="E38" s="152"/>
      <c r="F38"/>
      <c r="G38" s="17"/>
      <c r="H38" s="25"/>
      <c r="I38" s="25"/>
      <c r="J38" s="25"/>
      <c r="K38" s="25"/>
      <c r="L38" s="25"/>
      <c r="M38" s="25"/>
      <c r="N38" s="25"/>
      <c r="O38" s="25"/>
      <c r="P38" s="25"/>
      <c r="Q38" s="25"/>
    </row>
    <row r="39" spans="1:17">
      <c r="A39" s="25"/>
      <c r="B39" s="16"/>
      <c r="C39" s="10"/>
      <c r="D39"/>
      <c r="E39" s="152"/>
      <c r="F39"/>
      <c r="G39" s="17"/>
      <c r="H39" s="25"/>
      <c r="I39" s="25"/>
      <c r="J39" s="25"/>
      <c r="K39" s="25"/>
      <c r="L39" s="25"/>
      <c r="M39" s="25"/>
      <c r="N39" s="25"/>
      <c r="O39" s="25"/>
      <c r="P39" s="25"/>
      <c r="Q39" s="25"/>
    </row>
    <row r="40" spans="1:17">
      <c r="A40" s="25"/>
      <c r="B40" s="16"/>
      <c r="C40" s="10"/>
      <c r="D40"/>
      <c r="E40" s="152"/>
      <c r="F40"/>
      <c r="G40" s="17"/>
      <c r="H40" s="25"/>
      <c r="I40" s="25"/>
      <c r="J40" s="25"/>
      <c r="K40" s="25"/>
      <c r="L40" s="25"/>
      <c r="M40" s="25"/>
      <c r="N40" s="25"/>
      <c r="O40" s="25"/>
      <c r="P40" s="25"/>
      <c r="Q40" s="25"/>
    </row>
    <row r="41" spans="1:17">
      <c r="A41" s="25"/>
      <c r="B41" s="16"/>
      <c r="C41" s="25"/>
      <c r="D41" s="25"/>
      <c r="E41" s="152"/>
      <c r="F41"/>
      <c r="G41" s="17"/>
      <c r="H41" s="25"/>
      <c r="I41" s="25"/>
      <c r="J41" s="25"/>
      <c r="K41" s="25"/>
      <c r="L41" s="25"/>
      <c r="M41" s="25"/>
      <c r="N41" s="25"/>
      <c r="O41" s="25"/>
      <c r="P41" s="25"/>
      <c r="Q41" s="25"/>
    </row>
    <row r="42" spans="1:17">
      <c r="A42" s="25"/>
      <c r="B42" s="16"/>
      <c r="C42" s="25"/>
      <c r="D42" s="25"/>
      <c r="E42" s="152"/>
      <c r="F42"/>
      <c r="G42" s="17"/>
      <c r="H42" s="25"/>
      <c r="I42" s="25"/>
      <c r="J42" s="25"/>
      <c r="K42" s="25"/>
      <c r="L42" s="25"/>
      <c r="M42" s="25"/>
      <c r="N42" s="25"/>
      <c r="O42" s="25"/>
      <c r="P42" s="25"/>
      <c r="Q42" s="25"/>
    </row>
    <row r="43" spans="1:17">
      <c r="A43" s="25"/>
      <c r="B43" s="4"/>
      <c r="C43" s="26"/>
      <c r="D43" s="26"/>
      <c r="E43" s="184"/>
      <c r="F43" s="6"/>
      <c r="G43" s="11"/>
      <c r="H43" s="25"/>
      <c r="I43" s="25"/>
      <c r="J43" s="25"/>
      <c r="K43" s="25"/>
      <c r="L43" s="25"/>
      <c r="M43" s="25"/>
      <c r="N43" s="25"/>
      <c r="O43" s="25"/>
      <c r="P43" s="25"/>
      <c r="Q43" s="25"/>
    </row>
    <row r="44" spans="1:17">
      <c r="A44" s="25"/>
      <c r="B44"/>
      <c r="C44"/>
      <c r="D44"/>
      <c r="E44" s="18">
        <f>SUBTOTAL(109,Lista341216202428323640444852[Estimación])</f>
        <v>0</v>
      </c>
      <c r="F44" s="193">
        <f>E29+E31</f>
        <v>0</v>
      </c>
      <c r="G44"/>
      <c r="H44" s="25"/>
      <c r="I44" s="25"/>
      <c r="J44" s="25"/>
      <c r="K44" s="25"/>
      <c r="L44" s="25"/>
      <c r="M44" s="25"/>
      <c r="N44" s="25"/>
      <c r="O44" s="25"/>
      <c r="P44" s="25"/>
      <c r="Q44" s="25"/>
    </row>
    <row r="45" spans="1:17">
      <c r="A45" s="25"/>
      <c r="B45" s="25"/>
      <c r="C45" s="25"/>
      <c r="D45" s="25"/>
      <c r="E45" s="195">
        <f>E34+E37+E39</f>
        <v>0</v>
      </c>
      <c r="F45" s="25"/>
      <c r="G45" s="25"/>
      <c r="H45" s="25"/>
      <c r="I45" s="25"/>
      <c r="J45" s="25"/>
      <c r="K45" s="25"/>
      <c r="L45" s="25"/>
      <c r="M45" s="25"/>
      <c r="N45" s="25"/>
      <c r="O45" s="25"/>
      <c r="P45" s="25"/>
      <c r="Q45" s="25"/>
    </row>
    <row r="46" spans="1:17" s="14" customFormat="1" ht="34.5">
      <c r="A46" s="12"/>
      <c r="B46" s="431" t="s">
        <v>301</v>
      </c>
      <c r="C46" s="431"/>
      <c r="D46" s="431"/>
      <c r="E46" s="431"/>
      <c r="F46" s="13"/>
      <c r="G46" s="13"/>
      <c r="H46" s="13"/>
      <c r="I46" s="13"/>
      <c r="J46" s="13"/>
      <c r="K46" s="13"/>
    </row>
    <row r="47" spans="1:17" s="1" customFormat="1">
      <c r="A47" s="23"/>
      <c r="B47" s="148" t="s">
        <v>4</v>
      </c>
      <c r="C47" s="149" t="s">
        <v>5</v>
      </c>
      <c r="D47" s="149" t="s">
        <v>6</v>
      </c>
      <c r="E47" s="149" t="s">
        <v>7</v>
      </c>
      <c r="F47" s="150" t="s">
        <v>8</v>
      </c>
      <c r="G47" s="151" t="s">
        <v>9</v>
      </c>
      <c r="H47" s="23"/>
      <c r="I47" s="23"/>
      <c r="J47" s="23"/>
      <c r="K47" s="23"/>
      <c r="L47" s="23"/>
      <c r="M47" s="23"/>
      <c r="N47" s="23"/>
      <c r="O47" s="23"/>
      <c r="P47" s="23"/>
      <c r="Q47" s="23"/>
    </row>
    <row r="48" spans="1:17" ht="17.649999999999999" customHeight="1">
      <c r="A48" s="25"/>
      <c r="B48" s="16"/>
      <c r="C48" s="10"/>
      <c r="D48" t="s">
        <v>288</v>
      </c>
      <c r="E48" s="152">
        <v>5</v>
      </c>
      <c r="F48"/>
      <c r="G48" s="17"/>
      <c r="H48" s="25"/>
      <c r="I48" s="25"/>
      <c r="J48" s="25"/>
      <c r="K48" s="25"/>
      <c r="L48" s="25"/>
      <c r="M48" s="25"/>
      <c r="N48" s="25"/>
      <c r="O48" s="25"/>
      <c r="P48" s="25"/>
      <c r="Q48" s="25"/>
    </row>
    <row r="49" spans="1:17" ht="17.649999999999999" customHeight="1">
      <c r="A49" s="25"/>
      <c r="B49" s="16"/>
      <c r="C49" s="10"/>
      <c r="D49"/>
      <c r="E49" s="152"/>
      <c r="F49"/>
      <c r="G49" s="17"/>
      <c r="H49" s="25"/>
      <c r="I49" s="25"/>
      <c r="J49" s="25"/>
      <c r="K49" s="25"/>
      <c r="L49" s="25"/>
      <c r="M49" s="25"/>
      <c r="N49" s="25"/>
      <c r="O49" s="25"/>
      <c r="P49" s="25"/>
      <c r="Q49" s="25"/>
    </row>
    <row r="50" spans="1:17" customFormat="1" ht="17.649999999999999" customHeight="1">
      <c r="B50" s="16"/>
      <c r="E50" s="152"/>
      <c r="G50" s="17"/>
    </row>
    <row r="51" spans="1:17" customFormat="1" ht="17.649999999999999" customHeight="1">
      <c r="B51" s="16"/>
      <c r="E51" s="152"/>
      <c r="G51" s="17"/>
    </row>
    <row r="52" spans="1:17" customFormat="1" ht="17.649999999999999" customHeight="1">
      <c r="B52" s="16"/>
      <c r="E52" s="152"/>
      <c r="G52" s="38"/>
    </row>
    <row r="53" spans="1:17" customFormat="1" ht="17.649999999999999" customHeight="1">
      <c r="B53" s="16"/>
      <c r="C53" s="10"/>
      <c r="E53" s="152"/>
      <c r="G53" s="17"/>
    </row>
    <row r="54" spans="1:17" customFormat="1" ht="17.649999999999999" customHeight="1">
      <c r="B54" s="16"/>
      <c r="C54" s="10"/>
      <c r="E54" s="152"/>
      <c r="G54" s="17"/>
    </row>
    <row r="55" spans="1:17" customFormat="1" ht="17.649999999999999" customHeight="1">
      <c r="B55" s="16"/>
      <c r="C55" s="10"/>
      <c r="E55" s="152"/>
      <c r="G55" s="17"/>
    </row>
    <row r="56" spans="1:17" s="28" customFormat="1" ht="17.649999999999999" customHeight="1">
      <c r="B56" s="33"/>
      <c r="E56" s="185"/>
      <c r="G56" s="35"/>
    </row>
    <row r="57" spans="1:17" s="28" customFormat="1">
      <c r="B57" s="33"/>
      <c r="E57" s="185"/>
      <c r="G57" s="35"/>
    </row>
    <row r="58" spans="1:17" customFormat="1">
      <c r="B58" s="16"/>
      <c r="E58" s="152"/>
      <c r="G58" s="17"/>
    </row>
    <row r="59" spans="1:17" customFormat="1">
      <c r="B59" s="16"/>
      <c r="E59" s="152"/>
      <c r="G59" s="17"/>
    </row>
    <row r="60" spans="1:17" customFormat="1">
      <c r="B60" s="4"/>
      <c r="C60" s="6"/>
      <c r="D60" s="6"/>
      <c r="E60" s="184"/>
      <c r="F60" s="6"/>
      <c r="G60" s="11"/>
    </row>
    <row r="61" spans="1:17">
      <c r="A61" s="25"/>
      <c r="B61"/>
      <c r="C61"/>
      <c r="D61"/>
      <c r="E61" s="183">
        <f>SUBTOTAL(109,Lista3451317212529333741454953[Estimación])</f>
        <v>5</v>
      </c>
      <c r="F61"/>
      <c r="G61"/>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row r="69" spans="1:17">
      <c r="A69" s="25"/>
      <c r="B69" s="25"/>
      <c r="C69" s="25"/>
      <c r="D69" s="25"/>
      <c r="E69" s="25"/>
      <c r="F69" s="25"/>
      <c r="G69" s="25"/>
      <c r="H69" s="25"/>
      <c r="I69" s="25"/>
      <c r="J69" s="25"/>
      <c r="K69" s="25"/>
      <c r="L69" s="25"/>
      <c r="M69" s="25"/>
      <c r="N69" s="25"/>
      <c r="O69" s="25"/>
      <c r="P69" s="25"/>
      <c r="Q69" s="25"/>
    </row>
    <row r="70" spans="1:17">
      <c r="A70" s="25"/>
      <c r="B70" s="25"/>
      <c r="C70" s="25"/>
      <c r="D70" s="25"/>
      <c r="E70" s="25"/>
      <c r="F70" s="25"/>
      <c r="G70" s="25"/>
      <c r="H70" s="25"/>
      <c r="I70" s="25"/>
      <c r="J70" s="25"/>
      <c r="K70" s="25"/>
      <c r="L70" s="25"/>
      <c r="M70" s="25"/>
      <c r="N70" s="25"/>
      <c r="O70" s="25"/>
      <c r="P70" s="25"/>
      <c r="Q70" s="25"/>
    </row>
    <row r="71" spans="1:17">
      <c r="A71" s="25"/>
      <c r="B71" s="25"/>
      <c r="C71" s="25"/>
      <c r="D71" s="25"/>
      <c r="E71" s="25"/>
      <c r="F71" s="25"/>
      <c r="G71" s="25"/>
      <c r="H71" s="25"/>
      <c r="I71" s="25"/>
      <c r="J71" s="25"/>
      <c r="K71" s="25"/>
      <c r="L71" s="25"/>
      <c r="M71" s="25"/>
      <c r="N71" s="25"/>
      <c r="O71" s="25"/>
      <c r="P71" s="25"/>
      <c r="Q71" s="25"/>
    </row>
    <row r="72" spans="1:17">
      <c r="A72" s="25"/>
      <c r="B72" s="25"/>
      <c r="C72" s="25"/>
      <c r="D72" s="25"/>
      <c r="E72" s="25"/>
      <c r="F72" s="25"/>
      <c r="G72" s="25"/>
      <c r="H72" s="25"/>
      <c r="I72" s="25"/>
      <c r="J72" s="25"/>
      <c r="K72" s="25"/>
      <c r="L72" s="25"/>
      <c r="M72" s="25"/>
      <c r="N72" s="25"/>
      <c r="O72" s="25"/>
      <c r="P72" s="25"/>
      <c r="Q72" s="25"/>
    </row>
  </sheetData>
  <dataConsolidate/>
  <mergeCells count="9">
    <mergeCell ref="O1:Q1"/>
    <mergeCell ref="B2:E2"/>
    <mergeCell ref="B17:E17"/>
    <mergeCell ref="B26:E26"/>
    <mergeCell ref="B46:E46"/>
    <mergeCell ref="B1:E1"/>
    <mergeCell ref="F1:H1"/>
    <mergeCell ref="I1:K1"/>
    <mergeCell ref="L1:N1"/>
  </mergeCells>
  <conditionalFormatting sqref="C20">
    <cfRule type="expression" dxfId="23867" priority="862">
      <formula>(#REF!=0)*(#REF!&lt;&gt;"")*(LEN(#REF!)=0)*((#REF!="")+(#REF!="En curso"))</formula>
    </cfRule>
    <cfRule type="expression" dxfId="23866" priority="863">
      <formula>(#REF!&lt;0)*(LEN(#REF!)=0)*((#REF!="")+(#REF!="En curso"))</formula>
    </cfRule>
  </conditionalFormatting>
  <conditionalFormatting sqref="C20">
    <cfRule type="expression" dxfId="23865" priority="845">
      <formula>#REF!="Vencida"</formula>
    </cfRule>
    <cfRule type="expression" dxfId="23864" priority="846">
      <formula>#REF!="Cancelada"</formula>
    </cfRule>
    <cfRule type="expression" dxfId="23863" priority="847">
      <formula>#REF!="Pausada"</formula>
    </cfRule>
    <cfRule type="expression" dxfId="23862" priority="848">
      <formula>#REF!="Para hoy"</formula>
    </cfRule>
    <cfRule type="expression" dxfId="23861" priority="849">
      <formula>#REF!="En curso"</formula>
    </cfRule>
    <cfRule type="expression" dxfId="23860" priority="850">
      <formula>#REF!="Completada"</formula>
    </cfRule>
    <cfRule type="expression" dxfId="23859" priority="851">
      <formula>(#REF!=0)*(#REF!&lt;&gt;"")*(LEN(#REF!)=0)*((#REF!="")+(#REF!="En curso"))</formula>
    </cfRule>
    <cfRule type="expression" dxfId="23858" priority="852">
      <formula>(#REF!&lt;0)*(LEN(#REF!)=0)*((#REF!="")+(#REF!="En curso"))</formula>
    </cfRule>
  </conditionalFormatting>
  <conditionalFormatting sqref="C21 E21">
    <cfRule type="expression" dxfId="23857" priority="754">
      <formula>#REF!="Vencida"</formula>
    </cfRule>
    <cfRule type="expression" dxfId="23856" priority="755">
      <formula>#REF!="Cancelada"</formula>
    </cfRule>
    <cfRule type="expression" dxfId="23855" priority="756">
      <formula>#REF!="Pausada"</formula>
    </cfRule>
    <cfRule type="expression" dxfId="23854" priority="757">
      <formula>#REF!="Para hoy"</formula>
    </cfRule>
    <cfRule type="expression" dxfId="23853" priority="758">
      <formula>#REF!="En curso"</formula>
    </cfRule>
    <cfRule type="expression" dxfId="23852" priority="759">
      <formula>#REF!="Completada"</formula>
    </cfRule>
    <cfRule type="expression" dxfId="23851" priority="760">
      <formula>(#REF!=0)*(#REF!&lt;&gt;"")*(LEN(#REF!)=0)*((#REF!="")+(#REF!="En curso"))</formula>
    </cfRule>
    <cfRule type="expression" dxfId="23850" priority="761">
      <formula>(#REF!&lt;0)*(LEN(#REF!)=0)*((#REF!="")+(#REF!="En curso"))</formula>
    </cfRule>
  </conditionalFormatting>
  <conditionalFormatting sqref="C21">
    <cfRule type="expression" dxfId="23849" priority="736">
      <formula>#REF!="Vencida"</formula>
    </cfRule>
    <cfRule type="expression" dxfId="23848" priority="737">
      <formula>#REF!="Cancelada"</formula>
    </cfRule>
    <cfRule type="expression" dxfId="23847" priority="738">
      <formula>#REF!="Pausada"</formula>
    </cfRule>
    <cfRule type="expression" dxfId="23846" priority="739">
      <formula>#REF!="Para hoy"</formula>
    </cfRule>
    <cfRule type="expression" dxfId="23845" priority="740">
      <formula>#REF!="En curso"</formula>
    </cfRule>
    <cfRule type="expression" dxfId="23844" priority="741">
      <formula>#REF!="Completada"</formula>
    </cfRule>
    <cfRule type="expression" dxfId="23843" priority="742">
      <formula>(#REF!=0)*(#REF!&lt;&gt;"")*(LEN(#REF!)=0)*((#REF!="")+(#REF!="En curso"))</formula>
    </cfRule>
    <cfRule type="expression" dxfId="23842" priority="743">
      <formula>(#REF!&lt;0)*(LEN(#REF!)=0)*((#REF!="")+(#REF!="En curso"))</formula>
    </cfRule>
  </conditionalFormatting>
  <conditionalFormatting sqref="C22:C23 C51:C55 F19">
    <cfRule type="expression" dxfId="23841" priority="1093">
      <formula>$F19="Vencida"</formula>
    </cfRule>
    <cfRule type="expression" dxfId="23840" priority="1094">
      <formula>$F19="Cancelada"</formula>
    </cfRule>
    <cfRule type="expression" dxfId="23839" priority="1095">
      <formula>$F19="Pausada"</formula>
    </cfRule>
    <cfRule type="expression" dxfId="23838" priority="1096">
      <formula>$F19="Para hoy"</formula>
    </cfRule>
    <cfRule type="expression" dxfId="23837" priority="1097">
      <formula>$F19="En curso"</formula>
    </cfRule>
    <cfRule type="expression" dxfId="23836" priority="1098">
      <formula>$F19="Completada"</formula>
    </cfRule>
    <cfRule type="expression" dxfId="23835" priority="1099">
      <formula>(#REF!=0)*(#REF!&lt;&gt;"")*(LEN(#REF!)=0)*(($F19="")+($F19="En curso"))</formula>
    </cfRule>
    <cfRule type="expression" dxfId="23834" priority="1100">
      <formula>(#REF!&lt;0)*(LEN(#REF!)=0)*(($F19="")+($F19="En curso"))</formula>
    </cfRule>
  </conditionalFormatting>
  <conditionalFormatting sqref="C30">
    <cfRule type="expression" dxfId="23833" priority="526">
      <formula>$F27="Vencida"</formula>
    </cfRule>
    <cfRule type="expression" dxfId="23832" priority="527">
      <formula>$F27="Cancelada"</formula>
    </cfRule>
    <cfRule type="expression" dxfId="23831" priority="528">
      <formula>$F27="Pausada"</formula>
    </cfRule>
    <cfRule type="expression" dxfId="23830" priority="529">
      <formula>$F27="Para hoy"</formula>
    </cfRule>
    <cfRule type="expression" dxfId="23829" priority="530">
      <formula>$F27="En curso"</formula>
    </cfRule>
    <cfRule type="expression" dxfId="23828" priority="531">
      <formula>$F27="Completada"</formula>
    </cfRule>
    <cfRule type="expression" dxfId="23827" priority="532">
      <formula>(#REF!=0)*(#REF!&lt;&gt;"")*(LEN(#REF!)=0)*(($F27="")+($F27="En curso"))</formula>
    </cfRule>
    <cfRule type="expression" dxfId="23826" priority="533">
      <formula>(#REF!&lt;0)*(LEN(#REF!)=0)*(($F27="")+($F27="En curso"))</formula>
    </cfRule>
  </conditionalFormatting>
  <conditionalFormatting sqref="F20:F22 F4:F5">
    <cfRule type="expression" dxfId="23825" priority="872">
      <formula>$F4="Vencida"</formula>
    </cfRule>
    <cfRule type="expression" dxfId="23824" priority="873">
      <formula>$F4="Cancelada"</formula>
    </cfRule>
    <cfRule type="expression" dxfId="23823" priority="874">
      <formula>$F4="Pausada"</formula>
    </cfRule>
    <cfRule type="expression" dxfId="23822" priority="875">
      <formula>$F4="Para hoy"</formula>
    </cfRule>
    <cfRule type="expression" dxfId="23821" priority="876">
      <formula>$F4="En curso"</formula>
    </cfRule>
    <cfRule type="expression" dxfId="23820" priority="877">
      <formula>$F4="Completada"</formula>
    </cfRule>
  </conditionalFormatting>
  <conditionalFormatting sqref="C31">
    <cfRule type="expression" dxfId="23819" priority="830">
      <formula>$F28="Vencida"</formula>
    </cfRule>
    <cfRule type="expression" dxfId="23818" priority="831">
      <formula>$F28="Cancelada"</formula>
    </cfRule>
    <cfRule type="expression" dxfId="23817" priority="832">
      <formula>$F28="Pausada"</formula>
    </cfRule>
    <cfRule type="expression" dxfId="23816" priority="833">
      <formula>$F28="Para hoy"</formula>
    </cfRule>
    <cfRule type="expression" dxfId="23815" priority="834">
      <formula>$F28="En curso"</formula>
    </cfRule>
    <cfRule type="expression" dxfId="23814" priority="835">
      <formula>$F28="Completada"</formula>
    </cfRule>
    <cfRule type="expression" dxfId="23813" priority="836">
      <formula>(#REF!=0)*(#REF!&lt;&gt;"")*(LEN(#REF!)=0)*(($F28="")+($F28="En curso"))</formula>
    </cfRule>
    <cfRule type="expression" dxfId="23812" priority="837">
      <formula>(#REF!&lt;0)*(LEN(#REF!)=0)*(($F28="")+($F28="En curso"))</formula>
    </cfRule>
  </conditionalFormatting>
  <conditionalFormatting sqref="C32">
    <cfRule type="expression" dxfId="23811" priority="1004">
      <formula>$F28="Vencida"</formula>
    </cfRule>
    <cfRule type="expression" dxfId="23810" priority="1005">
      <formula>$F28="Cancelada"</formula>
    </cfRule>
    <cfRule type="expression" dxfId="23809" priority="1006">
      <formula>$F28="Pausada"</formula>
    </cfRule>
    <cfRule type="expression" dxfId="23808" priority="1007">
      <formula>$F28="Para hoy"</formula>
    </cfRule>
    <cfRule type="expression" dxfId="23807" priority="1008">
      <formula>$F28="En curso"</formula>
    </cfRule>
    <cfRule type="expression" dxfId="23806" priority="1009">
      <formula>$F28="Completada"</formula>
    </cfRule>
    <cfRule type="expression" dxfId="23805" priority="1010">
      <formula>(#REF!=0)*(#REF!&lt;&gt;"")*(LEN(#REF!)=0)*(($F28="")+($F28="En curso"))</formula>
    </cfRule>
    <cfRule type="expression" dxfId="23804" priority="1011">
      <formula>(#REF!&lt;0)*(LEN(#REF!)=0)*(($F28="")+($F28="En curso"))</formula>
    </cfRule>
  </conditionalFormatting>
  <conditionalFormatting sqref="C33">
    <cfRule type="expression" dxfId="23803" priority="788">
      <formula>$F33="Vencida"</formula>
    </cfRule>
    <cfRule type="expression" dxfId="23802" priority="789">
      <formula>$F33="Cancelada"</formula>
    </cfRule>
    <cfRule type="expression" dxfId="23801" priority="790">
      <formula>$F33="Pausada"</formula>
    </cfRule>
    <cfRule type="expression" dxfId="23800" priority="791">
      <formula>$F33="Para hoy"</formula>
    </cfRule>
    <cfRule type="expression" dxfId="23799" priority="792">
      <formula>$F33="En curso"</formula>
    </cfRule>
    <cfRule type="expression" dxfId="23798" priority="793">
      <formula>$F33="Completada"</formula>
    </cfRule>
    <cfRule type="expression" dxfId="23797" priority="794">
      <formula>(#REF!=0)*(#REF!&lt;&gt;"")*(LEN(#REF!)=0)*(($F33="")+($F33="En curso"))</formula>
    </cfRule>
    <cfRule type="expression" dxfId="23796" priority="795">
      <formula>(#REF!&lt;0)*(LEN(#REF!)=0)*(($F33="")+($F33="En curso"))</formula>
    </cfRule>
  </conditionalFormatting>
  <conditionalFormatting sqref="C34:C35">
    <cfRule type="expression" dxfId="23795" priority="938">
      <formula>$F31="Vencida"</formula>
    </cfRule>
    <cfRule type="expression" dxfId="23794" priority="939">
      <formula>$F31="Cancelada"</formula>
    </cfRule>
    <cfRule type="expression" dxfId="23793" priority="940">
      <formula>$F31="Pausada"</formula>
    </cfRule>
    <cfRule type="expression" dxfId="23792" priority="941">
      <formula>$F31="Para hoy"</formula>
    </cfRule>
    <cfRule type="expression" dxfId="23791" priority="942">
      <formula>$F31="En curso"</formula>
    </cfRule>
    <cfRule type="expression" dxfId="23790" priority="943">
      <formula>$F31="Completada"</formula>
    </cfRule>
    <cfRule type="expression" dxfId="23789" priority="944">
      <formula>(#REF!=0)*(#REF!&lt;&gt;"")*(LEN(#REF!)=0)*(($F31="")+($F31="En curso"))</formula>
    </cfRule>
    <cfRule type="expression" dxfId="23788" priority="945">
      <formula>(#REF!&lt;0)*(LEN(#REF!)=0)*(($F31="")+($F31="En curso"))</formula>
    </cfRule>
  </conditionalFormatting>
  <conditionalFormatting sqref="C36">
    <cfRule type="expression" dxfId="23787" priority="1285">
      <formula>$F32="Vencida"</formula>
    </cfRule>
    <cfRule type="expression" dxfId="23786" priority="1286">
      <formula>$F32="Cancelada"</formula>
    </cfRule>
    <cfRule type="expression" dxfId="23785" priority="1287">
      <formula>$F32="Pausada"</formula>
    </cfRule>
    <cfRule type="expression" dxfId="23784" priority="1288">
      <formula>$F32="Para hoy"</formula>
    </cfRule>
    <cfRule type="expression" dxfId="23783" priority="1289">
      <formula>$F32="En curso"</formula>
    </cfRule>
    <cfRule type="expression" dxfId="23782" priority="1290">
      <formula>$F32="Completada"</formula>
    </cfRule>
    <cfRule type="expression" dxfId="23781" priority="1291">
      <formula>(#REF!=0)*(#REF!&lt;&gt;"")*(LEN(#REF!)=0)*(($F32="")+($F32="En curso"))</formula>
    </cfRule>
    <cfRule type="expression" dxfId="23780" priority="1292">
      <formula>(#REF!&lt;0)*(LEN(#REF!)=0)*(($F32="")+($F32="En curso"))</formula>
    </cfRule>
  </conditionalFormatting>
  <conditionalFormatting sqref="C37">
    <cfRule type="expression" dxfId="23779" priority="1261">
      <formula>$F32="Vencida"</formula>
    </cfRule>
    <cfRule type="expression" dxfId="23778" priority="1262">
      <formula>$F32="Cancelada"</formula>
    </cfRule>
    <cfRule type="expression" dxfId="23777" priority="1263">
      <formula>$F32="Pausada"</formula>
    </cfRule>
    <cfRule type="expression" dxfId="23776" priority="1264">
      <formula>$F32="Para hoy"</formula>
    </cfRule>
    <cfRule type="expression" dxfId="23775" priority="1265">
      <formula>$F32="En curso"</formula>
    </cfRule>
    <cfRule type="expression" dxfId="23774" priority="1266">
      <formula>$F32="Completada"</formula>
    </cfRule>
    <cfRule type="expression" dxfId="23773" priority="1267">
      <formula>(#REF!=0)*(#REF!&lt;&gt;"")*(LEN(#REF!)=0)*(($F32="")+($F32="En curso"))</formula>
    </cfRule>
    <cfRule type="expression" dxfId="23772" priority="1268">
      <formula>(#REF!&lt;0)*(LEN(#REF!)=0)*(($F32="")+($F32="En curso"))</formula>
    </cfRule>
  </conditionalFormatting>
  <conditionalFormatting sqref="C38">
    <cfRule type="expression" dxfId="23771" priority="1237">
      <formula>$F32="Vencida"</formula>
    </cfRule>
    <cfRule type="expression" dxfId="23770" priority="1238">
      <formula>$F32="Cancelada"</formula>
    </cfRule>
    <cfRule type="expression" dxfId="23769" priority="1239">
      <formula>$F32="Pausada"</formula>
    </cfRule>
    <cfRule type="expression" dxfId="23768" priority="1240">
      <formula>$F32="Para hoy"</formula>
    </cfRule>
    <cfRule type="expression" dxfId="23767" priority="1241">
      <formula>$F32="En curso"</formula>
    </cfRule>
    <cfRule type="expression" dxfId="23766" priority="1242">
      <formula>$F32="Completada"</formula>
    </cfRule>
    <cfRule type="expression" dxfId="23765" priority="1243">
      <formula>(#REF!=0)*(#REF!&lt;&gt;"")*(LEN(#REF!)=0)*(($F32="")+($F32="En curso"))</formula>
    </cfRule>
    <cfRule type="expression" dxfId="23764" priority="1244">
      <formula>(#REF!&lt;0)*(LEN(#REF!)=0)*(($F32="")+($F32="En curso"))</formula>
    </cfRule>
  </conditionalFormatting>
  <conditionalFormatting sqref="C39">
    <cfRule type="expression" dxfId="23763" priority="1197">
      <formula>$F32="Vencida"</formula>
    </cfRule>
    <cfRule type="expression" dxfId="23762" priority="1198">
      <formula>$F32="Cancelada"</formula>
    </cfRule>
    <cfRule type="expression" dxfId="23761" priority="1199">
      <formula>$F32="Pausada"</formula>
    </cfRule>
    <cfRule type="expression" dxfId="23760" priority="1200">
      <formula>$F32="Para hoy"</formula>
    </cfRule>
    <cfRule type="expression" dxfId="23759" priority="1201">
      <formula>$F32="En curso"</formula>
    </cfRule>
    <cfRule type="expression" dxfId="23758" priority="1202">
      <formula>$F32="Completada"</formula>
    </cfRule>
    <cfRule type="expression" dxfId="23757" priority="1203">
      <formula>(#REF!=0)*(#REF!&lt;&gt;"")*(LEN(#REF!)=0)*(($F32="")+($F32="En curso"))</formula>
    </cfRule>
    <cfRule type="expression" dxfId="23756" priority="1204">
      <formula>(#REF!&lt;0)*(LEN(#REF!)=0)*(($F32="")+($F32="En curso"))</formula>
    </cfRule>
  </conditionalFormatting>
  <conditionalFormatting sqref="C40">
    <cfRule type="expression" dxfId="23755" priority="728">
      <formula>$F40="Vencida"</formula>
    </cfRule>
    <cfRule type="expression" dxfId="23754" priority="729">
      <formula>$F40="Cancelada"</formula>
    </cfRule>
    <cfRule type="expression" dxfId="23753" priority="730">
      <formula>$F40="Pausada"</formula>
    </cfRule>
    <cfRule type="expression" dxfId="23752" priority="731">
      <formula>$F40="Para hoy"</formula>
    </cfRule>
    <cfRule type="expression" dxfId="23751" priority="732">
      <formula>$F40="En curso"</formula>
    </cfRule>
    <cfRule type="expression" dxfId="23750" priority="733">
      <formula>$F40="Completada"</formula>
    </cfRule>
    <cfRule type="expression" dxfId="23749" priority="734">
      <formula>(#REF!=0)*(#REF!&lt;&gt;"")*(LEN(#REF!)=0)*(($F40="")+($F40="En curso"))</formula>
    </cfRule>
    <cfRule type="expression" dxfId="23748" priority="735">
      <formula>(#REF!&lt;0)*(LEN(#REF!)=0)*(($F40="")+($F40="En curso"))</formula>
    </cfRule>
  </conditionalFormatting>
  <conditionalFormatting sqref="C48 C8:C9">
    <cfRule type="expression" dxfId="23747" priority="632">
      <formula>$F1="Vencida"</formula>
    </cfRule>
    <cfRule type="expression" dxfId="23746" priority="633">
      <formula>$F1="Cancelada"</formula>
    </cfRule>
    <cfRule type="expression" dxfId="23745" priority="634">
      <formula>$F1="Pausada"</formula>
    </cfRule>
    <cfRule type="expression" dxfId="23744" priority="635">
      <formula>$F1="Para hoy"</formula>
    </cfRule>
    <cfRule type="expression" dxfId="23743" priority="636">
      <formula>$F1="En curso"</formula>
    </cfRule>
    <cfRule type="expression" dxfId="23742" priority="637">
      <formula>$F1="Completada"</formula>
    </cfRule>
    <cfRule type="expression" dxfId="23741" priority="638">
      <formula>(#REF!=0)*(#REF!&lt;&gt;"")*(LEN(#REF!)=0)*(($F1="")+($F1="En curso"))</formula>
    </cfRule>
    <cfRule type="expression" dxfId="23740" priority="639">
      <formula>(#REF!&lt;0)*(LEN(#REF!)=0)*(($F1="")+($F1="En curso"))</formula>
    </cfRule>
  </conditionalFormatting>
  <conditionalFormatting sqref="C49">
    <cfRule type="expression" dxfId="23739" priority="688">
      <formula>$F49="Vencida"</formula>
    </cfRule>
    <cfRule type="expression" dxfId="23738" priority="689">
      <formula>$F49="Cancelada"</formula>
    </cfRule>
    <cfRule type="expression" dxfId="23737" priority="690">
      <formula>$F49="Pausada"</formula>
    </cfRule>
    <cfRule type="expression" dxfId="23736" priority="691">
      <formula>$F49="Para hoy"</formula>
    </cfRule>
    <cfRule type="expression" dxfId="23735" priority="692">
      <formula>$F49="En curso"</formula>
    </cfRule>
    <cfRule type="expression" dxfId="23734" priority="693">
      <formula>$F49="Completada"</formula>
    </cfRule>
    <cfRule type="expression" dxfId="23733" priority="694">
      <formula>(#REF!=0)*(#REF!&lt;&gt;"")*(LEN(#REF!)=0)*(($F49="")+($F49="En curso"))</formula>
    </cfRule>
    <cfRule type="expression" dxfId="23732" priority="695">
      <formula>(#REF!&lt;0)*(LEN(#REF!)=0)*(($F49="")+($F49="En curso"))</formula>
    </cfRule>
  </conditionalFormatting>
  <conditionalFormatting sqref="D15">
    <cfRule type="expression" dxfId="23731" priority="462">
      <formula>#REF!="Vencida"</formula>
    </cfRule>
    <cfRule type="expression" dxfId="23730" priority="463">
      <formula>#REF!="Cancelada"</formula>
    </cfRule>
    <cfRule type="expression" dxfId="23729" priority="464">
      <formula>#REF!="Pausada"</formula>
    </cfRule>
    <cfRule type="expression" dxfId="23728" priority="465">
      <formula>#REF!="Para hoy"</formula>
    </cfRule>
    <cfRule type="expression" dxfId="23727" priority="466">
      <formula>#REF!="En curso"</formula>
    </cfRule>
    <cfRule type="expression" dxfId="23726" priority="467">
      <formula>#REF!="Completada"</formula>
    </cfRule>
    <cfRule type="expression" dxfId="23725" priority="468">
      <formula>(#REF!=0)*(#REF!&lt;&gt;"")*(LEN(#REF!)=0)*((#REF!="")+(#REF!="En curso"))</formula>
    </cfRule>
    <cfRule type="expression" dxfId="23724" priority="469">
      <formula>(#REF!&lt;0)*(LEN(#REF!)=0)*((#REF!="")+(#REF!="En curso"))</formula>
    </cfRule>
  </conditionalFormatting>
  <conditionalFormatting sqref="D19">
    <cfRule type="expression" dxfId="23723" priority="470">
      <formula>$F33="Vencida"</formula>
    </cfRule>
    <cfRule type="expression" dxfId="23722" priority="471">
      <formula>$F33="Cancelada"</formula>
    </cfRule>
    <cfRule type="expression" dxfId="23721" priority="472">
      <formula>$F33="Pausada"</formula>
    </cfRule>
    <cfRule type="expression" dxfId="23720" priority="473">
      <formula>$F33="Para hoy"</formula>
    </cfRule>
    <cfRule type="expression" dxfId="23719" priority="474">
      <formula>$F33="En curso"</formula>
    </cfRule>
    <cfRule type="expression" dxfId="23718" priority="475">
      <formula>$F33="Completada"</formula>
    </cfRule>
    <cfRule type="expression" dxfId="23717" priority="476">
      <formula>(#REF!=0)*(#REF!&lt;&gt;"")*(LEN(#REF!)=0)*(($F33="")+($F33="En curso"))</formula>
    </cfRule>
    <cfRule type="expression" dxfId="23716" priority="477">
      <formula>(#REF!&lt;0)*(LEN(#REF!)=0)*(($F33="")+($F33="En curso"))</formula>
    </cfRule>
    <cfRule type="expression" dxfId="23715" priority="478">
      <formula>$F33="Vencida"</formula>
    </cfRule>
    <cfRule type="expression" dxfId="23714" priority="479">
      <formula>$F33="Cancelada"</formula>
    </cfRule>
    <cfRule type="expression" dxfId="23713" priority="480">
      <formula>$F33="Pausada"</formula>
    </cfRule>
    <cfRule type="expression" dxfId="23712" priority="481">
      <formula>$F33="Para hoy"</formula>
    </cfRule>
    <cfRule type="expression" dxfId="23711" priority="482">
      <formula>$F33="En curso"</formula>
    </cfRule>
    <cfRule type="expression" dxfId="23710" priority="483">
      <formula>$F33="Completada"</formula>
    </cfRule>
    <cfRule type="expression" dxfId="23709" priority="484">
      <formula>(#REF!=0)*(#REF!&lt;&gt;"")*(LEN(#REF!)=0)*(($F33="")+($F33="En curso"))</formula>
    </cfRule>
    <cfRule type="expression" dxfId="23708" priority="485">
      <formula>(#REF!&lt;0)*(LEN(#REF!)=0)*(($F33="")+($F33="En curso"))</formula>
    </cfRule>
  </conditionalFormatting>
  <conditionalFormatting sqref="D34:D38">
    <cfRule type="expression" dxfId="23707" priority="952">
      <formula>(#REF!=0)*(#REF!&lt;&gt;"")*(LEN(#REF!)=0)*(($F60="")+($F60="En curso"))</formula>
    </cfRule>
    <cfRule type="expression" dxfId="23706" priority="953">
      <formula>(#REF!&lt;0)*(LEN(#REF!)=0)*(($F60="")+($F60="En curso"))</formula>
    </cfRule>
  </conditionalFormatting>
  <conditionalFormatting sqref="D21 D34:D39">
    <cfRule type="expression" dxfId="23705" priority="946">
      <formula>$F47="Vencida"</formula>
    </cfRule>
    <cfRule type="expression" dxfId="23704" priority="947">
      <formula>$F47="Cancelada"</formula>
    </cfRule>
    <cfRule type="expression" dxfId="23703" priority="948">
      <formula>$F47="Pausada"</formula>
    </cfRule>
    <cfRule type="expression" dxfId="23702" priority="949">
      <formula>$F47="Para hoy"</formula>
    </cfRule>
    <cfRule type="expression" dxfId="23701" priority="950">
      <formula>$F47="En curso"</formula>
    </cfRule>
    <cfRule type="expression" dxfId="23700" priority="951">
      <formula>$F47="Completada"</formula>
    </cfRule>
  </conditionalFormatting>
  <conditionalFormatting sqref="D20">
    <cfRule type="expression" dxfId="23699" priority="854">
      <formula>$F50="Vencida"</formula>
    </cfRule>
    <cfRule type="expression" dxfId="23698" priority="855">
      <formula>$F50="Cancelada"</formula>
    </cfRule>
    <cfRule type="expression" dxfId="23697" priority="856">
      <formula>$F50="Pausada"</formula>
    </cfRule>
    <cfRule type="expression" dxfId="23696" priority="857">
      <formula>$F50="Para hoy"</formula>
    </cfRule>
    <cfRule type="expression" dxfId="23695" priority="858">
      <formula>$F50="En curso"</formula>
    </cfRule>
    <cfRule type="expression" dxfId="23694" priority="859">
      <formula>$F50="Completada"</formula>
    </cfRule>
  </conditionalFormatting>
  <conditionalFormatting sqref="D20">
    <cfRule type="expression" dxfId="23693" priority="853">
      <formula>(#REF!=0)*(#REF!&lt;&gt;"")*(LEN(#REF!)=0)*(($F45="")+($F45="En curso"))</formula>
    </cfRule>
    <cfRule type="expression" dxfId="23692" priority="860">
      <formula>(#REF!=0)*(#REF!&lt;&gt;"")*(LEN(#REF!)=0)*(($F50="")+($F50="En curso"))</formula>
    </cfRule>
    <cfRule type="expression" dxfId="23691" priority="861">
      <formula>(#REF!&lt;0)*(LEN(#REF!)=0)*(($F50="")+($F50="En curso"))</formula>
    </cfRule>
  </conditionalFormatting>
  <conditionalFormatting sqref="D20">
    <cfRule type="expression" dxfId="23690" priority="838">
      <formula>$F45="Vencida"</formula>
    </cfRule>
    <cfRule type="expression" dxfId="23689" priority="839">
      <formula>$F45="Cancelada"</formula>
    </cfRule>
    <cfRule type="expression" dxfId="23688" priority="840">
      <formula>$F45="Pausada"</formula>
    </cfRule>
    <cfRule type="expression" dxfId="23687" priority="841">
      <formula>$F45="Para hoy"</formula>
    </cfRule>
    <cfRule type="expression" dxfId="23686" priority="842">
      <formula>$F45="En curso"</formula>
    </cfRule>
    <cfRule type="expression" dxfId="23685" priority="843">
      <formula>$F45="Completada"</formula>
    </cfRule>
    <cfRule type="expression" dxfId="23684" priority="844">
      <formula>(#REF!&lt;0)*(LEN(#REF!)=0)*(($F45="")+($F45="En curso"))</formula>
    </cfRule>
  </conditionalFormatting>
  <conditionalFormatting sqref="D21">
    <cfRule type="expression" dxfId="23683" priority="744">
      <formula>(#REF!=0)*(#REF!&lt;&gt;"")*(LEN(#REF!)=0)*(($F47="")+($F47="En curso"))</formula>
    </cfRule>
    <cfRule type="expression" dxfId="23682" priority="745">
      <formula>(#REF!&lt;0)*(LEN(#REF!)=0)*(($F47="")+($F47="En curso"))</formula>
    </cfRule>
    <cfRule type="expression" dxfId="23681" priority="746">
      <formula>$F52="Vencida"</formula>
    </cfRule>
    <cfRule type="expression" dxfId="23680" priority="747">
      <formula>$F52="Cancelada"</formula>
    </cfRule>
    <cfRule type="expression" dxfId="23679" priority="748">
      <formula>$F52="Pausada"</formula>
    </cfRule>
    <cfRule type="expression" dxfId="23678" priority="749">
      <formula>$F52="Para hoy"</formula>
    </cfRule>
    <cfRule type="expression" dxfId="23677" priority="750">
      <formula>$F52="En curso"</formula>
    </cfRule>
    <cfRule type="expression" dxfId="23676" priority="751">
      <formula>$F52="Completada"</formula>
    </cfRule>
    <cfRule type="expression" dxfId="23675" priority="752">
      <formula>(#REF!=0)*(#REF!&lt;&gt;"")*(LEN(#REF!)=0)*(($F52="")+($F52="En curso"))</formula>
    </cfRule>
    <cfRule type="expression" dxfId="23674" priority="753">
      <formula>(#REF!&lt;0)*(LEN(#REF!)=0)*(($F52="")+($F52="En curso"))</formula>
    </cfRule>
  </conditionalFormatting>
  <conditionalFormatting sqref="D22">
    <cfRule type="expression" dxfId="23673" priority="1149">
      <formula>$F47="Vencida"</formula>
    </cfRule>
    <cfRule type="expression" dxfId="23672" priority="1150">
      <formula>$F47="Cancelada"</formula>
    </cfRule>
    <cfRule type="expression" dxfId="23671" priority="1151">
      <formula>$F47="Pausada"</formula>
    </cfRule>
    <cfRule type="expression" dxfId="23670" priority="1152">
      <formula>$F47="Para hoy"</formula>
    </cfRule>
    <cfRule type="expression" dxfId="23669" priority="1153">
      <formula>$F47="En curso"</formula>
    </cfRule>
    <cfRule type="expression" dxfId="23668" priority="1154">
      <formula>$F47="Completada"</formula>
    </cfRule>
    <cfRule type="expression" dxfId="23667" priority="1155">
      <formula>(#REF!=0)*(#REF!&lt;&gt;"")*(LEN(#REF!)=0)*(($F47="")+($F47="En curso"))</formula>
    </cfRule>
    <cfRule type="expression" dxfId="23666" priority="1156">
      <formula>(#REF!&lt;0)*(LEN(#REF!)=0)*(($F47="")+($F47="En curso"))</formula>
    </cfRule>
  </conditionalFormatting>
  <conditionalFormatting sqref="D23">
    <cfRule type="expression" dxfId="23665" priority="1141">
      <formula>$F47="Vencida"</formula>
    </cfRule>
    <cfRule type="expression" dxfId="23664" priority="1142">
      <formula>$F47="Cancelada"</formula>
    </cfRule>
    <cfRule type="expression" dxfId="23663" priority="1143">
      <formula>$F47="Pausada"</formula>
    </cfRule>
    <cfRule type="expression" dxfId="23662" priority="1144">
      <formula>$F47="Para hoy"</formula>
    </cfRule>
    <cfRule type="expression" dxfId="23661" priority="1145">
      <formula>$F47="En curso"</formula>
    </cfRule>
    <cfRule type="expression" dxfId="23660" priority="1146">
      <formula>$F47="Completada"</formula>
    </cfRule>
    <cfRule type="expression" dxfId="23659" priority="1147">
      <formula>(#REF!=0)*(#REF!&lt;&gt;"")*(LEN(#REF!)=0)*(($F47="")+($F47="En curso"))</formula>
    </cfRule>
    <cfRule type="expression" dxfId="23658" priority="1148">
      <formula>(#REF!&lt;0)*(LEN(#REF!)=0)*(($F47="")+($F47="En curso"))</formula>
    </cfRule>
  </conditionalFormatting>
  <conditionalFormatting sqref="D30:D31">
    <cfRule type="expression" dxfId="23657" priority="534">
      <formula>$F52="Vencida"</formula>
    </cfRule>
    <cfRule type="expression" dxfId="23656" priority="535">
      <formula>$F52="Cancelada"</formula>
    </cfRule>
    <cfRule type="expression" dxfId="23655" priority="536">
      <formula>$F52="Pausada"</formula>
    </cfRule>
    <cfRule type="expression" dxfId="23654" priority="537">
      <formula>$F52="Para hoy"</formula>
    </cfRule>
    <cfRule type="expression" dxfId="23653" priority="538">
      <formula>$F52="En curso"</formula>
    </cfRule>
    <cfRule type="expression" dxfId="23652" priority="539">
      <formula>$F52="Completada"</formula>
    </cfRule>
    <cfRule type="expression" dxfId="23651" priority="540">
      <formula>(#REF!=0)*(#REF!&lt;&gt;"")*(LEN(#REF!)=0)*(($F52="")+($F52="En curso"))</formula>
    </cfRule>
    <cfRule type="expression" dxfId="23650" priority="541">
      <formula>(#REF!&lt;0)*(LEN(#REF!)=0)*(($F52="")+($F52="En curso"))</formula>
    </cfRule>
    <cfRule type="expression" dxfId="23649" priority="542">
      <formula>$F52="Vencida"</formula>
    </cfRule>
    <cfRule type="expression" dxfId="23648" priority="543">
      <formula>$F52="Cancelada"</formula>
    </cfRule>
    <cfRule type="expression" dxfId="23647" priority="544">
      <formula>$F52="Pausada"</formula>
    </cfRule>
    <cfRule type="expression" dxfId="23646" priority="545">
      <formula>$F52="Para hoy"</formula>
    </cfRule>
    <cfRule type="expression" dxfId="23645" priority="546">
      <formula>$F52="En curso"</formula>
    </cfRule>
    <cfRule type="expression" dxfId="23644" priority="547">
      <formula>$F52="Completada"</formula>
    </cfRule>
    <cfRule type="expression" dxfId="23643" priority="548">
      <formula>(#REF!=0)*(#REF!&lt;&gt;"")*(LEN(#REF!)=0)*(($F52="")+($F52="En curso"))</formula>
    </cfRule>
    <cfRule type="expression" dxfId="23642" priority="549">
      <formula>(#REF!&lt;0)*(LEN(#REF!)=0)*(($F52="")+($F52="En curso"))</formula>
    </cfRule>
  </conditionalFormatting>
  <conditionalFormatting sqref="D31:D32">
    <cfRule type="expression" dxfId="23641" priority="798">
      <formula>$F61="Vencida"</formula>
    </cfRule>
    <cfRule type="expression" dxfId="23640" priority="799">
      <formula>$F61="Cancelada"</formula>
    </cfRule>
    <cfRule type="expression" dxfId="23639" priority="800">
      <formula>$F61="Pausada"</formula>
    </cfRule>
    <cfRule type="expression" dxfId="23638" priority="801">
      <formula>$F61="Para hoy"</formula>
    </cfRule>
    <cfRule type="expression" dxfId="23637" priority="802">
      <formula>$F61="En curso"</formula>
    </cfRule>
    <cfRule type="expression" dxfId="23636" priority="803">
      <formula>$F61="Completada"</formula>
    </cfRule>
    <cfRule type="expression" dxfId="23635" priority="804">
      <formula>(#REF!=0)*(#REF!&lt;&gt;"")*(LEN(#REF!)=0)*(($F61="")+($F61="En curso"))</formula>
    </cfRule>
    <cfRule type="expression" dxfId="23634" priority="805">
      <formula>(#REF!&lt;0)*(LEN(#REF!)=0)*(($F61="")+($F61="En curso"))</formula>
    </cfRule>
    <cfRule type="expression" dxfId="23633" priority="814">
      <formula>$F57="Vencida"</formula>
    </cfRule>
    <cfRule type="expression" dxfId="23632" priority="815">
      <formula>$F57="Cancelada"</formula>
    </cfRule>
    <cfRule type="expression" dxfId="23631" priority="816">
      <formula>$F57="Pausada"</formula>
    </cfRule>
    <cfRule type="expression" dxfId="23630" priority="817">
      <formula>$F57="Para hoy"</formula>
    </cfRule>
    <cfRule type="expression" dxfId="23629" priority="818">
      <formula>$F57="En curso"</formula>
    </cfRule>
    <cfRule type="expression" dxfId="23628" priority="819">
      <formula>$F57="Completada"</formula>
    </cfRule>
    <cfRule type="expression" dxfId="23627" priority="820">
      <formula>(#REF!=0)*(#REF!&lt;&gt;"")*(LEN(#REF!)=0)*(($F57="")+($F57="En curso"))</formula>
    </cfRule>
    <cfRule type="expression" dxfId="23626" priority="821">
      <formula>(#REF!&lt;0)*(LEN(#REF!)=0)*(($F57="")+($F57="En curso"))</formula>
    </cfRule>
  </conditionalFormatting>
  <conditionalFormatting sqref="D32:D33">
    <cfRule type="expression" dxfId="23625" priority="988">
      <formula>$F63="Vencida"</formula>
    </cfRule>
    <cfRule type="expression" dxfId="23624" priority="989">
      <formula>$F63="Cancelada"</formula>
    </cfRule>
    <cfRule type="expression" dxfId="23623" priority="990">
      <formula>$F63="Pausada"</formula>
    </cfRule>
    <cfRule type="expression" dxfId="23622" priority="991">
      <formula>$F63="Para hoy"</formula>
    </cfRule>
    <cfRule type="expression" dxfId="23621" priority="992">
      <formula>$F63="En curso"</formula>
    </cfRule>
    <cfRule type="expression" dxfId="23620" priority="993">
      <formula>$F63="Completada"</formula>
    </cfRule>
    <cfRule type="expression" dxfId="23619" priority="994">
      <formula>(#REF!=0)*(#REF!&lt;&gt;"")*(LEN(#REF!)=0)*(($F63="")+($F63="En curso"))</formula>
    </cfRule>
    <cfRule type="expression" dxfId="23618" priority="995">
      <formula>(#REF!&lt;0)*(LEN(#REF!)=0)*(($F63="")+($F63="En curso"))</formula>
    </cfRule>
    <cfRule type="expression" dxfId="23617" priority="1012">
      <formula>#REF!="Vencida"</formula>
    </cfRule>
    <cfRule type="expression" dxfId="23616" priority="1013">
      <formula>#REF!="Cancelada"</formula>
    </cfRule>
    <cfRule type="expression" dxfId="23615" priority="1014">
      <formula>#REF!="Pausada"</formula>
    </cfRule>
    <cfRule type="expression" dxfId="23614" priority="1015">
      <formula>#REF!="Para hoy"</formula>
    </cfRule>
    <cfRule type="expression" dxfId="23613" priority="1016">
      <formula>#REF!="En curso"</formula>
    </cfRule>
    <cfRule type="expression" dxfId="23612" priority="1017">
      <formula>#REF!="Completada"</formula>
    </cfRule>
    <cfRule type="expression" dxfId="23611" priority="1018">
      <formula>(#REF!=0)*(#REF!&lt;&gt;"")*(LEN(#REF!)=0)*((#REF!="")+(#REF!="En curso"))</formula>
    </cfRule>
    <cfRule type="expression" dxfId="23610" priority="1019">
      <formula>(#REF!&lt;0)*(LEN(#REF!)=0)*((#REF!="")+(#REF!="En curso"))</formula>
    </cfRule>
  </conditionalFormatting>
  <conditionalFormatting sqref="D33:D34">
    <cfRule type="expression" dxfId="23609" priority="772">
      <formula>#REF!="Vencida"</formula>
    </cfRule>
    <cfRule type="expression" dxfId="23608" priority="773">
      <formula>#REF!="Cancelada"</formula>
    </cfRule>
    <cfRule type="expression" dxfId="23607" priority="774">
      <formula>#REF!="Pausada"</formula>
    </cfRule>
    <cfRule type="expression" dxfId="23606" priority="775">
      <formula>#REF!="Para hoy"</formula>
    </cfRule>
    <cfRule type="expression" dxfId="23605" priority="776">
      <formula>#REF!="En curso"</formula>
    </cfRule>
    <cfRule type="expression" dxfId="23604" priority="777">
      <formula>#REF!="Completada"</formula>
    </cfRule>
    <cfRule type="expression" dxfId="23603" priority="778">
      <formula>(#REF!=0)*(#REF!&lt;&gt;"")*(LEN(#REF!)=0)*((#REF!="")+(#REF!="En curso"))</formula>
    </cfRule>
    <cfRule type="expression" dxfId="23602" priority="779">
      <formula>(#REF!&lt;0)*(LEN(#REF!)=0)*((#REF!="")+(#REF!="En curso"))</formula>
    </cfRule>
    <cfRule type="expression" dxfId="23601" priority="780">
      <formula>#REF!="Vencida"</formula>
    </cfRule>
    <cfRule type="expression" dxfId="23600" priority="781">
      <formula>#REF!="Cancelada"</formula>
    </cfRule>
    <cfRule type="expression" dxfId="23599" priority="782">
      <formula>#REF!="Pausada"</formula>
    </cfRule>
    <cfRule type="expression" dxfId="23598" priority="783">
      <formula>#REF!="Para hoy"</formula>
    </cfRule>
    <cfRule type="expression" dxfId="23597" priority="784">
      <formula>#REF!="En curso"</formula>
    </cfRule>
    <cfRule type="expression" dxfId="23596" priority="785">
      <formula>#REF!="Completada"</formula>
    </cfRule>
    <cfRule type="expression" dxfId="23595" priority="786">
      <formula>(#REF!=0)*(#REF!&lt;&gt;"")*(LEN(#REF!)=0)*((#REF!="")+(#REF!="En curso"))</formula>
    </cfRule>
    <cfRule type="expression" dxfId="23594" priority="787">
      <formula>(#REF!&lt;0)*(LEN(#REF!)=0)*((#REF!="")+(#REF!="En curso"))</formula>
    </cfRule>
  </conditionalFormatting>
  <conditionalFormatting sqref="D34:D38">
    <cfRule type="expression" dxfId="23593" priority="954">
      <formula>$F64="Vencida"</formula>
    </cfRule>
    <cfRule type="expression" dxfId="23592" priority="955">
      <formula>$F64="Cancelada"</formula>
    </cfRule>
    <cfRule type="expression" dxfId="23591" priority="956">
      <formula>$F64="Pausada"</formula>
    </cfRule>
    <cfRule type="expression" dxfId="23590" priority="957">
      <formula>$F64="Para hoy"</formula>
    </cfRule>
    <cfRule type="expression" dxfId="23589" priority="958">
      <formula>$F64="En curso"</formula>
    </cfRule>
    <cfRule type="expression" dxfId="23588" priority="959">
      <formula>$F64="Completada"</formula>
    </cfRule>
    <cfRule type="expression" dxfId="23587" priority="960">
      <formula>(#REF!=0)*(#REF!&lt;&gt;"")*(LEN(#REF!)=0)*(($F64="")+($F64="En curso"))</formula>
    </cfRule>
    <cfRule type="expression" dxfId="23586" priority="961">
      <formula>(#REF!&lt;0)*(LEN(#REF!)=0)*(($F64="")+($F64="En curso"))</formula>
    </cfRule>
  </conditionalFormatting>
  <conditionalFormatting sqref="D39">
    <cfRule type="expression" dxfId="23585" priority="970">
      <formula>(#REF!=0)*(#REF!&lt;&gt;"")*(LEN(#REF!)=0)*(($F65="")+($F65="En curso"))</formula>
    </cfRule>
    <cfRule type="expression" dxfId="23584" priority="971">
      <formula>(#REF!&lt;0)*(LEN(#REF!)=0)*(($F65="")+($F65="En curso"))</formula>
    </cfRule>
    <cfRule type="expression" dxfId="23583" priority="1165">
      <formula>$F61="Vencida"</formula>
    </cfRule>
    <cfRule type="expression" dxfId="23582" priority="1166">
      <formula>$F61="Cancelada"</formula>
    </cfRule>
    <cfRule type="expression" dxfId="23581" priority="1167">
      <formula>$F61="Pausada"</formula>
    </cfRule>
    <cfRule type="expression" dxfId="23580" priority="1168">
      <formula>$F61="Para hoy"</formula>
    </cfRule>
    <cfRule type="expression" dxfId="23579" priority="1169">
      <formula>$F61="En curso"</formula>
    </cfRule>
    <cfRule type="expression" dxfId="23578" priority="1170">
      <formula>$F61="Completada"</formula>
    </cfRule>
    <cfRule type="expression" dxfId="23577" priority="1171">
      <formula>(#REF!=0)*(#REF!&lt;&gt;"")*(LEN(#REF!)=0)*(($F61="")+($F61="En curso"))</formula>
    </cfRule>
    <cfRule type="expression" dxfId="23576" priority="1172">
      <formula>(#REF!&lt;0)*(LEN(#REF!)=0)*(($F61="")+($F61="En curso"))</formula>
    </cfRule>
  </conditionalFormatting>
  <conditionalFormatting sqref="D40">
    <cfRule type="expression" dxfId="23575" priority="704">
      <formula>#REF!="Vencida"</formula>
    </cfRule>
    <cfRule type="expression" dxfId="23574" priority="705">
      <formula>#REF!="Cancelada"</formula>
    </cfRule>
    <cfRule type="expression" dxfId="23573" priority="706">
      <formula>#REF!="Pausada"</formula>
    </cfRule>
    <cfRule type="expression" dxfId="23572" priority="707">
      <formula>#REF!="Para hoy"</formula>
    </cfRule>
    <cfRule type="expression" dxfId="23571" priority="708">
      <formula>#REF!="En curso"</formula>
    </cfRule>
    <cfRule type="expression" dxfId="23570" priority="709">
      <formula>#REF!="Completada"</formula>
    </cfRule>
    <cfRule type="expression" dxfId="23569" priority="710">
      <formula>(#REF!=0)*(#REF!&lt;&gt;"")*(LEN(#REF!)=0)*((#REF!="")+(#REF!="En curso"))</formula>
    </cfRule>
    <cfRule type="expression" dxfId="23568" priority="711">
      <formula>(#REF!&lt;0)*(LEN(#REF!)=0)*((#REF!="")+(#REF!="En curso"))</formula>
    </cfRule>
    <cfRule type="expression" dxfId="23567" priority="720">
      <formula>#REF!="Vencida"</formula>
    </cfRule>
    <cfRule type="expression" dxfId="23566" priority="721">
      <formula>#REF!="Cancelada"</formula>
    </cfRule>
    <cfRule type="expression" dxfId="23565" priority="722">
      <formula>#REF!="Pausada"</formula>
    </cfRule>
    <cfRule type="expression" dxfId="23564" priority="723">
      <formula>#REF!="Para hoy"</formula>
    </cfRule>
    <cfRule type="expression" dxfId="23563" priority="724">
      <formula>#REF!="En curso"</formula>
    </cfRule>
    <cfRule type="expression" dxfId="23562" priority="725">
      <formula>#REF!="Completada"</formula>
    </cfRule>
    <cfRule type="expression" dxfId="23561" priority="726">
      <formula>(#REF!=0)*(#REF!&lt;&gt;"")*(LEN(#REF!)=0)*((#REF!="")+(#REF!="En curso"))</formula>
    </cfRule>
    <cfRule type="expression" dxfId="23560" priority="727">
      <formula>(#REF!&lt;0)*(LEN(#REF!)=0)*((#REF!="")+(#REF!="En curso"))</formula>
    </cfRule>
  </conditionalFormatting>
  <conditionalFormatting sqref="D48">
    <cfRule type="expression" dxfId="23559" priority="616">
      <formula>$F74="Vencida"</formula>
    </cfRule>
    <cfRule type="expression" dxfId="23558" priority="617">
      <formula>$F74="Cancelada"</formula>
    </cfRule>
    <cfRule type="expression" dxfId="23557" priority="618">
      <formula>$F74="Pausada"</formula>
    </cfRule>
    <cfRule type="expression" dxfId="23556" priority="619">
      <formula>$F74="Para hoy"</formula>
    </cfRule>
    <cfRule type="expression" dxfId="23555" priority="620">
      <formula>$F74="En curso"</formula>
    </cfRule>
    <cfRule type="expression" dxfId="23554" priority="621">
      <formula>$F74="Completada"</formula>
    </cfRule>
    <cfRule type="expression" dxfId="23553" priority="622">
      <formula>(#REF!=0)*(#REF!&lt;&gt;"")*(LEN(#REF!)=0)*(($F74="")+($F74="En curso"))</formula>
    </cfRule>
    <cfRule type="expression" dxfId="23552" priority="623">
      <formula>(#REF!&lt;0)*(LEN(#REF!)=0)*(($F74="")+($F74="En curso"))</formula>
    </cfRule>
    <cfRule type="expression" dxfId="23551" priority="624">
      <formula>$F70="Vencida"</formula>
    </cfRule>
    <cfRule type="expression" dxfId="23550" priority="625">
      <formula>$F70="Cancelada"</formula>
    </cfRule>
    <cfRule type="expression" dxfId="23549" priority="626">
      <formula>$F70="Pausada"</formula>
    </cfRule>
    <cfRule type="expression" dxfId="23548" priority="627">
      <formula>$F70="Para hoy"</formula>
    </cfRule>
    <cfRule type="expression" dxfId="23547" priority="628">
      <formula>$F70="En curso"</formula>
    </cfRule>
    <cfRule type="expression" dxfId="23546" priority="629">
      <formula>$F70="Completada"</formula>
    </cfRule>
    <cfRule type="expression" dxfId="23545" priority="630">
      <formula>(#REF!=0)*(#REF!&lt;&gt;"")*(LEN(#REF!)=0)*(($F70="")+($F70="En curso"))</formula>
    </cfRule>
    <cfRule type="expression" dxfId="23544" priority="631">
      <formula>(#REF!&lt;0)*(LEN(#REF!)=0)*(($F70="")+($F70="En curso"))</formula>
    </cfRule>
  </conditionalFormatting>
  <conditionalFormatting sqref="D49">
    <cfRule type="expression" dxfId="23543" priority="664">
      <formula>#REF!="Vencida"</formula>
    </cfRule>
    <cfRule type="expression" dxfId="23542" priority="665">
      <formula>#REF!="Cancelada"</formula>
    </cfRule>
    <cfRule type="expression" dxfId="23541" priority="666">
      <formula>#REF!="Pausada"</formula>
    </cfRule>
    <cfRule type="expression" dxfId="23540" priority="667">
      <formula>#REF!="Para hoy"</formula>
    </cfRule>
    <cfRule type="expression" dxfId="23539" priority="668">
      <formula>#REF!="En curso"</formula>
    </cfRule>
    <cfRule type="expression" dxfId="23538" priority="669">
      <formula>#REF!="Completada"</formula>
    </cfRule>
    <cfRule type="expression" dxfId="23537" priority="670">
      <formula>(#REF!=0)*(#REF!&lt;&gt;"")*(LEN(#REF!)=0)*((#REF!="")+(#REF!="En curso"))</formula>
    </cfRule>
    <cfRule type="expression" dxfId="23536" priority="671">
      <formula>(#REF!&lt;0)*(LEN(#REF!)=0)*((#REF!="")+(#REF!="En curso"))</formula>
    </cfRule>
    <cfRule type="expression" dxfId="23535" priority="680">
      <formula>#REF!="Vencida"</formula>
    </cfRule>
    <cfRule type="expression" dxfId="23534" priority="681">
      <formula>#REF!="Cancelada"</formula>
    </cfRule>
    <cfRule type="expression" dxfId="23533" priority="682">
      <formula>#REF!="Pausada"</formula>
    </cfRule>
    <cfRule type="expression" dxfId="23532" priority="683">
      <formula>#REF!="Para hoy"</formula>
    </cfRule>
    <cfRule type="expression" dxfId="23531" priority="684">
      <formula>#REF!="En curso"</formula>
    </cfRule>
    <cfRule type="expression" dxfId="23530" priority="685">
      <formula>#REF!="Completada"</formula>
    </cfRule>
    <cfRule type="expression" dxfId="23529" priority="686">
      <formula>(#REF!=0)*(#REF!&lt;&gt;"")*(LEN(#REF!)=0)*((#REF!="")+(#REF!="En curso"))</formula>
    </cfRule>
    <cfRule type="expression" dxfId="23528" priority="687">
      <formula>(#REF!&lt;0)*(LEN(#REF!)=0)*((#REF!="")+(#REF!="En curso"))</formula>
    </cfRule>
  </conditionalFormatting>
  <conditionalFormatting sqref="D51:D52">
    <cfRule type="expression" dxfId="23527" priority="1033">
      <formula>$F77="Vencida"</formula>
    </cfRule>
    <cfRule type="expression" dxfId="23526" priority="1034">
      <formula>$F77="Cancelada"</formula>
    </cfRule>
    <cfRule type="expression" dxfId="23525" priority="1035">
      <formula>$F77="Pausada"</formula>
    </cfRule>
    <cfRule type="expression" dxfId="23524" priority="1036">
      <formula>$F77="Para hoy"</formula>
    </cfRule>
    <cfRule type="expression" dxfId="23523" priority="1037">
      <formula>$F77="En curso"</formula>
    </cfRule>
    <cfRule type="expression" dxfId="23522" priority="1038">
      <formula>$F77="Completada"</formula>
    </cfRule>
    <cfRule type="expression" dxfId="23521" priority="1039">
      <formula>(#REF!=0)*(#REF!&lt;&gt;"")*(LEN(#REF!)=0)*(($F77="")+($F77="En curso"))</formula>
    </cfRule>
    <cfRule type="expression" dxfId="23520" priority="1040">
      <formula>(#REF!&lt;0)*(LEN(#REF!)=0)*(($F77="")+($F77="En curso"))</formula>
    </cfRule>
    <cfRule type="expression" dxfId="23519" priority="1173">
      <formula>$F66="Vencida"</formula>
    </cfRule>
    <cfRule type="expression" dxfId="23518" priority="1174">
      <formula>$F66="Cancelada"</formula>
    </cfRule>
    <cfRule type="expression" dxfId="23517" priority="1175">
      <formula>$F66="Pausada"</formula>
    </cfRule>
    <cfRule type="expression" dxfId="23516" priority="1176">
      <formula>$F66="Para hoy"</formula>
    </cfRule>
    <cfRule type="expression" dxfId="23515" priority="1177">
      <formula>$F66="En curso"</formula>
    </cfRule>
    <cfRule type="expression" dxfId="23514" priority="1178">
      <formula>$F66="Completada"</formula>
    </cfRule>
    <cfRule type="expression" dxfId="23513" priority="1179">
      <formula>(#REF!=0)*(#REF!&lt;&gt;"")*(LEN(#REF!)=0)*(($F66="")+($F66="En curso"))</formula>
    </cfRule>
    <cfRule type="expression" dxfId="23512" priority="1180">
      <formula>(#REF!&lt;0)*(LEN(#REF!)=0)*(($F66="")+($F66="En curso"))</formula>
    </cfRule>
  </conditionalFormatting>
  <conditionalFormatting sqref="D53">
    <cfRule type="expression" dxfId="23511" priority="1133">
      <formula>$F59="Vencida"</formula>
    </cfRule>
    <cfRule type="expression" dxfId="23510" priority="1134">
      <formula>$F59="Cancelada"</formula>
    </cfRule>
    <cfRule type="expression" dxfId="23509" priority="1135">
      <formula>$F59="Pausada"</formula>
    </cfRule>
    <cfRule type="expression" dxfId="23508" priority="1136">
      <formula>$F59="Para hoy"</formula>
    </cfRule>
    <cfRule type="expression" dxfId="23507" priority="1137">
      <formula>$F59="En curso"</formula>
    </cfRule>
    <cfRule type="expression" dxfId="23506" priority="1138">
      <formula>$F59="Completada"</formula>
    </cfRule>
    <cfRule type="expression" dxfId="23505" priority="1139">
      <formula>(#REF!=0)*(#REF!&lt;&gt;"")*(LEN(#REF!)=0)*(($F59="")+($F59="En curso"))</formula>
    </cfRule>
    <cfRule type="expression" dxfId="23504" priority="1140">
      <formula>(#REF!&lt;0)*(LEN(#REF!)=0)*(($F59="")+($F59="En curso"))</formula>
    </cfRule>
  </conditionalFormatting>
  <conditionalFormatting sqref="D54:D56">
    <cfRule type="expression" dxfId="23503" priority="1125">
      <formula>$F46="Vencida"</formula>
    </cfRule>
    <cfRule type="expression" dxfId="23502" priority="1126">
      <formula>$F46="Cancelada"</formula>
    </cfRule>
    <cfRule type="expression" dxfId="23501" priority="1127">
      <formula>$F46="Pausada"</formula>
    </cfRule>
    <cfRule type="expression" dxfId="23500" priority="1128">
      <formula>$F46="Para hoy"</formula>
    </cfRule>
    <cfRule type="expression" dxfId="23499" priority="1129">
      <formula>$F46="En curso"</formula>
    </cfRule>
    <cfRule type="expression" dxfId="23498" priority="1130">
      <formula>$F46="Completada"</formula>
    </cfRule>
    <cfRule type="expression" dxfId="23497" priority="1131">
      <formula>(#REF!=0)*(#REF!&lt;&gt;"")*(LEN(#REF!)=0)*(($F46="")+($F46="En curso"))</formula>
    </cfRule>
    <cfRule type="expression" dxfId="23496" priority="1132">
      <formula>(#REF!&lt;0)*(LEN(#REF!)=0)*(($F46="")+($F46="En curso"))</formula>
    </cfRule>
  </conditionalFormatting>
  <conditionalFormatting sqref="E15 F23 F31 F33 F48:F51 F53:F55 F6:F13">
    <cfRule type="expression" dxfId="23495" priority="1109">
      <formula>$F6="Vencida"</formula>
    </cfRule>
    <cfRule type="expression" dxfId="23494" priority="1110">
      <formula>$F6="Cancelada"</formula>
    </cfRule>
    <cfRule type="expression" dxfId="23493" priority="1111">
      <formula>$F6="Pausada"</formula>
    </cfRule>
    <cfRule type="expression" dxfId="23492" priority="1112">
      <formula>$F6="Para hoy"</formula>
    </cfRule>
    <cfRule type="expression" dxfId="23491" priority="1113">
      <formula>$F6="En curso"</formula>
    </cfRule>
    <cfRule type="expression" dxfId="23490" priority="1114">
      <formula>$F6="Completada"</formula>
    </cfRule>
    <cfRule type="expression" dxfId="23489" priority="1115">
      <formula>(#REF!=0)*(#REF!&lt;&gt;"")*(LEN(#REF!)=0)*(($F6="")+($F6="En curso"))</formula>
    </cfRule>
    <cfRule type="expression" dxfId="23488" priority="1116">
      <formula>(#REF!&lt;0)*(LEN(#REF!)=0)*(($F6="")+($F6="En curso"))</formula>
    </cfRule>
  </conditionalFormatting>
  <conditionalFormatting sqref="E19">
    <cfRule type="expression" dxfId="23487" priority="486">
      <formula>$F16="Vencida"</formula>
    </cfRule>
    <cfRule type="expression" dxfId="23486" priority="487">
      <formula>$F16="Cancelada"</formula>
    </cfRule>
    <cfRule type="expression" dxfId="23485" priority="488">
      <formula>$F16="Pausada"</formula>
    </cfRule>
    <cfRule type="expression" dxfId="23484" priority="489">
      <formula>$F16="Para hoy"</formula>
    </cfRule>
    <cfRule type="expression" dxfId="23483" priority="490">
      <formula>$F16="En curso"</formula>
    </cfRule>
    <cfRule type="expression" dxfId="23482" priority="491">
      <formula>$F16="Completada"</formula>
    </cfRule>
    <cfRule type="expression" dxfId="23481" priority="492">
      <formula>(#REF!=0)*(#REF!&lt;&gt;"")*(LEN(#REF!)=0)*(($F16="")+($F16="En curso"))</formula>
    </cfRule>
    <cfRule type="expression" dxfId="23480" priority="493">
      <formula>(#REF!&lt;0)*(LEN(#REF!)=0)*(($F16="")+($F16="En curso"))</formula>
    </cfRule>
  </conditionalFormatting>
  <conditionalFormatting sqref="C20">
    <cfRule type="expression" dxfId="23479" priority="762">
      <formula>#REF!="Vencida"</formula>
    </cfRule>
    <cfRule type="expression" dxfId="23478" priority="763">
      <formula>#REF!="Cancelada"</formula>
    </cfRule>
    <cfRule type="expression" dxfId="23477" priority="764">
      <formula>#REF!="Pausada"</formula>
    </cfRule>
    <cfRule type="expression" dxfId="23476" priority="765">
      <formula>#REF!="Para hoy"</formula>
    </cfRule>
    <cfRule type="expression" dxfId="23475" priority="766">
      <formula>#REF!="En curso"</formula>
    </cfRule>
    <cfRule type="expression" dxfId="23474" priority="767">
      <formula>#REF!="Completada"</formula>
    </cfRule>
  </conditionalFormatting>
  <conditionalFormatting sqref="E21">
    <cfRule type="expression" dxfId="23473" priority="768">
      <formula>(#REF!=0)*(#REF!&lt;&gt;"")*(LEN(#REF!)=0)*((#REF!="")+(#REF!="En curso"))</formula>
    </cfRule>
    <cfRule type="expression" dxfId="23472" priority="769">
      <formula>(#REF!&lt;0)*(LEN(#REF!)=0)*((#REF!="")+(#REF!="En curso"))</formula>
    </cfRule>
  </conditionalFormatting>
  <conditionalFormatting sqref="E22:E23">
    <cfRule type="expression" dxfId="23471" priority="1083">
      <formula>(#REF!=0)*(#REF!&lt;&gt;"")*(LEN(#REF!)=0)*(($F22="")+($F22="En curso"))</formula>
    </cfRule>
    <cfRule type="expression" dxfId="23470" priority="1084">
      <formula>(#REF!&lt;0)*(LEN(#REF!)=0)*(($F22="")+($F22="En curso"))</formula>
    </cfRule>
  </conditionalFormatting>
  <conditionalFormatting sqref="E22:E24">
    <cfRule type="expression" dxfId="23469" priority="1075">
      <formula>$F22="Vencida"</formula>
    </cfRule>
    <cfRule type="expression" dxfId="23468" priority="1076">
      <formula>$F22="Cancelada"</formula>
    </cfRule>
    <cfRule type="expression" dxfId="23467" priority="1077">
      <formula>$F22="Pausada"</formula>
    </cfRule>
    <cfRule type="expression" dxfId="23466" priority="1078">
      <formula>$F22="Para hoy"</formula>
    </cfRule>
    <cfRule type="expression" dxfId="23465" priority="1079">
      <formula>$F22="En curso"</formula>
    </cfRule>
    <cfRule type="expression" dxfId="23464" priority="1080">
      <formula>$F22="Completada"</formula>
    </cfRule>
  </conditionalFormatting>
  <conditionalFormatting sqref="E24">
    <cfRule type="expression" dxfId="23463" priority="1081">
      <formula>(#REF!=0)*(#REF!&lt;&gt;"")*(LEN(#REF!)=0)*(($F24="")+($F24="En curso"))</formula>
    </cfRule>
    <cfRule type="expression" dxfId="23462" priority="1082">
      <formula>(#REF!&lt;0)*(LEN(#REF!)=0)*(($F24="")+($F24="En curso"))</formula>
    </cfRule>
  </conditionalFormatting>
  <conditionalFormatting sqref="E30:E31">
    <cfRule type="expression" dxfId="23461" priority="864">
      <formula>$F26="Vencida"</formula>
    </cfRule>
    <cfRule type="expression" dxfId="23460" priority="865">
      <formula>$F26="Cancelada"</formula>
    </cfRule>
    <cfRule type="expression" dxfId="23459" priority="866">
      <formula>$F26="Pausada"</formula>
    </cfRule>
    <cfRule type="expression" dxfId="23458" priority="867">
      <formula>$F26="Para hoy"</formula>
    </cfRule>
    <cfRule type="expression" dxfId="23457" priority="868">
      <formula>$F26="En curso"</formula>
    </cfRule>
    <cfRule type="expression" dxfId="23456" priority="869">
      <formula>$F26="Completada"</formula>
    </cfRule>
    <cfRule type="expression" dxfId="23455" priority="870">
      <formula>(#REF!=0)*(#REF!&lt;&gt;"")*(LEN(#REF!)=0)*(($F26="")+($F26="En curso"))</formula>
    </cfRule>
    <cfRule type="expression" dxfId="23454" priority="871">
      <formula>(#REF!&lt;0)*(LEN(#REF!)=0)*(($F26="")+($F26="En curso"))</formula>
    </cfRule>
    <cfRule type="expression" dxfId="23453" priority="880">
      <formula>$F27="Vencida"</formula>
    </cfRule>
    <cfRule type="expression" dxfId="23452" priority="881">
      <formula>$F27="Cancelada"</formula>
    </cfRule>
    <cfRule type="expression" dxfId="23451" priority="882">
      <formula>$F27="Pausada"</formula>
    </cfRule>
    <cfRule type="expression" dxfId="23450" priority="883">
      <formula>$F27="Para hoy"</formula>
    </cfRule>
    <cfRule type="expression" dxfId="23449" priority="884">
      <formula>$F27="En curso"</formula>
    </cfRule>
    <cfRule type="expression" dxfId="23448" priority="885">
      <formula>$F27="Completada"</formula>
    </cfRule>
    <cfRule type="expression" dxfId="23447" priority="886">
      <formula>(#REF!=0)*(#REF!&lt;&gt;"")*(LEN(#REF!)=0)*(($F27="")+($F27="En curso"))</formula>
    </cfRule>
    <cfRule type="expression" dxfId="23446" priority="887">
      <formula>(#REF!&lt;0)*(LEN(#REF!)=0)*(($F27="")+($F27="En curso"))</formula>
    </cfRule>
  </conditionalFormatting>
  <conditionalFormatting sqref="E31:E32">
    <cfRule type="expression" dxfId="23445" priority="806">
      <formula>$F28="Vencida"</formula>
    </cfRule>
    <cfRule type="expression" dxfId="23444" priority="807">
      <formula>$F28="Cancelada"</formula>
    </cfRule>
    <cfRule type="expression" dxfId="23443" priority="808">
      <formula>$F28="Pausada"</formula>
    </cfRule>
    <cfRule type="expression" dxfId="23442" priority="809">
      <formula>$F28="Para hoy"</formula>
    </cfRule>
    <cfRule type="expression" dxfId="23441" priority="810">
      <formula>$F28="En curso"</formula>
    </cfRule>
    <cfRule type="expression" dxfId="23440" priority="811">
      <formula>$F28="Completada"</formula>
    </cfRule>
    <cfRule type="expression" dxfId="23439" priority="812">
      <formula>(#REF!=0)*(#REF!&lt;&gt;"")*(LEN(#REF!)=0)*(($F28="")+($F28="En curso"))</formula>
    </cfRule>
    <cfRule type="expression" dxfId="23438" priority="813">
      <formula>(#REF!&lt;0)*(LEN(#REF!)=0)*(($F28="")+($F28="En curso"))</formula>
    </cfRule>
    <cfRule type="expression" dxfId="23437" priority="822">
      <formula>$F28="Vencida"</formula>
    </cfRule>
    <cfRule type="expression" dxfId="23436" priority="823">
      <formula>$F28="Cancelada"</formula>
    </cfRule>
    <cfRule type="expression" dxfId="23435" priority="824">
      <formula>$F28="Pausada"</formula>
    </cfRule>
    <cfRule type="expression" dxfId="23434" priority="825">
      <formula>$F28="Para hoy"</formula>
    </cfRule>
    <cfRule type="expression" dxfId="23433" priority="826">
      <formula>$F28="En curso"</formula>
    </cfRule>
    <cfRule type="expression" dxfId="23432" priority="827">
      <formula>$F28="Completada"</formula>
    </cfRule>
    <cfRule type="expression" dxfId="23431" priority="828">
      <formula>(#REF!=0)*(#REF!&lt;&gt;"")*(LEN(#REF!)=0)*(($F28="")+($F28="En curso"))</formula>
    </cfRule>
    <cfRule type="expression" dxfId="23430" priority="829">
      <formula>(#REF!&lt;0)*(LEN(#REF!)=0)*(($F28="")+($F28="En curso"))</formula>
    </cfRule>
  </conditionalFormatting>
  <conditionalFormatting sqref="E32:E33">
    <cfRule type="expression" dxfId="23429" priority="986">
      <formula>(#REF!=0)*(#REF!&lt;&gt;"")*(LEN(#REF!)=0)*(($F32="")+($F32="En curso"))</formula>
    </cfRule>
    <cfRule type="expression" dxfId="23428" priority="987">
      <formula>(#REF!&lt;0)*(LEN(#REF!)=0)*(($F32="")+($F32="En curso"))</formula>
    </cfRule>
    <cfRule type="expression" dxfId="23427" priority="996">
      <formula>$F29="Vencida"</formula>
    </cfRule>
    <cfRule type="expression" dxfId="23426" priority="997">
      <formula>$F29="Cancelada"</formula>
    </cfRule>
    <cfRule type="expression" dxfId="23425" priority="998">
      <formula>$F29="Pausada"</formula>
    </cfRule>
    <cfRule type="expression" dxfId="23424" priority="999">
      <formula>$F29="Para hoy"</formula>
    </cfRule>
    <cfRule type="expression" dxfId="23423" priority="1000">
      <formula>$F29="En curso"</formula>
    </cfRule>
    <cfRule type="expression" dxfId="23422" priority="1001">
      <formula>$F29="Completada"</formula>
    </cfRule>
    <cfRule type="expression" dxfId="23421" priority="1002">
      <formula>(#REF!=0)*(#REF!&lt;&gt;"")*(LEN(#REF!)=0)*(($F29="")+($F29="En curso"))</formula>
    </cfRule>
    <cfRule type="expression" dxfId="23420" priority="1003">
      <formula>(#REF!&lt;0)*(LEN(#REF!)=0)*(($F29="")+($F29="En curso"))</formula>
    </cfRule>
  </conditionalFormatting>
  <conditionalFormatting sqref="E32:E34">
    <cfRule type="expression" dxfId="23419" priority="980">
      <formula>$F32="Vencida"</formula>
    </cfRule>
    <cfRule type="expression" dxfId="23418" priority="981">
      <formula>$F32="Cancelada"</formula>
    </cfRule>
    <cfRule type="expression" dxfId="23417" priority="982">
      <formula>$F32="Pausada"</formula>
    </cfRule>
    <cfRule type="expression" dxfId="23416" priority="983">
      <formula>$F32="Para hoy"</formula>
    </cfRule>
    <cfRule type="expression" dxfId="23415" priority="984">
      <formula>$F32="En curso"</formula>
    </cfRule>
    <cfRule type="expression" dxfId="23414" priority="985">
      <formula>$F32="Completada"</formula>
    </cfRule>
  </conditionalFormatting>
  <conditionalFormatting sqref="E33:E34">
    <cfRule type="expression" dxfId="23413" priority="1065">
      <formula>(#REF!=0)*(#REF!&lt;&gt;"")*(LEN(#REF!)=0)*(($F33="")+($F33="En curso"))</formula>
    </cfRule>
    <cfRule type="expression" dxfId="23412" priority="1066">
      <formula>(#REF!&lt;0)*(LEN(#REF!)=0)*(($F33="")+($F33="En curso"))</formula>
    </cfRule>
  </conditionalFormatting>
  <conditionalFormatting sqref="E34:E35">
    <cfRule type="expression" dxfId="23411" priority="1025">
      <formula>$F31="Vencida"</formula>
    </cfRule>
    <cfRule type="expression" dxfId="23410" priority="1026">
      <formula>$F31="Cancelada"</formula>
    </cfRule>
    <cfRule type="expression" dxfId="23409" priority="1027">
      <formula>$F31="Pausada"</formula>
    </cfRule>
    <cfRule type="expression" dxfId="23408" priority="1028">
      <formula>$F31="Para hoy"</formula>
    </cfRule>
    <cfRule type="expression" dxfId="23407" priority="1029">
      <formula>$F31="En curso"</formula>
    </cfRule>
    <cfRule type="expression" dxfId="23406" priority="1030">
      <formula>$F31="Completada"</formula>
    </cfRule>
    <cfRule type="expression" dxfId="23405" priority="1031">
      <formula>(#REF!=0)*(#REF!&lt;&gt;"")*(LEN(#REF!)=0)*(($F31="")+($F31="En curso"))</formula>
    </cfRule>
    <cfRule type="expression" dxfId="23404" priority="1032">
      <formula>(#REF!&lt;0)*(LEN(#REF!)=0)*(($F31="")+($F31="En curso"))</formula>
    </cfRule>
    <cfRule type="expression" dxfId="23403" priority="1157">
      <formula>$F31="Vencida"</formula>
    </cfRule>
    <cfRule type="expression" dxfId="23402" priority="1158">
      <formula>$F31="Cancelada"</formula>
    </cfRule>
    <cfRule type="expression" dxfId="23401" priority="1159">
      <formula>$F31="Pausada"</formula>
    </cfRule>
    <cfRule type="expression" dxfId="23400" priority="1160">
      <formula>$F31="Para hoy"</formula>
    </cfRule>
    <cfRule type="expression" dxfId="23399" priority="1161">
      <formula>$F31="En curso"</formula>
    </cfRule>
    <cfRule type="expression" dxfId="23398" priority="1162">
      <formula>$F31="Completada"</formula>
    </cfRule>
    <cfRule type="expression" dxfId="23397" priority="1163">
      <formula>(#REF!=0)*(#REF!&lt;&gt;"")*(LEN(#REF!)=0)*(($F31="")+($F31="En curso"))</formula>
    </cfRule>
    <cfRule type="expression" dxfId="23396" priority="1164">
      <formula>(#REF!&lt;0)*(LEN(#REF!)=0)*(($F31="")+($F31="En curso"))</formula>
    </cfRule>
  </conditionalFormatting>
  <conditionalFormatting sqref="E36">
    <cfRule type="expression" dxfId="23395" priority="1269">
      <formula>$F32="Vencida"</formula>
    </cfRule>
    <cfRule type="expression" dxfId="23394" priority="1270">
      <formula>$F32="Cancelada"</formula>
    </cfRule>
    <cfRule type="expression" dxfId="23393" priority="1271">
      <formula>$F32="Pausada"</formula>
    </cfRule>
    <cfRule type="expression" dxfId="23392" priority="1272">
      <formula>$F32="Para hoy"</formula>
    </cfRule>
    <cfRule type="expression" dxfId="23391" priority="1273">
      <formula>$F32="En curso"</formula>
    </cfRule>
    <cfRule type="expression" dxfId="23390" priority="1274">
      <formula>$F32="Completada"</formula>
    </cfRule>
    <cfRule type="expression" dxfId="23389" priority="1275">
      <formula>(#REF!=0)*(#REF!&lt;&gt;"")*(LEN(#REF!)=0)*(($F32="")+($F32="En curso"))</formula>
    </cfRule>
    <cfRule type="expression" dxfId="23388" priority="1276">
      <formula>(#REF!&lt;0)*(LEN(#REF!)=0)*(($F32="")+($F32="En curso"))</formula>
    </cfRule>
    <cfRule type="expression" dxfId="23387" priority="1277">
      <formula>$F32="Vencida"</formula>
    </cfRule>
    <cfRule type="expression" dxfId="23386" priority="1278">
      <formula>$F32="Cancelada"</formula>
    </cfRule>
    <cfRule type="expression" dxfId="23385" priority="1279">
      <formula>$F32="Pausada"</formula>
    </cfRule>
    <cfRule type="expression" dxfId="23384" priority="1280">
      <formula>$F32="Para hoy"</formula>
    </cfRule>
    <cfRule type="expression" dxfId="23383" priority="1281">
      <formula>$F32="En curso"</formula>
    </cfRule>
    <cfRule type="expression" dxfId="23382" priority="1282">
      <formula>$F32="Completada"</formula>
    </cfRule>
    <cfRule type="expression" dxfId="23381" priority="1283">
      <formula>(#REF!=0)*(#REF!&lt;&gt;"")*(LEN(#REF!)=0)*(($F32="")+($F32="En curso"))</formula>
    </cfRule>
    <cfRule type="expression" dxfId="23380" priority="1284">
      <formula>(#REF!&lt;0)*(LEN(#REF!)=0)*(($F32="")+($F32="En curso"))</formula>
    </cfRule>
  </conditionalFormatting>
  <conditionalFormatting sqref="E37">
    <cfRule type="expression" dxfId="23379" priority="1245">
      <formula>$F32="Vencida"</formula>
    </cfRule>
    <cfRule type="expression" dxfId="23378" priority="1246">
      <formula>$F32="Cancelada"</formula>
    </cfRule>
    <cfRule type="expression" dxfId="23377" priority="1247">
      <formula>$F32="Pausada"</formula>
    </cfRule>
    <cfRule type="expression" dxfId="23376" priority="1248">
      <formula>$F32="Para hoy"</formula>
    </cfRule>
    <cfRule type="expression" dxfId="23375" priority="1249">
      <formula>$F32="En curso"</formula>
    </cfRule>
    <cfRule type="expression" dxfId="23374" priority="1250">
      <formula>$F32="Completada"</formula>
    </cfRule>
    <cfRule type="expression" dxfId="23373" priority="1251">
      <formula>(#REF!=0)*(#REF!&lt;&gt;"")*(LEN(#REF!)=0)*(($F32="")+($F32="En curso"))</formula>
    </cfRule>
    <cfRule type="expression" dxfId="23372" priority="1252">
      <formula>(#REF!&lt;0)*(LEN(#REF!)=0)*(($F32="")+($F32="En curso"))</formula>
    </cfRule>
    <cfRule type="expression" dxfId="23371" priority="1253">
      <formula>$F32="Vencida"</formula>
    </cfRule>
    <cfRule type="expression" dxfId="23370" priority="1254">
      <formula>$F32="Cancelada"</formula>
    </cfRule>
    <cfRule type="expression" dxfId="23369" priority="1255">
      <formula>$F32="Pausada"</formula>
    </cfRule>
    <cfRule type="expression" dxfId="23368" priority="1256">
      <formula>$F32="Para hoy"</formula>
    </cfRule>
    <cfRule type="expression" dxfId="23367" priority="1257">
      <formula>$F32="En curso"</formula>
    </cfRule>
    <cfRule type="expression" dxfId="23366" priority="1258">
      <formula>$F32="Completada"</formula>
    </cfRule>
    <cfRule type="expression" dxfId="23365" priority="1259">
      <formula>(#REF!=0)*(#REF!&lt;&gt;"")*(LEN(#REF!)=0)*(($F32="")+($F32="En curso"))</formula>
    </cfRule>
    <cfRule type="expression" dxfId="23364" priority="1260">
      <formula>(#REF!&lt;0)*(LEN(#REF!)=0)*(($F32="")+($F32="En curso"))</formula>
    </cfRule>
  </conditionalFormatting>
  <conditionalFormatting sqref="E38">
    <cfRule type="expression" dxfId="23363" priority="1221">
      <formula>$F32="Vencida"</formula>
    </cfRule>
    <cfRule type="expression" dxfId="23362" priority="1222">
      <formula>$F32="Cancelada"</formula>
    </cfRule>
    <cfRule type="expression" dxfId="23361" priority="1223">
      <formula>$F32="Pausada"</formula>
    </cfRule>
    <cfRule type="expression" dxfId="23360" priority="1224">
      <formula>$F32="Para hoy"</formula>
    </cfRule>
    <cfRule type="expression" dxfId="23359" priority="1225">
      <formula>$F32="En curso"</formula>
    </cfRule>
    <cfRule type="expression" dxfId="23358" priority="1226">
      <formula>$F32="Completada"</formula>
    </cfRule>
    <cfRule type="expression" dxfId="23357" priority="1227">
      <formula>(#REF!=0)*(#REF!&lt;&gt;"")*(LEN(#REF!)=0)*(($F32="")+($F32="En curso"))</formula>
    </cfRule>
    <cfRule type="expression" dxfId="23356" priority="1228">
      <formula>(#REF!&lt;0)*(LEN(#REF!)=0)*(($F32="")+($F32="En curso"))</formula>
    </cfRule>
    <cfRule type="expression" dxfId="23355" priority="1229">
      <formula>$F32="Vencida"</formula>
    </cfRule>
    <cfRule type="expression" dxfId="23354" priority="1230">
      <formula>$F32="Cancelada"</formula>
    </cfRule>
    <cfRule type="expression" dxfId="23353" priority="1231">
      <formula>$F32="Pausada"</formula>
    </cfRule>
    <cfRule type="expression" dxfId="23352" priority="1232">
      <formula>$F32="Para hoy"</formula>
    </cfRule>
    <cfRule type="expression" dxfId="23351" priority="1233">
      <formula>$F32="En curso"</formula>
    </cfRule>
    <cfRule type="expression" dxfId="23350" priority="1234">
      <formula>$F32="Completada"</formula>
    </cfRule>
    <cfRule type="expression" dxfId="23349" priority="1235">
      <formula>(#REF!=0)*(#REF!&lt;&gt;"")*(LEN(#REF!)=0)*(($F32="")+($F32="En curso"))</formula>
    </cfRule>
    <cfRule type="expression" dxfId="23348" priority="1236">
      <formula>(#REF!&lt;0)*(LEN(#REF!)=0)*(($F32="")+($F32="En curso"))</formula>
    </cfRule>
  </conditionalFormatting>
  <conditionalFormatting sqref="E39">
    <cfRule type="expression" dxfId="23347" priority="1205">
      <formula>$F32="Vencida"</formula>
    </cfRule>
    <cfRule type="expression" dxfId="23346" priority="1206">
      <formula>$F32="Cancelada"</formula>
    </cfRule>
    <cfRule type="expression" dxfId="23345" priority="1207">
      <formula>$F32="Pausada"</formula>
    </cfRule>
    <cfRule type="expression" dxfId="23344" priority="1208">
      <formula>$F32="Para hoy"</formula>
    </cfRule>
    <cfRule type="expression" dxfId="23343" priority="1209">
      <formula>$F32="En curso"</formula>
    </cfRule>
    <cfRule type="expression" dxfId="23342" priority="1210">
      <formula>$F32="Completada"</formula>
    </cfRule>
    <cfRule type="expression" dxfId="23341" priority="1211">
      <formula>(#REF!=0)*(#REF!&lt;&gt;"")*(LEN(#REF!)=0)*(($F32="")+($F32="En curso"))</formula>
    </cfRule>
    <cfRule type="expression" dxfId="23340" priority="1212">
      <formula>(#REF!&lt;0)*(LEN(#REF!)=0)*(($F32="")+($F32="En curso"))</formula>
    </cfRule>
    <cfRule type="expression" dxfId="23339" priority="1213">
      <formula>$F32="Vencida"</formula>
    </cfRule>
    <cfRule type="expression" dxfId="23338" priority="1214">
      <formula>$F32="Cancelada"</formula>
    </cfRule>
    <cfRule type="expression" dxfId="23337" priority="1215">
      <formula>$F32="Pausada"</formula>
    </cfRule>
    <cfRule type="expression" dxfId="23336" priority="1216">
      <formula>$F32="Para hoy"</formula>
    </cfRule>
    <cfRule type="expression" dxfId="23335" priority="1217">
      <formula>$F32="En curso"</formula>
    </cfRule>
    <cfRule type="expression" dxfId="23334" priority="1218">
      <formula>$F32="Completada"</formula>
    </cfRule>
    <cfRule type="expression" dxfId="23333" priority="1219">
      <formula>(#REF!=0)*(#REF!&lt;&gt;"")*(LEN(#REF!)=0)*(($F32="")+($F32="En curso"))</formula>
    </cfRule>
    <cfRule type="expression" dxfId="23332" priority="1220">
      <formula>(#REF!&lt;0)*(LEN(#REF!)=0)*(($F32="")+($F32="En curso"))</formula>
    </cfRule>
  </conditionalFormatting>
  <conditionalFormatting sqref="E40">
    <cfRule type="expression" dxfId="23331" priority="696">
      <formula>$F40="Vencida"</formula>
    </cfRule>
    <cfRule type="expression" dxfId="23330" priority="697">
      <formula>$F40="Cancelada"</formula>
    </cfRule>
    <cfRule type="expression" dxfId="23329" priority="698">
      <formula>$F40="Pausada"</formula>
    </cfRule>
    <cfRule type="expression" dxfId="23328" priority="699">
      <formula>$F40="Para hoy"</formula>
    </cfRule>
    <cfRule type="expression" dxfId="23327" priority="700">
      <formula>$F40="En curso"</formula>
    </cfRule>
    <cfRule type="expression" dxfId="23326" priority="701">
      <formula>$F40="Completada"</formula>
    </cfRule>
    <cfRule type="expression" dxfId="23325" priority="702">
      <formula>(#REF!=0)*(#REF!&lt;&gt;"")*(LEN(#REF!)=0)*(($F40="")+($F40="En curso"))</formula>
    </cfRule>
    <cfRule type="expression" dxfId="23324" priority="703">
      <formula>(#REF!&lt;0)*(LEN(#REF!)=0)*(($F40="")+($F40="En curso"))</formula>
    </cfRule>
    <cfRule type="expression" dxfId="23323" priority="712">
      <formula>$F32="Vencida"</formula>
    </cfRule>
    <cfRule type="expression" dxfId="23322" priority="713">
      <formula>$F32="Cancelada"</formula>
    </cfRule>
    <cfRule type="expression" dxfId="23321" priority="714">
      <formula>$F32="Pausada"</formula>
    </cfRule>
    <cfRule type="expression" dxfId="23320" priority="715">
      <formula>$F32="Para hoy"</formula>
    </cfRule>
    <cfRule type="expression" dxfId="23319" priority="716">
      <formula>$F32="En curso"</formula>
    </cfRule>
    <cfRule type="expression" dxfId="23318" priority="717">
      <formula>$F32="Completada"</formula>
    </cfRule>
    <cfRule type="expression" dxfId="23317" priority="718">
      <formula>(#REF!=0)*(#REF!&lt;&gt;"")*(LEN(#REF!)=0)*(($F32="")+($F32="En curso"))</formula>
    </cfRule>
    <cfRule type="expression" dxfId="23316" priority="719">
      <formula>(#REF!&lt;0)*(LEN(#REF!)=0)*(($F32="")+($F32="En curso"))</formula>
    </cfRule>
  </conditionalFormatting>
  <conditionalFormatting sqref="E44">
    <cfRule type="expression" dxfId="23315" priority="1057">
      <formula>$F44="Vencida"</formula>
    </cfRule>
    <cfRule type="expression" dxfId="23314" priority="1058">
      <formula>$F44="Cancelada"</formula>
    </cfRule>
    <cfRule type="expression" dxfId="23313" priority="1059">
      <formula>$F44="Pausada"</formula>
    </cfRule>
    <cfRule type="expression" dxfId="23312" priority="1060">
      <formula>$F44="Para hoy"</formula>
    </cfRule>
    <cfRule type="expression" dxfId="23311" priority="1061">
      <formula>$F44="En curso"</formula>
    </cfRule>
    <cfRule type="expression" dxfId="23310" priority="1062">
      <formula>$F44="Completada"</formula>
    </cfRule>
    <cfRule type="expression" dxfId="23309" priority="1063">
      <formula>(#REF!=0)*(#REF!&lt;&gt;"")*(LEN(#REF!)=0)*(($F44="")+($F44="En curso"))</formula>
    </cfRule>
    <cfRule type="expression" dxfId="23308" priority="1064">
      <formula>(#REF!&lt;0)*(LEN(#REF!)=0)*(($F44="")+($F44="En curso"))</formula>
    </cfRule>
  </conditionalFormatting>
  <conditionalFormatting sqref="E48 E8:E9">
    <cfRule type="expression" dxfId="23307" priority="640">
      <formula>$F1="Vencida"</formula>
    </cfRule>
    <cfRule type="expression" dxfId="23306" priority="641">
      <formula>$F1="Cancelada"</formula>
    </cfRule>
    <cfRule type="expression" dxfId="23305" priority="642">
      <formula>$F1="Pausada"</formula>
    </cfRule>
    <cfRule type="expression" dxfId="23304" priority="643">
      <formula>$F1="Para hoy"</formula>
    </cfRule>
    <cfRule type="expression" dxfId="23303" priority="644">
      <formula>$F1="En curso"</formula>
    </cfRule>
    <cfRule type="expression" dxfId="23302" priority="645">
      <formula>$F1="Completada"</formula>
    </cfRule>
    <cfRule type="expression" dxfId="23301" priority="646">
      <formula>(#REF!=0)*(#REF!&lt;&gt;"")*(LEN(#REF!)=0)*(($F1="")+($F1="En curso"))</formula>
    </cfRule>
    <cfRule type="expression" dxfId="23300" priority="647">
      <formula>(#REF!&lt;0)*(LEN(#REF!)=0)*(($F1="")+($F1="En curso"))</formula>
    </cfRule>
    <cfRule type="expression" dxfId="23299" priority="648">
      <formula>$F1="Vencida"</formula>
    </cfRule>
    <cfRule type="expression" dxfId="23298" priority="649">
      <formula>$F1="Cancelada"</formula>
    </cfRule>
    <cfRule type="expression" dxfId="23297" priority="650">
      <formula>$F1="Pausada"</formula>
    </cfRule>
    <cfRule type="expression" dxfId="23296" priority="651">
      <formula>$F1="Para hoy"</formula>
    </cfRule>
    <cfRule type="expression" dxfId="23295" priority="652">
      <formula>$F1="En curso"</formula>
    </cfRule>
    <cfRule type="expression" dxfId="23294" priority="653">
      <formula>$F1="Completada"</formula>
    </cfRule>
    <cfRule type="expression" dxfId="23293" priority="654">
      <formula>(#REF!=0)*(#REF!&lt;&gt;"")*(LEN(#REF!)=0)*(($F1="")+($F1="En curso"))</formula>
    </cfRule>
    <cfRule type="expression" dxfId="23292" priority="655">
      <formula>(#REF!&lt;0)*(LEN(#REF!)=0)*(($F1="")+($F1="En curso"))</formula>
    </cfRule>
  </conditionalFormatting>
  <conditionalFormatting sqref="E49">
    <cfRule type="expression" dxfId="23291" priority="656">
      <formula>$F49="Vencida"</formula>
    </cfRule>
    <cfRule type="expression" dxfId="23290" priority="657">
      <formula>$F49="Cancelada"</formula>
    </cfRule>
    <cfRule type="expression" dxfId="23289" priority="658">
      <formula>$F49="Pausada"</formula>
    </cfRule>
    <cfRule type="expression" dxfId="23288" priority="659">
      <formula>$F49="Para hoy"</formula>
    </cfRule>
    <cfRule type="expression" dxfId="23287" priority="660">
      <formula>$F49="En curso"</formula>
    </cfRule>
    <cfRule type="expression" dxfId="23286" priority="661">
      <formula>$F49="Completada"</formula>
    </cfRule>
    <cfRule type="expression" dxfId="23285" priority="662">
      <formula>(#REF!=0)*(#REF!&lt;&gt;"")*(LEN(#REF!)=0)*(($F49="")+($F49="En curso"))</formula>
    </cfRule>
    <cfRule type="expression" dxfId="23284" priority="663">
      <formula>(#REF!&lt;0)*(LEN(#REF!)=0)*(($F49="")+($F49="En curso"))</formula>
    </cfRule>
    <cfRule type="expression" dxfId="23283" priority="672">
      <formula>$F41="Vencida"</formula>
    </cfRule>
    <cfRule type="expression" dxfId="23282" priority="673">
      <formula>$F41="Cancelada"</formula>
    </cfRule>
    <cfRule type="expression" dxfId="23281" priority="674">
      <formula>$F41="Pausada"</formula>
    </cfRule>
    <cfRule type="expression" dxfId="23280" priority="675">
      <formula>$F41="Para hoy"</formula>
    </cfRule>
    <cfRule type="expression" dxfId="23279" priority="676">
      <formula>$F41="En curso"</formula>
    </cfRule>
    <cfRule type="expression" dxfId="23278" priority="677">
      <formula>$F41="Completada"</formula>
    </cfRule>
    <cfRule type="expression" dxfId="23277" priority="678">
      <formula>(#REF!=0)*(#REF!&lt;&gt;"")*(LEN(#REF!)=0)*(($F41="")+($F41="En curso"))</formula>
    </cfRule>
    <cfRule type="expression" dxfId="23276" priority="679">
      <formula>(#REF!&lt;0)*(LEN(#REF!)=0)*(($F41="")+($F41="En curso"))</formula>
    </cfRule>
  </conditionalFormatting>
  <conditionalFormatting sqref="E51">
    <cfRule type="expression" dxfId="23275" priority="1049">
      <formula>$F51="Vencida"</formula>
    </cfRule>
    <cfRule type="expression" dxfId="23274" priority="1050">
      <formula>$F51="Cancelada"</formula>
    </cfRule>
    <cfRule type="expression" dxfId="23273" priority="1051">
      <formula>$F51="Pausada"</formula>
    </cfRule>
    <cfRule type="expression" dxfId="23272" priority="1052">
      <formula>$F51="Para hoy"</formula>
    </cfRule>
    <cfRule type="expression" dxfId="23271" priority="1053">
      <formula>$F51="En curso"</formula>
    </cfRule>
    <cfRule type="expression" dxfId="23270" priority="1054">
      <formula>$F51="Completada"</formula>
    </cfRule>
    <cfRule type="expression" dxfId="23269" priority="1055">
      <formula>(#REF!=0)*(#REF!&lt;&gt;"")*(LEN(#REF!)=0)*(($F51="")+($F51="En curso"))</formula>
    </cfRule>
    <cfRule type="expression" dxfId="23268" priority="1056">
      <formula>(#REF!&lt;0)*(LEN(#REF!)=0)*(($F51="")+($F51="En curso"))</formula>
    </cfRule>
    <cfRule type="expression" dxfId="23267" priority="1181">
      <formula>$F29="Vencida"</formula>
    </cfRule>
    <cfRule type="expression" dxfId="23266" priority="1182">
      <formula>$F29="Cancelada"</formula>
    </cfRule>
    <cfRule type="expression" dxfId="23265" priority="1183">
      <formula>$F29="Pausada"</formula>
    </cfRule>
    <cfRule type="expression" dxfId="23264" priority="1184">
      <formula>$F29="Para hoy"</formula>
    </cfRule>
    <cfRule type="expression" dxfId="23263" priority="1185">
      <formula>$F29="En curso"</formula>
    </cfRule>
    <cfRule type="expression" dxfId="23262" priority="1186">
      <formula>$F29="Completada"</formula>
    </cfRule>
    <cfRule type="expression" dxfId="23261" priority="1187">
      <formula>(#REF!=0)*(#REF!&lt;&gt;"")*(LEN(#REF!)=0)*(($F29="")+($F29="En curso"))</formula>
    </cfRule>
    <cfRule type="expression" dxfId="23260" priority="1188">
      <formula>(#REF!&lt;0)*(LEN(#REF!)=0)*(($F29="")+($F29="En curso"))</formula>
    </cfRule>
  </conditionalFormatting>
  <conditionalFormatting sqref="E52">
    <cfRule type="expression" dxfId="23259" priority="576">
      <formula>$F48="Vencida"</formula>
    </cfRule>
    <cfRule type="expression" dxfId="23258" priority="577">
      <formula>$F48="Cancelada"</formula>
    </cfRule>
    <cfRule type="expression" dxfId="23257" priority="578">
      <formula>$F48="Pausada"</formula>
    </cfRule>
    <cfRule type="expression" dxfId="23256" priority="579">
      <formula>$F48="Para hoy"</formula>
    </cfRule>
    <cfRule type="expression" dxfId="23255" priority="580">
      <formula>$F48="En curso"</formula>
    </cfRule>
    <cfRule type="expression" dxfId="23254" priority="581">
      <formula>$F48="Completada"</formula>
    </cfRule>
    <cfRule type="expression" dxfId="23253" priority="582">
      <formula>(#REF!=0)*(#REF!&lt;&gt;"")*(LEN(#REF!)=0)*(($F48="")+($F48="En curso"))</formula>
    </cfRule>
    <cfRule type="expression" dxfId="23252" priority="583">
      <formula>(#REF!&lt;0)*(LEN(#REF!)=0)*(($F48="")+($F48="En curso"))</formula>
    </cfRule>
    <cfRule type="expression" dxfId="23251" priority="584">
      <formula>$F49="Vencida"</formula>
    </cfRule>
    <cfRule type="expression" dxfId="23250" priority="585">
      <formula>$F49="Cancelada"</formula>
    </cfRule>
    <cfRule type="expression" dxfId="23249" priority="586">
      <formula>$F49="Pausada"</formula>
    </cfRule>
    <cfRule type="expression" dxfId="23248" priority="587">
      <formula>$F49="Para hoy"</formula>
    </cfRule>
    <cfRule type="expression" dxfId="23247" priority="588">
      <formula>$F49="En curso"</formula>
    </cfRule>
    <cfRule type="expression" dxfId="23246" priority="589">
      <formula>$F49="Completada"</formula>
    </cfRule>
    <cfRule type="expression" dxfId="23245" priority="590">
      <formula>(#REF!=0)*(#REF!&lt;&gt;"")*(LEN(#REF!)=0)*(($F49="")+($F49="En curso"))</formula>
    </cfRule>
    <cfRule type="expression" dxfId="23244" priority="591">
      <formula>(#REF!&lt;0)*(LEN(#REF!)=0)*(($F49="")+($F49="En curso"))</formula>
    </cfRule>
  </conditionalFormatting>
  <conditionalFormatting sqref="E53:E56">
    <cfRule type="expression" dxfId="23243" priority="1189">
      <formula>#REF!="Vencida"</formula>
    </cfRule>
    <cfRule type="expression" dxfId="23242" priority="1190">
      <formula>#REF!="Cancelada"</formula>
    </cfRule>
    <cfRule type="expression" dxfId="23241" priority="1191">
      <formula>#REF!="Pausada"</formula>
    </cfRule>
    <cfRule type="expression" dxfId="23240" priority="1192">
      <formula>#REF!="Para hoy"</formula>
    </cfRule>
    <cfRule type="expression" dxfId="23239" priority="1193">
      <formula>#REF!="En curso"</formula>
    </cfRule>
    <cfRule type="expression" dxfId="23238" priority="1194">
      <formula>#REF!="Completada"</formula>
    </cfRule>
    <cfRule type="expression" dxfId="23237" priority="1195">
      <formula>(#REF!=0)*(#REF!&lt;&gt;"")*(LEN(#REF!)=0)*((#REF!="")+(#REF!="En curso"))</formula>
    </cfRule>
    <cfRule type="expression" dxfId="23236" priority="1196">
      <formula>(#REF!&lt;0)*(LEN(#REF!)=0)*((#REF!="")+(#REF!="En curso"))</formula>
    </cfRule>
  </conditionalFormatting>
  <conditionalFormatting sqref="E61">
    <cfRule type="expression" dxfId="23235" priority="1041">
      <formula>$F61="Vencida"</formula>
    </cfRule>
    <cfRule type="expression" dxfId="23234" priority="1042">
      <formula>$F61="Cancelada"</formula>
    </cfRule>
    <cfRule type="expression" dxfId="23233" priority="1043">
      <formula>$F61="Pausada"</formula>
    </cfRule>
    <cfRule type="expression" dxfId="23232" priority="1044">
      <formula>$F61="Para hoy"</formula>
    </cfRule>
    <cfRule type="expression" dxfId="23231" priority="1045">
      <formula>$F61="En curso"</formula>
    </cfRule>
    <cfRule type="expression" dxfId="23230" priority="1046">
      <formula>$F61="Completada"</formula>
    </cfRule>
    <cfRule type="expression" dxfId="23229" priority="1047">
      <formula>(#REF!=0)*(#REF!&lt;&gt;"")*(LEN(#REF!)=0)*(($F61="")+($F61="En curso"))</formula>
    </cfRule>
    <cfRule type="expression" dxfId="23228" priority="1048">
      <formula>(#REF!&lt;0)*(LEN(#REF!)=0)*(($F61="")+($F61="En curso"))</formula>
    </cfRule>
  </conditionalFormatting>
  <conditionalFormatting sqref="F14">
    <cfRule type="expression" dxfId="23227" priority="454">
      <formula>$F14="Vencida"</formula>
    </cfRule>
    <cfRule type="expression" dxfId="23226" priority="455">
      <formula>$F14="Cancelada"</formula>
    </cfRule>
    <cfRule type="expression" dxfId="23225" priority="456">
      <formula>$F14="Pausada"</formula>
    </cfRule>
    <cfRule type="expression" dxfId="23224" priority="457">
      <formula>$F14="Para hoy"</formula>
    </cfRule>
    <cfRule type="expression" dxfId="23223" priority="458">
      <formula>$F14="En curso"</formula>
    </cfRule>
    <cfRule type="expression" dxfId="23222" priority="459">
      <formula>$F14="Completada"</formula>
    </cfRule>
    <cfRule type="expression" dxfId="23221" priority="460">
      <formula>(#REF!=0)*(#REF!&lt;&gt;"")*(LEN(#REF!)=0)*(($F14="")+($F14="En curso"))</formula>
    </cfRule>
    <cfRule type="expression" dxfId="23220" priority="461">
      <formula>(#REF!&lt;0)*(LEN(#REF!)=0)*(($F14="")+($F14="En curso"))</formula>
    </cfRule>
  </conditionalFormatting>
  <conditionalFormatting sqref="F20">
    <cfRule type="expression" dxfId="23219" priority="796">
      <formula>(#REF!=0)*(#REF!&lt;&gt;"")*(LEN(#REF!)=0)*(($F20="")+($F20="En curso"))</formula>
    </cfRule>
    <cfRule type="expression" dxfId="23218" priority="797">
      <formula>(#REF!&lt;0)*(LEN(#REF!)=0)*(($F20="")+($F20="En curso"))</formula>
    </cfRule>
  </conditionalFormatting>
  <conditionalFormatting sqref="F21:F22">
    <cfRule type="expression" dxfId="23217" priority="770">
      <formula>(#REF!=0)*(#REF!&lt;&gt;"")*(LEN(#REF!)=0)*(($F21="")+($F21="En curso"))</formula>
    </cfRule>
    <cfRule type="expression" dxfId="23216" priority="771">
      <formula>(#REF!&lt;0)*(LEN(#REF!)=0)*(($F21="")+($F21="En curso"))</formula>
    </cfRule>
  </conditionalFormatting>
  <conditionalFormatting sqref="F30">
    <cfRule type="expression" dxfId="23215" priority="888">
      <formula>$F30="Vencida"</formula>
    </cfRule>
    <cfRule type="expression" dxfId="23214" priority="889">
      <formula>$F30="Cancelada"</formula>
    </cfRule>
    <cfRule type="expression" dxfId="23213" priority="890">
      <formula>$F30="Pausada"</formula>
    </cfRule>
    <cfRule type="expression" dxfId="23212" priority="891">
      <formula>$F30="Para hoy"</formula>
    </cfRule>
    <cfRule type="expression" dxfId="23211" priority="892">
      <formula>$F30="En curso"</formula>
    </cfRule>
    <cfRule type="expression" dxfId="23210" priority="893">
      <formula>$F30="Completada"</formula>
    </cfRule>
    <cfRule type="expression" dxfId="23209" priority="894">
      <formula>(#REF!=0)*(#REF!&lt;&gt;"")*(LEN(#REF!)=0)*(($F30="")+($F30="En curso"))</formula>
    </cfRule>
    <cfRule type="expression" dxfId="23208" priority="895">
      <formula>(#REF!&lt;0)*(LEN(#REF!)=0)*(($F30="")+($F30="En curso"))</formula>
    </cfRule>
  </conditionalFormatting>
  <conditionalFormatting sqref="F32">
    <cfRule type="expression" dxfId="23207" priority="972">
      <formula>$F32="Vencida"</formula>
    </cfRule>
    <cfRule type="expression" dxfId="23206" priority="973">
      <formula>$F32="Cancelada"</formula>
    </cfRule>
    <cfRule type="expression" dxfId="23205" priority="974">
      <formula>$F32="Pausada"</formula>
    </cfRule>
    <cfRule type="expression" dxfId="23204" priority="975">
      <formula>$F32="Para hoy"</formula>
    </cfRule>
    <cfRule type="expression" dxfId="23203" priority="976">
      <formula>$F32="En curso"</formula>
    </cfRule>
    <cfRule type="expression" dxfId="23202" priority="977">
      <formula>$F32="Completada"</formula>
    </cfRule>
    <cfRule type="expression" dxfId="23201" priority="978">
      <formula>(#REF!=0)*(#REF!&lt;&gt;"")*(LEN(#REF!)=0)*(($F32="")+($F32="En curso"))</formula>
    </cfRule>
    <cfRule type="expression" dxfId="23200" priority="979">
      <formula>(#REF!&lt;0)*(LEN(#REF!)=0)*(($F32="")+($F32="En curso"))</formula>
    </cfRule>
  </conditionalFormatting>
  <conditionalFormatting sqref="F34:F35">
    <cfRule type="expression" dxfId="23199" priority="574">
      <formula>(#REF!=0)*(#REF!&lt;&gt;"")*(LEN(#REF!)=0)*(($F34="")+($F34="En curso"))</formula>
    </cfRule>
    <cfRule type="expression" dxfId="23198" priority="575">
      <formula>(#REF!&lt;0)*(LEN(#REF!)=0)*(($F34="")+($F34="En curso"))</formula>
    </cfRule>
  </conditionalFormatting>
  <conditionalFormatting sqref="F34:F41">
    <cfRule type="expression" dxfId="23197" priority="566">
      <formula>$F34="Vencida"</formula>
    </cfRule>
    <cfRule type="expression" dxfId="23196" priority="567">
      <formula>$F34="Cancelada"</formula>
    </cfRule>
    <cfRule type="expression" dxfId="23195" priority="568">
      <formula>$F34="Pausada"</formula>
    </cfRule>
    <cfRule type="expression" dxfId="23194" priority="569">
      <formula>$F34="Para hoy"</formula>
    </cfRule>
    <cfRule type="expression" dxfId="23193" priority="570">
      <formula>$F34="En curso"</formula>
    </cfRule>
    <cfRule type="expression" dxfId="23192" priority="571">
      <formula>$F34="Completada"</formula>
    </cfRule>
  </conditionalFormatting>
  <conditionalFormatting sqref="F36:F41">
    <cfRule type="expression" dxfId="23191" priority="572">
      <formula>(#REF!=0)*(#REF!&lt;&gt;"")*(LEN(#REF!)=0)*(($F36="")+($F36="En curso"))</formula>
    </cfRule>
    <cfRule type="expression" dxfId="23190" priority="573">
      <formula>(#REF!&lt;0)*(LEN(#REF!)=0)*(($F36="")+($F36="En curso"))</formula>
    </cfRule>
  </conditionalFormatting>
  <conditionalFormatting sqref="F52">
    <cfRule type="expression" dxfId="23189" priority="592">
      <formula>$F52="Vencida"</formula>
    </cfRule>
    <cfRule type="expression" dxfId="23188" priority="593">
      <formula>$F52="Cancelada"</formula>
    </cfRule>
    <cfRule type="expression" dxfId="23187" priority="594">
      <formula>$F52="Pausada"</formula>
    </cfRule>
    <cfRule type="expression" dxfId="23186" priority="595">
      <formula>$F52="Para hoy"</formula>
    </cfRule>
    <cfRule type="expression" dxfId="23185" priority="596">
      <formula>$F52="En curso"</formula>
    </cfRule>
    <cfRule type="expression" dxfId="23184" priority="597">
      <formula>$F52="Completada"</formula>
    </cfRule>
    <cfRule type="expression" dxfId="23183" priority="598">
      <formula>(#REF!=0)*(#REF!&lt;&gt;"")*(LEN(#REF!)=0)*(($F52="")+($F52="En curso"))</formula>
    </cfRule>
    <cfRule type="expression" dxfId="23182" priority="599">
      <formula>(#REF!&lt;0)*(LEN(#REF!)=0)*(($F52="")+($F52="En curso"))</formula>
    </cfRule>
  </conditionalFormatting>
  <conditionalFormatting sqref="G19 G4:G6">
    <cfRule type="expression" dxfId="23181" priority="1085">
      <formula>#REF!="Vencida"</formula>
    </cfRule>
    <cfRule type="expression" dxfId="23180" priority="1086">
      <formula>#REF!="Cancelada"</formula>
    </cfRule>
    <cfRule type="expression" dxfId="23179" priority="1087">
      <formula>#REF!="Pausada"</formula>
    </cfRule>
    <cfRule type="expression" dxfId="23178" priority="1088">
      <formula>#REF!="Para hoy"</formula>
    </cfRule>
    <cfRule type="expression" dxfId="23177" priority="1089">
      <formula>#REF!="En curso"</formula>
    </cfRule>
    <cfRule type="expression" dxfId="23176" priority="1090">
      <formula>#REF!="Completada"</formula>
    </cfRule>
    <cfRule type="expression" dxfId="23175" priority="1091">
      <formula>(#REF!=0)*(#REF!&lt;&gt;"")*(LEN(#REF!)=0)*((#REF!="")+(#REF!="En curso"))</formula>
    </cfRule>
    <cfRule type="expression" dxfId="23174" priority="1092">
      <formula>(#REF!&lt;0)*(LEN(#REF!)=0)*((#REF!="")+(#REF!="En curso"))</formula>
    </cfRule>
  </conditionalFormatting>
  <conditionalFormatting sqref="G20:G23">
    <cfRule type="expression" dxfId="23173" priority="1101">
      <formula>#REF!="Vencida"</formula>
    </cfRule>
    <cfRule type="expression" dxfId="23172" priority="1102">
      <formula>#REF!="Cancelada"</formula>
    </cfRule>
    <cfRule type="expression" dxfId="23171" priority="1103">
      <formula>#REF!="Pausada"</formula>
    </cfRule>
    <cfRule type="expression" dxfId="23170" priority="1104">
      <formula>#REF!="Para hoy"</formula>
    </cfRule>
    <cfRule type="expression" dxfId="23169" priority="1105">
      <formula>#REF!="En curso"</formula>
    </cfRule>
    <cfRule type="expression" dxfId="23168" priority="1106">
      <formula>#REF!="Completada"</formula>
    </cfRule>
    <cfRule type="expression" dxfId="23167" priority="1107">
      <formula>(#REF!=0)*(#REF!&lt;&gt;"")*(LEN(#REF!)=0)*((#REF!="")+(#REF!="En curso"))</formula>
    </cfRule>
    <cfRule type="expression" dxfId="23166" priority="1108">
      <formula>(#REF!&lt;0)*(LEN(#REF!)=0)*((#REF!="")+(#REF!="En curso"))</formula>
    </cfRule>
  </conditionalFormatting>
  <conditionalFormatting sqref="G19">
    <cfRule type="expression" dxfId="23165" priority="494">
      <formula>#REF!="Vencida"</formula>
    </cfRule>
    <cfRule type="expression" dxfId="23164" priority="495">
      <formula>#REF!="Cancelada"</formula>
    </cfRule>
    <cfRule type="expression" dxfId="23163" priority="496">
      <formula>#REF!="Pausada"</formula>
    </cfRule>
    <cfRule type="expression" dxfId="23162" priority="497">
      <formula>#REF!="Para hoy"</formula>
    </cfRule>
    <cfRule type="expression" dxfId="23161" priority="498">
      <formula>#REF!="En curso"</formula>
    </cfRule>
    <cfRule type="expression" dxfId="23160" priority="499">
      <formula>#REF!="Completada"</formula>
    </cfRule>
  </conditionalFormatting>
  <conditionalFormatting sqref="G19">
    <cfRule type="expression" dxfId="23159" priority="502">
      <formula>#REF!="Vencida"</formula>
    </cfRule>
    <cfRule type="expression" dxfId="23158" priority="503">
      <formula>#REF!="Cancelada"</formula>
    </cfRule>
    <cfRule type="expression" dxfId="23157" priority="504">
      <formula>#REF!="Pausada"</formula>
    </cfRule>
    <cfRule type="expression" dxfId="23156" priority="505">
      <formula>#REF!="Para hoy"</formula>
    </cfRule>
    <cfRule type="expression" dxfId="23155" priority="506">
      <formula>#REF!="En curso"</formula>
    </cfRule>
    <cfRule type="expression" dxfId="23154" priority="507">
      <formula>#REF!="Completada"</formula>
    </cfRule>
    <cfRule type="expression" dxfId="23153" priority="508">
      <formula>(#REF!=0)*(#REF!&lt;&gt;"")*(LEN(#REF!)=0)*((#REF!="")+(#REF!="En curso"))</formula>
    </cfRule>
    <cfRule type="expression" dxfId="23152" priority="509">
      <formula>(#REF!&lt;0)*(LEN(#REF!)=0)*((#REF!="")+(#REF!="En curso"))</formula>
    </cfRule>
  </conditionalFormatting>
  <conditionalFormatting sqref="G19">
    <cfRule type="expression" dxfId="23151" priority="500">
      <formula>(#REF!=0)*(#REF!&lt;&gt;"")*(LEN(#REF!)=0)*((#REF!="")+(#REF!="En curso"))</formula>
    </cfRule>
    <cfRule type="expression" dxfId="23150" priority="501">
      <formula>(#REF!&lt;0)*(LEN(#REF!)=0)*((#REF!="")+(#REF!="En curso"))</formula>
    </cfRule>
  </conditionalFormatting>
  <conditionalFormatting sqref="G29">
    <cfRule type="expression" dxfId="23149" priority="558">
      <formula>#REF!="Vencida"</formula>
    </cfRule>
    <cfRule type="expression" dxfId="23148" priority="559">
      <formula>#REF!="Cancelada"</formula>
    </cfRule>
    <cfRule type="expression" dxfId="23147" priority="560">
      <formula>#REF!="Pausada"</formula>
    </cfRule>
    <cfRule type="expression" dxfId="23146" priority="561">
      <formula>#REF!="Para hoy"</formula>
    </cfRule>
    <cfRule type="expression" dxfId="23145" priority="562">
      <formula>#REF!="En curso"</formula>
    </cfRule>
    <cfRule type="expression" dxfId="23144" priority="563">
      <formula>#REF!="Completada"</formula>
    </cfRule>
  </conditionalFormatting>
  <conditionalFormatting sqref="G29">
    <cfRule type="expression" dxfId="23143" priority="550">
      <formula>#REF!="Vencida"</formula>
    </cfRule>
    <cfRule type="expression" dxfId="23142" priority="551">
      <formula>#REF!="Cancelada"</formula>
    </cfRule>
    <cfRule type="expression" dxfId="23141" priority="552">
      <formula>#REF!="Pausada"</formula>
    </cfRule>
    <cfRule type="expression" dxfId="23140" priority="553">
      <formula>#REF!="Para hoy"</formula>
    </cfRule>
    <cfRule type="expression" dxfId="23139" priority="554">
      <formula>#REF!="En curso"</formula>
    </cfRule>
    <cfRule type="expression" dxfId="23138" priority="555">
      <formula>#REF!="Completada"</formula>
    </cfRule>
    <cfRule type="expression" dxfId="23137" priority="556">
      <formula>(#REF!=0)*(#REF!&lt;&gt;"")*(LEN(#REF!)=0)*((#REF!="")+(#REF!="En curso"))</formula>
    </cfRule>
    <cfRule type="expression" dxfId="23136" priority="557">
      <formula>(#REF!&lt;0)*(LEN(#REF!)=0)*((#REF!="")+(#REF!="En curso"))</formula>
    </cfRule>
    <cfRule type="expression" dxfId="23135" priority="564">
      <formula>(#REF!=0)*(#REF!&lt;&gt;"")*(LEN(#REF!)=0)*((#REF!="")+(#REF!="En curso"))</formula>
    </cfRule>
    <cfRule type="expression" dxfId="23134" priority="565">
      <formula>(#REF!&lt;0)*(LEN(#REF!)=0)*((#REF!="")+(#REF!="En curso"))</formula>
    </cfRule>
  </conditionalFormatting>
  <conditionalFormatting sqref="G30">
    <cfRule type="expression" dxfId="23133" priority="896">
      <formula>#REF!="Vencida"</formula>
    </cfRule>
    <cfRule type="expression" dxfId="23132" priority="897">
      <formula>#REF!="Cancelada"</formula>
    </cfRule>
    <cfRule type="expression" dxfId="23131" priority="898">
      <formula>#REF!="Pausada"</formula>
    </cfRule>
    <cfRule type="expression" dxfId="23130" priority="899">
      <formula>#REF!="Para hoy"</formula>
    </cfRule>
    <cfRule type="expression" dxfId="23129" priority="900">
      <formula>#REF!="En curso"</formula>
    </cfRule>
    <cfRule type="expression" dxfId="23128" priority="901">
      <formula>#REF!="Completada"</formula>
    </cfRule>
    <cfRule type="expression" dxfId="23127" priority="902">
      <formula>(#REF!=0)*(#REF!&lt;&gt;"")*(LEN(#REF!)=0)*((#REF!="")+(#REF!="En curso"))</formula>
    </cfRule>
    <cfRule type="expression" dxfId="23126" priority="903">
      <formula>(#REF!&lt;0)*(LEN(#REF!)=0)*((#REF!="")+(#REF!="En curso"))</formula>
    </cfRule>
    <cfRule type="expression" dxfId="23125" priority="904">
      <formula>#REF!="Vencida"</formula>
    </cfRule>
    <cfRule type="expression" dxfId="23124" priority="905">
      <formula>#REF!="Cancelada"</formula>
    </cfRule>
    <cfRule type="expression" dxfId="23123" priority="906">
      <formula>#REF!="Pausada"</formula>
    </cfRule>
    <cfRule type="expression" dxfId="23122" priority="907">
      <formula>#REF!="Para hoy"</formula>
    </cfRule>
    <cfRule type="expression" dxfId="23121" priority="908">
      <formula>#REF!="En curso"</formula>
    </cfRule>
    <cfRule type="expression" dxfId="23120" priority="909">
      <formula>#REF!="Completada"</formula>
    </cfRule>
    <cfRule type="expression" dxfId="23119" priority="910">
      <formula>(#REF!=0)*(#REF!&lt;&gt;"")*(LEN(#REF!)=0)*((#REF!="")+(#REF!="En curso"))</formula>
    </cfRule>
    <cfRule type="expression" dxfId="23118" priority="911">
      <formula>(#REF!&lt;0)*(LEN(#REF!)=0)*((#REF!="")+(#REF!="En curso"))</formula>
    </cfRule>
  </conditionalFormatting>
  <conditionalFormatting sqref="G31:G40">
    <cfRule type="expression" dxfId="23117" priority="1117">
      <formula>#REF!="Vencida"</formula>
    </cfRule>
    <cfRule type="expression" dxfId="23116" priority="1118">
      <formula>#REF!="Cancelada"</formula>
    </cfRule>
    <cfRule type="expression" dxfId="23115" priority="1119">
      <formula>#REF!="Pausada"</formula>
    </cfRule>
    <cfRule type="expression" dxfId="23114" priority="1120">
      <formula>#REF!="Para hoy"</formula>
    </cfRule>
    <cfRule type="expression" dxfId="23113" priority="1121">
      <formula>#REF!="En curso"</formula>
    </cfRule>
    <cfRule type="expression" dxfId="23112" priority="1122">
      <formula>#REF!="Completada"</formula>
    </cfRule>
    <cfRule type="expression" dxfId="23111" priority="1123">
      <formula>(#REF!=0)*(#REF!&lt;&gt;"")*(LEN(#REF!)=0)*((#REF!="")+(#REF!="En curso"))</formula>
    </cfRule>
    <cfRule type="expression" dxfId="23110" priority="1124">
      <formula>(#REF!&lt;0)*(LEN(#REF!)=0)*((#REF!="")+(#REF!="En curso"))</formula>
    </cfRule>
  </conditionalFormatting>
  <conditionalFormatting sqref="G48:G51 G53:G55">
    <cfRule type="expression" dxfId="23109" priority="1067">
      <formula>#REF!="Vencida"</formula>
    </cfRule>
    <cfRule type="expression" dxfId="23108" priority="1068">
      <formula>#REF!="Cancelada"</formula>
    </cfRule>
    <cfRule type="expression" dxfId="23107" priority="1069">
      <formula>#REF!="Pausada"</formula>
    </cfRule>
    <cfRule type="expression" dxfId="23106" priority="1070">
      <formula>#REF!="Para hoy"</formula>
    </cfRule>
    <cfRule type="expression" dxfId="23105" priority="1071">
      <formula>#REF!="En curso"</formula>
    </cfRule>
    <cfRule type="expression" dxfId="23104" priority="1072">
      <formula>#REF!="Completada"</formula>
    </cfRule>
    <cfRule type="expression" dxfId="23103" priority="1073">
      <formula>(#REF!=0)*(#REF!&lt;&gt;"")*(LEN(#REF!)=0)*((#REF!="")+(#REF!="En curso"))</formula>
    </cfRule>
    <cfRule type="expression" dxfId="23102" priority="1074">
      <formula>(#REF!&lt;0)*(LEN(#REF!)=0)*((#REF!="")+(#REF!="En curso"))</formula>
    </cfRule>
  </conditionalFormatting>
  <conditionalFormatting sqref="G52">
    <cfRule type="expression" dxfId="23101" priority="600">
      <formula>#REF!="Vencida"</formula>
    </cfRule>
    <cfRule type="expression" dxfId="23100" priority="601">
      <formula>#REF!="Cancelada"</formula>
    </cfRule>
    <cfRule type="expression" dxfId="23099" priority="602">
      <formula>#REF!="Pausada"</formula>
    </cfRule>
    <cfRule type="expression" dxfId="23098" priority="603">
      <formula>#REF!="Para hoy"</formula>
    </cfRule>
    <cfRule type="expression" dxfId="23097" priority="604">
      <formula>#REF!="En curso"</formula>
    </cfRule>
    <cfRule type="expression" dxfId="23096" priority="605">
      <formula>#REF!="Completada"</formula>
    </cfRule>
    <cfRule type="expression" dxfId="23095" priority="606">
      <formula>(#REF!=0)*(#REF!&lt;&gt;"")*(LEN(#REF!)=0)*((#REF!="")+(#REF!="En curso"))</formula>
    </cfRule>
    <cfRule type="expression" dxfId="23094" priority="607">
      <formula>(#REF!&lt;0)*(LEN(#REF!)=0)*((#REF!="")+(#REF!="En curso"))</formula>
    </cfRule>
    <cfRule type="expression" dxfId="23093" priority="608">
      <formula>#REF!="Vencida"</formula>
    </cfRule>
    <cfRule type="expression" dxfId="23092" priority="609">
      <formula>#REF!="Cancelada"</formula>
    </cfRule>
    <cfRule type="expression" dxfId="23091" priority="610">
      <formula>#REF!="Pausada"</formula>
    </cfRule>
    <cfRule type="expression" dxfId="23090" priority="611">
      <formula>#REF!="Para hoy"</formula>
    </cfRule>
    <cfRule type="expression" dxfId="23089" priority="612">
      <formula>#REF!="En curso"</formula>
    </cfRule>
    <cfRule type="expression" dxfId="23088" priority="613">
      <formula>#REF!="Completada"</formula>
    </cfRule>
    <cfRule type="expression" dxfId="23087" priority="614">
      <formula>(#REF!=0)*(#REF!&lt;&gt;"")*(LEN(#REF!)=0)*((#REF!="")+(#REF!="En curso"))</formula>
    </cfRule>
    <cfRule type="expression" dxfId="23086" priority="615">
      <formula>(#REF!&lt;0)*(LEN(#REF!)=0)*((#REF!="")+(#REF!="En curso"))</formula>
    </cfRule>
  </conditionalFormatting>
  <conditionalFormatting sqref="C14">
    <cfRule type="expression" dxfId="23085" priority="393">
      <formula>(#REF!=0)*(#REF!&lt;&gt;"")*(LEN(#REF!)=0)*(($F14="")+($F14="En curso"))</formula>
    </cfRule>
    <cfRule type="expression" dxfId="23084" priority="394">
      <formula>(#REF!&lt;0)*(LEN(#REF!)=0)*(($F14="")+($F14="En curso"))</formula>
    </cfRule>
  </conditionalFormatting>
  <conditionalFormatting sqref="C14">
    <cfRule type="expression" dxfId="23083" priority="387">
      <formula>$F14="Vencida"</formula>
    </cfRule>
    <cfRule type="expression" dxfId="23082" priority="388">
      <formula>$F14="Cancelada"</formula>
    </cfRule>
    <cfRule type="expression" dxfId="23081" priority="389">
      <formula>$F14="Pausada"</formula>
    </cfRule>
    <cfRule type="expression" dxfId="23080" priority="390">
      <formula>$F14="Para hoy"</formula>
    </cfRule>
    <cfRule type="expression" dxfId="23079" priority="391">
      <formula>$F14="En curso"</formula>
    </cfRule>
    <cfRule type="expression" dxfId="23078" priority="392">
      <formula>$F14="Completada"</formula>
    </cfRule>
  </conditionalFormatting>
  <conditionalFormatting sqref="C14">
    <cfRule type="expression" dxfId="23077" priority="371">
      <formula>$F14="Vencida"</formula>
    </cfRule>
    <cfRule type="expression" dxfId="23076" priority="372">
      <formula>$F14="Cancelada"</formula>
    </cfRule>
    <cfRule type="expression" dxfId="23075" priority="373">
      <formula>$F14="Pausada"</formula>
    </cfRule>
    <cfRule type="expression" dxfId="23074" priority="374">
      <formula>$F14="Para hoy"</formula>
    </cfRule>
    <cfRule type="expression" dxfId="23073" priority="375">
      <formula>$F14="En curso"</formula>
    </cfRule>
    <cfRule type="expression" dxfId="23072" priority="376">
      <formula>$F14="Completada"</formula>
    </cfRule>
    <cfRule type="expression" dxfId="23071" priority="377">
      <formula>(#REF!=0)*(#REF!&lt;&gt;"")*(LEN(#REF!)=0)*(($F14="")+($F14="En curso"))</formula>
    </cfRule>
    <cfRule type="expression" dxfId="23070" priority="378">
      <formula>(#REF!&lt;0)*(LEN(#REF!)=0)*(($F14="")+($F14="En curso"))</formula>
    </cfRule>
  </conditionalFormatting>
  <conditionalFormatting sqref="D14">
    <cfRule type="expression" dxfId="23069" priority="363">
      <formula>#REF!="Vencida"</formula>
    </cfRule>
    <cfRule type="expression" dxfId="23068" priority="364">
      <formula>#REF!="Cancelada"</formula>
    </cfRule>
    <cfRule type="expression" dxfId="23067" priority="365">
      <formula>#REF!="Pausada"</formula>
    </cfRule>
    <cfRule type="expression" dxfId="23066" priority="366">
      <formula>#REF!="Para hoy"</formula>
    </cfRule>
    <cfRule type="expression" dxfId="23065" priority="367">
      <formula>#REF!="En curso"</formula>
    </cfRule>
    <cfRule type="expression" dxfId="23064" priority="368">
      <formula>#REF!="Completada"</formula>
    </cfRule>
    <cfRule type="expression" dxfId="23063" priority="369">
      <formula>(#REF!=0)*(#REF!&lt;&gt;"")*(LEN(#REF!)=0)*((#REF!="")+(#REF!="En curso"))</formula>
    </cfRule>
    <cfRule type="expression" dxfId="23062" priority="370">
      <formula>(#REF!&lt;0)*(LEN(#REF!)=0)*((#REF!="")+(#REF!="En curso"))</formula>
    </cfRule>
    <cfRule type="expression" dxfId="23061" priority="379">
      <formula>$F35="Vencida"</formula>
    </cfRule>
    <cfRule type="expression" dxfId="23060" priority="380">
      <formula>$F35="Cancelada"</formula>
    </cfRule>
    <cfRule type="expression" dxfId="23059" priority="381">
      <formula>$F35="Pausada"</formula>
    </cfRule>
    <cfRule type="expression" dxfId="23058" priority="382">
      <formula>$F35="Para hoy"</formula>
    </cfRule>
    <cfRule type="expression" dxfId="23057" priority="383">
      <formula>$F35="En curso"</formula>
    </cfRule>
    <cfRule type="expression" dxfId="23056" priority="384">
      <formula>$F35="Completada"</formula>
    </cfRule>
    <cfRule type="expression" dxfId="23055" priority="385">
      <formula>(#REF!=0)*(#REF!&lt;&gt;"")*(LEN(#REF!)=0)*(($F35="")+($F35="En curso"))</formula>
    </cfRule>
    <cfRule type="expression" dxfId="23054" priority="386">
      <formula>(#REF!&lt;0)*(LEN(#REF!)=0)*(($F35="")+($F35="En curso"))</formula>
    </cfRule>
  </conditionalFormatting>
  <conditionalFormatting sqref="E20">
    <cfRule type="expression" dxfId="23053" priority="1348">
      <formula>#REF!="Vencida"</formula>
    </cfRule>
    <cfRule type="expression" dxfId="23052" priority="1349">
      <formula>#REF!="Cancelada"</formula>
    </cfRule>
    <cfRule type="expression" dxfId="23051" priority="1350">
      <formula>#REF!="Pausada"</formula>
    </cfRule>
    <cfRule type="expression" dxfId="23050" priority="1351">
      <formula>#REF!="Para hoy"</formula>
    </cfRule>
    <cfRule type="expression" dxfId="23049" priority="1352">
      <formula>#REF!="En curso"</formula>
    </cfRule>
    <cfRule type="expression" dxfId="23048" priority="1353">
      <formula>#REF!="Completada"</formula>
    </cfRule>
    <cfRule type="expression" dxfId="23047" priority="1354">
      <formula>(#REF!=0)*(#REF!&lt;&gt;"")*(LEN(#REF!)=0)*((#REF!="")+(#REF!="En curso"))</formula>
    </cfRule>
    <cfRule type="expression" dxfId="23046" priority="1355">
      <formula>(#REF!&lt;0)*(LEN(#REF!)=0)*((#REF!="")+(#REF!="En curso"))</formula>
    </cfRule>
  </conditionalFormatting>
  <conditionalFormatting sqref="C19">
    <cfRule type="expression" dxfId="23045" priority="1382">
      <formula>$F16="Vencida"</formula>
    </cfRule>
    <cfRule type="expression" dxfId="23044" priority="1383">
      <formula>$F16="Cancelada"</formula>
    </cfRule>
    <cfRule type="expression" dxfId="23043" priority="1384">
      <formula>$F16="Pausada"</formula>
    </cfRule>
    <cfRule type="expression" dxfId="23042" priority="1385">
      <formula>$F16="Para hoy"</formula>
    </cfRule>
    <cfRule type="expression" dxfId="23041" priority="1386">
      <formula>$F16="En curso"</formula>
    </cfRule>
    <cfRule type="expression" dxfId="23040" priority="1387">
      <formula>$F16="Completada"</formula>
    </cfRule>
    <cfRule type="expression" dxfId="23039" priority="1388">
      <formula>(#REF!=0)*(#REF!&lt;&gt;"")*(LEN(#REF!)=0)*(($F16="")+($F16="En curso"))</formula>
    </cfRule>
    <cfRule type="expression" dxfId="23038" priority="1389">
      <formula>(#REF!&lt;0)*(LEN(#REF!)=0)*(($F16="")+($F16="En curso"))</formula>
    </cfRule>
    <cfRule type="expression" dxfId="23037" priority="1390">
      <formula>$F19="Vencida"</formula>
    </cfRule>
    <cfRule type="expression" dxfId="23036" priority="1391">
      <formula>$F19="Cancelada"</formula>
    </cfRule>
    <cfRule type="expression" dxfId="23035" priority="1392">
      <formula>$F19="Pausada"</formula>
    </cfRule>
    <cfRule type="expression" dxfId="23034" priority="1393">
      <formula>$F19="Para hoy"</formula>
    </cfRule>
    <cfRule type="expression" dxfId="23033" priority="1394">
      <formula>$F19="En curso"</formula>
    </cfRule>
    <cfRule type="expression" dxfId="23032" priority="1395">
      <formula>$F19="Completada"</formula>
    </cfRule>
    <cfRule type="expression" dxfId="23031" priority="1396">
      <formula>(#REF!=0)*(#REF!&lt;&gt;"")*(LEN(#REF!)=0)*(($F19="")+($F19="En curso"))</formula>
    </cfRule>
    <cfRule type="expression" dxfId="23030" priority="1397">
      <formula>(#REF!&lt;0)*(LEN(#REF!)=0)*(($F19="")+($F19="En curso"))</formula>
    </cfRule>
  </conditionalFormatting>
  <conditionalFormatting sqref="E21">
    <cfRule type="expression" dxfId="23029" priority="1398">
      <formula>$F20="Vencida"</formula>
    </cfRule>
    <cfRule type="expression" dxfId="23028" priority="1399">
      <formula>$F20="Cancelada"</formula>
    </cfRule>
    <cfRule type="expression" dxfId="23027" priority="1400">
      <formula>$F20="Pausada"</formula>
    </cfRule>
    <cfRule type="expression" dxfId="23026" priority="1401">
      <formula>$F20="Para hoy"</formula>
    </cfRule>
    <cfRule type="expression" dxfId="23025" priority="1402">
      <formula>$F20="En curso"</formula>
    </cfRule>
    <cfRule type="expression" dxfId="23024" priority="1403">
      <formula>$F20="Completada"</formula>
    </cfRule>
  </conditionalFormatting>
  <conditionalFormatting sqref="C28">
    <cfRule type="expression" dxfId="23023" priority="235">
      <formula>$F21="Vencida"</formula>
    </cfRule>
    <cfRule type="expression" dxfId="23022" priority="236">
      <formula>$F21="Cancelada"</formula>
    </cfRule>
    <cfRule type="expression" dxfId="23021" priority="237">
      <formula>$F21="Pausada"</formula>
    </cfRule>
    <cfRule type="expression" dxfId="23020" priority="238">
      <formula>$F21="Para hoy"</formula>
    </cfRule>
    <cfRule type="expression" dxfId="23019" priority="239">
      <formula>$F21="En curso"</formula>
    </cfRule>
    <cfRule type="expression" dxfId="23018" priority="240">
      <formula>$F21="Completada"</formula>
    </cfRule>
    <cfRule type="expression" dxfId="23017" priority="241">
      <formula>(#REF!=0)*(#REF!&lt;&gt;"")*(LEN(#REF!)=0)*(($F21="")+($F21="En curso"))</formula>
    </cfRule>
    <cfRule type="expression" dxfId="23016" priority="242">
      <formula>(#REF!&lt;0)*(LEN(#REF!)=0)*(($F21="")+($F21="En curso"))</formula>
    </cfRule>
  </conditionalFormatting>
  <conditionalFormatting sqref="D28">
    <cfRule type="expression" dxfId="23015" priority="211">
      <formula>$F54="Vencida"</formula>
    </cfRule>
    <cfRule type="expression" dxfId="23014" priority="212">
      <formula>$F54="Cancelada"</formula>
    </cfRule>
    <cfRule type="expression" dxfId="23013" priority="213">
      <formula>$F54="Pausada"</formula>
    </cfRule>
    <cfRule type="expression" dxfId="23012" priority="214">
      <formula>$F54="Para hoy"</formula>
    </cfRule>
    <cfRule type="expression" dxfId="23011" priority="215">
      <formula>$F54="En curso"</formula>
    </cfRule>
    <cfRule type="expression" dxfId="23010" priority="216">
      <formula>$F54="Completada"</formula>
    </cfRule>
  </conditionalFormatting>
  <conditionalFormatting sqref="D28">
    <cfRule type="expression" dxfId="23009" priority="217">
      <formula>(#REF!=0)*(#REF!&lt;&gt;"")*(LEN(#REF!)=0)*(($F54="")+($F54="En curso"))</formula>
    </cfRule>
    <cfRule type="expression" dxfId="23008" priority="218">
      <formula>(#REF!&lt;0)*(LEN(#REF!)=0)*(($F54="")+($F54="En curso"))</formula>
    </cfRule>
    <cfRule type="expression" dxfId="23007" priority="227">
      <formula>$F50="Vencida"</formula>
    </cfRule>
    <cfRule type="expression" dxfId="23006" priority="228">
      <formula>$F50="Cancelada"</formula>
    </cfRule>
    <cfRule type="expression" dxfId="23005" priority="229">
      <formula>$F50="Pausada"</formula>
    </cfRule>
    <cfRule type="expression" dxfId="23004" priority="230">
      <formula>$F50="Para hoy"</formula>
    </cfRule>
    <cfRule type="expression" dxfId="23003" priority="231">
      <formula>$F50="En curso"</formula>
    </cfRule>
    <cfRule type="expression" dxfId="23002" priority="232">
      <formula>$F50="Completada"</formula>
    </cfRule>
    <cfRule type="expression" dxfId="23001" priority="233">
      <formula>(#REF!=0)*(#REF!&lt;&gt;"")*(LEN(#REF!)=0)*(($F50="")+($F50="En curso"))</formula>
    </cfRule>
    <cfRule type="expression" dxfId="23000" priority="234">
      <formula>(#REF!&lt;0)*(LEN(#REF!)=0)*(($F50="")+($F50="En curso"))</formula>
    </cfRule>
  </conditionalFormatting>
  <conditionalFormatting sqref="E28">
    <cfRule type="expression" dxfId="22999" priority="243">
      <formula>$F21="Vencida"</formula>
    </cfRule>
    <cfRule type="expression" dxfId="22998" priority="244">
      <formula>$F21="Cancelada"</formula>
    </cfRule>
    <cfRule type="expression" dxfId="22997" priority="245">
      <formula>$F21="Pausada"</formula>
    </cfRule>
    <cfRule type="expression" dxfId="22996" priority="246">
      <formula>$F21="Para hoy"</formula>
    </cfRule>
    <cfRule type="expression" dxfId="22995" priority="247">
      <formula>$F21="En curso"</formula>
    </cfRule>
    <cfRule type="expression" dxfId="22994" priority="248">
      <formula>$F21="Completada"</formula>
    </cfRule>
    <cfRule type="expression" dxfId="22993" priority="249">
      <formula>(#REF!=0)*(#REF!&lt;&gt;"")*(LEN(#REF!)=0)*(($F21="")+($F21="En curso"))</formula>
    </cfRule>
    <cfRule type="expression" dxfId="22992" priority="250">
      <formula>(#REF!&lt;0)*(LEN(#REF!)=0)*(($F21="")+($F21="En curso"))</formula>
    </cfRule>
    <cfRule type="expression" dxfId="22991" priority="251">
      <formula>$F21="Vencida"</formula>
    </cfRule>
    <cfRule type="expression" dxfId="22990" priority="252">
      <formula>$F21="Cancelada"</formula>
    </cfRule>
    <cfRule type="expression" dxfId="22989" priority="253">
      <formula>$F21="Pausada"</formula>
    </cfRule>
    <cfRule type="expression" dxfId="22988" priority="254">
      <formula>$F21="Para hoy"</formula>
    </cfRule>
    <cfRule type="expression" dxfId="22987" priority="255">
      <formula>$F21="En curso"</formula>
    </cfRule>
    <cfRule type="expression" dxfId="22986" priority="256">
      <formula>$F21="Completada"</formula>
    </cfRule>
    <cfRule type="expression" dxfId="22985" priority="257">
      <formula>(#REF!=0)*(#REF!&lt;&gt;"")*(LEN(#REF!)=0)*(($F21="")+($F21="En curso"))</formula>
    </cfRule>
    <cfRule type="expression" dxfId="22984" priority="258">
      <formula>(#REF!&lt;0)*(LEN(#REF!)=0)*(($F21="")+($F21="En curso"))</formula>
    </cfRule>
  </conditionalFormatting>
  <conditionalFormatting sqref="F28">
    <cfRule type="expression" dxfId="22983" priority="203">
      <formula>$F28="Vencida"</formula>
    </cfRule>
    <cfRule type="expression" dxfId="22982" priority="204">
      <formula>$F28="Cancelada"</formula>
    </cfRule>
    <cfRule type="expression" dxfId="22981" priority="205">
      <formula>$F28="Pausada"</formula>
    </cfRule>
    <cfRule type="expression" dxfId="22980" priority="206">
      <formula>$F28="Para hoy"</formula>
    </cfRule>
    <cfRule type="expression" dxfId="22979" priority="207">
      <formula>$F28="En curso"</formula>
    </cfRule>
    <cfRule type="expression" dxfId="22978" priority="208">
      <formula>$F28="Completada"</formula>
    </cfRule>
  </conditionalFormatting>
  <conditionalFormatting sqref="F28">
    <cfRule type="expression" dxfId="22977" priority="209">
      <formula>(#REF!=0)*(#REF!&lt;&gt;"")*(LEN(#REF!)=0)*(($F28="")+($F28="En curso"))</formula>
    </cfRule>
    <cfRule type="expression" dxfId="22976" priority="210">
      <formula>(#REF!&lt;0)*(LEN(#REF!)=0)*(($F28="")+($F28="En curso"))</formula>
    </cfRule>
  </conditionalFormatting>
  <conditionalFormatting sqref="G28">
    <cfRule type="expression" dxfId="22975" priority="219">
      <formula>#REF!="Vencida"</formula>
    </cfRule>
    <cfRule type="expression" dxfId="22974" priority="220">
      <formula>#REF!="Cancelada"</formula>
    </cfRule>
    <cfRule type="expression" dxfId="22973" priority="221">
      <formula>#REF!="Pausada"</formula>
    </cfRule>
    <cfRule type="expression" dxfId="22972" priority="222">
      <formula>#REF!="Para hoy"</formula>
    </cfRule>
    <cfRule type="expression" dxfId="22971" priority="223">
      <formula>#REF!="En curso"</formula>
    </cfRule>
    <cfRule type="expression" dxfId="22970" priority="224">
      <formula>#REF!="Completada"</formula>
    </cfRule>
    <cfRule type="expression" dxfId="22969" priority="225">
      <formula>(#REF!=0)*(#REF!&lt;&gt;"")*(LEN(#REF!)=0)*((#REF!="")+(#REF!="En curso"))</formula>
    </cfRule>
    <cfRule type="expression" dxfId="22968" priority="226">
      <formula>(#REF!&lt;0)*(LEN(#REF!)=0)*((#REF!="")+(#REF!="En curso"))</formula>
    </cfRule>
  </conditionalFormatting>
  <conditionalFormatting sqref="C4 E4">
    <cfRule type="expression" dxfId="22967" priority="147">
      <formula>#REF!="Vencida"</formula>
    </cfRule>
    <cfRule type="expression" dxfId="22966" priority="148">
      <formula>#REF!="Cancelada"</formula>
    </cfRule>
    <cfRule type="expression" dxfId="22965" priority="149">
      <formula>#REF!="Pausada"</formula>
    </cfRule>
    <cfRule type="expression" dxfId="22964" priority="150">
      <formula>#REF!="Para hoy"</formula>
    </cfRule>
    <cfRule type="expression" dxfId="22963" priority="151">
      <formula>#REF!="En curso"</formula>
    </cfRule>
    <cfRule type="expression" dxfId="22962" priority="152">
      <formula>#REF!="Completada"</formula>
    </cfRule>
    <cfRule type="expression" dxfId="22961" priority="153">
      <formula>(#REF!=0)*(#REF!&lt;&gt;"")*(LEN(#REF!)=0)*((#REF!="")+(#REF!="En curso"))</formula>
    </cfRule>
    <cfRule type="expression" dxfId="22960" priority="154">
      <formula>(#REF!&lt;0)*(LEN(#REF!)=0)*((#REF!="")+(#REF!="En curso"))</formula>
    </cfRule>
  </conditionalFormatting>
  <conditionalFormatting sqref="C4">
    <cfRule type="expression" dxfId="22959" priority="129">
      <formula>#REF!="Vencida"</formula>
    </cfRule>
    <cfRule type="expression" dxfId="22958" priority="130">
      <formula>#REF!="Cancelada"</formula>
    </cfRule>
    <cfRule type="expression" dxfId="22957" priority="131">
      <formula>#REF!="Pausada"</formula>
    </cfRule>
    <cfRule type="expression" dxfId="22956" priority="132">
      <formula>#REF!="Para hoy"</formula>
    </cfRule>
    <cfRule type="expression" dxfId="22955" priority="133">
      <formula>#REF!="En curso"</formula>
    </cfRule>
    <cfRule type="expression" dxfId="22954" priority="134">
      <formula>#REF!="Completada"</formula>
    </cfRule>
    <cfRule type="expression" dxfId="22953" priority="135">
      <formula>(#REF!=0)*(#REF!&lt;&gt;"")*(LEN(#REF!)=0)*((#REF!="")+(#REF!="En curso"))</formula>
    </cfRule>
    <cfRule type="expression" dxfId="22952" priority="136">
      <formula>(#REF!&lt;0)*(LEN(#REF!)=0)*((#REF!="")+(#REF!="En curso"))</formula>
    </cfRule>
  </conditionalFormatting>
  <conditionalFormatting sqref="C5:C6">
    <cfRule type="expression" dxfId="22951" priority="173">
      <formula>$F5="Vencida"</formula>
    </cfRule>
    <cfRule type="expression" dxfId="22950" priority="174">
      <formula>$F5="Cancelada"</formula>
    </cfRule>
    <cfRule type="expression" dxfId="22949" priority="175">
      <formula>$F5="Pausada"</formula>
    </cfRule>
    <cfRule type="expression" dxfId="22948" priority="176">
      <formula>$F5="Para hoy"</formula>
    </cfRule>
    <cfRule type="expression" dxfId="22947" priority="177">
      <formula>$F5="En curso"</formula>
    </cfRule>
    <cfRule type="expression" dxfId="22946" priority="178">
      <formula>$F5="Completada"</formula>
    </cfRule>
    <cfRule type="expression" dxfId="22945" priority="179">
      <formula>(#REF!=0)*(#REF!&lt;&gt;"")*(LEN(#REF!)=0)*(($F5="")+($F5="En curso"))</formula>
    </cfRule>
    <cfRule type="expression" dxfId="22944" priority="180">
      <formula>(#REF!&lt;0)*(LEN(#REF!)=0)*(($F5="")+($F5="En curso"))</formula>
    </cfRule>
  </conditionalFormatting>
  <conditionalFormatting sqref="D4">
    <cfRule type="expression" dxfId="22943" priority="159">
      <formula>$F34="Vencida"</formula>
    </cfRule>
    <cfRule type="expression" dxfId="22942" priority="160">
      <formula>$F34="Cancelada"</formula>
    </cfRule>
    <cfRule type="expression" dxfId="22941" priority="161">
      <formula>$F34="Pausada"</formula>
    </cfRule>
    <cfRule type="expression" dxfId="22940" priority="162">
      <formula>$F34="Para hoy"</formula>
    </cfRule>
    <cfRule type="expression" dxfId="22939" priority="163">
      <formula>$F34="En curso"</formula>
    </cfRule>
    <cfRule type="expression" dxfId="22938" priority="164">
      <formula>$F34="Completada"</formula>
    </cfRule>
  </conditionalFormatting>
  <conditionalFormatting sqref="D4">
    <cfRule type="expression" dxfId="22937" priority="137">
      <formula>(#REF!=0)*(#REF!&lt;&gt;"")*(LEN(#REF!)=0)*(($F34="")+($F34="En curso"))</formula>
    </cfRule>
    <cfRule type="expression" dxfId="22936" priority="138">
      <formula>(#REF!&lt;0)*(LEN(#REF!)=0)*(($F34="")+($F34="En curso"))</formula>
    </cfRule>
    <cfRule type="expression" dxfId="22935" priority="139">
      <formula>$F39="Vencida"</formula>
    </cfRule>
    <cfRule type="expression" dxfId="22934" priority="140">
      <formula>$F39="Cancelada"</formula>
    </cfRule>
    <cfRule type="expression" dxfId="22933" priority="141">
      <formula>$F39="Pausada"</formula>
    </cfRule>
    <cfRule type="expression" dxfId="22932" priority="142">
      <formula>$F39="Para hoy"</formula>
    </cfRule>
    <cfRule type="expression" dxfId="22931" priority="143">
      <formula>$F39="En curso"</formula>
    </cfRule>
    <cfRule type="expression" dxfId="22930" priority="144">
      <formula>$F39="Completada"</formula>
    </cfRule>
    <cfRule type="expression" dxfId="22929" priority="145">
      <formula>(#REF!=0)*(#REF!&lt;&gt;"")*(LEN(#REF!)=0)*(($F39="")+($F39="En curso"))</formula>
    </cfRule>
    <cfRule type="expression" dxfId="22928" priority="146">
      <formula>(#REF!&lt;0)*(LEN(#REF!)=0)*(($F39="")+($F39="En curso"))</formula>
    </cfRule>
  </conditionalFormatting>
  <conditionalFormatting sqref="D5">
    <cfRule type="expression" dxfId="22927" priority="189">
      <formula>$F34="Vencida"</formula>
    </cfRule>
    <cfRule type="expression" dxfId="22926" priority="190">
      <formula>$F34="Cancelada"</formula>
    </cfRule>
    <cfRule type="expression" dxfId="22925" priority="191">
      <formula>$F34="Pausada"</formula>
    </cfRule>
    <cfRule type="expression" dxfId="22924" priority="192">
      <formula>$F34="Para hoy"</formula>
    </cfRule>
    <cfRule type="expression" dxfId="22923" priority="193">
      <formula>$F34="En curso"</formula>
    </cfRule>
    <cfRule type="expression" dxfId="22922" priority="194">
      <formula>$F34="Completada"</formula>
    </cfRule>
    <cfRule type="expression" dxfId="22921" priority="195">
      <formula>(#REF!=0)*(#REF!&lt;&gt;"")*(LEN(#REF!)=0)*(($F34="")+($F34="En curso"))</formula>
    </cfRule>
    <cfRule type="expression" dxfId="22920" priority="196">
      <formula>(#REF!&lt;0)*(LEN(#REF!)=0)*(($F34="")+($F34="En curso"))</formula>
    </cfRule>
  </conditionalFormatting>
  <conditionalFormatting sqref="D6">
    <cfRule type="expression" dxfId="22919" priority="181">
      <formula>$F34="Vencida"</formula>
    </cfRule>
    <cfRule type="expression" dxfId="22918" priority="182">
      <formula>$F34="Cancelada"</formula>
    </cfRule>
    <cfRule type="expression" dxfId="22917" priority="183">
      <formula>$F34="Pausada"</formula>
    </cfRule>
    <cfRule type="expression" dxfId="22916" priority="184">
      <formula>$F34="Para hoy"</formula>
    </cfRule>
    <cfRule type="expression" dxfId="22915" priority="185">
      <formula>$F34="En curso"</formula>
    </cfRule>
    <cfRule type="expression" dxfId="22914" priority="186">
      <formula>$F34="Completada"</formula>
    </cfRule>
    <cfRule type="expression" dxfId="22913" priority="187">
      <formula>(#REF!=0)*(#REF!&lt;&gt;"")*(LEN(#REF!)=0)*(($F34="")+($F34="En curso"))</formula>
    </cfRule>
    <cfRule type="expression" dxfId="22912" priority="188">
      <formula>(#REF!&lt;0)*(LEN(#REF!)=0)*(($F34="")+($F34="En curso"))</formula>
    </cfRule>
  </conditionalFormatting>
  <conditionalFormatting sqref="E4">
    <cfRule type="expression" dxfId="22911" priority="155">
      <formula>(#REF!=0)*(#REF!&lt;&gt;"")*(LEN(#REF!)=0)*((#REF!="")+(#REF!="En curso"))</formula>
    </cfRule>
    <cfRule type="expression" dxfId="22910" priority="156">
      <formula>(#REF!&lt;0)*(LEN(#REF!)=0)*((#REF!="")+(#REF!="En curso"))</formula>
    </cfRule>
  </conditionalFormatting>
  <conditionalFormatting sqref="E5:E6">
    <cfRule type="expression" dxfId="22909" priority="171">
      <formula>(#REF!=0)*(#REF!&lt;&gt;"")*(LEN(#REF!)=0)*(($F5="")+($F5="En curso"))</formula>
    </cfRule>
    <cfRule type="expression" dxfId="22908" priority="172">
      <formula>(#REF!&lt;0)*(LEN(#REF!)=0)*(($F5="")+($F5="En curso"))</formula>
    </cfRule>
  </conditionalFormatting>
  <conditionalFormatting sqref="E5:E6">
    <cfRule type="expression" dxfId="22907" priority="165">
      <formula>$F5="Vencida"</formula>
    </cfRule>
    <cfRule type="expression" dxfId="22906" priority="166">
      <formula>$F5="Cancelada"</formula>
    </cfRule>
    <cfRule type="expression" dxfId="22905" priority="167">
      <formula>$F5="Pausada"</formula>
    </cfRule>
    <cfRule type="expression" dxfId="22904" priority="168">
      <formula>$F5="Para hoy"</formula>
    </cfRule>
    <cfRule type="expression" dxfId="22903" priority="169">
      <formula>$F5="En curso"</formula>
    </cfRule>
    <cfRule type="expression" dxfId="22902" priority="170">
      <formula>$F5="Completada"</formula>
    </cfRule>
  </conditionalFormatting>
  <conditionalFormatting sqref="F4:F5">
    <cfRule type="expression" dxfId="22901" priority="157">
      <formula>(#REF!=0)*(#REF!&lt;&gt;"")*(LEN(#REF!)=0)*(($F4="")+($F4="En curso"))</formula>
    </cfRule>
    <cfRule type="expression" dxfId="22900" priority="158">
      <formula>(#REF!&lt;0)*(LEN(#REF!)=0)*(($F4="")+($F4="En curso"))</formula>
    </cfRule>
  </conditionalFormatting>
  <conditionalFormatting sqref="E4">
    <cfRule type="expression" dxfId="22899" priority="197">
      <formula>$F3="Vencida"</formula>
    </cfRule>
    <cfRule type="expression" dxfId="22898" priority="198">
      <formula>$F3="Cancelada"</formula>
    </cfRule>
    <cfRule type="expression" dxfId="22897" priority="199">
      <formula>$F3="Pausada"</formula>
    </cfRule>
    <cfRule type="expression" dxfId="22896" priority="200">
      <formula>$F3="Para hoy"</formula>
    </cfRule>
    <cfRule type="expression" dxfId="22895" priority="201">
      <formula>$F3="En curso"</formula>
    </cfRule>
    <cfRule type="expression" dxfId="22894" priority="202">
      <formula>$F3="Completada"</formula>
    </cfRule>
  </conditionalFormatting>
  <conditionalFormatting sqref="C7">
    <cfRule type="expression" dxfId="22893" priority="97">
      <formula>$F4="Vencida"</formula>
    </cfRule>
    <cfRule type="expression" dxfId="22892" priority="98">
      <formula>$F4="Cancelada"</formula>
    </cfRule>
    <cfRule type="expression" dxfId="22891" priority="99">
      <formula>$F4="Pausada"</formula>
    </cfRule>
    <cfRule type="expression" dxfId="22890" priority="100">
      <formula>$F4="Para hoy"</formula>
    </cfRule>
    <cfRule type="expression" dxfId="22889" priority="101">
      <formula>$F4="En curso"</formula>
    </cfRule>
    <cfRule type="expression" dxfId="22888" priority="102">
      <formula>$F4="Completada"</formula>
    </cfRule>
    <cfRule type="expression" dxfId="22887" priority="103">
      <formula>(#REF!=0)*(#REF!&lt;&gt;"")*(LEN(#REF!)=0)*(($F4="")+($F4="En curso"))</formula>
    </cfRule>
    <cfRule type="expression" dxfId="22886" priority="104">
      <formula>(#REF!&lt;0)*(LEN(#REF!)=0)*(($F4="")+($F4="En curso"))</formula>
    </cfRule>
  </conditionalFormatting>
  <conditionalFormatting sqref="D7">
    <cfRule type="expression" dxfId="22885" priority="49">
      <formula>$F33="Vencida"</formula>
    </cfRule>
    <cfRule type="expression" dxfId="22884" priority="50">
      <formula>$F33="Cancelada"</formula>
    </cfRule>
    <cfRule type="expression" dxfId="22883" priority="51">
      <formula>$F33="Pausada"</formula>
    </cfRule>
    <cfRule type="expression" dxfId="22882" priority="52">
      <formula>$F33="Para hoy"</formula>
    </cfRule>
    <cfRule type="expression" dxfId="22881" priority="53">
      <formula>$F33="En curso"</formula>
    </cfRule>
    <cfRule type="expression" dxfId="22880" priority="54">
      <formula>$F33="Completada"</formula>
    </cfRule>
    <cfRule type="expression" dxfId="22879" priority="55">
      <formula>(#REF!=0)*(#REF!&lt;&gt;"")*(LEN(#REF!)=0)*(($F33="")+($F33="En curso"))</formula>
    </cfRule>
    <cfRule type="expression" dxfId="22878" priority="56">
      <formula>(#REF!&lt;0)*(LEN(#REF!)=0)*(($F33="")+($F33="En curso"))</formula>
    </cfRule>
    <cfRule type="expression" dxfId="22877" priority="57">
      <formula>$F33="Vencida"</formula>
    </cfRule>
    <cfRule type="expression" dxfId="22876" priority="58">
      <formula>$F33="Cancelada"</formula>
    </cfRule>
    <cfRule type="expression" dxfId="22875" priority="59">
      <formula>$F33="Pausada"</formula>
    </cfRule>
    <cfRule type="expression" dxfId="22874" priority="60">
      <formula>$F33="Para hoy"</formula>
    </cfRule>
    <cfRule type="expression" dxfId="22873" priority="61">
      <formula>$F33="En curso"</formula>
    </cfRule>
    <cfRule type="expression" dxfId="22872" priority="62">
      <formula>$F33="Completada"</formula>
    </cfRule>
    <cfRule type="expression" dxfId="22871" priority="63">
      <formula>(#REF!=0)*(#REF!&lt;&gt;"")*(LEN(#REF!)=0)*(($F33="")+($F33="En curso"))</formula>
    </cfRule>
    <cfRule type="expression" dxfId="22870" priority="64">
      <formula>(#REF!&lt;0)*(LEN(#REF!)=0)*(($F33="")+($F33="En curso"))</formula>
    </cfRule>
  </conditionalFormatting>
  <conditionalFormatting sqref="D7">
    <cfRule type="expression" dxfId="22869" priority="65">
      <formula>$F41="Vencida"</formula>
    </cfRule>
    <cfRule type="expression" dxfId="22868" priority="66">
      <formula>$F41="Cancelada"</formula>
    </cfRule>
    <cfRule type="expression" dxfId="22867" priority="67">
      <formula>$F41="Pausada"</formula>
    </cfRule>
    <cfRule type="expression" dxfId="22866" priority="68">
      <formula>$F41="Para hoy"</formula>
    </cfRule>
    <cfRule type="expression" dxfId="22865" priority="69">
      <formula>$F41="En curso"</formula>
    </cfRule>
    <cfRule type="expression" dxfId="22864" priority="70">
      <formula>$F41="Completada"</formula>
    </cfRule>
    <cfRule type="expression" dxfId="22863" priority="71">
      <formula>(#REF!=0)*(#REF!&lt;&gt;"")*(LEN(#REF!)=0)*(($F41="")+($F41="En curso"))</formula>
    </cfRule>
    <cfRule type="expression" dxfId="22862" priority="72">
      <formula>(#REF!&lt;0)*(LEN(#REF!)=0)*(($F41="")+($F41="En curso"))</formula>
    </cfRule>
    <cfRule type="expression" dxfId="22861" priority="81">
      <formula>$F37="Vencida"</formula>
    </cfRule>
    <cfRule type="expression" dxfId="22860" priority="82">
      <formula>$F37="Cancelada"</formula>
    </cfRule>
    <cfRule type="expression" dxfId="22859" priority="83">
      <formula>$F37="Pausada"</formula>
    </cfRule>
    <cfRule type="expression" dxfId="22858" priority="84">
      <formula>$F37="Para hoy"</formula>
    </cfRule>
    <cfRule type="expression" dxfId="22857" priority="85">
      <formula>$F37="En curso"</formula>
    </cfRule>
    <cfRule type="expression" dxfId="22856" priority="86">
      <formula>$F37="Completada"</formula>
    </cfRule>
    <cfRule type="expression" dxfId="22855" priority="87">
      <formula>(#REF!=0)*(#REF!&lt;&gt;"")*(LEN(#REF!)=0)*(($F37="")+($F37="En curso"))</formula>
    </cfRule>
    <cfRule type="expression" dxfId="22854" priority="88">
      <formula>(#REF!&lt;0)*(LEN(#REF!)=0)*(($F37="")+($F37="En curso"))</formula>
    </cfRule>
  </conditionalFormatting>
  <conditionalFormatting sqref="E7">
    <cfRule type="expression" dxfId="22853" priority="105">
      <formula>$F3="Vencida"</formula>
    </cfRule>
    <cfRule type="expression" dxfId="22852" priority="106">
      <formula>$F3="Cancelada"</formula>
    </cfRule>
    <cfRule type="expression" dxfId="22851" priority="107">
      <formula>$F3="Pausada"</formula>
    </cfRule>
    <cfRule type="expression" dxfId="22850" priority="108">
      <formula>$F3="Para hoy"</formula>
    </cfRule>
    <cfRule type="expression" dxfId="22849" priority="109">
      <formula>$F3="En curso"</formula>
    </cfRule>
    <cfRule type="expression" dxfId="22848" priority="110">
      <formula>$F3="Completada"</formula>
    </cfRule>
    <cfRule type="expression" dxfId="22847" priority="111">
      <formula>(#REF!=0)*(#REF!&lt;&gt;"")*(LEN(#REF!)=0)*(($F3="")+($F3="En curso"))</formula>
    </cfRule>
    <cfRule type="expression" dxfId="22846" priority="112">
      <formula>(#REF!&lt;0)*(LEN(#REF!)=0)*(($F3="")+($F3="En curso"))</formula>
    </cfRule>
    <cfRule type="expression" dxfId="22845" priority="113">
      <formula>$F4="Vencida"</formula>
    </cfRule>
    <cfRule type="expression" dxfId="22844" priority="114">
      <formula>$F4="Cancelada"</formula>
    </cfRule>
    <cfRule type="expression" dxfId="22843" priority="115">
      <formula>$F4="Pausada"</formula>
    </cfRule>
    <cfRule type="expression" dxfId="22842" priority="116">
      <formula>$F4="Para hoy"</formula>
    </cfRule>
    <cfRule type="expression" dxfId="22841" priority="117">
      <formula>$F4="En curso"</formula>
    </cfRule>
    <cfRule type="expression" dxfId="22840" priority="118">
      <formula>$F4="Completada"</formula>
    </cfRule>
    <cfRule type="expression" dxfId="22839" priority="119">
      <formula>(#REF!=0)*(#REF!&lt;&gt;"")*(LEN(#REF!)=0)*(($F4="")+($F4="En curso"))</formula>
    </cfRule>
    <cfRule type="expression" dxfId="22838" priority="120">
      <formula>(#REF!&lt;0)*(LEN(#REF!)=0)*(($F4="")+($F4="En curso"))</formula>
    </cfRule>
  </conditionalFormatting>
  <conditionalFormatting sqref="E7">
    <cfRule type="expression" dxfId="22837" priority="73">
      <formula>$F4="Vencida"</formula>
    </cfRule>
    <cfRule type="expression" dxfId="22836" priority="74">
      <formula>$F4="Cancelada"</formula>
    </cfRule>
    <cfRule type="expression" dxfId="22835" priority="75">
      <formula>$F4="Pausada"</formula>
    </cfRule>
    <cfRule type="expression" dxfId="22834" priority="76">
      <formula>$F4="Para hoy"</formula>
    </cfRule>
    <cfRule type="expression" dxfId="22833" priority="77">
      <formula>$F4="En curso"</formula>
    </cfRule>
    <cfRule type="expression" dxfId="22832" priority="78">
      <formula>$F4="Completada"</formula>
    </cfRule>
    <cfRule type="expression" dxfId="22831" priority="79">
      <formula>(#REF!=0)*(#REF!&lt;&gt;"")*(LEN(#REF!)=0)*(($F4="")+($F4="En curso"))</formula>
    </cfRule>
    <cfRule type="expression" dxfId="22830" priority="80">
      <formula>(#REF!&lt;0)*(LEN(#REF!)=0)*(($F4="")+($F4="En curso"))</formula>
    </cfRule>
    <cfRule type="expression" dxfId="22829" priority="89">
      <formula>$F4="Vencida"</formula>
    </cfRule>
    <cfRule type="expression" dxfId="22828" priority="90">
      <formula>$F4="Cancelada"</formula>
    </cfRule>
    <cfRule type="expression" dxfId="22827" priority="91">
      <formula>$F4="Pausada"</formula>
    </cfRule>
    <cfRule type="expression" dxfId="22826" priority="92">
      <formula>$F4="Para hoy"</formula>
    </cfRule>
    <cfRule type="expression" dxfId="22825" priority="93">
      <formula>$F4="En curso"</formula>
    </cfRule>
    <cfRule type="expression" dxfId="22824" priority="94">
      <formula>$F4="Completada"</formula>
    </cfRule>
    <cfRule type="expression" dxfId="22823" priority="95">
      <formula>(#REF!=0)*(#REF!&lt;&gt;"")*(LEN(#REF!)=0)*(($F4="")+($F4="En curso"))</formula>
    </cfRule>
    <cfRule type="expression" dxfId="22822" priority="96">
      <formula>(#REF!&lt;0)*(LEN(#REF!)=0)*(($F4="")+($F4="En curso"))</formula>
    </cfRule>
  </conditionalFormatting>
  <conditionalFormatting sqref="G7">
    <cfRule type="expression" dxfId="22821" priority="121">
      <formula>#REF!="Vencida"</formula>
    </cfRule>
    <cfRule type="expression" dxfId="22820" priority="122">
      <formula>#REF!="Cancelada"</formula>
    </cfRule>
    <cfRule type="expression" dxfId="22819" priority="123">
      <formula>#REF!="Pausada"</formula>
    </cfRule>
    <cfRule type="expression" dxfId="22818" priority="124">
      <formula>#REF!="Para hoy"</formula>
    </cfRule>
    <cfRule type="expression" dxfId="22817" priority="125">
      <formula>#REF!="En curso"</formula>
    </cfRule>
    <cfRule type="expression" dxfId="22816" priority="126">
      <formula>#REF!="Completada"</formula>
    </cfRule>
    <cfRule type="expression" dxfId="22815" priority="127">
      <formula>(#REF!=0)*(#REF!&lt;&gt;"")*(LEN(#REF!)=0)*((#REF!="")+(#REF!="En curso"))</formula>
    </cfRule>
    <cfRule type="expression" dxfId="22814" priority="128">
      <formula>(#REF!&lt;0)*(LEN(#REF!)=0)*((#REF!="")+(#REF!="En curso"))</formula>
    </cfRule>
  </conditionalFormatting>
  <conditionalFormatting sqref="D10:D13">
    <cfRule type="expression" dxfId="22813" priority="1">
      <formula>$F39="Vencida"</formula>
    </cfRule>
    <cfRule type="expression" dxfId="22812" priority="2">
      <formula>$F39="Cancelada"</formula>
    </cfRule>
    <cfRule type="expression" dxfId="22811" priority="3">
      <formula>$F39="Pausada"</formula>
    </cfRule>
    <cfRule type="expression" dxfId="22810" priority="4">
      <formula>$F39="Para hoy"</formula>
    </cfRule>
    <cfRule type="expression" dxfId="22809" priority="5">
      <formula>$F39="En curso"</formula>
    </cfRule>
    <cfRule type="expression" dxfId="22808" priority="6">
      <formula>$F39="Completada"</formula>
    </cfRule>
    <cfRule type="expression" dxfId="22807" priority="7">
      <formula>(#REF!=0)*(#REF!&lt;&gt;"")*(LEN(#REF!)=0)*(($F39="")+($F39="En curso"))</formula>
    </cfRule>
    <cfRule type="expression" dxfId="22806" priority="8">
      <formula>(#REF!&lt;0)*(LEN(#REF!)=0)*(($F39="")+($F39="En curso"))</formula>
    </cfRule>
    <cfRule type="expression" dxfId="22805" priority="9">
      <formula>$F35="Vencida"</formula>
    </cfRule>
    <cfRule type="expression" dxfId="22804" priority="10">
      <formula>$F35="Cancelada"</formula>
    </cfRule>
    <cfRule type="expression" dxfId="22803" priority="11">
      <formula>$F35="Pausada"</formula>
    </cfRule>
    <cfRule type="expression" dxfId="22802" priority="12">
      <formula>$F35="Para hoy"</formula>
    </cfRule>
    <cfRule type="expression" dxfId="22801" priority="13">
      <formula>$F35="En curso"</formula>
    </cfRule>
    <cfRule type="expression" dxfId="22800" priority="14">
      <formula>$F35="Completada"</formula>
    </cfRule>
    <cfRule type="expression" dxfId="22799" priority="15">
      <formula>(#REF!=0)*(#REF!&lt;&gt;"")*(LEN(#REF!)=0)*(($F35="")+($F35="En curso"))</formula>
    </cfRule>
    <cfRule type="expression" dxfId="22798" priority="16">
      <formula>(#REF!&lt;0)*(LEN(#REF!)=0)*(($F35="")+($F35="En curso"))</formula>
    </cfRule>
  </conditionalFormatting>
  <conditionalFormatting sqref="G8:G13">
    <cfRule type="expression" dxfId="22797" priority="41">
      <formula>#REF!="Vencida"</formula>
    </cfRule>
    <cfRule type="expression" dxfId="22796" priority="42">
      <formula>#REF!="Cancelada"</formula>
    </cfRule>
    <cfRule type="expression" dxfId="22795" priority="43">
      <formula>#REF!="Pausada"</formula>
    </cfRule>
    <cfRule type="expression" dxfId="22794" priority="44">
      <formula>#REF!="Para hoy"</formula>
    </cfRule>
    <cfRule type="expression" dxfId="22793" priority="45">
      <formula>#REF!="En curso"</formula>
    </cfRule>
    <cfRule type="expression" dxfId="22792" priority="46">
      <formula>#REF!="Completada"</formula>
    </cfRule>
    <cfRule type="expression" dxfId="22791" priority="47">
      <formula>(#REF!=0)*(#REF!&lt;&gt;"")*(LEN(#REF!)=0)*((#REF!="")+(#REF!="En curso"))</formula>
    </cfRule>
    <cfRule type="expression" dxfId="22790" priority="48">
      <formula>(#REF!&lt;0)*(LEN(#REF!)=0)*((#REF!="")+(#REF!="En curso"))</formula>
    </cfRule>
  </conditionalFormatting>
  <conditionalFormatting sqref="C10:C13">
    <cfRule type="expression" dxfId="22789" priority="7357">
      <formula>$F2="Vencida"</formula>
    </cfRule>
    <cfRule type="expression" dxfId="22788" priority="7358">
      <formula>$F2="Cancelada"</formula>
    </cfRule>
    <cfRule type="expression" dxfId="22787" priority="7359">
      <formula>$F2="Pausada"</formula>
    </cfRule>
    <cfRule type="expression" dxfId="22786" priority="7360">
      <formula>$F2="Para hoy"</formula>
    </cfRule>
    <cfRule type="expression" dxfId="22785" priority="7361">
      <formula>$F2="En curso"</formula>
    </cfRule>
    <cfRule type="expression" dxfId="22784" priority="7362">
      <formula>$F2="Completada"</formula>
    </cfRule>
    <cfRule type="expression" dxfId="22783" priority="7363">
      <formula>(#REF!=0)*(#REF!&lt;&gt;"")*(LEN(#REF!)=0)*(($F2="")+($F2="En curso"))</formula>
    </cfRule>
    <cfRule type="expression" dxfId="22782" priority="7364">
      <formula>(#REF!&lt;0)*(LEN(#REF!)=0)*(($F2="")+($F2="En curso"))</formula>
    </cfRule>
  </conditionalFormatting>
  <conditionalFormatting sqref="D8:D9">
    <cfRule type="expression" dxfId="22781" priority="7365">
      <formula>$F38="Vencida"</formula>
    </cfRule>
    <cfRule type="expression" dxfId="22780" priority="7366">
      <formula>$F38="Cancelada"</formula>
    </cfRule>
    <cfRule type="expression" dxfId="22779" priority="7367">
      <formula>$F38="Pausada"</formula>
    </cfRule>
    <cfRule type="expression" dxfId="22778" priority="7368">
      <formula>$F38="Para hoy"</formula>
    </cfRule>
    <cfRule type="expression" dxfId="22777" priority="7369">
      <formula>$F38="En curso"</formula>
    </cfRule>
    <cfRule type="expression" dxfId="22776" priority="7370">
      <formula>$F38="Completada"</formula>
    </cfRule>
    <cfRule type="expression" dxfId="22775" priority="7371">
      <formula>(#REF!=0)*(#REF!&lt;&gt;"")*(LEN(#REF!)=0)*(($F38="")+($F38="En curso"))</formula>
    </cfRule>
    <cfRule type="expression" dxfId="22774" priority="7372">
      <formula>(#REF!&lt;0)*(LEN(#REF!)=0)*(($F38="")+($F38="En curso"))</formula>
    </cfRule>
    <cfRule type="expression" dxfId="22773" priority="7373">
      <formula>$F34="Vencida"</formula>
    </cfRule>
    <cfRule type="expression" dxfId="22772" priority="7374">
      <formula>$F34="Cancelada"</formula>
    </cfRule>
    <cfRule type="expression" dxfId="22771" priority="7375">
      <formula>$F34="Pausada"</formula>
    </cfRule>
    <cfRule type="expression" dxfId="22770" priority="7376">
      <formula>$F34="Para hoy"</formula>
    </cfRule>
    <cfRule type="expression" dxfId="22769" priority="7377">
      <formula>$F34="En curso"</formula>
    </cfRule>
    <cfRule type="expression" dxfId="22768" priority="7378">
      <formula>$F34="Completada"</formula>
    </cfRule>
    <cfRule type="expression" dxfId="22767" priority="7379">
      <formula>(#REF!=0)*(#REF!&lt;&gt;"")*(LEN(#REF!)=0)*(($F34="")+($F34="En curso"))</formula>
    </cfRule>
    <cfRule type="expression" dxfId="22766" priority="7380">
      <formula>(#REF!&lt;0)*(LEN(#REF!)=0)*(($F34="")+($F34="En curso"))</formula>
    </cfRule>
  </conditionalFormatting>
  <conditionalFormatting sqref="E10:E13">
    <cfRule type="expression" dxfId="22765" priority="7413">
      <formula>$F2="Vencida"</formula>
    </cfRule>
    <cfRule type="expression" dxfId="22764" priority="7414">
      <formula>$F2="Cancelada"</formula>
    </cfRule>
    <cfRule type="expression" dxfId="22763" priority="7415">
      <formula>$F2="Pausada"</formula>
    </cfRule>
    <cfRule type="expression" dxfId="22762" priority="7416">
      <formula>$F2="Para hoy"</formula>
    </cfRule>
    <cfRule type="expression" dxfId="22761" priority="7417">
      <formula>$F2="En curso"</formula>
    </cfRule>
    <cfRule type="expression" dxfId="22760" priority="7418">
      <formula>$F2="Completada"</formula>
    </cfRule>
    <cfRule type="expression" dxfId="22759" priority="7419">
      <formula>(#REF!=0)*(#REF!&lt;&gt;"")*(LEN(#REF!)=0)*(($F2="")+($F2="En curso"))</formula>
    </cfRule>
    <cfRule type="expression" dxfId="22758" priority="7420">
      <formula>(#REF!&lt;0)*(LEN(#REF!)=0)*(($F2="")+($F2="En curso"))</formula>
    </cfRule>
    <cfRule type="expression" dxfId="22757" priority="7421">
      <formula>$F2="Vencida"</formula>
    </cfRule>
    <cfRule type="expression" dxfId="22756" priority="7422">
      <formula>$F2="Cancelada"</formula>
    </cfRule>
    <cfRule type="expression" dxfId="22755" priority="7423">
      <formula>$F2="Pausada"</formula>
    </cfRule>
    <cfRule type="expression" dxfId="22754" priority="7424">
      <formula>$F2="Para hoy"</formula>
    </cfRule>
    <cfRule type="expression" dxfId="22753" priority="7425">
      <formula>$F2="En curso"</formula>
    </cfRule>
    <cfRule type="expression" dxfId="22752" priority="7426">
      <formula>$F2="Completada"</formula>
    </cfRule>
    <cfRule type="expression" dxfId="22751" priority="7427">
      <formula>(#REF!=0)*(#REF!&lt;&gt;"")*(LEN(#REF!)=0)*(($F2="")+($F2="En curso"))</formula>
    </cfRule>
    <cfRule type="expression" dxfId="22750" priority="7428">
      <formula>(#REF!&lt;0)*(LEN(#REF!)=0)*(($F2="")+($F2="En curso"))</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8 B41:B42 B31:B39 B50:B51 B21 B28 B4 B7:B10" xr:uid="{494C82E0-7B90-4155-B372-EE333530367A}">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32 F34:F41 F19:F22 F52 F30 F28 F4:F5 F11:F14" xr:uid="{28A8B474-7A0D-47C5-84CF-D733B4892319}">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2:E56 E21:E23 E48:E49 E15 E31:E40 E19 E28 E4:E13" xr:uid="{A039D6D9-D1E5-4E4A-B725-2219DD44ED87}"/>
    <dataValidation type="list" errorStyle="warning" allowBlank="1" showInputMessage="1" showErrorMessage="1" error="Seleccione un estado de la lista. Seleccione CANCELAR, presione ALT+FLECHA ABAJO para mostrar las opciones y, después, FLECHA ABAJO y ENTRAR para realizar la selección." sqref="F53:F55 F33 F23 F31 F48:F51 F6:F10" xr:uid="{329B2F0E-6805-4B9E-8461-ED1701C776D9}">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2:C55 C19:C23 C48:C49 C30:C40 C28 C4:C14" xr:uid="{FD2A891D-7B37-4992-9B13-F9DC3225E56B}">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0 B52:B56 B22:B23 B30 B49 B19:B20 B5:B6" xr:uid="{480C724C-BCBD-4DF7-AD39-A97874B8EA45}">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7:E17 B26:E26 B46:E46" xr:uid="{0B99DED3-9199-4309-8DA8-ACA5DA6A575E}"/>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7 A26 A46" xr:uid="{0BC8DCF3-787A-4DDF-A561-83FAA82C52AA}"/>
    <dataValidation allowBlank="1" showInputMessage="1" showErrorMessage="1" prompt="Seleccione el estado en esta columna, debajo de este encabezado. Presione ALT+FLECHA ABAJO para mostrar las opciones y, después, FLECHA ABAJO y ENTRAR para realizar la selección." sqref="F3 F33 F18 F23 F31 F47:F51 F53:F55 F27 F6:F10" xr:uid="{4F7131EE-0AF8-4801-AA9E-399929CD75EB}"/>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8:E18 B27:E27 B47:E47 C53:D55 D53:D56 C22:D23 C33 C5:D6" xr:uid="{48DD9B45-6A02-4E87-B00B-AD61F689B443}"/>
    <dataValidation allowBlank="1" showInputMessage="1" showErrorMessage="1" prompt="Escriba las notas en esta columna, debajo de este encabezado." sqref="G31:G40 G53:G55 G18 G27:G28 G47:G51 G20:G23 G3:G10" xr:uid="{B7840B1A-D0EC-430F-8866-BD2AA9FB5DAC}"/>
  </dataValidations>
  <printOptions horizontalCentered="1"/>
  <pageMargins left="0.7" right="0.7" top="0.75" bottom="0.75" header="0.3" footer="0.3"/>
  <pageSetup paperSize="9" fitToHeight="0" orientation="portrait" r:id="rId1"/>
  <headerFooter differentFirst="1">
    <oddFooter>Page &amp;P of &amp;N</oddFooter>
  </headerFooter>
  <drawing r:id="rId2"/>
  <legacyDrawing r:id="rId3"/>
  <tableParts count="4">
    <tablePart r:id="rId4"/>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0903-B313-439A-9B5C-D3D7EF6C93FD}">
  <sheetPr>
    <tabColor theme="4"/>
    <pageSetUpPr autoPageBreaks="0" fitToPage="1"/>
  </sheetPr>
  <dimension ref="A1:Q72"/>
  <sheetViews>
    <sheetView showGridLines="0" topLeftCell="C7" zoomScale="90" zoomScaleNormal="90" workbookViewId="0">
      <selection activeCell="D20" sqref="D20"/>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302</v>
      </c>
      <c r="C1" s="430"/>
      <c r="D1" s="430"/>
      <c r="E1" s="430"/>
      <c r="F1" s="425"/>
      <c r="G1" s="425"/>
      <c r="H1" s="425"/>
      <c r="I1" s="425"/>
      <c r="J1" s="425"/>
      <c r="K1" s="425"/>
      <c r="L1" s="425"/>
      <c r="M1" s="425"/>
      <c r="N1" s="425"/>
      <c r="O1" s="425"/>
      <c r="P1" s="425"/>
      <c r="Q1" s="425"/>
    </row>
    <row r="2" spans="1:17" s="14" customFormat="1" ht="34.5">
      <c r="A2" s="12"/>
      <c r="B2" s="431" t="s">
        <v>303</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9" customFormat="1" ht="23.45" customHeight="1">
      <c r="A4" s="167"/>
      <c r="B4" s="168"/>
      <c r="C4" s="43"/>
      <c r="D4" s="44" t="s">
        <v>304</v>
      </c>
      <c r="E4" s="43">
        <v>2.5</v>
      </c>
      <c r="F4" s="44"/>
      <c r="G4" s="50"/>
      <c r="H4" s="167"/>
      <c r="I4" s="44"/>
      <c r="J4" s="167"/>
      <c r="K4" s="167"/>
      <c r="L4" s="167"/>
      <c r="M4" s="167"/>
      <c r="N4" s="167"/>
      <c r="O4" s="167"/>
      <c r="P4" s="167"/>
      <c r="Q4" s="167"/>
    </row>
    <row r="5" spans="1:17" s="169" customFormat="1">
      <c r="A5" s="167"/>
      <c r="B5" s="168"/>
      <c r="C5" s="43"/>
      <c r="D5" s="44" t="s">
        <v>305</v>
      </c>
      <c r="E5" s="43">
        <v>12</v>
      </c>
      <c r="F5" s="44"/>
      <c r="G5" s="50"/>
      <c r="H5" s="167"/>
      <c r="I5" s="44"/>
      <c r="J5" s="167"/>
      <c r="K5" s="167"/>
      <c r="L5" s="167"/>
      <c r="M5" s="167"/>
      <c r="N5" s="167"/>
      <c r="O5" s="167"/>
      <c r="P5" s="167"/>
      <c r="Q5" s="167"/>
    </row>
    <row r="6" spans="1:17" s="169" customFormat="1" ht="30" customHeight="1">
      <c r="A6" s="167"/>
      <c r="B6" s="168"/>
      <c r="C6" s="43"/>
      <c r="D6" s="44" t="s">
        <v>306</v>
      </c>
      <c r="E6" s="43">
        <v>7</v>
      </c>
      <c r="F6" s="44"/>
      <c r="G6" s="50"/>
      <c r="H6" s="167"/>
      <c r="I6" s="44"/>
      <c r="J6" s="167"/>
      <c r="K6" s="167"/>
      <c r="L6" s="167"/>
      <c r="M6" s="167"/>
      <c r="N6" s="167"/>
      <c r="O6" s="167"/>
      <c r="P6" s="167"/>
      <c r="Q6" s="167"/>
    </row>
    <row r="7" spans="1:17" s="169" customFormat="1">
      <c r="A7" s="167"/>
      <c r="B7" s="168"/>
      <c r="C7" s="43"/>
      <c r="D7" s="44" t="s">
        <v>292</v>
      </c>
      <c r="E7" s="176">
        <v>5</v>
      </c>
      <c r="F7" s="44"/>
      <c r="G7" s="50"/>
      <c r="H7" s="167"/>
      <c r="I7" s="167"/>
      <c r="J7" s="167"/>
      <c r="K7" s="167"/>
      <c r="L7" s="167"/>
      <c r="M7" s="167"/>
      <c r="N7" s="167"/>
      <c r="O7" s="167"/>
      <c r="P7" s="167"/>
      <c r="Q7" s="167"/>
    </row>
    <row r="8" spans="1:17" s="169" customFormat="1" ht="17.649999999999999" customHeight="1">
      <c r="A8" s="167"/>
      <c r="B8" s="168"/>
      <c r="C8" s="43"/>
      <c r="D8" s="44" t="s">
        <v>307</v>
      </c>
      <c r="E8" s="176">
        <v>7</v>
      </c>
      <c r="F8" s="44"/>
      <c r="G8" s="50"/>
      <c r="H8" s="167"/>
      <c r="I8" s="167"/>
      <c r="J8" s="167"/>
      <c r="K8" s="167"/>
      <c r="L8" s="167"/>
      <c r="M8" s="167"/>
      <c r="N8" s="167"/>
      <c r="O8" s="167"/>
      <c r="P8" s="167"/>
      <c r="Q8" s="167"/>
    </row>
    <row r="9" spans="1:17" ht="17.649999999999999" customHeight="1">
      <c r="A9" s="25"/>
      <c r="B9" s="16"/>
      <c r="C9" s="10"/>
      <c r="D9" t="s">
        <v>293</v>
      </c>
      <c r="E9" s="10"/>
      <c r="F9">
        <f>Lista101418222630343842465054[[#This Row],[Estimación]]/10</f>
        <v>0</v>
      </c>
      <c r="G9" s="17"/>
      <c r="H9" s="25"/>
      <c r="I9" s="25"/>
      <c r="J9" s="25"/>
      <c r="K9" s="25"/>
      <c r="L9" s="25"/>
      <c r="M9" s="25"/>
      <c r="N9" s="25"/>
      <c r="O9" s="25"/>
      <c r="P9" s="25"/>
      <c r="Q9" s="25"/>
    </row>
    <row r="10" spans="1:17" s="95" customFormat="1" ht="17.649999999999999" customHeight="1">
      <c r="A10" s="72"/>
      <c r="B10" s="58"/>
      <c r="C10" s="54"/>
      <c r="D10" s="55" t="s">
        <v>308</v>
      </c>
      <c r="E10" s="54">
        <v>9</v>
      </c>
      <c r="F10" s="55"/>
      <c r="G10" s="57"/>
      <c r="H10" s="72"/>
      <c r="I10" s="72"/>
      <c r="J10" s="72"/>
      <c r="K10" s="72"/>
      <c r="L10" s="72"/>
      <c r="M10" s="72"/>
      <c r="N10" s="72"/>
      <c r="O10" s="72"/>
      <c r="P10" s="72"/>
      <c r="Q10" s="72"/>
    </row>
    <row r="11" spans="1:17" s="169" customFormat="1" ht="17.649999999999999" customHeight="1">
      <c r="A11" s="167"/>
      <c r="B11" s="168"/>
      <c r="C11" s="43"/>
      <c r="D11" s="44" t="s">
        <v>309</v>
      </c>
      <c r="E11" s="43">
        <v>4</v>
      </c>
      <c r="F11" s="44"/>
      <c r="G11" s="50"/>
      <c r="H11" s="167"/>
      <c r="I11" s="167"/>
      <c r="J11" s="167"/>
      <c r="K11" s="167"/>
      <c r="L11" s="167"/>
      <c r="M11" s="167"/>
      <c r="N11" s="167"/>
      <c r="O11" s="167"/>
      <c r="P11" s="167"/>
      <c r="Q11" s="167"/>
    </row>
    <row r="12" spans="1:17" s="169" customFormat="1" ht="17.649999999999999" customHeight="1">
      <c r="A12" s="167"/>
      <c r="B12" s="168"/>
      <c r="C12" s="43"/>
      <c r="D12" s="44" t="s">
        <v>310</v>
      </c>
      <c r="E12" s="43">
        <v>4</v>
      </c>
      <c r="F12" s="44"/>
      <c r="G12" s="50"/>
      <c r="H12" s="167"/>
      <c r="I12" s="167"/>
      <c r="J12" s="167"/>
      <c r="K12" s="167"/>
      <c r="L12" s="167"/>
      <c r="M12" s="167"/>
      <c r="N12" s="167"/>
      <c r="O12" s="167"/>
      <c r="P12" s="167"/>
      <c r="Q12" s="167"/>
    </row>
    <row r="13" spans="1:17" s="169" customFormat="1" ht="17.649999999999999" customHeight="1">
      <c r="A13" s="167"/>
      <c r="B13" s="168"/>
      <c r="C13" s="43"/>
      <c r="D13" s="44" t="s">
        <v>311</v>
      </c>
      <c r="E13" s="43">
        <v>3.5</v>
      </c>
      <c r="F13" s="44"/>
      <c r="G13" s="50"/>
      <c r="H13" s="167"/>
      <c r="I13" s="167"/>
      <c r="J13" s="167"/>
      <c r="K13" s="167"/>
      <c r="L13" s="167"/>
      <c r="M13" s="167"/>
      <c r="N13" s="167"/>
      <c r="O13" s="167"/>
      <c r="P13" s="167"/>
      <c r="Q13" s="167"/>
    </row>
    <row r="14" spans="1:17" s="169" customFormat="1">
      <c r="A14" s="167"/>
      <c r="B14" s="167"/>
      <c r="C14" s="181"/>
      <c r="D14" s="44" t="s">
        <v>312</v>
      </c>
      <c r="E14" s="199">
        <v>4</v>
      </c>
      <c r="F14" s="44"/>
      <c r="G14" s="167"/>
      <c r="H14" s="167"/>
      <c r="I14" s="167"/>
      <c r="J14" s="167"/>
      <c r="K14" s="167"/>
      <c r="L14" s="167"/>
      <c r="M14" s="167"/>
      <c r="N14" s="167"/>
      <c r="O14" s="167"/>
      <c r="P14" s="167"/>
      <c r="Q14" s="167"/>
    </row>
    <row r="15" spans="1:17">
      <c r="A15" s="25"/>
      <c r="B15" s="25"/>
      <c r="C15" s="25"/>
      <c r="D15"/>
      <c r="E15" s="15">
        <f>SUM(E4:E14)</f>
        <v>58</v>
      </c>
      <c r="F15"/>
      <c r="G15" s="25"/>
      <c r="H15" s="25"/>
      <c r="I15" s="25"/>
      <c r="J15" s="25"/>
      <c r="K15" s="25"/>
      <c r="L15" s="25"/>
      <c r="M15" s="25"/>
      <c r="N15" s="25"/>
      <c r="O15" s="25"/>
      <c r="P15" s="25"/>
      <c r="Q15" s="25"/>
    </row>
    <row r="16" spans="1:17">
      <c r="A16" s="25"/>
      <c r="B16" s="16"/>
      <c r="C16"/>
      <c r="D16" s="197"/>
      <c r="E16" s="152"/>
      <c r="F16"/>
      <c r="G16" s="17"/>
      <c r="H16" s="25"/>
      <c r="I16" s="25"/>
      <c r="J16" s="25"/>
      <c r="K16" s="25"/>
      <c r="L16" s="25"/>
      <c r="M16" s="25"/>
      <c r="N16" s="25"/>
      <c r="O16" s="25"/>
      <c r="P16" s="25"/>
      <c r="Q16" s="25"/>
    </row>
    <row r="17" spans="1:17" s="14" customFormat="1" ht="34.5">
      <c r="A17" s="12"/>
      <c r="B17" s="431" t="s">
        <v>313</v>
      </c>
      <c r="C17" s="431"/>
      <c r="D17" s="431"/>
      <c r="E17" s="431"/>
      <c r="F17" s="13"/>
      <c r="G17" s="13"/>
      <c r="H17" s="13"/>
      <c r="I17" s="13"/>
      <c r="J17" s="13"/>
      <c r="K17" s="13"/>
    </row>
    <row r="18" spans="1:17" s="1" customFormat="1">
      <c r="A18" s="23"/>
      <c r="B18" s="148" t="s">
        <v>4</v>
      </c>
      <c r="C18" s="149" t="s">
        <v>5</v>
      </c>
      <c r="D18" s="149" t="s">
        <v>6</v>
      </c>
      <c r="E18" s="149" t="s">
        <v>7</v>
      </c>
      <c r="F18" s="150" t="s">
        <v>8</v>
      </c>
      <c r="G18" s="151" t="s">
        <v>9</v>
      </c>
      <c r="H18" s="23"/>
      <c r="I18" s="23"/>
      <c r="J18" s="23"/>
      <c r="K18" s="23"/>
      <c r="L18" s="23"/>
      <c r="M18" s="23"/>
      <c r="N18" s="23"/>
      <c r="O18" s="23"/>
      <c r="P18" s="23"/>
      <c r="Q18" s="23"/>
    </row>
    <row r="19" spans="1:17" s="44" customFormat="1" ht="25.7" customHeight="1">
      <c r="B19" s="168"/>
      <c r="C19" s="43"/>
      <c r="D19" s="44" t="s">
        <v>314</v>
      </c>
      <c r="E19" s="43">
        <v>9</v>
      </c>
      <c r="G19" s="50"/>
    </row>
    <row r="20" spans="1:17" s="169" customFormat="1">
      <c r="A20" s="167"/>
      <c r="B20" s="168"/>
      <c r="C20" s="43"/>
      <c r="D20" s="179" t="s">
        <v>315</v>
      </c>
      <c r="E20" s="43">
        <v>9</v>
      </c>
      <c r="F20" s="44"/>
      <c r="G20" s="50"/>
      <c r="H20" s="167"/>
      <c r="I20" s="167"/>
      <c r="J20" s="167"/>
      <c r="K20" s="167"/>
      <c r="L20" s="167"/>
      <c r="M20" s="167"/>
      <c r="N20" s="167"/>
      <c r="O20" s="167"/>
      <c r="P20" s="167"/>
      <c r="Q20" s="167"/>
    </row>
    <row r="21" spans="1:17" s="169" customFormat="1">
      <c r="A21" s="167"/>
      <c r="B21" s="168"/>
      <c r="C21" s="43"/>
      <c r="D21" s="44" t="s">
        <v>316</v>
      </c>
      <c r="E21" s="43">
        <v>7</v>
      </c>
      <c r="F21" s="44"/>
      <c r="G21" s="50" t="s">
        <v>317</v>
      </c>
      <c r="H21" s="167"/>
      <c r="I21" s="167"/>
      <c r="J21" s="167"/>
      <c r="K21" s="167"/>
      <c r="L21" s="167"/>
      <c r="M21" s="167"/>
      <c r="N21" s="167"/>
      <c r="O21" s="167"/>
      <c r="P21" s="167"/>
      <c r="Q21" s="167"/>
    </row>
    <row r="22" spans="1:17" s="169" customFormat="1">
      <c r="A22" s="167"/>
      <c r="B22" s="168"/>
      <c r="C22" s="43"/>
      <c r="D22" s="44" t="s">
        <v>318</v>
      </c>
      <c r="E22" s="43">
        <v>5</v>
      </c>
      <c r="F22" s="44"/>
      <c r="G22" s="50"/>
      <c r="H22" s="167"/>
      <c r="I22" s="167"/>
      <c r="J22" s="167"/>
      <c r="K22" s="167"/>
      <c r="L22" s="167"/>
      <c r="M22" s="167"/>
      <c r="N22" s="167"/>
      <c r="O22" s="167"/>
      <c r="P22" s="167"/>
      <c r="Q22" s="167"/>
    </row>
    <row r="23" spans="1:17">
      <c r="A23" s="25"/>
      <c r="B23" s="16"/>
      <c r="C23" s="10"/>
      <c r="D23"/>
      <c r="E23" s="10"/>
      <c r="F23"/>
      <c r="G23" s="17"/>
      <c r="H23" s="25"/>
      <c r="I23" s="25"/>
      <c r="J23" s="25"/>
      <c r="K23" s="25"/>
      <c r="L23" s="25"/>
      <c r="M23" s="25"/>
      <c r="N23" s="25"/>
      <c r="O23" s="25"/>
      <c r="P23" s="25"/>
      <c r="Q23" s="25"/>
    </row>
    <row r="24" spans="1:17">
      <c r="A24" s="25"/>
      <c r="B24"/>
      <c r="C24"/>
      <c r="D24"/>
      <c r="E24" s="18">
        <f>SUBTOTAL(109,Lista3111519232731353943475155[Estimación])</f>
        <v>30</v>
      </c>
      <c r="F24">
        <f>SUBTOTAL(109,Lista3111519232731353943475155[ESTADO])</f>
        <v>0</v>
      </c>
      <c r="G24"/>
      <c r="H24" s="25"/>
      <c r="I24" s="25"/>
      <c r="J24" s="25"/>
      <c r="K24" s="25"/>
      <c r="L24" s="25"/>
      <c r="M24" s="25"/>
      <c r="N24" s="25"/>
      <c r="O24" s="25"/>
      <c r="P24" s="25"/>
      <c r="Q24" s="25"/>
    </row>
    <row r="25" spans="1:17" ht="36.4">
      <c r="A25" s="25"/>
      <c r="B25" s="25"/>
      <c r="C25" s="25"/>
      <c r="D25" s="25"/>
      <c r="E25" s="25">
        <f>E6+E10+E20+E22</f>
        <v>30</v>
      </c>
      <c r="F25" t="s">
        <v>319</v>
      </c>
      <c r="G25" s="25"/>
      <c r="H25" s="25"/>
      <c r="I25" s="25"/>
      <c r="J25" s="25"/>
      <c r="K25" s="25"/>
      <c r="L25" s="25"/>
      <c r="M25" s="25"/>
      <c r="N25" s="25"/>
      <c r="O25" s="25"/>
      <c r="P25" s="25"/>
      <c r="Q25" s="25"/>
    </row>
    <row r="26" spans="1:17" s="14" customFormat="1" ht="34.5">
      <c r="A26" s="12"/>
      <c r="B26" s="431" t="s">
        <v>320</v>
      </c>
      <c r="C26" s="431"/>
      <c r="D26" s="431"/>
      <c r="E26" s="431"/>
      <c r="F26" s="13"/>
      <c r="G26" s="13"/>
      <c r="H26" s="13"/>
      <c r="I26" s="13"/>
      <c r="J26" s="13"/>
      <c r="K26" s="13"/>
    </row>
    <row r="27" spans="1:17" s="1" customFormat="1">
      <c r="A27" s="23"/>
      <c r="B27" s="148" t="s">
        <v>4</v>
      </c>
      <c r="C27" s="149" t="s">
        <v>5</v>
      </c>
      <c r="D27" s="149" t="s">
        <v>6</v>
      </c>
      <c r="E27" s="149" t="s">
        <v>7</v>
      </c>
      <c r="F27" s="150" t="s">
        <v>8</v>
      </c>
      <c r="G27" s="151" t="s">
        <v>9</v>
      </c>
      <c r="H27" s="23"/>
      <c r="I27" s="23"/>
      <c r="J27" s="23"/>
      <c r="K27" s="23"/>
      <c r="L27" s="23"/>
      <c r="M27" s="23"/>
      <c r="N27" s="23"/>
      <c r="O27" s="23"/>
      <c r="P27" s="23"/>
      <c r="Q27" s="23"/>
    </row>
    <row r="28" spans="1:17">
      <c r="A28" s="25"/>
      <c r="B28" s="16"/>
      <c r="C28" s="10"/>
      <c r="D28"/>
      <c r="E28" s="152"/>
      <c r="F28"/>
      <c r="G28" s="17"/>
      <c r="H28" s="25"/>
      <c r="I28" s="25"/>
      <c r="J28" s="25"/>
      <c r="K28" s="25"/>
      <c r="L28" s="25"/>
      <c r="M28" s="25"/>
      <c r="N28" s="25"/>
      <c r="O28" s="25"/>
      <c r="P28" s="25"/>
      <c r="Q28" s="25"/>
    </row>
    <row r="29" spans="1:17">
      <c r="A29" s="25"/>
      <c r="B29" s="16"/>
      <c r="C29"/>
      <c r="D29"/>
      <c r="E29" s="152"/>
      <c r="F29"/>
      <c r="G29" s="19"/>
      <c r="H29" s="25"/>
      <c r="I29" s="25"/>
      <c r="J29" s="25"/>
      <c r="K29" s="25"/>
      <c r="L29" s="25"/>
      <c r="M29" s="25"/>
      <c r="N29" s="25"/>
      <c r="O29" s="25"/>
      <c r="P29" s="25"/>
      <c r="Q29" s="25"/>
    </row>
    <row r="30" spans="1:17">
      <c r="A30" s="25"/>
      <c r="B30" s="16"/>
      <c r="C30" s="10"/>
      <c r="D30"/>
      <c r="E30" s="152"/>
      <c r="F30"/>
      <c r="G30" s="19"/>
      <c r="H30" s="25"/>
      <c r="I30" s="25"/>
      <c r="J30" s="25"/>
      <c r="K30" s="25"/>
      <c r="L30" s="25"/>
      <c r="M30" s="25"/>
      <c r="N30" s="25"/>
      <c r="O30" s="25"/>
      <c r="P30" s="25"/>
      <c r="Q30" s="25"/>
    </row>
    <row r="31" spans="1:17">
      <c r="A31" s="25"/>
      <c r="B31" s="16"/>
      <c r="C31" s="10"/>
      <c r="D31"/>
      <c r="E31" s="152"/>
      <c r="F31"/>
      <c r="G31" s="17"/>
      <c r="H31" s="25"/>
      <c r="I31" s="25"/>
      <c r="J31" s="25"/>
      <c r="K31" s="25"/>
      <c r="L31" s="25"/>
      <c r="M31" s="25"/>
      <c r="N31" s="25"/>
      <c r="O31" s="25"/>
      <c r="P31" s="25"/>
      <c r="Q31" s="25"/>
    </row>
    <row r="32" spans="1:17">
      <c r="A32" s="25"/>
      <c r="B32" s="16"/>
      <c r="C32" s="10"/>
      <c r="D32"/>
      <c r="E32" s="152"/>
      <c r="F32"/>
      <c r="G32" s="17"/>
      <c r="H32" s="25"/>
      <c r="I32" s="25"/>
      <c r="J32" s="25"/>
      <c r="K32" s="25"/>
      <c r="L32" s="25"/>
      <c r="M32" s="25"/>
      <c r="N32" s="25"/>
      <c r="O32" s="25"/>
      <c r="P32" s="25"/>
      <c r="Q32" s="25"/>
    </row>
    <row r="33" spans="1:17">
      <c r="A33" s="25"/>
      <c r="B33" s="16"/>
      <c r="C33" s="10"/>
      <c r="D33"/>
      <c r="E33" s="152"/>
      <c r="F33"/>
      <c r="G33" s="17"/>
      <c r="H33" s="25"/>
      <c r="I33" s="25"/>
      <c r="J33" s="25"/>
      <c r="K33" s="25"/>
      <c r="L33" s="25"/>
      <c r="M33" s="25"/>
      <c r="N33" s="25"/>
      <c r="O33" s="25"/>
      <c r="P33" s="25"/>
      <c r="Q33" s="25"/>
    </row>
    <row r="34" spans="1:17">
      <c r="A34" s="25"/>
      <c r="B34" s="16"/>
      <c r="C34" s="10"/>
      <c r="D34"/>
      <c r="E34" s="152"/>
      <c r="F34"/>
      <c r="G34" s="17"/>
      <c r="H34" s="25"/>
      <c r="I34" s="25"/>
      <c r="J34" s="25"/>
      <c r="K34" s="25"/>
      <c r="L34" s="25"/>
      <c r="M34" s="25"/>
      <c r="N34" s="25"/>
      <c r="O34" s="25"/>
      <c r="P34" s="25"/>
      <c r="Q34" s="25"/>
    </row>
    <row r="35" spans="1:17">
      <c r="A35" s="25"/>
      <c r="B35" s="16"/>
      <c r="C35" s="10"/>
      <c r="D35"/>
      <c r="E35" s="152"/>
      <c r="F35"/>
      <c r="G35" s="17"/>
      <c r="H35" s="25"/>
      <c r="I35" s="25"/>
      <c r="J35" s="25"/>
      <c r="K35" s="25"/>
      <c r="L35" s="25"/>
      <c r="M35" s="25"/>
      <c r="N35" s="25"/>
      <c r="O35" s="25"/>
      <c r="P35" s="25"/>
      <c r="Q35" s="25"/>
    </row>
    <row r="36" spans="1:17">
      <c r="A36" s="25"/>
      <c r="B36" s="16"/>
      <c r="C36" s="10"/>
      <c r="D36"/>
      <c r="E36" s="152"/>
      <c r="F36"/>
      <c r="G36" s="17"/>
      <c r="H36" s="25"/>
      <c r="I36" s="25"/>
      <c r="J36" s="25"/>
      <c r="K36" s="25"/>
      <c r="L36" s="25"/>
      <c r="M36" s="25"/>
      <c r="N36" s="25"/>
      <c r="O36" s="25"/>
      <c r="P36" s="25"/>
      <c r="Q36" s="25"/>
    </row>
    <row r="37" spans="1:17" customFormat="1">
      <c r="B37" s="16"/>
      <c r="C37" s="10"/>
      <c r="E37" s="152"/>
      <c r="G37" s="17"/>
    </row>
    <row r="38" spans="1:17">
      <c r="A38" s="25"/>
      <c r="B38" s="16"/>
      <c r="C38" s="10"/>
      <c r="D38"/>
      <c r="E38" s="152"/>
      <c r="F38"/>
      <c r="G38" s="17"/>
      <c r="H38" s="25"/>
      <c r="I38" s="25"/>
      <c r="J38" s="25"/>
      <c r="K38" s="25"/>
      <c r="L38" s="25"/>
      <c r="M38" s="25"/>
      <c r="N38" s="25"/>
      <c r="O38" s="25"/>
      <c r="P38" s="25"/>
      <c r="Q38" s="25"/>
    </row>
    <row r="39" spans="1:17">
      <c r="A39" s="25"/>
      <c r="B39" s="16"/>
      <c r="C39" s="10"/>
      <c r="D39"/>
      <c r="E39" s="152"/>
      <c r="F39"/>
      <c r="G39" s="17"/>
      <c r="H39" s="25"/>
      <c r="I39" s="25"/>
      <c r="J39" s="25"/>
      <c r="K39" s="25"/>
      <c r="L39" s="25"/>
      <c r="M39" s="25"/>
      <c r="N39" s="25"/>
      <c r="O39" s="25"/>
      <c r="P39" s="25"/>
      <c r="Q39" s="25"/>
    </row>
    <row r="40" spans="1:17">
      <c r="A40" s="25"/>
      <c r="B40" s="16"/>
      <c r="C40" s="10"/>
      <c r="D40"/>
      <c r="E40" s="152"/>
      <c r="F40"/>
      <c r="G40" s="17"/>
      <c r="H40" s="25"/>
      <c r="I40" s="25"/>
      <c r="J40" s="25"/>
      <c r="K40" s="25"/>
      <c r="L40" s="25"/>
      <c r="M40" s="25"/>
      <c r="N40" s="25"/>
      <c r="O40" s="25"/>
      <c r="P40" s="25"/>
      <c r="Q40" s="25"/>
    </row>
    <row r="41" spans="1:17">
      <c r="A41" s="25"/>
      <c r="B41" s="16"/>
      <c r="C41" s="25"/>
      <c r="D41" s="25"/>
      <c r="E41" s="152"/>
      <c r="F41"/>
      <c r="G41" s="17"/>
      <c r="H41" s="25"/>
      <c r="I41" s="25"/>
      <c r="J41" s="25"/>
      <c r="K41" s="25"/>
      <c r="L41" s="25"/>
      <c r="M41" s="25"/>
      <c r="N41" s="25"/>
      <c r="O41" s="25"/>
      <c r="P41" s="25"/>
      <c r="Q41" s="25"/>
    </row>
    <row r="42" spans="1:17">
      <c r="A42" s="25"/>
      <c r="B42" s="16"/>
      <c r="C42" s="25"/>
      <c r="D42" s="25"/>
      <c r="E42" s="152"/>
      <c r="F42"/>
      <c r="G42" s="17"/>
      <c r="H42" s="25"/>
      <c r="I42" s="25"/>
      <c r="J42" s="25"/>
      <c r="K42" s="25"/>
      <c r="L42" s="25"/>
      <c r="M42" s="25"/>
      <c r="N42" s="25"/>
      <c r="O42" s="25"/>
      <c r="P42" s="25"/>
      <c r="Q42" s="25"/>
    </row>
    <row r="43" spans="1:17">
      <c r="A43" s="25"/>
      <c r="B43" s="4"/>
      <c r="C43" s="26"/>
      <c r="D43" s="26"/>
      <c r="E43" s="184"/>
      <c r="F43" s="6"/>
      <c r="G43" s="11"/>
      <c r="H43" s="25"/>
      <c r="I43" s="25"/>
      <c r="J43" s="25"/>
      <c r="K43" s="25"/>
      <c r="L43" s="25"/>
      <c r="M43" s="25"/>
      <c r="N43" s="25"/>
      <c r="O43" s="25"/>
      <c r="P43" s="25"/>
      <c r="Q43" s="25"/>
    </row>
    <row r="44" spans="1:17">
      <c r="A44" s="25"/>
      <c r="B44"/>
      <c r="C44"/>
      <c r="D44"/>
      <c r="E44" s="18">
        <f>SUBTOTAL(109,Lista34121620242832364044485256[Estimación])</f>
        <v>0</v>
      </c>
      <c r="F44" s="193">
        <f>E29+E31</f>
        <v>0</v>
      </c>
      <c r="G44"/>
      <c r="H44" s="25"/>
      <c r="I44" s="25"/>
      <c r="J44" s="25"/>
      <c r="K44" s="25"/>
      <c r="L44" s="25"/>
      <c r="M44" s="25"/>
      <c r="N44" s="25"/>
      <c r="O44" s="25"/>
      <c r="P44" s="25"/>
      <c r="Q44" s="25"/>
    </row>
    <row r="45" spans="1:17">
      <c r="A45" s="25"/>
      <c r="B45" s="25"/>
      <c r="C45" s="25"/>
      <c r="D45" s="25"/>
      <c r="E45" s="195">
        <f>E34+E37+E39</f>
        <v>0</v>
      </c>
      <c r="F45" s="25"/>
      <c r="G45" s="25"/>
      <c r="H45" s="25"/>
      <c r="I45" s="25"/>
      <c r="J45" s="25"/>
      <c r="K45" s="25"/>
      <c r="L45" s="25"/>
      <c r="M45" s="25"/>
      <c r="N45" s="25"/>
      <c r="O45" s="25"/>
      <c r="P45" s="25"/>
      <c r="Q45" s="25"/>
    </row>
    <row r="46" spans="1:17" s="14" customFormat="1" ht="34.5">
      <c r="A46" s="12"/>
      <c r="B46" s="431" t="s">
        <v>321</v>
      </c>
      <c r="C46" s="431"/>
      <c r="D46" s="431"/>
      <c r="E46" s="431"/>
      <c r="F46" s="13"/>
      <c r="G46" s="13"/>
      <c r="H46" s="13"/>
      <c r="I46" s="13"/>
      <c r="J46" s="13"/>
      <c r="K46" s="13"/>
    </row>
    <row r="47" spans="1:17" s="1" customFormat="1">
      <c r="A47" s="23"/>
      <c r="B47" s="148" t="s">
        <v>4</v>
      </c>
      <c r="C47" s="149" t="s">
        <v>5</v>
      </c>
      <c r="D47" s="149" t="s">
        <v>6</v>
      </c>
      <c r="E47" s="149" t="s">
        <v>7</v>
      </c>
      <c r="F47" s="150" t="s">
        <v>8</v>
      </c>
      <c r="G47" s="151" t="s">
        <v>9</v>
      </c>
      <c r="H47" s="23"/>
      <c r="I47" s="23"/>
      <c r="J47" s="23"/>
      <c r="K47" s="23"/>
      <c r="L47" s="23"/>
      <c r="M47" s="23"/>
      <c r="N47" s="23"/>
      <c r="O47" s="23"/>
      <c r="P47" s="23"/>
      <c r="Q47" s="23"/>
    </row>
    <row r="48" spans="1:17" ht="17.649999999999999" customHeight="1">
      <c r="A48" s="25"/>
      <c r="B48" s="16"/>
      <c r="C48" s="10"/>
      <c r="D48" t="s">
        <v>322</v>
      </c>
      <c r="E48" s="152">
        <v>5</v>
      </c>
      <c r="F48"/>
      <c r="G48" s="17"/>
      <c r="H48" s="25"/>
      <c r="I48" s="25"/>
      <c r="J48" s="25"/>
      <c r="K48" s="25"/>
      <c r="L48" s="25"/>
      <c r="M48" s="25"/>
      <c r="N48" s="25"/>
      <c r="O48" s="25"/>
      <c r="P48" s="25"/>
      <c r="Q48" s="25"/>
    </row>
    <row r="49" spans="1:17" ht="17.649999999999999" customHeight="1">
      <c r="A49" s="25"/>
      <c r="B49" s="16"/>
      <c r="C49" s="10"/>
      <c r="D49"/>
      <c r="E49" s="152"/>
      <c r="F49"/>
      <c r="G49" s="17"/>
      <c r="H49" s="25"/>
      <c r="I49" s="25"/>
      <c r="J49" s="25"/>
      <c r="K49" s="25"/>
      <c r="L49" s="25"/>
      <c r="M49" s="25"/>
      <c r="N49" s="25"/>
      <c r="O49" s="25"/>
      <c r="P49" s="25"/>
      <c r="Q49" s="25"/>
    </row>
    <row r="50" spans="1:17" customFormat="1" ht="17.649999999999999" customHeight="1">
      <c r="B50" s="16"/>
      <c r="E50" s="152"/>
      <c r="G50" s="17"/>
    </row>
    <row r="51" spans="1:17" customFormat="1" ht="17.649999999999999" customHeight="1">
      <c r="B51" s="16"/>
      <c r="E51" s="152"/>
      <c r="G51" s="17"/>
    </row>
    <row r="52" spans="1:17" customFormat="1" ht="17.649999999999999" customHeight="1">
      <c r="B52" s="16"/>
      <c r="E52" s="152"/>
      <c r="G52" s="38"/>
    </row>
    <row r="53" spans="1:17" customFormat="1" ht="17.649999999999999" customHeight="1">
      <c r="B53" s="16"/>
      <c r="C53" s="10"/>
      <c r="E53" s="152"/>
      <c r="G53" s="17"/>
    </row>
    <row r="54" spans="1:17" customFormat="1" ht="17.649999999999999" customHeight="1">
      <c r="B54" s="16"/>
      <c r="C54" s="10"/>
      <c r="E54" s="152"/>
      <c r="G54" s="17"/>
    </row>
    <row r="55" spans="1:17" customFormat="1" ht="17.649999999999999" customHeight="1">
      <c r="B55" s="16"/>
      <c r="C55" s="10"/>
      <c r="E55" s="152"/>
      <c r="G55" s="17"/>
    </row>
    <row r="56" spans="1:17" s="28" customFormat="1" ht="17.649999999999999" customHeight="1">
      <c r="B56" s="33"/>
      <c r="E56" s="185"/>
      <c r="G56" s="35"/>
    </row>
    <row r="57" spans="1:17" s="28" customFormat="1">
      <c r="B57" s="33"/>
      <c r="E57" s="185"/>
      <c r="G57" s="35"/>
    </row>
    <row r="58" spans="1:17" customFormat="1">
      <c r="B58" s="16"/>
      <c r="E58" s="152"/>
      <c r="G58" s="17"/>
    </row>
    <row r="59" spans="1:17" customFormat="1">
      <c r="B59" s="16"/>
      <c r="E59" s="152"/>
      <c r="G59" s="17"/>
    </row>
    <row r="60" spans="1:17" customFormat="1">
      <c r="B60" s="4"/>
      <c r="C60" s="6"/>
      <c r="D60" s="6"/>
      <c r="E60" s="184"/>
      <c r="F60" s="6"/>
      <c r="G60" s="11"/>
    </row>
    <row r="61" spans="1:17">
      <c r="A61" s="25"/>
      <c r="B61"/>
      <c r="C61"/>
      <c r="D61"/>
      <c r="E61" s="183">
        <f>SUBTOTAL(109,Lista345131721252933374145495357[Estimación])</f>
        <v>5</v>
      </c>
      <c r="F61"/>
      <c r="G61"/>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row r="69" spans="1:17">
      <c r="A69" s="25"/>
      <c r="B69" s="25"/>
      <c r="C69" s="25"/>
      <c r="D69" s="25"/>
      <c r="E69" s="25"/>
      <c r="F69" s="25"/>
      <c r="G69" s="25"/>
      <c r="H69" s="25"/>
      <c r="I69" s="25"/>
      <c r="J69" s="25"/>
      <c r="K69" s="25"/>
      <c r="L69" s="25"/>
      <c r="M69" s="25"/>
      <c r="N69" s="25"/>
      <c r="O69" s="25"/>
      <c r="P69" s="25"/>
      <c r="Q69" s="25"/>
    </row>
    <row r="70" spans="1:17">
      <c r="A70" s="25"/>
      <c r="B70" s="25"/>
      <c r="C70" s="25"/>
      <c r="D70" s="25"/>
      <c r="E70" s="25"/>
      <c r="F70" s="25"/>
      <c r="G70" s="25"/>
      <c r="H70" s="25"/>
      <c r="I70" s="25"/>
      <c r="J70" s="25"/>
      <c r="K70" s="25"/>
      <c r="L70" s="25"/>
      <c r="M70" s="25"/>
      <c r="N70" s="25"/>
      <c r="O70" s="25"/>
      <c r="P70" s="25"/>
      <c r="Q70" s="25"/>
    </row>
    <row r="71" spans="1:17">
      <c r="A71" s="25"/>
      <c r="B71" s="25"/>
      <c r="C71" s="25"/>
      <c r="D71" s="25"/>
      <c r="E71" s="25"/>
      <c r="F71" s="25"/>
      <c r="G71" s="25"/>
      <c r="H71" s="25"/>
      <c r="I71" s="25"/>
      <c r="J71" s="25"/>
      <c r="K71" s="25"/>
      <c r="L71" s="25"/>
      <c r="M71" s="25"/>
      <c r="N71" s="25"/>
      <c r="O71" s="25"/>
      <c r="P71" s="25"/>
      <c r="Q71" s="25"/>
    </row>
    <row r="72" spans="1:17">
      <c r="A72" s="25"/>
      <c r="B72" s="25"/>
      <c r="C72" s="25"/>
      <c r="D72" s="25"/>
      <c r="E72" s="25"/>
      <c r="F72" s="25"/>
      <c r="G72" s="25"/>
      <c r="H72" s="25"/>
      <c r="I72" s="25"/>
      <c r="J72" s="25"/>
      <c r="K72" s="25"/>
      <c r="L72" s="25"/>
      <c r="M72" s="25"/>
      <c r="N72" s="25"/>
      <c r="O72" s="25"/>
      <c r="P72" s="25"/>
      <c r="Q72" s="25"/>
    </row>
  </sheetData>
  <dataConsolidate/>
  <mergeCells count="9">
    <mergeCell ref="O1:Q1"/>
    <mergeCell ref="B2:E2"/>
    <mergeCell ref="B17:E17"/>
    <mergeCell ref="B26:E26"/>
    <mergeCell ref="B46:E46"/>
    <mergeCell ref="B1:E1"/>
    <mergeCell ref="F1:H1"/>
    <mergeCell ref="I1:K1"/>
    <mergeCell ref="L1:N1"/>
  </mergeCells>
  <conditionalFormatting sqref="C20">
    <cfRule type="expression" dxfId="22701" priority="659">
      <formula>(#REF!=0)*(#REF!&lt;&gt;"")*(LEN(#REF!)=0)*((#REF!="")+(#REF!="En curso"))</formula>
    </cfRule>
    <cfRule type="expression" dxfId="22700" priority="660">
      <formula>(#REF!&lt;0)*(LEN(#REF!)=0)*((#REF!="")+(#REF!="En curso"))</formula>
    </cfRule>
  </conditionalFormatting>
  <conditionalFormatting sqref="C20">
    <cfRule type="expression" dxfId="22699" priority="642">
      <formula>#REF!="Vencida"</formula>
    </cfRule>
    <cfRule type="expression" dxfId="22698" priority="643">
      <formula>#REF!="Cancelada"</formula>
    </cfRule>
    <cfRule type="expression" dxfId="22697" priority="644">
      <formula>#REF!="Pausada"</formula>
    </cfRule>
    <cfRule type="expression" dxfId="22696" priority="645">
      <formula>#REF!="Para hoy"</formula>
    </cfRule>
    <cfRule type="expression" dxfId="22695" priority="646">
      <formula>#REF!="En curso"</formula>
    </cfRule>
    <cfRule type="expression" dxfId="22694" priority="647">
      <formula>#REF!="Completada"</formula>
    </cfRule>
    <cfRule type="expression" dxfId="22693" priority="648">
      <formula>(#REF!=0)*(#REF!&lt;&gt;"")*(LEN(#REF!)=0)*((#REF!="")+(#REF!="En curso"))</formula>
    </cfRule>
    <cfRule type="expression" dxfId="22692" priority="649">
      <formula>(#REF!&lt;0)*(LEN(#REF!)=0)*((#REF!="")+(#REF!="En curso"))</formula>
    </cfRule>
  </conditionalFormatting>
  <conditionalFormatting sqref="C21 E21">
    <cfRule type="expression" dxfId="22691" priority="551">
      <formula>#REF!="Vencida"</formula>
    </cfRule>
    <cfRule type="expression" dxfId="22690" priority="552">
      <formula>#REF!="Cancelada"</formula>
    </cfRule>
    <cfRule type="expression" dxfId="22689" priority="553">
      <formula>#REF!="Pausada"</formula>
    </cfRule>
    <cfRule type="expression" dxfId="22688" priority="554">
      <formula>#REF!="Para hoy"</formula>
    </cfRule>
    <cfRule type="expression" dxfId="22687" priority="555">
      <formula>#REF!="En curso"</formula>
    </cfRule>
    <cfRule type="expression" dxfId="22686" priority="556">
      <formula>#REF!="Completada"</formula>
    </cfRule>
    <cfRule type="expression" dxfId="22685" priority="557">
      <formula>(#REF!=0)*(#REF!&lt;&gt;"")*(LEN(#REF!)=0)*((#REF!="")+(#REF!="En curso"))</formula>
    </cfRule>
    <cfRule type="expression" dxfId="22684" priority="558">
      <formula>(#REF!&lt;0)*(LEN(#REF!)=0)*((#REF!="")+(#REF!="En curso"))</formula>
    </cfRule>
  </conditionalFormatting>
  <conditionalFormatting sqref="C21">
    <cfRule type="expression" dxfId="22683" priority="533">
      <formula>#REF!="Vencida"</formula>
    </cfRule>
    <cfRule type="expression" dxfId="22682" priority="534">
      <formula>#REF!="Cancelada"</formula>
    </cfRule>
    <cfRule type="expression" dxfId="22681" priority="535">
      <formula>#REF!="Pausada"</formula>
    </cfRule>
    <cfRule type="expression" dxfId="22680" priority="536">
      <formula>#REF!="Para hoy"</formula>
    </cfRule>
    <cfRule type="expression" dxfId="22679" priority="537">
      <formula>#REF!="En curso"</formula>
    </cfRule>
    <cfRule type="expression" dxfId="22678" priority="538">
      <formula>#REF!="Completada"</formula>
    </cfRule>
    <cfRule type="expression" dxfId="22677" priority="539">
      <formula>(#REF!=0)*(#REF!&lt;&gt;"")*(LEN(#REF!)=0)*((#REF!="")+(#REF!="En curso"))</formula>
    </cfRule>
    <cfRule type="expression" dxfId="22676" priority="540">
      <formula>(#REF!&lt;0)*(LEN(#REF!)=0)*((#REF!="")+(#REF!="En curso"))</formula>
    </cfRule>
  </conditionalFormatting>
  <conditionalFormatting sqref="C22:C23 C51:C55 F19">
    <cfRule type="expression" dxfId="22675" priority="849">
      <formula>$F19="Vencida"</formula>
    </cfRule>
    <cfRule type="expression" dxfId="22674" priority="850">
      <formula>$F19="Cancelada"</formula>
    </cfRule>
    <cfRule type="expression" dxfId="22673" priority="851">
      <formula>$F19="Pausada"</formula>
    </cfRule>
    <cfRule type="expression" dxfId="22672" priority="852">
      <formula>$F19="Para hoy"</formula>
    </cfRule>
    <cfRule type="expression" dxfId="22671" priority="853">
      <formula>$F19="En curso"</formula>
    </cfRule>
    <cfRule type="expression" dxfId="22670" priority="854">
      <formula>$F19="Completada"</formula>
    </cfRule>
    <cfRule type="expression" dxfId="22669" priority="855">
      <formula>(#REF!=0)*(#REF!&lt;&gt;"")*(LEN(#REF!)=0)*(($F19="")+($F19="En curso"))</formula>
    </cfRule>
    <cfRule type="expression" dxfId="22668" priority="856">
      <formula>(#REF!&lt;0)*(LEN(#REF!)=0)*(($F19="")+($F19="En curso"))</formula>
    </cfRule>
  </conditionalFormatting>
  <conditionalFormatting sqref="C30">
    <cfRule type="expression" dxfId="22667" priority="323">
      <formula>$F27="Vencida"</formula>
    </cfRule>
    <cfRule type="expression" dxfId="22666" priority="324">
      <formula>$F27="Cancelada"</formula>
    </cfRule>
    <cfRule type="expression" dxfId="22665" priority="325">
      <formula>$F27="Pausada"</formula>
    </cfRule>
    <cfRule type="expression" dxfId="22664" priority="326">
      <formula>$F27="Para hoy"</formula>
    </cfRule>
    <cfRule type="expression" dxfId="22663" priority="327">
      <formula>$F27="En curso"</formula>
    </cfRule>
    <cfRule type="expression" dxfId="22662" priority="328">
      <formula>$F27="Completada"</formula>
    </cfRule>
    <cfRule type="expression" dxfId="22661" priority="329">
      <formula>(#REF!=0)*(#REF!&lt;&gt;"")*(LEN(#REF!)=0)*(($F27="")+($F27="En curso"))</formula>
    </cfRule>
    <cfRule type="expression" dxfId="22660" priority="330">
      <formula>(#REF!&lt;0)*(LEN(#REF!)=0)*(($F27="")+($F27="En curso"))</formula>
    </cfRule>
  </conditionalFormatting>
  <conditionalFormatting sqref="F20:F22 F4:F5">
    <cfRule type="expression" dxfId="22659" priority="669">
      <formula>$F4="Vencida"</formula>
    </cfRule>
    <cfRule type="expression" dxfId="22658" priority="670">
      <formula>$F4="Cancelada"</formula>
    </cfRule>
    <cfRule type="expression" dxfId="22657" priority="671">
      <formula>$F4="Pausada"</formula>
    </cfRule>
    <cfRule type="expression" dxfId="22656" priority="672">
      <formula>$F4="Para hoy"</formula>
    </cfRule>
    <cfRule type="expression" dxfId="22655" priority="673">
      <formula>$F4="En curso"</formula>
    </cfRule>
    <cfRule type="expression" dxfId="22654" priority="674">
      <formula>$F4="Completada"</formula>
    </cfRule>
  </conditionalFormatting>
  <conditionalFormatting sqref="C31">
    <cfRule type="expression" dxfId="22653" priority="627">
      <formula>$F28="Vencida"</formula>
    </cfRule>
    <cfRule type="expression" dxfId="22652" priority="628">
      <formula>$F28="Cancelada"</formula>
    </cfRule>
    <cfRule type="expression" dxfId="22651" priority="629">
      <formula>$F28="Pausada"</formula>
    </cfRule>
    <cfRule type="expression" dxfId="22650" priority="630">
      <formula>$F28="Para hoy"</formula>
    </cfRule>
    <cfRule type="expression" dxfId="22649" priority="631">
      <formula>$F28="En curso"</formula>
    </cfRule>
    <cfRule type="expression" dxfId="22648" priority="632">
      <formula>$F28="Completada"</formula>
    </cfRule>
    <cfRule type="expression" dxfId="22647" priority="633">
      <formula>(#REF!=0)*(#REF!&lt;&gt;"")*(LEN(#REF!)=0)*(($F28="")+($F28="En curso"))</formula>
    </cfRule>
    <cfRule type="expression" dxfId="22646" priority="634">
      <formula>(#REF!&lt;0)*(LEN(#REF!)=0)*(($F28="")+($F28="En curso"))</formula>
    </cfRule>
  </conditionalFormatting>
  <conditionalFormatting sqref="C32">
    <cfRule type="expression" dxfId="22645" priority="765">
      <formula>$F28="Vencida"</formula>
    </cfRule>
    <cfRule type="expression" dxfId="22644" priority="766">
      <formula>$F28="Cancelada"</formula>
    </cfRule>
    <cfRule type="expression" dxfId="22643" priority="767">
      <formula>$F28="Pausada"</formula>
    </cfRule>
    <cfRule type="expression" dxfId="22642" priority="768">
      <formula>$F28="Para hoy"</formula>
    </cfRule>
    <cfRule type="expression" dxfId="22641" priority="769">
      <formula>$F28="En curso"</formula>
    </cfRule>
    <cfRule type="expression" dxfId="22640" priority="770">
      <formula>$F28="Completada"</formula>
    </cfRule>
    <cfRule type="expression" dxfId="22639" priority="771">
      <formula>(#REF!=0)*(#REF!&lt;&gt;"")*(LEN(#REF!)=0)*(($F28="")+($F28="En curso"))</formula>
    </cfRule>
    <cfRule type="expression" dxfId="22638" priority="772">
      <formula>(#REF!&lt;0)*(LEN(#REF!)=0)*(($F28="")+($F28="En curso"))</formula>
    </cfRule>
  </conditionalFormatting>
  <conditionalFormatting sqref="C33">
    <cfRule type="expression" dxfId="22637" priority="585">
      <formula>$F33="Vencida"</formula>
    </cfRule>
    <cfRule type="expression" dxfId="22636" priority="586">
      <formula>$F33="Cancelada"</formula>
    </cfRule>
    <cfRule type="expression" dxfId="22635" priority="587">
      <formula>$F33="Pausada"</formula>
    </cfRule>
    <cfRule type="expression" dxfId="22634" priority="588">
      <formula>$F33="Para hoy"</formula>
    </cfRule>
    <cfRule type="expression" dxfId="22633" priority="589">
      <formula>$F33="En curso"</formula>
    </cfRule>
    <cfRule type="expression" dxfId="22632" priority="590">
      <formula>$F33="Completada"</formula>
    </cfRule>
    <cfRule type="expression" dxfId="22631" priority="591">
      <formula>(#REF!=0)*(#REF!&lt;&gt;"")*(LEN(#REF!)=0)*(($F33="")+($F33="En curso"))</formula>
    </cfRule>
    <cfRule type="expression" dxfId="22630" priority="592">
      <formula>(#REF!&lt;0)*(LEN(#REF!)=0)*(($F33="")+($F33="En curso"))</formula>
    </cfRule>
  </conditionalFormatting>
  <conditionalFormatting sqref="C34:C35">
    <cfRule type="expression" dxfId="22629" priority="707">
      <formula>$F31="Vencida"</formula>
    </cfRule>
    <cfRule type="expression" dxfId="22628" priority="708">
      <formula>$F31="Cancelada"</formula>
    </cfRule>
    <cfRule type="expression" dxfId="22627" priority="709">
      <formula>$F31="Pausada"</formula>
    </cfRule>
    <cfRule type="expression" dxfId="22626" priority="710">
      <formula>$F31="Para hoy"</formula>
    </cfRule>
    <cfRule type="expression" dxfId="22625" priority="711">
      <formula>$F31="En curso"</formula>
    </cfRule>
    <cfRule type="expression" dxfId="22624" priority="712">
      <formula>$F31="Completada"</formula>
    </cfRule>
    <cfRule type="expression" dxfId="22623" priority="713">
      <formula>(#REF!=0)*(#REF!&lt;&gt;"")*(LEN(#REF!)=0)*(($F31="")+($F31="En curso"))</formula>
    </cfRule>
    <cfRule type="expression" dxfId="22622" priority="714">
      <formula>(#REF!&lt;0)*(LEN(#REF!)=0)*(($F31="")+($F31="En curso"))</formula>
    </cfRule>
  </conditionalFormatting>
  <conditionalFormatting sqref="C36">
    <cfRule type="expression" dxfId="22621" priority="1041">
      <formula>$F32="Vencida"</formula>
    </cfRule>
    <cfRule type="expression" dxfId="22620" priority="1042">
      <formula>$F32="Cancelada"</formula>
    </cfRule>
    <cfRule type="expression" dxfId="22619" priority="1043">
      <formula>$F32="Pausada"</formula>
    </cfRule>
    <cfRule type="expression" dxfId="22618" priority="1044">
      <formula>$F32="Para hoy"</formula>
    </cfRule>
    <cfRule type="expression" dxfId="22617" priority="1045">
      <formula>$F32="En curso"</formula>
    </cfRule>
    <cfRule type="expression" dxfId="22616" priority="1046">
      <formula>$F32="Completada"</formula>
    </cfRule>
    <cfRule type="expression" dxfId="22615" priority="1047">
      <formula>(#REF!=0)*(#REF!&lt;&gt;"")*(LEN(#REF!)=0)*(($F32="")+($F32="En curso"))</formula>
    </cfRule>
    <cfRule type="expression" dxfId="22614" priority="1048">
      <formula>(#REF!&lt;0)*(LEN(#REF!)=0)*(($F32="")+($F32="En curso"))</formula>
    </cfRule>
  </conditionalFormatting>
  <conditionalFormatting sqref="C37">
    <cfRule type="expression" dxfId="22613" priority="1017">
      <formula>$F32="Vencida"</formula>
    </cfRule>
    <cfRule type="expression" dxfId="22612" priority="1018">
      <formula>$F32="Cancelada"</formula>
    </cfRule>
    <cfRule type="expression" dxfId="22611" priority="1019">
      <formula>$F32="Pausada"</formula>
    </cfRule>
    <cfRule type="expression" dxfId="22610" priority="1020">
      <formula>$F32="Para hoy"</formula>
    </cfRule>
    <cfRule type="expression" dxfId="22609" priority="1021">
      <formula>$F32="En curso"</formula>
    </cfRule>
    <cfRule type="expression" dxfId="22608" priority="1022">
      <formula>$F32="Completada"</formula>
    </cfRule>
    <cfRule type="expression" dxfId="22607" priority="1023">
      <formula>(#REF!=0)*(#REF!&lt;&gt;"")*(LEN(#REF!)=0)*(($F32="")+($F32="En curso"))</formula>
    </cfRule>
    <cfRule type="expression" dxfId="22606" priority="1024">
      <formula>(#REF!&lt;0)*(LEN(#REF!)=0)*(($F32="")+($F32="En curso"))</formula>
    </cfRule>
  </conditionalFormatting>
  <conditionalFormatting sqref="C38">
    <cfRule type="expression" dxfId="22605" priority="993">
      <formula>$F32="Vencida"</formula>
    </cfRule>
    <cfRule type="expression" dxfId="22604" priority="994">
      <formula>$F32="Cancelada"</formula>
    </cfRule>
    <cfRule type="expression" dxfId="22603" priority="995">
      <formula>$F32="Pausada"</formula>
    </cfRule>
    <cfRule type="expression" dxfId="22602" priority="996">
      <formula>$F32="Para hoy"</formula>
    </cfRule>
    <cfRule type="expression" dxfId="22601" priority="997">
      <formula>$F32="En curso"</formula>
    </cfRule>
    <cfRule type="expression" dxfId="22600" priority="998">
      <formula>$F32="Completada"</formula>
    </cfRule>
    <cfRule type="expression" dxfId="22599" priority="999">
      <formula>(#REF!=0)*(#REF!&lt;&gt;"")*(LEN(#REF!)=0)*(($F32="")+($F32="En curso"))</formula>
    </cfRule>
    <cfRule type="expression" dxfId="22598" priority="1000">
      <formula>(#REF!&lt;0)*(LEN(#REF!)=0)*(($F32="")+($F32="En curso"))</formula>
    </cfRule>
  </conditionalFormatting>
  <conditionalFormatting sqref="C39">
    <cfRule type="expression" dxfId="22597" priority="953">
      <formula>$F32="Vencida"</formula>
    </cfRule>
    <cfRule type="expression" dxfId="22596" priority="954">
      <formula>$F32="Cancelada"</formula>
    </cfRule>
    <cfRule type="expression" dxfId="22595" priority="955">
      <formula>$F32="Pausada"</formula>
    </cfRule>
    <cfRule type="expression" dxfId="22594" priority="956">
      <formula>$F32="Para hoy"</formula>
    </cfRule>
    <cfRule type="expression" dxfId="22593" priority="957">
      <formula>$F32="En curso"</formula>
    </cfRule>
    <cfRule type="expression" dxfId="22592" priority="958">
      <formula>$F32="Completada"</formula>
    </cfRule>
    <cfRule type="expression" dxfId="22591" priority="959">
      <formula>(#REF!=0)*(#REF!&lt;&gt;"")*(LEN(#REF!)=0)*(($F32="")+($F32="En curso"))</formula>
    </cfRule>
    <cfRule type="expression" dxfId="22590" priority="960">
      <formula>(#REF!&lt;0)*(LEN(#REF!)=0)*(($F32="")+($F32="En curso"))</formula>
    </cfRule>
  </conditionalFormatting>
  <conditionalFormatting sqref="C40">
    <cfRule type="expression" dxfId="22589" priority="525">
      <formula>$F40="Vencida"</formula>
    </cfRule>
    <cfRule type="expression" dxfId="22588" priority="526">
      <formula>$F40="Cancelada"</formula>
    </cfRule>
    <cfRule type="expression" dxfId="22587" priority="527">
      <formula>$F40="Pausada"</formula>
    </cfRule>
    <cfRule type="expression" dxfId="22586" priority="528">
      <formula>$F40="Para hoy"</formula>
    </cfRule>
    <cfRule type="expression" dxfId="22585" priority="529">
      <formula>$F40="En curso"</formula>
    </cfRule>
    <cfRule type="expression" dxfId="22584" priority="530">
      <formula>$F40="Completada"</formula>
    </cfRule>
    <cfRule type="expression" dxfId="22583" priority="531">
      <formula>(#REF!=0)*(#REF!&lt;&gt;"")*(LEN(#REF!)=0)*(($F40="")+($F40="En curso"))</formula>
    </cfRule>
    <cfRule type="expression" dxfId="22582" priority="532">
      <formula>(#REF!&lt;0)*(LEN(#REF!)=0)*(($F40="")+($F40="En curso"))</formula>
    </cfRule>
  </conditionalFormatting>
  <conditionalFormatting sqref="C48 C8:C9">
    <cfRule type="expression" dxfId="22581" priority="429">
      <formula>$F1="Vencida"</formula>
    </cfRule>
    <cfRule type="expression" dxfId="22580" priority="430">
      <formula>$F1="Cancelada"</formula>
    </cfRule>
    <cfRule type="expression" dxfId="22579" priority="431">
      <formula>$F1="Pausada"</formula>
    </cfRule>
    <cfRule type="expression" dxfId="22578" priority="432">
      <formula>$F1="Para hoy"</formula>
    </cfRule>
    <cfRule type="expression" dxfId="22577" priority="433">
      <formula>$F1="En curso"</formula>
    </cfRule>
    <cfRule type="expression" dxfId="22576" priority="434">
      <formula>$F1="Completada"</formula>
    </cfRule>
    <cfRule type="expression" dxfId="22575" priority="435">
      <formula>(#REF!=0)*(#REF!&lt;&gt;"")*(LEN(#REF!)=0)*(($F1="")+($F1="En curso"))</formula>
    </cfRule>
    <cfRule type="expression" dxfId="22574" priority="436">
      <formula>(#REF!&lt;0)*(LEN(#REF!)=0)*(($F1="")+($F1="En curso"))</formula>
    </cfRule>
  </conditionalFormatting>
  <conditionalFormatting sqref="C49">
    <cfRule type="expression" dxfId="22573" priority="485">
      <formula>$F49="Vencida"</formula>
    </cfRule>
    <cfRule type="expression" dxfId="22572" priority="486">
      <formula>$F49="Cancelada"</formula>
    </cfRule>
    <cfRule type="expression" dxfId="22571" priority="487">
      <formula>$F49="Pausada"</formula>
    </cfRule>
    <cfRule type="expression" dxfId="22570" priority="488">
      <formula>$F49="Para hoy"</formula>
    </cfRule>
    <cfRule type="expression" dxfId="22569" priority="489">
      <formula>$F49="En curso"</formula>
    </cfRule>
    <cfRule type="expression" dxfId="22568" priority="490">
      <formula>$F49="Completada"</formula>
    </cfRule>
    <cfRule type="expression" dxfId="22567" priority="491">
      <formula>(#REF!=0)*(#REF!&lt;&gt;"")*(LEN(#REF!)=0)*(($F49="")+($F49="En curso"))</formula>
    </cfRule>
    <cfRule type="expression" dxfId="22566" priority="492">
      <formula>(#REF!&lt;0)*(LEN(#REF!)=0)*(($F49="")+($F49="En curso"))</formula>
    </cfRule>
  </conditionalFormatting>
  <conditionalFormatting sqref="D15">
    <cfRule type="expression" dxfId="22565" priority="275">
      <formula>#REF!="Vencida"</formula>
    </cfRule>
    <cfRule type="expression" dxfId="22564" priority="276">
      <formula>#REF!="Cancelada"</formula>
    </cfRule>
    <cfRule type="expression" dxfId="22563" priority="277">
      <formula>#REF!="Pausada"</formula>
    </cfRule>
    <cfRule type="expression" dxfId="22562" priority="278">
      <formula>#REF!="Para hoy"</formula>
    </cfRule>
    <cfRule type="expression" dxfId="22561" priority="279">
      <formula>#REF!="En curso"</formula>
    </cfRule>
    <cfRule type="expression" dxfId="22560" priority="280">
      <formula>#REF!="Completada"</formula>
    </cfRule>
    <cfRule type="expression" dxfId="22559" priority="281">
      <formula>(#REF!=0)*(#REF!&lt;&gt;"")*(LEN(#REF!)=0)*((#REF!="")+(#REF!="En curso"))</formula>
    </cfRule>
    <cfRule type="expression" dxfId="22558" priority="282">
      <formula>(#REF!&lt;0)*(LEN(#REF!)=0)*((#REF!="")+(#REF!="En curso"))</formula>
    </cfRule>
  </conditionalFormatting>
  <conditionalFormatting sqref="D19">
    <cfRule type="expression" dxfId="22557" priority="283">
      <formula>$F33="Vencida"</formula>
    </cfRule>
    <cfRule type="expression" dxfId="22556" priority="284">
      <formula>$F33="Cancelada"</formula>
    </cfRule>
    <cfRule type="expression" dxfId="22555" priority="285">
      <formula>$F33="Pausada"</formula>
    </cfRule>
    <cfRule type="expression" dxfId="22554" priority="286">
      <formula>$F33="Para hoy"</formula>
    </cfRule>
    <cfRule type="expression" dxfId="22553" priority="287">
      <formula>$F33="En curso"</formula>
    </cfRule>
    <cfRule type="expression" dxfId="22552" priority="288">
      <formula>$F33="Completada"</formula>
    </cfRule>
    <cfRule type="expression" dxfId="22551" priority="289">
      <formula>(#REF!=0)*(#REF!&lt;&gt;"")*(LEN(#REF!)=0)*(($F33="")+($F33="En curso"))</formula>
    </cfRule>
    <cfRule type="expression" dxfId="22550" priority="290">
      <formula>(#REF!&lt;0)*(LEN(#REF!)=0)*(($F33="")+($F33="En curso"))</formula>
    </cfRule>
    <cfRule type="expression" dxfId="22549" priority="291">
      <formula>$F33="Vencida"</formula>
    </cfRule>
    <cfRule type="expression" dxfId="22548" priority="292">
      <formula>$F33="Cancelada"</formula>
    </cfRule>
    <cfRule type="expression" dxfId="22547" priority="293">
      <formula>$F33="Pausada"</formula>
    </cfRule>
    <cfRule type="expression" dxfId="22546" priority="294">
      <formula>$F33="Para hoy"</formula>
    </cfRule>
    <cfRule type="expression" dxfId="22545" priority="295">
      <formula>$F33="En curso"</formula>
    </cfRule>
    <cfRule type="expression" dxfId="22544" priority="296">
      <formula>$F33="Completada"</formula>
    </cfRule>
    <cfRule type="expression" dxfId="22543" priority="297">
      <formula>(#REF!=0)*(#REF!&lt;&gt;"")*(LEN(#REF!)=0)*(($F33="")+($F33="En curso"))</formula>
    </cfRule>
    <cfRule type="expression" dxfId="22542" priority="298">
      <formula>(#REF!&lt;0)*(LEN(#REF!)=0)*(($F33="")+($F33="En curso"))</formula>
    </cfRule>
  </conditionalFormatting>
  <conditionalFormatting sqref="D34:D38">
    <cfRule type="expression" dxfId="22541" priority="721">
      <formula>(#REF!=0)*(#REF!&lt;&gt;"")*(LEN(#REF!)=0)*(($F60="")+($F60="En curso"))</formula>
    </cfRule>
    <cfRule type="expression" dxfId="22540" priority="722">
      <formula>(#REF!&lt;0)*(LEN(#REF!)=0)*(($F60="")+($F60="En curso"))</formula>
    </cfRule>
  </conditionalFormatting>
  <conditionalFormatting sqref="D21 D34:D39">
    <cfRule type="expression" dxfId="22539" priority="715">
      <formula>$F47="Vencida"</formula>
    </cfRule>
    <cfRule type="expression" dxfId="22538" priority="716">
      <formula>$F47="Cancelada"</formula>
    </cfRule>
    <cfRule type="expression" dxfId="22537" priority="717">
      <formula>$F47="Pausada"</formula>
    </cfRule>
    <cfRule type="expression" dxfId="22536" priority="718">
      <formula>$F47="Para hoy"</formula>
    </cfRule>
    <cfRule type="expression" dxfId="22535" priority="719">
      <formula>$F47="En curso"</formula>
    </cfRule>
    <cfRule type="expression" dxfId="22534" priority="720">
      <formula>$F47="Completada"</formula>
    </cfRule>
  </conditionalFormatting>
  <conditionalFormatting sqref="D20">
    <cfRule type="expression" dxfId="22533" priority="651">
      <formula>$F50="Vencida"</formula>
    </cfRule>
    <cfRule type="expression" dxfId="22532" priority="652">
      <formula>$F50="Cancelada"</formula>
    </cfRule>
    <cfRule type="expression" dxfId="22531" priority="653">
      <formula>$F50="Pausada"</formula>
    </cfRule>
    <cfRule type="expression" dxfId="22530" priority="654">
      <formula>$F50="Para hoy"</formula>
    </cfRule>
    <cfRule type="expression" dxfId="22529" priority="655">
      <formula>$F50="En curso"</formula>
    </cfRule>
    <cfRule type="expression" dxfId="22528" priority="656">
      <formula>$F50="Completada"</formula>
    </cfRule>
  </conditionalFormatting>
  <conditionalFormatting sqref="D20">
    <cfRule type="expression" dxfId="22527" priority="650">
      <formula>(#REF!=0)*(#REF!&lt;&gt;"")*(LEN(#REF!)=0)*(($F45="")+($F45="En curso"))</formula>
    </cfRule>
    <cfRule type="expression" dxfId="22526" priority="657">
      <formula>(#REF!=0)*(#REF!&lt;&gt;"")*(LEN(#REF!)=0)*(($F50="")+($F50="En curso"))</formula>
    </cfRule>
    <cfRule type="expression" dxfId="22525" priority="658">
      <formula>(#REF!&lt;0)*(LEN(#REF!)=0)*(($F50="")+($F50="En curso"))</formula>
    </cfRule>
  </conditionalFormatting>
  <conditionalFormatting sqref="D20">
    <cfRule type="expression" dxfId="22524" priority="635">
      <formula>$F45="Vencida"</formula>
    </cfRule>
    <cfRule type="expression" dxfId="22523" priority="636">
      <formula>$F45="Cancelada"</formula>
    </cfRule>
    <cfRule type="expression" dxfId="22522" priority="637">
      <formula>$F45="Pausada"</formula>
    </cfRule>
    <cfRule type="expression" dxfId="22521" priority="638">
      <formula>$F45="Para hoy"</formula>
    </cfRule>
    <cfRule type="expression" dxfId="22520" priority="639">
      <formula>$F45="En curso"</formula>
    </cfRule>
    <cfRule type="expression" dxfId="22519" priority="640">
      <formula>$F45="Completada"</formula>
    </cfRule>
    <cfRule type="expression" dxfId="22518" priority="641">
      <formula>(#REF!&lt;0)*(LEN(#REF!)=0)*(($F45="")+($F45="En curso"))</formula>
    </cfRule>
  </conditionalFormatting>
  <conditionalFormatting sqref="D21">
    <cfRule type="expression" dxfId="22517" priority="541">
      <formula>(#REF!=0)*(#REF!&lt;&gt;"")*(LEN(#REF!)=0)*(($F47="")+($F47="En curso"))</formula>
    </cfRule>
    <cfRule type="expression" dxfId="22516" priority="542">
      <formula>(#REF!&lt;0)*(LEN(#REF!)=0)*(($F47="")+($F47="En curso"))</formula>
    </cfRule>
    <cfRule type="expression" dxfId="22515" priority="543">
      <formula>$F52="Vencida"</formula>
    </cfRule>
    <cfRule type="expression" dxfId="22514" priority="544">
      <formula>$F52="Cancelada"</formula>
    </cfRule>
    <cfRule type="expression" dxfId="22513" priority="545">
      <formula>$F52="Pausada"</formula>
    </cfRule>
    <cfRule type="expression" dxfId="22512" priority="546">
      <formula>$F52="Para hoy"</formula>
    </cfRule>
    <cfRule type="expression" dxfId="22511" priority="547">
      <formula>$F52="En curso"</formula>
    </cfRule>
    <cfRule type="expression" dxfId="22510" priority="548">
      <formula>$F52="Completada"</formula>
    </cfRule>
    <cfRule type="expression" dxfId="22509" priority="549">
      <formula>(#REF!=0)*(#REF!&lt;&gt;"")*(LEN(#REF!)=0)*(($F52="")+($F52="En curso"))</formula>
    </cfRule>
    <cfRule type="expression" dxfId="22508" priority="550">
      <formula>(#REF!&lt;0)*(LEN(#REF!)=0)*(($F52="")+($F52="En curso"))</formula>
    </cfRule>
  </conditionalFormatting>
  <conditionalFormatting sqref="D22">
    <cfRule type="expression" dxfId="22507" priority="905">
      <formula>$F47="Vencida"</formula>
    </cfRule>
    <cfRule type="expression" dxfId="22506" priority="906">
      <formula>$F47="Cancelada"</formula>
    </cfRule>
    <cfRule type="expression" dxfId="22505" priority="907">
      <formula>$F47="Pausada"</formula>
    </cfRule>
    <cfRule type="expression" dxfId="22504" priority="908">
      <formula>$F47="Para hoy"</formula>
    </cfRule>
    <cfRule type="expression" dxfId="22503" priority="909">
      <formula>$F47="En curso"</formula>
    </cfRule>
    <cfRule type="expression" dxfId="22502" priority="910">
      <formula>$F47="Completada"</formula>
    </cfRule>
    <cfRule type="expression" dxfId="22501" priority="911">
      <formula>(#REF!=0)*(#REF!&lt;&gt;"")*(LEN(#REF!)=0)*(($F47="")+($F47="En curso"))</formula>
    </cfRule>
    <cfRule type="expression" dxfId="22500" priority="912">
      <formula>(#REF!&lt;0)*(LEN(#REF!)=0)*(($F47="")+($F47="En curso"))</formula>
    </cfRule>
  </conditionalFormatting>
  <conditionalFormatting sqref="D23">
    <cfRule type="expression" dxfId="22499" priority="897">
      <formula>$F47="Vencida"</formula>
    </cfRule>
    <cfRule type="expression" dxfId="22498" priority="898">
      <formula>$F47="Cancelada"</formula>
    </cfRule>
    <cfRule type="expression" dxfId="22497" priority="899">
      <formula>$F47="Pausada"</formula>
    </cfRule>
    <cfRule type="expression" dxfId="22496" priority="900">
      <formula>$F47="Para hoy"</formula>
    </cfRule>
    <cfRule type="expression" dxfId="22495" priority="901">
      <formula>$F47="En curso"</formula>
    </cfRule>
    <cfRule type="expression" dxfId="22494" priority="902">
      <formula>$F47="Completada"</formula>
    </cfRule>
    <cfRule type="expression" dxfId="22493" priority="903">
      <formula>(#REF!=0)*(#REF!&lt;&gt;"")*(LEN(#REF!)=0)*(($F47="")+($F47="En curso"))</formula>
    </cfRule>
    <cfRule type="expression" dxfId="22492" priority="904">
      <formula>(#REF!&lt;0)*(LEN(#REF!)=0)*(($F47="")+($F47="En curso"))</formula>
    </cfRule>
  </conditionalFormatting>
  <conditionalFormatting sqref="D30:D31">
    <cfRule type="expression" dxfId="22491" priority="331">
      <formula>$F52="Vencida"</formula>
    </cfRule>
    <cfRule type="expression" dxfId="22490" priority="332">
      <formula>$F52="Cancelada"</formula>
    </cfRule>
    <cfRule type="expression" dxfId="22489" priority="333">
      <formula>$F52="Pausada"</formula>
    </cfRule>
    <cfRule type="expression" dxfId="22488" priority="334">
      <formula>$F52="Para hoy"</formula>
    </cfRule>
    <cfRule type="expression" dxfId="22487" priority="335">
      <formula>$F52="En curso"</formula>
    </cfRule>
    <cfRule type="expression" dxfId="22486" priority="336">
      <formula>$F52="Completada"</formula>
    </cfRule>
    <cfRule type="expression" dxfId="22485" priority="337">
      <formula>(#REF!=0)*(#REF!&lt;&gt;"")*(LEN(#REF!)=0)*(($F52="")+($F52="En curso"))</formula>
    </cfRule>
    <cfRule type="expression" dxfId="22484" priority="338">
      <formula>(#REF!&lt;0)*(LEN(#REF!)=0)*(($F52="")+($F52="En curso"))</formula>
    </cfRule>
    <cfRule type="expression" dxfId="22483" priority="339">
      <formula>$F52="Vencida"</formula>
    </cfRule>
    <cfRule type="expression" dxfId="22482" priority="340">
      <formula>$F52="Cancelada"</formula>
    </cfRule>
    <cfRule type="expression" dxfId="22481" priority="341">
      <formula>$F52="Pausada"</formula>
    </cfRule>
    <cfRule type="expression" dxfId="22480" priority="342">
      <formula>$F52="Para hoy"</formula>
    </cfRule>
    <cfRule type="expression" dxfId="22479" priority="343">
      <formula>$F52="En curso"</formula>
    </cfRule>
    <cfRule type="expression" dxfId="22478" priority="344">
      <formula>$F52="Completada"</formula>
    </cfRule>
    <cfRule type="expression" dxfId="22477" priority="345">
      <formula>(#REF!=0)*(#REF!&lt;&gt;"")*(LEN(#REF!)=0)*(($F52="")+($F52="En curso"))</formula>
    </cfRule>
    <cfRule type="expression" dxfId="22476" priority="346">
      <formula>(#REF!&lt;0)*(LEN(#REF!)=0)*(($F52="")+($F52="En curso"))</formula>
    </cfRule>
  </conditionalFormatting>
  <conditionalFormatting sqref="D31:D32">
    <cfRule type="expression" dxfId="22475" priority="595">
      <formula>$F61="Vencida"</formula>
    </cfRule>
    <cfRule type="expression" dxfId="22474" priority="596">
      <formula>$F61="Cancelada"</formula>
    </cfRule>
    <cfRule type="expression" dxfId="22473" priority="597">
      <formula>$F61="Pausada"</formula>
    </cfRule>
    <cfRule type="expression" dxfId="22472" priority="598">
      <formula>$F61="Para hoy"</formula>
    </cfRule>
    <cfRule type="expression" dxfId="22471" priority="599">
      <formula>$F61="En curso"</formula>
    </cfRule>
    <cfRule type="expression" dxfId="22470" priority="600">
      <formula>$F61="Completada"</formula>
    </cfRule>
    <cfRule type="expression" dxfId="22469" priority="601">
      <formula>(#REF!=0)*(#REF!&lt;&gt;"")*(LEN(#REF!)=0)*(($F61="")+($F61="En curso"))</formula>
    </cfRule>
    <cfRule type="expression" dxfId="22468" priority="602">
      <formula>(#REF!&lt;0)*(LEN(#REF!)=0)*(($F61="")+($F61="En curso"))</formula>
    </cfRule>
    <cfRule type="expression" dxfId="22467" priority="611">
      <formula>$F57="Vencida"</formula>
    </cfRule>
    <cfRule type="expression" dxfId="22466" priority="612">
      <formula>$F57="Cancelada"</formula>
    </cfRule>
    <cfRule type="expression" dxfId="22465" priority="613">
      <formula>$F57="Pausada"</formula>
    </cfRule>
    <cfRule type="expression" dxfId="22464" priority="614">
      <formula>$F57="Para hoy"</formula>
    </cfRule>
    <cfRule type="expression" dxfId="22463" priority="615">
      <formula>$F57="En curso"</formula>
    </cfRule>
    <cfRule type="expression" dxfId="22462" priority="616">
      <formula>$F57="Completada"</formula>
    </cfRule>
    <cfRule type="expression" dxfId="22461" priority="617">
      <formula>(#REF!=0)*(#REF!&lt;&gt;"")*(LEN(#REF!)=0)*(($F57="")+($F57="En curso"))</formula>
    </cfRule>
    <cfRule type="expression" dxfId="22460" priority="618">
      <formula>(#REF!&lt;0)*(LEN(#REF!)=0)*(($F57="")+($F57="En curso"))</formula>
    </cfRule>
  </conditionalFormatting>
  <conditionalFormatting sqref="D32:D33">
    <cfRule type="expression" dxfId="22459" priority="749">
      <formula>$F63="Vencida"</formula>
    </cfRule>
    <cfRule type="expression" dxfId="22458" priority="750">
      <formula>$F63="Cancelada"</formula>
    </cfRule>
    <cfRule type="expression" dxfId="22457" priority="751">
      <formula>$F63="Pausada"</formula>
    </cfRule>
    <cfRule type="expression" dxfId="22456" priority="752">
      <formula>$F63="Para hoy"</formula>
    </cfRule>
    <cfRule type="expression" dxfId="22455" priority="753">
      <formula>$F63="En curso"</formula>
    </cfRule>
    <cfRule type="expression" dxfId="22454" priority="754">
      <formula>$F63="Completada"</formula>
    </cfRule>
    <cfRule type="expression" dxfId="22453" priority="755">
      <formula>(#REF!=0)*(#REF!&lt;&gt;"")*(LEN(#REF!)=0)*(($F63="")+($F63="En curso"))</formula>
    </cfRule>
    <cfRule type="expression" dxfId="22452" priority="756">
      <formula>(#REF!&lt;0)*(LEN(#REF!)=0)*(($F63="")+($F63="En curso"))</formula>
    </cfRule>
    <cfRule type="expression" dxfId="22451" priority="773">
      <formula>#REF!="Vencida"</formula>
    </cfRule>
    <cfRule type="expression" dxfId="22450" priority="774">
      <formula>#REF!="Cancelada"</formula>
    </cfRule>
    <cfRule type="expression" dxfId="22449" priority="775">
      <formula>#REF!="Pausada"</formula>
    </cfRule>
    <cfRule type="expression" dxfId="22448" priority="776">
      <formula>#REF!="Para hoy"</formula>
    </cfRule>
    <cfRule type="expression" dxfId="22447" priority="777">
      <formula>#REF!="En curso"</formula>
    </cfRule>
    <cfRule type="expression" dxfId="22446" priority="778">
      <formula>#REF!="Completada"</formula>
    </cfRule>
    <cfRule type="expression" dxfId="22445" priority="779">
      <formula>(#REF!=0)*(#REF!&lt;&gt;"")*(LEN(#REF!)=0)*((#REF!="")+(#REF!="En curso"))</formula>
    </cfRule>
    <cfRule type="expression" dxfId="22444" priority="780">
      <formula>(#REF!&lt;0)*(LEN(#REF!)=0)*((#REF!="")+(#REF!="En curso"))</formula>
    </cfRule>
  </conditionalFormatting>
  <conditionalFormatting sqref="D33:D34">
    <cfRule type="expression" dxfId="22443" priority="569">
      <formula>#REF!="Vencida"</formula>
    </cfRule>
    <cfRule type="expression" dxfId="22442" priority="570">
      <formula>#REF!="Cancelada"</formula>
    </cfRule>
    <cfRule type="expression" dxfId="22441" priority="571">
      <formula>#REF!="Pausada"</formula>
    </cfRule>
    <cfRule type="expression" dxfId="22440" priority="572">
      <formula>#REF!="Para hoy"</formula>
    </cfRule>
    <cfRule type="expression" dxfId="22439" priority="573">
      <formula>#REF!="En curso"</formula>
    </cfRule>
    <cfRule type="expression" dxfId="22438" priority="574">
      <formula>#REF!="Completada"</formula>
    </cfRule>
    <cfRule type="expression" dxfId="22437" priority="575">
      <formula>(#REF!=0)*(#REF!&lt;&gt;"")*(LEN(#REF!)=0)*((#REF!="")+(#REF!="En curso"))</formula>
    </cfRule>
    <cfRule type="expression" dxfId="22436" priority="576">
      <formula>(#REF!&lt;0)*(LEN(#REF!)=0)*((#REF!="")+(#REF!="En curso"))</formula>
    </cfRule>
    <cfRule type="expression" dxfId="22435" priority="577">
      <formula>#REF!="Vencida"</formula>
    </cfRule>
    <cfRule type="expression" dxfId="22434" priority="578">
      <formula>#REF!="Cancelada"</formula>
    </cfRule>
    <cfRule type="expression" dxfId="22433" priority="579">
      <formula>#REF!="Pausada"</formula>
    </cfRule>
    <cfRule type="expression" dxfId="22432" priority="580">
      <formula>#REF!="Para hoy"</formula>
    </cfRule>
    <cfRule type="expression" dxfId="22431" priority="581">
      <formula>#REF!="En curso"</formula>
    </cfRule>
    <cfRule type="expression" dxfId="22430" priority="582">
      <formula>#REF!="Completada"</formula>
    </cfRule>
    <cfRule type="expression" dxfId="22429" priority="583">
      <formula>(#REF!=0)*(#REF!&lt;&gt;"")*(LEN(#REF!)=0)*((#REF!="")+(#REF!="En curso"))</formula>
    </cfRule>
    <cfRule type="expression" dxfId="22428" priority="584">
      <formula>(#REF!&lt;0)*(LEN(#REF!)=0)*((#REF!="")+(#REF!="En curso"))</formula>
    </cfRule>
  </conditionalFormatting>
  <conditionalFormatting sqref="D34:D38">
    <cfRule type="expression" dxfId="22427" priority="723">
      <formula>$F64="Vencida"</formula>
    </cfRule>
    <cfRule type="expression" dxfId="22426" priority="724">
      <formula>$F64="Cancelada"</formula>
    </cfRule>
    <cfRule type="expression" dxfId="22425" priority="725">
      <formula>$F64="Pausada"</formula>
    </cfRule>
    <cfRule type="expression" dxfId="22424" priority="726">
      <formula>$F64="Para hoy"</formula>
    </cfRule>
    <cfRule type="expression" dxfId="22423" priority="727">
      <formula>$F64="En curso"</formula>
    </cfRule>
    <cfRule type="expression" dxfId="22422" priority="728">
      <formula>$F64="Completada"</formula>
    </cfRule>
    <cfRule type="expression" dxfId="22421" priority="729">
      <formula>(#REF!=0)*(#REF!&lt;&gt;"")*(LEN(#REF!)=0)*(($F64="")+($F64="En curso"))</formula>
    </cfRule>
    <cfRule type="expression" dxfId="22420" priority="730">
      <formula>(#REF!&lt;0)*(LEN(#REF!)=0)*(($F64="")+($F64="En curso"))</formula>
    </cfRule>
  </conditionalFormatting>
  <conditionalFormatting sqref="D39">
    <cfRule type="expression" dxfId="22419" priority="731">
      <formula>(#REF!=0)*(#REF!&lt;&gt;"")*(LEN(#REF!)=0)*(($F65="")+($F65="En curso"))</formula>
    </cfRule>
    <cfRule type="expression" dxfId="22418" priority="732">
      <formula>(#REF!&lt;0)*(LEN(#REF!)=0)*(($F65="")+($F65="En curso"))</formula>
    </cfRule>
    <cfRule type="expression" dxfId="22417" priority="921">
      <formula>$F61="Vencida"</formula>
    </cfRule>
    <cfRule type="expression" dxfId="22416" priority="922">
      <formula>$F61="Cancelada"</formula>
    </cfRule>
    <cfRule type="expression" dxfId="22415" priority="923">
      <formula>$F61="Pausada"</formula>
    </cfRule>
    <cfRule type="expression" dxfId="22414" priority="924">
      <formula>$F61="Para hoy"</formula>
    </cfRule>
    <cfRule type="expression" dxfId="22413" priority="925">
      <formula>$F61="En curso"</formula>
    </cfRule>
    <cfRule type="expression" dxfId="22412" priority="926">
      <formula>$F61="Completada"</formula>
    </cfRule>
    <cfRule type="expression" dxfId="22411" priority="927">
      <formula>(#REF!=0)*(#REF!&lt;&gt;"")*(LEN(#REF!)=0)*(($F61="")+($F61="En curso"))</formula>
    </cfRule>
    <cfRule type="expression" dxfId="22410" priority="928">
      <formula>(#REF!&lt;0)*(LEN(#REF!)=0)*(($F61="")+($F61="En curso"))</formula>
    </cfRule>
  </conditionalFormatting>
  <conditionalFormatting sqref="D40">
    <cfRule type="expression" dxfId="22409" priority="501">
      <formula>#REF!="Vencida"</formula>
    </cfRule>
    <cfRule type="expression" dxfId="22408" priority="502">
      <formula>#REF!="Cancelada"</formula>
    </cfRule>
    <cfRule type="expression" dxfId="22407" priority="503">
      <formula>#REF!="Pausada"</formula>
    </cfRule>
    <cfRule type="expression" dxfId="22406" priority="504">
      <formula>#REF!="Para hoy"</formula>
    </cfRule>
    <cfRule type="expression" dxfId="22405" priority="505">
      <formula>#REF!="En curso"</formula>
    </cfRule>
    <cfRule type="expression" dxfId="22404" priority="506">
      <formula>#REF!="Completada"</formula>
    </cfRule>
    <cfRule type="expression" dxfId="22403" priority="507">
      <formula>(#REF!=0)*(#REF!&lt;&gt;"")*(LEN(#REF!)=0)*((#REF!="")+(#REF!="En curso"))</formula>
    </cfRule>
    <cfRule type="expression" dxfId="22402" priority="508">
      <formula>(#REF!&lt;0)*(LEN(#REF!)=0)*((#REF!="")+(#REF!="En curso"))</formula>
    </cfRule>
    <cfRule type="expression" dxfId="22401" priority="517">
      <formula>#REF!="Vencida"</formula>
    </cfRule>
    <cfRule type="expression" dxfId="22400" priority="518">
      <formula>#REF!="Cancelada"</formula>
    </cfRule>
    <cfRule type="expression" dxfId="22399" priority="519">
      <formula>#REF!="Pausada"</formula>
    </cfRule>
    <cfRule type="expression" dxfId="22398" priority="520">
      <formula>#REF!="Para hoy"</formula>
    </cfRule>
    <cfRule type="expression" dxfId="22397" priority="521">
      <formula>#REF!="En curso"</formula>
    </cfRule>
    <cfRule type="expression" dxfId="22396" priority="522">
      <formula>#REF!="Completada"</formula>
    </cfRule>
    <cfRule type="expression" dxfId="22395" priority="523">
      <formula>(#REF!=0)*(#REF!&lt;&gt;"")*(LEN(#REF!)=0)*((#REF!="")+(#REF!="En curso"))</formula>
    </cfRule>
    <cfRule type="expression" dxfId="22394" priority="524">
      <formula>(#REF!&lt;0)*(LEN(#REF!)=0)*((#REF!="")+(#REF!="En curso"))</formula>
    </cfRule>
  </conditionalFormatting>
  <conditionalFormatting sqref="D48">
    <cfRule type="expression" dxfId="22393" priority="413">
      <formula>$F74="Vencida"</formula>
    </cfRule>
    <cfRule type="expression" dxfId="22392" priority="414">
      <formula>$F74="Cancelada"</formula>
    </cfRule>
    <cfRule type="expression" dxfId="22391" priority="415">
      <formula>$F74="Pausada"</formula>
    </cfRule>
    <cfRule type="expression" dxfId="22390" priority="416">
      <formula>$F74="Para hoy"</formula>
    </cfRule>
    <cfRule type="expression" dxfId="22389" priority="417">
      <formula>$F74="En curso"</formula>
    </cfRule>
    <cfRule type="expression" dxfId="22388" priority="418">
      <formula>$F74="Completada"</formula>
    </cfRule>
    <cfRule type="expression" dxfId="22387" priority="419">
      <formula>(#REF!=0)*(#REF!&lt;&gt;"")*(LEN(#REF!)=0)*(($F74="")+($F74="En curso"))</formula>
    </cfRule>
    <cfRule type="expression" dxfId="22386" priority="420">
      <formula>(#REF!&lt;0)*(LEN(#REF!)=0)*(($F74="")+($F74="En curso"))</formula>
    </cfRule>
    <cfRule type="expression" dxfId="22385" priority="421">
      <formula>$F70="Vencida"</formula>
    </cfRule>
    <cfRule type="expression" dxfId="22384" priority="422">
      <formula>$F70="Cancelada"</formula>
    </cfRule>
    <cfRule type="expression" dxfId="22383" priority="423">
      <formula>$F70="Pausada"</formula>
    </cfRule>
    <cfRule type="expression" dxfId="22382" priority="424">
      <formula>$F70="Para hoy"</formula>
    </cfRule>
    <cfRule type="expression" dxfId="22381" priority="425">
      <formula>$F70="En curso"</formula>
    </cfRule>
    <cfRule type="expression" dxfId="22380" priority="426">
      <formula>$F70="Completada"</formula>
    </cfRule>
    <cfRule type="expression" dxfId="22379" priority="427">
      <formula>(#REF!=0)*(#REF!&lt;&gt;"")*(LEN(#REF!)=0)*(($F70="")+($F70="En curso"))</formula>
    </cfRule>
    <cfRule type="expression" dxfId="22378" priority="428">
      <formula>(#REF!&lt;0)*(LEN(#REF!)=0)*(($F70="")+($F70="En curso"))</formula>
    </cfRule>
  </conditionalFormatting>
  <conditionalFormatting sqref="D49">
    <cfRule type="expression" dxfId="22377" priority="461">
      <formula>#REF!="Vencida"</formula>
    </cfRule>
    <cfRule type="expression" dxfId="22376" priority="462">
      <formula>#REF!="Cancelada"</formula>
    </cfRule>
    <cfRule type="expression" dxfId="22375" priority="463">
      <formula>#REF!="Pausada"</formula>
    </cfRule>
    <cfRule type="expression" dxfId="22374" priority="464">
      <formula>#REF!="Para hoy"</formula>
    </cfRule>
    <cfRule type="expression" dxfId="22373" priority="465">
      <formula>#REF!="En curso"</formula>
    </cfRule>
    <cfRule type="expression" dxfId="22372" priority="466">
      <formula>#REF!="Completada"</formula>
    </cfRule>
    <cfRule type="expression" dxfId="22371" priority="467">
      <formula>(#REF!=0)*(#REF!&lt;&gt;"")*(LEN(#REF!)=0)*((#REF!="")+(#REF!="En curso"))</formula>
    </cfRule>
    <cfRule type="expression" dxfId="22370" priority="468">
      <formula>(#REF!&lt;0)*(LEN(#REF!)=0)*((#REF!="")+(#REF!="En curso"))</formula>
    </cfRule>
    <cfRule type="expression" dxfId="22369" priority="477">
      <formula>#REF!="Vencida"</formula>
    </cfRule>
    <cfRule type="expression" dxfId="22368" priority="478">
      <formula>#REF!="Cancelada"</formula>
    </cfRule>
    <cfRule type="expression" dxfId="22367" priority="479">
      <formula>#REF!="Pausada"</formula>
    </cfRule>
    <cfRule type="expression" dxfId="22366" priority="480">
      <formula>#REF!="Para hoy"</formula>
    </cfRule>
    <cfRule type="expression" dxfId="22365" priority="481">
      <formula>#REF!="En curso"</formula>
    </cfRule>
    <cfRule type="expression" dxfId="22364" priority="482">
      <formula>#REF!="Completada"</formula>
    </cfRule>
    <cfRule type="expression" dxfId="22363" priority="483">
      <formula>(#REF!=0)*(#REF!&lt;&gt;"")*(LEN(#REF!)=0)*((#REF!="")+(#REF!="En curso"))</formula>
    </cfRule>
    <cfRule type="expression" dxfId="22362" priority="484">
      <formula>(#REF!&lt;0)*(LEN(#REF!)=0)*((#REF!="")+(#REF!="En curso"))</formula>
    </cfRule>
  </conditionalFormatting>
  <conditionalFormatting sqref="D51:D52">
    <cfRule type="expression" dxfId="22361" priority="789">
      <formula>$F77="Vencida"</formula>
    </cfRule>
    <cfRule type="expression" dxfId="22360" priority="790">
      <formula>$F77="Cancelada"</formula>
    </cfRule>
    <cfRule type="expression" dxfId="22359" priority="791">
      <formula>$F77="Pausada"</formula>
    </cfRule>
    <cfRule type="expression" dxfId="22358" priority="792">
      <formula>$F77="Para hoy"</formula>
    </cfRule>
    <cfRule type="expression" dxfId="22357" priority="793">
      <formula>$F77="En curso"</formula>
    </cfRule>
    <cfRule type="expression" dxfId="22356" priority="794">
      <formula>$F77="Completada"</formula>
    </cfRule>
    <cfRule type="expression" dxfId="22355" priority="795">
      <formula>(#REF!=0)*(#REF!&lt;&gt;"")*(LEN(#REF!)=0)*(($F77="")+($F77="En curso"))</formula>
    </cfRule>
    <cfRule type="expression" dxfId="22354" priority="796">
      <formula>(#REF!&lt;0)*(LEN(#REF!)=0)*(($F77="")+($F77="En curso"))</formula>
    </cfRule>
    <cfRule type="expression" dxfId="22353" priority="929">
      <formula>$F66="Vencida"</formula>
    </cfRule>
    <cfRule type="expression" dxfId="22352" priority="930">
      <formula>$F66="Cancelada"</formula>
    </cfRule>
    <cfRule type="expression" dxfId="22351" priority="931">
      <formula>$F66="Pausada"</formula>
    </cfRule>
    <cfRule type="expression" dxfId="22350" priority="932">
      <formula>$F66="Para hoy"</formula>
    </cfRule>
    <cfRule type="expression" dxfId="22349" priority="933">
      <formula>$F66="En curso"</formula>
    </cfRule>
    <cfRule type="expression" dxfId="22348" priority="934">
      <formula>$F66="Completada"</formula>
    </cfRule>
    <cfRule type="expression" dxfId="22347" priority="935">
      <formula>(#REF!=0)*(#REF!&lt;&gt;"")*(LEN(#REF!)=0)*(($F66="")+($F66="En curso"))</formula>
    </cfRule>
    <cfRule type="expression" dxfId="22346" priority="936">
      <formula>(#REF!&lt;0)*(LEN(#REF!)=0)*(($F66="")+($F66="En curso"))</formula>
    </cfRule>
  </conditionalFormatting>
  <conditionalFormatting sqref="D53">
    <cfRule type="expression" dxfId="22345" priority="889">
      <formula>$F59="Vencida"</formula>
    </cfRule>
    <cfRule type="expression" dxfId="22344" priority="890">
      <formula>$F59="Cancelada"</formula>
    </cfRule>
    <cfRule type="expression" dxfId="22343" priority="891">
      <formula>$F59="Pausada"</formula>
    </cfRule>
    <cfRule type="expression" dxfId="22342" priority="892">
      <formula>$F59="Para hoy"</formula>
    </cfRule>
    <cfRule type="expression" dxfId="22341" priority="893">
      <formula>$F59="En curso"</formula>
    </cfRule>
    <cfRule type="expression" dxfId="22340" priority="894">
      <formula>$F59="Completada"</formula>
    </cfRule>
    <cfRule type="expression" dxfId="22339" priority="895">
      <formula>(#REF!=0)*(#REF!&lt;&gt;"")*(LEN(#REF!)=0)*(($F59="")+($F59="En curso"))</formula>
    </cfRule>
    <cfRule type="expression" dxfId="22338" priority="896">
      <formula>(#REF!&lt;0)*(LEN(#REF!)=0)*(($F59="")+($F59="En curso"))</formula>
    </cfRule>
  </conditionalFormatting>
  <conditionalFormatting sqref="D54:D56">
    <cfRule type="expression" dxfId="22337" priority="881">
      <formula>$F46="Vencida"</formula>
    </cfRule>
    <cfRule type="expression" dxfId="22336" priority="882">
      <formula>$F46="Cancelada"</formula>
    </cfRule>
    <cfRule type="expression" dxfId="22335" priority="883">
      <formula>$F46="Pausada"</formula>
    </cfRule>
    <cfRule type="expression" dxfId="22334" priority="884">
      <formula>$F46="Para hoy"</formula>
    </cfRule>
    <cfRule type="expression" dxfId="22333" priority="885">
      <formula>$F46="En curso"</formula>
    </cfRule>
    <cfRule type="expression" dxfId="22332" priority="886">
      <formula>$F46="Completada"</formula>
    </cfRule>
    <cfRule type="expression" dxfId="22331" priority="887">
      <formula>(#REF!=0)*(#REF!&lt;&gt;"")*(LEN(#REF!)=0)*(($F46="")+($F46="En curso"))</formula>
    </cfRule>
    <cfRule type="expression" dxfId="22330" priority="888">
      <formula>(#REF!&lt;0)*(LEN(#REF!)=0)*(($F46="")+($F46="En curso"))</formula>
    </cfRule>
  </conditionalFormatting>
  <conditionalFormatting sqref="E15 F23 F31 F33 F48:F51 F53:F55 F6:F13">
    <cfRule type="expression" dxfId="22329" priority="865">
      <formula>$F6="Vencida"</formula>
    </cfRule>
    <cfRule type="expression" dxfId="22328" priority="866">
      <formula>$F6="Cancelada"</formula>
    </cfRule>
    <cfRule type="expression" dxfId="22327" priority="867">
      <formula>$F6="Pausada"</formula>
    </cfRule>
    <cfRule type="expression" dxfId="22326" priority="868">
      <formula>$F6="Para hoy"</formula>
    </cfRule>
    <cfRule type="expression" dxfId="22325" priority="869">
      <formula>$F6="En curso"</formula>
    </cfRule>
    <cfRule type="expression" dxfId="22324" priority="870">
      <formula>$F6="Completada"</formula>
    </cfRule>
    <cfRule type="expression" dxfId="22323" priority="871">
      <formula>(#REF!=0)*(#REF!&lt;&gt;"")*(LEN(#REF!)=0)*(($F6="")+($F6="En curso"))</formula>
    </cfRule>
    <cfRule type="expression" dxfId="22322" priority="872">
      <formula>(#REF!&lt;0)*(LEN(#REF!)=0)*(($F6="")+($F6="En curso"))</formula>
    </cfRule>
  </conditionalFormatting>
  <conditionalFormatting sqref="E19">
    <cfRule type="expression" dxfId="22321" priority="299">
      <formula>$F16="Vencida"</formula>
    </cfRule>
    <cfRule type="expression" dxfId="22320" priority="300">
      <formula>$F16="Cancelada"</formula>
    </cfRule>
    <cfRule type="expression" dxfId="22319" priority="301">
      <formula>$F16="Pausada"</formula>
    </cfRule>
    <cfRule type="expression" dxfId="22318" priority="302">
      <formula>$F16="Para hoy"</formula>
    </cfRule>
    <cfRule type="expression" dxfId="22317" priority="303">
      <formula>$F16="En curso"</formula>
    </cfRule>
    <cfRule type="expression" dxfId="22316" priority="304">
      <formula>$F16="Completada"</formula>
    </cfRule>
    <cfRule type="expression" dxfId="22315" priority="305">
      <formula>(#REF!=0)*(#REF!&lt;&gt;"")*(LEN(#REF!)=0)*(($F16="")+($F16="En curso"))</formula>
    </cfRule>
    <cfRule type="expression" dxfId="22314" priority="306">
      <formula>(#REF!&lt;0)*(LEN(#REF!)=0)*(($F16="")+($F16="En curso"))</formula>
    </cfRule>
  </conditionalFormatting>
  <conditionalFormatting sqref="C20">
    <cfRule type="expression" dxfId="22313" priority="559">
      <formula>#REF!="Vencida"</formula>
    </cfRule>
    <cfRule type="expression" dxfId="22312" priority="560">
      <formula>#REF!="Cancelada"</formula>
    </cfRule>
    <cfRule type="expression" dxfId="22311" priority="561">
      <formula>#REF!="Pausada"</formula>
    </cfRule>
    <cfRule type="expression" dxfId="22310" priority="562">
      <formula>#REF!="Para hoy"</formula>
    </cfRule>
    <cfRule type="expression" dxfId="22309" priority="563">
      <formula>#REF!="En curso"</formula>
    </cfRule>
    <cfRule type="expression" dxfId="22308" priority="564">
      <formula>#REF!="Completada"</formula>
    </cfRule>
  </conditionalFormatting>
  <conditionalFormatting sqref="E21">
    <cfRule type="expression" dxfId="22307" priority="565">
      <formula>(#REF!=0)*(#REF!&lt;&gt;"")*(LEN(#REF!)=0)*((#REF!="")+(#REF!="En curso"))</formula>
    </cfRule>
    <cfRule type="expression" dxfId="22306" priority="566">
      <formula>(#REF!&lt;0)*(LEN(#REF!)=0)*((#REF!="")+(#REF!="En curso"))</formula>
    </cfRule>
  </conditionalFormatting>
  <conditionalFormatting sqref="E22:E23">
    <cfRule type="expression" dxfId="22305" priority="839">
      <formula>(#REF!=0)*(#REF!&lt;&gt;"")*(LEN(#REF!)=0)*(($F22="")+($F22="En curso"))</formula>
    </cfRule>
    <cfRule type="expression" dxfId="22304" priority="840">
      <formula>(#REF!&lt;0)*(LEN(#REF!)=0)*(($F22="")+($F22="En curso"))</formula>
    </cfRule>
  </conditionalFormatting>
  <conditionalFormatting sqref="E22:E24">
    <cfRule type="expression" dxfId="22303" priority="831">
      <formula>$F22="Vencida"</formula>
    </cfRule>
    <cfRule type="expression" dxfId="22302" priority="832">
      <formula>$F22="Cancelada"</formula>
    </cfRule>
    <cfRule type="expression" dxfId="22301" priority="833">
      <formula>$F22="Pausada"</formula>
    </cfRule>
    <cfRule type="expression" dxfId="22300" priority="834">
      <formula>$F22="Para hoy"</formula>
    </cfRule>
    <cfRule type="expression" dxfId="22299" priority="835">
      <formula>$F22="En curso"</formula>
    </cfRule>
    <cfRule type="expression" dxfId="22298" priority="836">
      <formula>$F22="Completada"</formula>
    </cfRule>
  </conditionalFormatting>
  <conditionalFormatting sqref="E24">
    <cfRule type="expression" dxfId="22297" priority="837">
      <formula>(#REF!=0)*(#REF!&lt;&gt;"")*(LEN(#REF!)=0)*(($F24="")+($F24="En curso"))</formula>
    </cfRule>
    <cfRule type="expression" dxfId="22296" priority="838">
      <formula>(#REF!&lt;0)*(LEN(#REF!)=0)*(($F24="")+($F24="En curso"))</formula>
    </cfRule>
  </conditionalFormatting>
  <conditionalFormatting sqref="E30:E31">
    <cfRule type="expression" dxfId="22295" priority="661">
      <formula>$F26="Vencida"</formula>
    </cfRule>
    <cfRule type="expression" dxfId="22294" priority="662">
      <formula>$F26="Cancelada"</formula>
    </cfRule>
    <cfRule type="expression" dxfId="22293" priority="663">
      <formula>$F26="Pausada"</formula>
    </cfRule>
    <cfRule type="expression" dxfId="22292" priority="664">
      <formula>$F26="Para hoy"</formula>
    </cfRule>
    <cfRule type="expression" dxfId="22291" priority="665">
      <formula>$F26="En curso"</formula>
    </cfRule>
    <cfRule type="expression" dxfId="22290" priority="666">
      <formula>$F26="Completada"</formula>
    </cfRule>
    <cfRule type="expression" dxfId="22289" priority="667">
      <formula>(#REF!=0)*(#REF!&lt;&gt;"")*(LEN(#REF!)=0)*(($F26="")+($F26="En curso"))</formula>
    </cfRule>
    <cfRule type="expression" dxfId="22288" priority="668">
      <formula>(#REF!&lt;0)*(LEN(#REF!)=0)*(($F26="")+($F26="En curso"))</formula>
    </cfRule>
    <cfRule type="expression" dxfId="22287" priority="675">
      <formula>$F27="Vencida"</formula>
    </cfRule>
    <cfRule type="expression" dxfId="22286" priority="676">
      <formula>$F27="Cancelada"</formula>
    </cfRule>
    <cfRule type="expression" dxfId="22285" priority="677">
      <formula>$F27="Pausada"</formula>
    </cfRule>
    <cfRule type="expression" dxfId="22284" priority="678">
      <formula>$F27="Para hoy"</formula>
    </cfRule>
    <cfRule type="expression" dxfId="22283" priority="679">
      <formula>$F27="En curso"</formula>
    </cfRule>
    <cfRule type="expression" dxfId="22282" priority="680">
      <formula>$F27="Completada"</formula>
    </cfRule>
    <cfRule type="expression" dxfId="22281" priority="681">
      <formula>(#REF!=0)*(#REF!&lt;&gt;"")*(LEN(#REF!)=0)*(($F27="")+($F27="En curso"))</formula>
    </cfRule>
    <cfRule type="expression" dxfId="22280" priority="682">
      <formula>(#REF!&lt;0)*(LEN(#REF!)=0)*(($F27="")+($F27="En curso"))</formula>
    </cfRule>
  </conditionalFormatting>
  <conditionalFormatting sqref="E31:E32">
    <cfRule type="expression" dxfId="22279" priority="603">
      <formula>$F28="Vencida"</formula>
    </cfRule>
    <cfRule type="expression" dxfId="22278" priority="604">
      <formula>$F28="Cancelada"</formula>
    </cfRule>
    <cfRule type="expression" dxfId="22277" priority="605">
      <formula>$F28="Pausada"</formula>
    </cfRule>
    <cfRule type="expression" dxfId="22276" priority="606">
      <formula>$F28="Para hoy"</formula>
    </cfRule>
    <cfRule type="expression" dxfId="22275" priority="607">
      <formula>$F28="En curso"</formula>
    </cfRule>
    <cfRule type="expression" dxfId="22274" priority="608">
      <formula>$F28="Completada"</formula>
    </cfRule>
    <cfRule type="expression" dxfId="22273" priority="609">
      <formula>(#REF!=0)*(#REF!&lt;&gt;"")*(LEN(#REF!)=0)*(($F28="")+($F28="En curso"))</formula>
    </cfRule>
    <cfRule type="expression" dxfId="22272" priority="610">
      <formula>(#REF!&lt;0)*(LEN(#REF!)=0)*(($F28="")+($F28="En curso"))</formula>
    </cfRule>
    <cfRule type="expression" dxfId="22271" priority="619">
      <formula>$F28="Vencida"</formula>
    </cfRule>
    <cfRule type="expression" dxfId="22270" priority="620">
      <formula>$F28="Cancelada"</formula>
    </cfRule>
    <cfRule type="expression" dxfId="22269" priority="621">
      <formula>$F28="Pausada"</formula>
    </cfRule>
    <cfRule type="expression" dxfId="22268" priority="622">
      <formula>$F28="Para hoy"</formula>
    </cfRule>
    <cfRule type="expression" dxfId="22267" priority="623">
      <formula>$F28="En curso"</formula>
    </cfRule>
    <cfRule type="expression" dxfId="22266" priority="624">
      <formula>$F28="Completada"</formula>
    </cfRule>
    <cfRule type="expression" dxfId="22265" priority="625">
      <formula>(#REF!=0)*(#REF!&lt;&gt;"")*(LEN(#REF!)=0)*(($F28="")+($F28="En curso"))</formula>
    </cfRule>
    <cfRule type="expression" dxfId="22264" priority="626">
      <formula>(#REF!&lt;0)*(LEN(#REF!)=0)*(($F28="")+($F28="En curso"))</formula>
    </cfRule>
  </conditionalFormatting>
  <conditionalFormatting sqref="E32:E33">
    <cfRule type="expression" dxfId="22263" priority="747">
      <formula>(#REF!=0)*(#REF!&lt;&gt;"")*(LEN(#REF!)=0)*(($F32="")+($F32="En curso"))</formula>
    </cfRule>
    <cfRule type="expression" dxfId="22262" priority="748">
      <formula>(#REF!&lt;0)*(LEN(#REF!)=0)*(($F32="")+($F32="En curso"))</formula>
    </cfRule>
    <cfRule type="expression" dxfId="22261" priority="757">
      <formula>$F29="Vencida"</formula>
    </cfRule>
    <cfRule type="expression" dxfId="22260" priority="758">
      <formula>$F29="Cancelada"</formula>
    </cfRule>
    <cfRule type="expression" dxfId="22259" priority="759">
      <formula>$F29="Pausada"</formula>
    </cfRule>
    <cfRule type="expression" dxfId="22258" priority="760">
      <formula>$F29="Para hoy"</formula>
    </cfRule>
    <cfRule type="expression" dxfId="22257" priority="761">
      <formula>$F29="En curso"</formula>
    </cfRule>
    <cfRule type="expression" dxfId="22256" priority="762">
      <formula>$F29="Completada"</formula>
    </cfRule>
    <cfRule type="expression" dxfId="22255" priority="763">
      <formula>(#REF!=0)*(#REF!&lt;&gt;"")*(LEN(#REF!)=0)*(($F29="")+($F29="En curso"))</formula>
    </cfRule>
    <cfRule type="expression" dxfId="22254" priority="764">
      <formula>(#REF!&lt;0)*(LEN(#REF!)=0)*(($F29="")+($F29="En curso"))</formula>
    </cfRule>
  </conditionalFormatting>
  <conditionalFormatting sqref="E32:E34">
    <cfRule type="expression" dxfId="22253" priority="741">
      <formula>$F32="Vencida"</formula>
    </cfRule>
    <cfRule type="expression" dxfId="22252" priority="742">
      <formula>$F32="Cancelada"</formula>
    </cfRule>
    <cfRule type="expression" dxfId="22251" priority="743">
      <formula>$F32="Pausada"</formula>
    </cfRule>
    <cfRule type="expression" dxfId="22250" priority="744">
      <formula>$F32="Para hoy"</formula>
    </cfRule>
    <cfRule type="expression" dxfId="22249" priority="745">
      <formula>$F32="En curso"</formula>
    </cfRule>
    <cfRule type="expression" dxfId="22248" priority="746">
      <formula>$F32="Completada"</formula>
    </cfRule>
  </conditionalFormatting>
  <conditionalFormatting sqref="E33:E34">
    <cfRule type="expression" dxfId="22247" priority="821">
      <formula>(#REF!=0)*(#REF!&lt;&gt;"")*(LEN(#REF!)=0)*(($F33="")+($F33="En curso"))</formula>
    </cfRule>
    <cfRule type="expression" dxfId="22246" priority="822">
      <formula>(#REF!&lt;0)*(LEN(#REF!)=0)*(($F33="")+($F33="En curso"))</formula>
    </cfRule>
  </conditionalFormatting>
  <conditionalFormatting sqref="E34:E35">
    <cfRule type="expression" dxfId="22245" priority="781">
      <formula>$F31="Vencida"</formula>
    </cfRule>
    <cfRule type="expression" dxfId="22244" priority="782">
      <formula>$F31="Cancelada"</formula>
    </cfRule>
    <cfRule type="expression" dxfId="22243" priority="783">
      <formula>$F31="Pausada"</formula>
    </cfRule>
    <cfRule type="expression" dxfId="22242" priority="784">
      <formula>$F31="Para hoy"</formula>
    </cfRule>
    <cfRule type="expression" dxfId="22241" priority="785">
      <formula>$F31="En curso"</formula>
    </cfRule>
    <cfRule type="expression" dxfId="22240" priority="786">
      <formula>$F31="Completada"</formula>
    </cfRule>
    <cfRule type="expression" dxfId="22239" priority="787">
      <formula>(#REF!=0)*(#REF!&lt;&gt;"")*(LEN(#REF!)=0)*(($F31="")+($F31="En curso"))</formula>
    </cfRule>
    <cfRule type="expression" dxfId="22238" priority="788">
      <formula>(#REF!&lt;0)*(LEN(#REF!)=0)*(($F31="")+($F31="En curso"))</formula>
    </cfRule>
    <cfRule type="expression" dxfId="22237" priority="913">
      <formula>$F31="Vencida"</formula>
    </cfRule>
    <cfRule type="expression" dxfId="22236" priority="914">
      <formula>$F31="Cancelada"</formula>
    </cfRule>
    <cfRule type="expression" dxfId="22235" priority="915">
      <formula>$F31="Pausada"</formula>
    </cfRule>
    <cfRule type="expression" dxfId="22234" priority="916">
      <formula>$F31="Para hoy"</formula>
    </cfRule>
    <cfRule type="expression" dxfId="22233" priority="917">
      <formula>$F31="En curso"</formula>
    </cfRule>
    <cfRule type="expression" dxfId="22232" priority="918">
      <formula>$F31="Completada"</formula>
    </cfRule>
    <cfRule type="expression" dxfId="22231" priority="919">
      <formula>(#REF!=0)*(#REF!&lt;&gt;"")*(LEN(#REF!)=0)*(($F31="")+($F31="En curso"))</formula>
    </cfRule>
    <cfRule type="expression" dxfId="22230" priority="920">
      <formula>(#REF!&lt;0)*(LEN(#REF!)=0)*(($F31="")+($F31="En curso"))</formula>
    </cfRule>
  </conditionalFormatting>
  <conditionalFormatting sqref="E36">
    <cfRule type="expression" dxfId="22229" priority="1025">
      <formula>$F32="Vencida"</formula>
    </cfRule>
    <cfRule type="expression" dxfId="22228" priority="1026">
      <formula>$F32="Cancelada"</formula>
    </cfRule>
    <cfRule type="expression" dxfId="22227" priority="1027">
      <formula>$F32="Pausada"</formula>
    </cfRule>
    <cfRule type="expression" dxfId="22226" priority="1028">
      <formula>$F32="Para hoy"</formula>
    </cfRule>
    <cfRule type="expression" dxfId="22225" priority="1029">
      <formula>$F32="En curso"</formula>
    </cfRule>
    <cfRule type="expression" dxfId="22224" priority="1030">
      <formula>$F32="Completada"</formula>
    </cfRule>
    <cfRule type="expression" dxfId="22223" priority="1031">
      <formula>(#REF!=0)*(#REF!&lt;&gt;"")*(LEN(#REF!)=0)*(($F32="")+($F32="En curso"))</formula>
    </cfRule>
    <cfRule type="expression" dxfId="22222" priority="1032">
      <formula>(#REF!&lt;0)*(LEN(#REF!)=0)*(($F32="")+($F32="En curso"))</formula>
    </cfRule>
    <cfRule type="expression" dxfId="22221" priority="1033">
      <formula>$F32="Vencida"</formula>
    </cfRule>
    <cfRule type="expression" dxfId="22220" priority="1034">
      <formula>$F32="Cancelada"</formula>
    </cfRule>
    <cfRule type="expression" dxfId="22219" priority="1035">
      <formula>$F32="Pausada"</formula>
    </cfRule>
    <cfRule type="expression" dxfId="22218" priority="1036">
      <formula>$F32="Para hoy"</formula>
    </cfRule>
    <cfRule type="expression" dxfId="22217" priority="1037">
      <formula>$F32="En curso"</formula>
    </cfRule>
    <cfRule type="expression" dxfId="22216" priority="1038">
      <formula>$F32="Completada"</formula>
    </cfRule>
    <cfRule type="expression" dxfId="22215" priority="1039">
      <formula>(#REF!=0)*(#REF!&lt;&gt;"")*(LEN(#REF!)=0)*(($F32="")+($F32="En curso"))</formula>
    </cfRule>
    <cfRule type="expression" dxfId="22214" priority="1040">
      <formula>(#REF!&lt;0)*(LEN(#REF!)=0)*(($F32="")+($F32="En curso"))</formula>
    </cfRule>
  </conditionalFormatting>
  <conditionalFormatting sqref="E37">
    <cfRule type="expression" dxfId="22213" priority="1001">
      <formula>$F32="Vencida"</formula>
    </cfRule>
    <cfRule type="expression" dxfId="22212" priority="1002">
      <formula>$F32="Cancelada"</formula>
    </cfRule>
    <cfRule type="expression" dxfId="22211" priority="1003">
      <formula>$F32="Pausada"</formula>
    </cfRule>
    <cfRule type="expression" dxfId="22210" priority="1004">
      <formula>$F32="Para hoy"</formula>
    </cfRule>
    <cfRule type="expression" dxfId="22209" priority="1005">
      <formula>$F32="En curso"</formula>
    </cfRule>
    <cfRule type="expression" dxfId="22208" priority="1006">
      <formula>$F32="Completada"</formula>
    </cfRule>
    <cfRule type="expression" dxfId="22207" priority="1007">
      <formula>(#REF!=0)*(#REF!&lt;&gt;"")*(LEN(#REF!)=0)*(($F32="")+($F32="En curso"))</formula>
    </cfRule>
    <cfRule type="expression" dxfId="22206" priority="1008">
      <formula>(#REF!&lt;0)*(LEN(#REF!)=0)*(($F32="")+($F32="En curso"))</formula>
    </cfRule>
    <cfRule type="expression" dxfId="22205" priority="1009">
      <formula>$F32="Vencida"</formula>
    </cfRule>
    <cfRule type="expression" dxfId="22204" priority="1010">
      <formula>$F32="Cancelada"</formula>
    </cfRule>
    <cfRule type="expression" dxfId="22203" priority="1011">
      <formula>$F32="Pausada"</formula>
    </cfRule>
    <cfRule type="expression" dxfId="22202" priority="1012">
      <formula>$F32="Para hoy"</formula>
    </cfRule>
    <cfRule type="expression" dxfId="22201" priority="1013">
      <formula>$F32="En curso"</formula>
    </cfRule>
    <cfRule type="expression" dxfId="22200" priority="1014">
      <formula>$F32="Completada"</formula>
    </cfRule>
    <cfRule type="expression" dxfId="22199" priority="1015">
      <formula>(#REF!=0)*(#REF!&lt;&gt;"")*(LEN(#REF!)=0)*(($F32="")+($F32="En curso"))</formula>
    </cfRule>
    <cfRule type="expression" dxfId="22198" priority="1016">
      <formula>(#REF!&lt;0)*(LEN(#REF!)=0)*(($F32="")+($F32="En curso"))</formula>
    </cfRule>
  </conditionalFormatting>
  <conditionalFormatting sqref="E38">
    <cfRule type="expression" dxfId="22197" priority="977">
      <formula>$F32="Vencida"</formula>
    </cfRule>
    <cfRule type="expression" dxfId="22196" priority="978">
      <formula>$F32="Cancelada"</formula>
    </cfRule>
    <cfRule type="expression" dxfId="22195" priority="979">
      <formula>$F32="Pausada"</formula>
    </cfRule>
    <cfRule type="expression" dxfId="22194" priority="980">
      <formula>$F32="Para hoy"</formula>
    </cfRule>
    <cfRule type="expression" dxfId="22193" priority="981">
      <formula>$F32="En curso"</formula>
    </cfRule>
    <cfRule type="expression" dxfId="22192" priority="982">
      <formula>$F32="Completada"</formula>
    </cfRule>
    <cfRule type="expression" dxfId="22191" priority="983">
      <formula>(#REF!=0)*(#REF!&lt;&gt;"")*(LEN(#REF!)=0)*(($F32="")+($F32="En curso"))</formula>
    </cfRule>
    <cfRule type="expression" dxfId="22190" priority="984">
      <formula>(#REF!&lt;0)*(LEN(#REF!)=0)*(($F32="")+($F32="En curso"))</formula>
    </cfRule>
    <cfRule type="expression" dxfId="22189" priority="985">
      <formula>$F32="Vencida"</formula>
    </cfRule>
    <cfRule type="expression" dxfId="22188" priority="986">
      <formula>$F32="Cancelada"</formula>
    </cfRule>
    <cfRule type="expression" dxfId="22187" priority="987">
      <formula>$F32="Pausada"</formula>
    </cfRule>
    <cfRule type="expression" dxfId="22186" priority="988">
      <formula>$F32="Para hoy"</formula>
    </cfRule>
    <cfRule type="expression" dxfId="22185" priority="989">
      <formula>$F32="En curso"</formula>
    </cfRule>
    <cfRule type="expression" dxfId="22184" priority="990">
      <formula>$F32="Completada"</formula>
    </cfRule>
    <cfRule type="expression" dxfId="22183" priority="991">
      <formula>(#REF!=0)*(#REF!&lt;&gt;"")*(LEN(#REF!)=0)*(($F32="")+($F32="En curso"))</formula>
    </cfRule>
    <cfRule type="expression" dxfId="22182" priority="992">
      <formula>(#REF!&lt;0)*(LEN(#REF!)=0)*(($F32="")+($F32="En curso"))</formula>
    </cfRule>
  </conditionalFormatting>
  <conditionalFormatting sqref="E39">
    <cfRule type="expression" dxfId="22181" priority="961">
      <formula>$F32="Vencida"</formula>
    </cfRule>
    <cfRule type="expression" dxfId="22180" priority="962">
      <formula>$F32="Cancelada"</formula>
    </cfRule>
    <cfRule type="expression" dxfId="22179" priority="963">
      <formula>$F32="Pausada"</formula>
    </cfRule>
    <cfRule type="expression" dxfId="22178" priority="964">
      <formula>$F32="Para hoy"</formula>
    </cfRule>
    <cfRule type="expression" dxfId="22177" priority="965">
      <formula>$F32="En curso"</formula>
    </cfRule>
    <cfRule type="expression" dxfId="22176" priority="966">
      <formula>$F32="Completada"</formula>
    </cfRule>
    <cfRule type="expression" dxfId="22175" priority="967">
      <formula>(#REF!=0)*(#REF!&lt;&gt;"")*(LEN(#REF!)=0)*(($F32="")+($F32="En curso"))</formula>
    </cfRule>
    <cfRule type="expression" dxfId="22174" priority="968">
      <formula>(#REF!&lt;0)*(LEN(#REF!)=0)*(($F32="")+($F32="En curso"))</formula>
    </cfRule>
    <cfRule type="expression" dxfId="22173" priority="969">
      <formula>$F32="Vencida"</formula>
    </cfRule>
    <cfRule type="expression" dxfId="22172" priority="970">
      <formula>$F32="Cancelada"</formula>
    </cfRule>
    <cfRule type="expression" dxfId="22171" priority="971">
      <formula>$F32="Pausada"</formula>
    </cfRule>
    <cfRule type="expression" dxfId="22170" priority="972">
      <formula>$F32="Para hoy"</formula>
    </cfRule>
    <cfRule type="expression" dxfId="22169" priority="973">
      <formula>$F32="En curso"</formula>
    </cfRule>
    <cfRule type="expression" dxfId="22168" priority="974">
      <formula>$F32="Completada"</formula>
    </cfRule>
    <cfRule type="expression" dxfId="22167" priority="975">
      <formula>(#REF!=0)*(#REF!&lt;&gt;"")*(LEN(#REF!)=0)*(($F32="")+($F32="En curso"))</formula>
    </cfRule>
    <cfRule type="expression" dxfId="22166" priority="976">
      <formula>(#REF!&lt;0)*(LEN(#REF!)=0)*(($F32="")+($F32="En curso"))</formula>
    </cfRule>
  </conditionalFormatting>
  <conditionalFormatting sqref="E40">
    <cfRule type="expression" dxfId="22165" priority="493">
      <formula>$F40="Vencida"</formula>
    </cfRule>
    <cfRule type="expression" dxfId="22164" priority="494">
      <formula>$F40="Cancelada"</formula>
    </cfRule>
    <cfRule type="expression" dxfId="22163" priority="495">
      <formula>$F40="Pausada"</formula>
    </cfRule>
    <cfRule type="expression" dxfId="22162" priority="496">
      <formula>$F40="Para hoy"</formula>
    </cfRule>
    <cfRule type="expression" dxfId="22161" priority="497">
      <formula>$F40="En curso"</formula>
    </cfRule>
    <cfRule type="expression" dxfId="22160" priority="498">
      <formula>$F40="Completada"</formula>
    </cfRule>
    <cfRule type="expression" dxfId="22159" priority="499">
      <formula>(#REF!=0)*(#REF!&lt;&gt;"")*(LEN(#REF!)=0)*(($F40="")+($F40="En curso"))</formula>
    </cfRule>
    <cfRule type="expression" dxfId="22158" priority="500">
      <formula>(#REF!&lt;0)*(LEN(#REF!)=0)*(($F40="")+($F40="En curso"))</formula>
    </cfRule>
    <cfRule type="expression" dxfId="22157" priority="509">
      <formula>$F32="Vencida"</formula>
    </cfRule>
    <cfRule type="expression" dxfId="22156" priority="510">
      <formula>$F32="Cancelada"</formula>
    </cfRule>
    <cfRule type="expression" dxfId="22155" priority="511">
      <formula>$F32="Pausada"</formula>
    </cfRule>
    <cfRule type="expression" dxfId="22154" priority="512">
      <formula>$F32="Para hoy"</formula>
    </cfRule>
    <cfRule type="expression" dxfId="22153" priority="513">
      <formula>$F32="En curso"</formula>
    </cfRule>
    <cfRule type="expression" dxfId="22152" priority="514">
      <formula>$F32="Completada"</formula>
    </cfRule>
    <cfRule type="expression" dxfId="22151" priority="515">
      <formula>(#REF!=0)*(#REF!&lt;&gt;"")*(LEN(#REF!)=0)*(($F32="")+($F32="En curso"))</formula>
    </cfRule>
    <cfRule type="expression" dxfId="22150" priority="516">
      <formula>(#REF!&lt;0)*(LEN(#REF!)=0)*(($F32="")+($F32="En curso"))</formula>
    </cfRule>
  </conditionalFormatting>
  <conditionalFormatting sqref="E44">
    <cfRule type="expression" dxfId="22149" priority="813">
      <formula>$F44="Vencida"</formula>
    </cfRule>
    <cfRule type="expression" dxfId="22148" priority="814">
      <formula>$F44="Cancelada"</formula>
    </cfRule>
    <cfRule type="expression" dxfId="22147" priority="815">
      <formula>$F44="Pausada"</formula>
    </cfRule>
    <cfRule type="expression" dxfId="22146" priority="816">
      <formula>$F44="Para hoy"</formula>
    </cfRule>
    <cfRule type="expression" dxfId="22145" priority="817">
      <formula>$F44="En curso"</formula>
    </cfRule>
    <cfRule type="expression" dxfId="22144" priority="818">
      <formula>$F44="Completada"</formula>
    </cfRule>
    <cfRule type="expression" dxfId="22143" priority="819">
      <formula>(#REF!=0)*(#REF!&lt;&gt;"")*(LEN(#REF!)=0)*(($F44="")+($F44="En curso"))</formula>
    </cfRule>
    <cfRule type="expression" dxfId="22142" priority="820">
      <formula>(#REF!&lt;0)*(LEN(#REF!)=0)*(($F44="")+($F44="En curso"))</formula>
    </cfRule>
  </conditionalFormatting>
  <conditionalFormatting sqref="E48 E8:E9">
    <cfRule type="expression" dxfId="22141" priority="437">
      <formula>$F1="Vencida"</formula>
    </cfRule>
    <cfRule type="expression" dxfId="22140" priority="438">
      <formula>$F1="Cancelada"</formula>
    </cfRule>
    <cfRule type="expression" dxfId="22139" priority="439">
      <formula>$F1="Pausada"</formula>
    </cfRule>
    <cfRule type="expression" dxfId="22138" priority="440">
      <formula>$F1="Para hoy"</formula>
    </cfRule>
    <cfRule type="expression" dxfId="22137" priority="441">
      <formula>$F1="En curso"</formula>
    </cfRule>
    <cfRule type="expression" dxfId="22136" priority="442">
      <formula>$F1="Completada"</formula>
    </cfRule>
    <cfRule type="expression" dxfId="22135" priority="443">
      <formula>(#REF!=0)*(#REF!&lt;&gt;"")*(LEN(#REF!)=0)*(($F1="")+($F1="En curso"))</formula>
    </cfRule>
    <cfRule type="expression" dxfId="22134" priority="444">
      <formula>(#REF!&lt;0)*(LEN(#REF!)=0)*(($F1="")+($F1="En curso"))</formula>
    </cfRule>
    <cfRule type="expression" dxfId="22133" priority="445">
      <formula>$F1="Vencida"</formula>
    </cfRule>
    <cfRule type="expression" dxfId="22132" priority="446">
      <formula>$F1="Cancelada"</formula>
    </cfRule>
    <cfRule type="expression" dxfId="22131" priority="447">
      <formula>$F1="Pausada"</formula>
    </cfRule>
    <cfRule type="expression" dxfId="22130" priority="448">
      <formula>$F1="Para hoy"</formula>
    </cfRule>
    <cfRule type="expression" dxfId="22129" priority="449">
      <formula>$F1="En curso"</formula>
    </cfRule>
    <cfRule type="expression" dxfId="22128" priority="450">
      <formula>$F1="Completada"</formula>
    </cfRule>
    <cfRule type="expression" dxfId="22127" priority="451">
      <formula>(#REF!=0)*(#REF!&lt;&gt;"")*(LEN(#REF!)=0)*(($F1="")+($F1="En curso"))</formula>
    </cfRule>
    <cfRule type="expression" dxfId="22126" priority="452">
      <formula>(#REF!&lt;0)*(LEN(#REF!)=0)*(($F1="")+($F1="En curso"))</formula>
    </cfRule>
  </conditionalFormatting>
  <conditionalFormatting sqref="E49">
    <cfRule type="expression" dxfId="22125" priority="453">
      <formula>$F49="Vencida"</formula>
    </cfRule>
    <cfRule type="expression" dxfId="22124" priority="454">
      <formula>$F49="Cancelada"</formula>
    </cfRule>
    <cfRule type="expression" dxfId="22123" priority="455">
      <formula>$F49="Pausada"</formula>
    </cfRule>
    <cfRule type="expression" dxfId="22122" priority="456">
      <formula>$F49="Para hoy"</formula>
    </cfRule>
    <cfRule type="expression" dxfId="22121" priority="457">
      <formula>$F49="En curso"</formula>
    </cfRule>
    <cfRule type="expression" dxfId="22120" priority="458">
      <formula>$F49="Completada"</formula>
    </cfRule>
    <cfRule type="expression" dxfId="22119" priority="459">
      <formula>(#REF!=0)*(#REF!&lt;&gt;"")*(LEN(#REF!)=0)*(($F49="")+($F49="En curso"))</formula>
    </cfRule>
    <cfRule type="expression" dxfId="22118" priority="460">
      <formula>(#REF!&lt;0)*(LEN(#REF!)=0)*(($F49="")+($F49="En curso"))</formula>
    </cfRule>
    <cfRule type="expression" dxfId="22117" priority="469">
      <formula>$F41="Vencida"</formula>
    </cfRule>
    <cfRule type="expression" dxfId="22116" priority="470">
      <formula>$F41="Cancelada"</formula>
    </cfRule>
    <cfRule type="expression" dxfId="22115" priority="471">
      <formula>$F41="Pausada"</formula>
    </cfRule>
    <cfRule type="expression" dxfId="22114" priority="472">
      <formula>$F41="Para hoy"</formula>
    </cfRule>
    <cfRule type="expression" dxfId="22113" priority="473">
      <formula>$F41="En curso"</formula>
    </cfRule>
    <cfRule type="expression" dxfId="22112" priority="474">
      <formula>$F41="Completada"</formula>
    </cfRule>
    <cfRule type="expression" dxfId="22111" priority="475">
      <formula>(#REF!=0)*(#REF!&lt;&gt;"")*(LEN(#REF!)=0)*(($F41="")+($F41="En curso"))</formula>
    </cfRule>
    <cfRule type="expression" dxfId="22110" priority="476">
      <formula>(#REF!&lt;0)*(LEN(#REF!)=0)*(($F41="")+($F41="En curso"))</formula>
    </cfRule>
  </conditionalFormatting>
  <conditionalFormatting sqref="E51">
    <cfRule type="expression" dxfId="22109" priority="805">
      <formula>$F51="Vencida"</formula>
    </cfRule>
    <cfRule type="expression" dxfId="22108" priority="806">
      <formula>$F51="Cancelada"</formula>
    </cfRule>
    <cfRule type="expression" dxfId="22107" priority="807">
      <formula>$F51="Pausada"</formula>
    </cfRule>
    <cfRule type="expression" dxfId="22106" priority="808">
      <formula>$F51="Para hoy"</formula>
    </cfRule>
    <cfRule type="expression" dxfId="22105" priority="809">
      <formula>$F51="En curso"</formula>
    </cfRule>
    <cfRule type="expression" dxfId="22104" priority="810">
      <formula>$F51="Completada"</formula>
    </cfRule>
    <cfRule type="expression" dxfId="22103" priority="811">
      <formula>(#REF!=0)*(#REF!&lt;&gt;"")*(LEN(#REF!)=0)*(($F51="")+($F51="En curso"))</formula>
    </cfRule>
    <cfRule type="expression" dxfId="22102" priority="812">
      <formula>(#REF!&lt;0)*(LEN(#REF!)=0)*(($F51="")+($F51="En curso"))</formula>
    </cfRule>
    <cfRule type="expression" dxfId="22101" priority="937">
      <formula>$F29="Vencida"</formula>
    </cfRule>
    <cfRule type="expression" dxfId="22100" priority="938">
      <formula>$F29="Cancelada"</formula>
    </cfRule>
    <cfRule type="expression" dxfId="22099" priority="939">
      <formula>$F29="Pausada"</formula>
    </cfRule>
    <cfRule type="expression" dxfId="22098" priority="940">
      <formula>$F29="Para hoy"</formula>
    </cfRule>
    <cfRule type="expression" dxfId="22097" priority="941">
      <formula>$F29="En curso"</formula>
    </cfRule>
    <cfRule type="expression" dxfId="22096" priority="942">
      <formula>$F29="Completada"</formula>
    </cfRule>
    <cfRule type="expression" dxfId="22095" priority="943">
      <formula>(#REF!=0)*(#REF!&lt;&gt;"")*(LEN(#REF!)=0)*(($F29="")+($F29="En curso"))</formula>
    </cfRule>
    <cfRule type="expression" dxfId="22094" priority="944">
      <formula>(#REF!&lt;0)*(LEN(#REF!)=0)*(($F29="")+($F29="En curso"))</formula>
    </cfRule>
  </conditionalFormatting>
  <conditionalFormatting sqref="E52">
    <cfRule type="expression" dxfId="22093" priority="373">
      <formula>$F48="Vencida"</formula>
    </cfRule>
    <cfRule type="expression" dxfId="22092" priority="374">
      <formula>$F48="Cancelada"</formula>
    </cfRule>
    <cfRule type="expression" dxfId="22091" priority="375">
      <formula>$F48="Pausada"</formula>
    </cfRule>
    <cfRule type="expression" dxfId="22090" priority="376">
      <formula>$F48="Para hoy"</formula>
    </cfRule>
    <cfRule type="expression" dxfId="22089" priority="377">
      <formula>$F48="En curso"</formula>
    </cfRule>
    <cfRule type="expression" dxfId="22088" priority="378">
      <formula>$F48="Completada"</formula>
    </cfRule>
    <cfRule type="expression" dxfId="22087" priority="379">
      <formula>(#REF!=0)*(#REF!&lt;&gt;"")*(LEN(#REF!)=0)*(($F48="")+($F48="En curso"))</formula>
    </cfRule>
    <cfRule type="expression" dxfId="22086" priority="380">
      <formula>(#REF!&lt;0)*(LEN(#REF!)=0)*(($F48="")+($F48="En curso"))</formula>
    </cfRule>
    <cfRule type="expression" dxfId="22085" priority="381">
      <formula>$F49="Vencida"</formula>
    </cfRule>
    <cfRule type="expression" dxfId="22084" priority="382">
      <formula>$F49="Cancelada"</formula>
    </cfRule>
    <cfRule type="expression" dxfId="22083" priority="383">
      <formula>$F49="Pausada"</formula>
    </cfRule>
    <cfRule type="expression" dxfId="22082" priority="384">
      <formula>$F49="Para hoy"</formula>
    </cfRule>
    <cfRule type="expression" dxfId="22081" priority="385">
      <formula>$F49="En curso"</formula>
    </cfRule>
    <cfRule type="expression" dxfId="22080" priority="386">
      <formula>$F49="Completada"</formula>
    </cfRule>
    <cfRule type="expression" dxfId="22079" priority="387">
      <formula>(#REF!=0)*(#REF!&lt;&gt;"")*(LEN(#REF!)=0)*(($F49="")+($F49="En curso"))</formula>
    </cfRule>
    <cfRule type="expression" dxfId="22078" priority="388">
      <formula>(#REF!&lt;0)*(LEN(#REF!)=0)*(($F49="")+($F49="En curso"))</formula>
    </cfRule>
  </conditionalFormatting>
  <conditionalFormatting sqref="E53:E56">
    <cfRule type="expression" dxfId="22077" priority="945">
      <formula>#REF!="Vencida"</formula>
    </cfRule>
    <cfRule type="expression" dxfId="22076" priority="946">
      <formula>#REF!="Cancelada"</formula>
    </cfRule>
    <cfRule type="expression" dxfId="22075" priority="947">
      <formula>#REF!="Pausada"</formula>
    </cfRule>
    <cfRule type="expression" dxfId="22074" priority="948">
      <formula>#REF!="Para hoy"</formula>
    </cfRule>
    <cfRule type="expression" dxfId="22073" priority="949">
      <formula>#REF!="En curso"</formula>
    </cfRule>
    <cfRule type="expression" dxfId="22072" priority="950">
      <formula>#REF!="Completada"</formula>
    </cfRule>
    <cfRule type="expression" dxfId="22071" priority="951">
      <formula>(#REF!=0)*(#REF!&lt;&gt;"")*(LEN(#REF!)=0)*((#REF!="")+(#REF!="En curso"))</formula>
    </cfRule>
    <cfRule type="expression" dxfId="22070" priority="952">
      <formula>(#REF!&lt;0)*(LEN(#REF!)=0)*((#REF!="")+(#REF!="En curso"))</formula>
    </cfRule>
  </conditionalFormatting>
  <conditionalFormatting sqref="E61">
    <cfRule type="expression" dxfId="22069" priority="797">
      <formula>$F61="Vencida"</formula>
    </cfRule>
    <cfRule type="expression" dxfId="22068" priority="798">
      <formula>$F61="Cancelada"</formula>
    </cfRule>
    <cfRule type="expression" dxfId="22067" priority="799">
      <formula>$F61="Pausada"</formula>
    </cfRule>
    <cfRule type="expression" dxfId="22066" priority="800">
      <formula>$F61="Para hoy"</formula>
    </cfRule>
    <cfRule type="expression" dxfId="22065" priority="801">
      <formula>$F61="En curso"</formula>
    </cfRule>
    <cfRule type="expression" dxfId="22064" priority="802">
      <formula>$F61="Completada"</formula>
    </cfRule>
    <cfRule type="expression" dxfId="22063" priority="803">
      <formula>(#REF!=0)*(#REF!&lt;&gt;"")*(LEN(#REF!)=0)*(($F61="")+($F61="En curso"))</formula>
    </cfRule>
    <cfRule type="expression" dxfId="22062" priority="804">
      <formula>(#REF!&lt;0)*(LEN(#REF!)=0)*(($F61="")+($F61="En curso"))</formula>
    </cfRule>
  </conditionalFormatting>
  <conditionalFormatting sqref="F14">
    <cfRule type="expression" dxfId="22061" priority="267">
      <formula>$F14="Vencida"</formula>
    </cfRule>
    <cfRule type="expression" dxfId="22060" priority="268">
      <formula>$F14="Cancelada"</formula>
    </cfRule>
    <cfRule type="expression" dxfId="22059" priority="269">
      <formula>$F14="Pausada"</formula>
    </cfRule>
    <cfRule type="expression" dxfId="22058" priority="270">
      <formula>$F14="Para hoy"</formula>
    </cfRule>
    <cfRule type="expression" dxfId="22057" priority="271">
      <formula>$F14="En curso"</formula>
    </cfRule>
    <cfRule type="expression" dxfId="22056" priority="272">
      <formula>$F14="Completada"</formula>
    </cfRule>
    <cfRule type="expression" dxfId="22055" priority="273">
      <formula>(#REF!=0)*(#REF!&lt;&gt;"")*(LEN(#REF!)=0)*(($F14="")+($F14="En curso"))</formula>
    </cfRule>
    <cfRule type="expression" dxfId="22054" priority="274">
      <formula>(#REF!&lt;0)*(LEN(#REF!)=0)*(($F14="")+($F14="En curso"))</formula>
    </cfRule>
  </conditionalFormatting>
  <conditionalFormatting sqref="F20">
    <cfRule type="expression" dxfId="22053" priority="593">
      <formula>(#REF!=0)*(#REF!&lt;&gt;"")*(LEN(#REF!)=0)*(($F20="")+($F20="En curso"))</formula>
    </cfRule>
    <cfRule type="expression" dxfId="22052" priority="594">
      <formula>(#REF!&lt;0)*(LEN(#REF!)=0)*(($F20="")+($F20="En curso"))</formula>
    </cfRule>
  </conditionalFormatting>
  <conditionalFormatting sqref="F21:F22">
    <cfRule type="expression" dxfId="22051" priority="567">
      <formula>(#REF!=0)*(#REF!&lt;&gt;"")*(LEN(#REF!)=0)*(($F21="")+($F21="En curso"))</formula>
    </cfRule>
    <cfRule type="expression" dxfId="22050" priority="568">
      <formula>(#REF!&lt;0)*(LEN(#REF!)=0)*(($F21="")+($F21="En curso"))</formula>
    </cfRule>
  </conditionalFormatting>
  <conditionalFormatting sqref="F30">
    <cfRule type="expression" dxfId="22049" priority="683">
      <formula>$F30="Vencida"</formula>
    </cfRule>
    <cfRule type="expression" dxfId="22048" priority="684">
      <formula>$F30="Cancelada"</formula>
    </cfRule>
    <cfRule type="expression" dxfId="22047" priority="685">
      <formula>$F30="Pausada"</formula>
    </cfRule>
    <cfRule type="expression" dxfId="22046" priority="686">
      <formula>$F30="Para hoy"</formula>
    </cfRule>
    <cfRule type="expression" dxfId="22045" priority="687">
      <formula>$F30="En curso"</formula>
    </cfRule>
    <cfRule type="expression" dxfId="22044" priority="688">
      <formula>$F30="Completada"</formula>
    </cfRule>
    <cfRule type="expression" dxfId="22043" priority="689">
      <formula>(#REF!=0)*(#REF!&lt;&gt;"")*(LEN(#REF!)=0)*(($F30="")+($F30="En curso"))</formula>
    </cfRule>
    <cfRule type="expression" dxfId="22042" priority="690">
      <formula>(#REF!&lt;0)*(LEN(#REF!)=0)*(($F30="")+($F30="En curso"))</formula>
    </cfRule>
  </conditionalFormatting>
  <conditionalFormatting sqref="F32">
    <cfRule type="expression" dxfId="22041" priority="733">
      <formula>$F32="Vencida"</formula>
    </cfRule>
    <cfRule type="expression" dxfId="22040" priority="734">
      <formula>$F32="Cancelada"</formula>
    </cfRule>
    <cfRule type="expression" dxfId="22039" priority="735">
      <formula>$F32="Pausada"</formula>
    </cfRule>
    <cfRule type="expression" dxfId="22038" priority="736">
      <formula>$F32="Para hoy"</formula>
    </cfRule>
    <cfRule type="expression" dxfId="22037" priority="737">
      <formula>$F32="En curso"</formula>
    </cfRule>
    <cfRule type="expression" dxfId="22036" priority="738">
      <formula>$F32="Completada"</formula>
    </cfRule>
    <cfRule type="expression" dxfId="22035" priority="739">
      <formula>(#REF!=0)*(#REF!&lt;&gt;"")*(LEN(#REF!)=0)*(($F32="")+($F32="En curso"))</formula>
    </cfRule>
    <cfRule type="expression" dxfId="22034" priority="740">
      <formula>(#REF!&lt;0)*(LEN(#REF!)=0)*(($F32="")+($F32="En curso"))</formula>
    </cfRule>
  </conditionalFormatting>
  <conditionalFormatting sqref="F34:F35">
    <cfRule type="expression" dxfId="22033" priority="371">
      <formula>(#REF!=0)*(#REF!&lt;&gt;"")*(LEN(#REF!)=0)*(($F34="")+($F34="En curso"))</formula>
    </cfRule>
    <cfRule type="expression" dxfId="22032" priority="372">
      <formula>(#REF!&lt;0)*(LEN(#REF!)=0)*(($F34="")+($F34="En curso"))</formula>
    </cfRule>
  </conditionalFormatting>
  <conditionalFormatting sqref="F34:F41">
    <cfRule type="expression" dxfId="22031" priority="363">
      <formula>$F34="Vencida"</formula>
    </cfRule>
    <cfRule type="expression" dxfId="22030" priority="364">
      <formula>$F34="Cancelada"</formula>
    </cfRule>
    <cfRule type="expression" dxfId="22029" priority="365">
      <formula>$F34="Pausada"</formula>
    </cfRule>
    <cfRule type="expression" dxfId="22028" priority="366">
      <formula>$F34="Para hoy"</formula>
    </cfRule>
    <cfRule type="expression" dxfId="22027" priority="367">
      <formula>$F34="En curso"</formula>
    </cfRule>
    <cfRule type="expression" dxfId="22026" priority="368">
      <formula>$F34="Completada"</formula>
    </cfRule>
  </conditionalFormatting>
  <conditionalFormatting sqref="F36:F41">
    <cfRule type="expression" dxfId="22025" priority="369">
      <formula>(#REF!=0)*(#REF!&lt;&gt;"")*(LEN(#REF!)=0)*(($F36="")+($F36="En curso"))</formula>
    </cfRule>
    <cfRule type="expression" dxfId="22024" priority="370">
      <formula>(#REF!&lt;0)*(LEN(#REF!)=0)*(($F36="")+($F36="En curso"))</formula>
    </cfRule>
  </conditionalFormatting>
  <conditionalFormatting sqref="F52">
    <cfRule type="expression" dxfId="22023" priority="389">
      <formula>$F52="Vencida"</formula>
    </cfRule>
    <cfRule type="expression" dxfId="22022" priority="390">
      <formula>$F52="Cancelada"</formula>
    </cfRule>
    <cfRule type="expression" dxfId="22021" priority="391">
      <formula>$F52="Pausada"</formula>
    </cfRule>
    <cfRule type="expression" dxfId="22020" priority="392">
      <formula>$F52="Para hoy"</formula>
    </cfRule>
    <cfRule type="expression" dxfId="22019" priority="393">
      <formula>$F52="En curso"</formula>
    </cfRule>
    <cfRule type="expression" dxfId="22018" priority="394">
      <formula>$F52="Completada"</formula>
    </cfRule>
    <cfRule type="expression" dxfId="22017" priority="395">
      <formula>(#REF!=0)*(#REF!&lt;&gt;"")*(LEN(#REF!)=0)*(($F52="")+($F52="En curso"))</formula>
    </cfRule>
    <cfRule type="expression" dxfId="22016" priority="396">
      <formula>(#REF!&lt;0)*(LEN(#REF!)=0)*(($F52="")+($F52="En curso"))</formula>
    </cfRule>
  </conditionalFormatting>
  <conditionalFormatting sqref="G19 G4:G6">
    <cfRule type="expression" dxfId="22015" priority="841">
      <formula>#REF!="Vencida"</formula>
    </cfRule>
    <cfRule type="expression" dxfId="22014" priority="842">
      <formula>#REF!="Cancelada"</formula>
    </cfRule>
    <cfRule type="expression" dxfId="22013" priority="843">
      <formula>#REF!="Pausada"</formula>
    </cfRule>
    <cfRule type="expression" dxfId="22012" priority="844">
      <formula>#REF!="Para hoy"</formula>
    </cfRule>
    <cfRule type="expression" dxfId="22011" priority="845">
      <formula>#REF!="En curso"</formula>
    </cfRule>
    <cfRule type="expression" dxfId="22010" priority="846">
      <formula>#REF!="Completada"</formula>
    </cfRule>
    <cfRule type="expression" dxfId="22009" priority="847">
      <formula>(#REF!=0)*(#REF!&lt;&gt;"")*(LEN(#REF!)=0)*((#REF!="")+(#REF!="En curso"))</formula>
    </cfRule>
    <cfRule type="expression" dxfId="22008" priority="848">
      <formula>(#REF!&lt;0)*(LEN(#REF!)=0)*((#REF!="")+(#REF!="En curso"))</formula>
    </cfRule>
  </conditionalFormatting>
  <conditionalFormatting sqref="G20:G23">
    <cfRule type="expression" dxfId="22007" priority="857">
      <formula>#REF!="Vencida"</formula>
    </cfRule>
    <cfRule type="expression" dxfId="22006" priority="858">
      <formula>#REF!="Cancelada"</formula>
    </cfRule>
    <cfRule type="expression" dxfId="22005" priority="859">
      <formula>#REF!="Pausada"</formula>
    </cfRule>
    <cfRule type="expression" dxfId="22004" priority="860">
      <formula>#REF!="Para hoy"</formula>
    </cfRule>
    <cfRule type="expression" dxfId="22003" priority="861">
      <formula>#REF!="En curso"</formula>
    </cfRule>
    <cfRule type="expression" dxfId="22002" priority="862">
      <formula>#REF!="Completada"</formula>
    </cfRule>
    <cfRule type="expression" dxfId="22001" priority="863">
      <formula>(#REF!=0)*(#REF!&lt;&gt;"")*(LEN(#REF!)=0)*((#REF!="")+(#REF!="En curso"))</formula>
    </cfRule>
    <cfRule type="expression" dxfId="22000" priority="864">
      <formula>(#REF!&lt;0)*(LEN(#REF!)=0)*((#REF!="")+(#REF!="En curso"))</formula>
    </cfRule>
  </conditionalFormatting>
  <conditionalFormatting sqref="G19">
    <cfRule type="expression" dxfId="21999" priority="307">
      <formula>#REF!="Vencida"</formula>
    </cfRule>
    <cfRule type="expression" dxfId="21998" priority="308">
      <formula>#REF!="Cancelada"</formula>
    </cfRule>
    <cfRule type="expression" dxfId="21997" priority="309">
      <formula>#REF!="Pausada"</formula>
    </cfRule>
    <cfRule type="expression" dxfId="21996" priority="310">
      <formula>#REF!="Para hoy"</formula>
    </cfRule>
    <cfRule type="expression" dxfId="21995" priority="311">
      <formula>#REF!="En curso"</formula>
    </cfRule>
    <cfRule type="expression" dxfId="21994" priority="312">
      <formula>#REF!="Completada"</formula>
    </cfRule>
  </conditionalFormatting>
  <conditionalFormatting sqref="G19">
    <cfRule type="expression" dxfId="21993" priority="315">
      <formula>#REF!="Vencida"</formula>
    </cfRule>
    <cfRule type="expression" dxfId="21992" priority="316">
      <formula>#REF!="Cancelada"</formula>
    </cfRule>
    <cfRule type="expression" dxfId="21991" priority="317">
      <formula>#REF!="Pausada"</formula>
    </cfRule>
    <cfRule type="expression" dxfId="21990" priority="318">
      <formula>#REF!="Para hoy"</formula>
    </cfRule>
    <cfRule type="expression" dxfId="21989" priority="319">
      <formula>#REF!="En curso"</formula>
    </cfRule>
    <cfRule type="expression" dxfId="21988" priority="320">
      <formula>#REF!="Completada"</formula>
    </cfRule>
    <cfRule type="expression" dxfId="21987" priority="321">
      <formula>(#REF!=0)*(#REF!&lt;&gt;"")*(LEN(#REF!)=0)*((#REF!="")+(#REF!="En curso"))</formula>
    </cfRule>
    <cfRule type="expression" dxfId="21986" priority="322">
      <formula>(#REF!&lt;0)*(LEN(#REF!)=0)*((#REF!="")+(#REF!="En curso"))</formula>
    </cfRule>
  </conditionalFormatting>
  <conditionalFormatting sqref="G19">
    <cfRule type="expression" dxfId="21985" priority="313">
      <formula>(#REF!=0)*(#REF!&lt;&gt;"")*(LEN(#REF!)=0)*((#REF!="")+(#REF!="En curso"))</formula>
    </cfRule>
    <cfRule type="expression" dxfId="21984" priority="314">
      <formula>(#REF!&lt;0)*(LEN(#REF!)=0)*((#REF!="")+(#REF!="En curso"))</formula>
    </cfRule>
  </conditionalFormatting>
  <conditionalFormatting sqref="G29">
    <cfRule type="expression" dxfId="21983" priority="355">
      <formula>#REF!="Vencida"</formula>
    </cfRule>
    <cfRule type="expression" dxfId="21982" priority="356">
      <formula>#REF!="Cancelada"</formula>
    </cfRule>
    <cfRule type="expression" dxfId="21981" priority="357">
      <formula>#REF!="Pausada"</formula>
    </cfRule>
    <cfRule type="expression" dxfId="21980" priority="358">
      <formula>#REF!="Para hoy"</formula>
    </cfRule>
    <cfRule type="expression" dxfId="21979" priority="359">
      <formula>#REF!="En curso"</formula>
    </cfRule>
    <cfRule type="expression" dxfId="21978" priority="360">
      <formula>#REF!="Completada"</formula>
    </cfRule>
  </conditionalFormatting>
  <conditionalFormatting sqref="G29">
    <cfRule type="expression" dxfId="21977" priority="347">
      <formula>#REF!="Vencida"</formula>
    </cfRule>
    <cfRule type="expression" dxfId="21976" priority="348">
      <formula>#REF!="Cancelada"</formula>
    </cfRule>
    <cfRule type="expression" dxfId="21975" priority="349">
      <formula>#REF!="Pausada"</formula>
    </cfRule>
    <cfRule type="expression" dxfId="21974" priority="350">
      <formula>#REF!="Para hoy"</formula>
    </cfRule>
    <cfRule type="expression" dxfId="21973" priority="351">
      <formula>#REF!="En curso"</formula>
    </cfRule>
    <cfRule type="expression" dxfId="21972" priority="352">
      <formula>#REF!="Completada"</formula>
    </cfRule>
    <cfRule type="expression" dxfId="21971" priority="353">
      <formula>(#REF!=0)*(#REF!&lt;&gt;"")*(LEN(#REF!)=0)*((#REF!="")+(#REF!="En curso"))</formula>
    </cfRule>
    <cfRule type="expression" dxfId="21970" priority="354">
      <formula>(#REF!&lt;0)*(LEN(#REF!)=0)*((#REF!="")+(#REF!="En curso"))</formula>
    </cfRule>
    <cfRule type="expression" dxfId="21969" priority="361">
      <formula>(#REF!=0)*(#REF!&lt;&gt;"")*(LEN(#REF!)=0)*((#REF!="")+(#REF!="En curso"))</formula>
    </cfRule>
    <cfRule type="expression" dxfId="21968" priority="362">
      <formula>(#REF!&lt;0)*(LEN(#REF!)=0)*((#REF!="")+(#REF!="En curso"))</formula>
    </cfRule>
  </conditionalFormatting>
  <conditionalFormatting sqref="G30">
    <cfRule type="expression" dxfId="21967" priority="691">
      <formula>#REF!="Vencida"</formula>
    </cfRule>
    <cfRule type="expression" dxfId="21966" priority="692">
      <formula>#REF!="Cancelada"</formula>
    </cfRule>
    <cfRule type="expression" dxfId="21965" priority="693">
      <formula>#REF!="Pausada"</formula>
    </cfRule>
    <cfRule type="expression" dxfId="21964" priority="694">
      <formula>#REF!="Para hoy"</formula>
    </cfRule>
    <cfRule type="expression" dxfId="21963" priority="695">
      <formula>#REF!="En curso"</formula>
    </cfRule>
    <cfRule type="expression" dxfId="21962" priority="696">
      <formula>#REF!="Completada"</formula>
    </cfRule>
    <cfRule type="expression" dxfId="21961" priority="697">
      <formula>(#REF!=0)*(#REF!&lt;&gt;"")*(LEN(#REF!)=0)*((#REF!="")+(#REF!="En curso"))</formula>
    </cfRule>
    <cfRule type="expression" dxfId="21960" priority="698">
      <formula>(#REF!&lt;0)*(LEN(#REF!)=0)*((#REF!="")+(#REF!="En curso"))</formula>
    </cfRule>
    <cfRule type="expression" dxfId="21959" priority="699">
      <formula>#REF!="Vencida"</formula>
    </cfRule>
    <cfRule type="expression" dxfId="21958" priority="700">
      <formula>#REF!="Cancelada"</formula>
    </cfRule>
    <cfRule type="expression" dxfId="21957" priority="701">
      <formula>#REF!="Pausada"</formula>
    </cfRule>
    <cfRule type="expression" dxfId="21956" priority="702">
      <formula>#REF!="Para hoy"</formula>
    </cfRule>
    <cfRule type="expression" dxfId="21955" priority="703">
      <formula>#REF!="En curso"</formula>
    </cfRule>
    <cfRule type="expression" dxfId="21954" priority="704">
      <formula>#REF!="Completada"</formula>
    </cfRule>
    <cfRule type="expression" dxfId="21953" priority="705">
      <formula>(#REF!=0)*(#REF!&lt;&gt;"")*(LEN(#REF!)=0)*((#REF!="")+(#REF!="En curso"))</formula>
    </cfRule>
    <cfRule type="expression" dxfId="21952" priority="706">
      <formula>(#REF!&lt;0)*(LEN(#REF!)=0)*((#REF!="")+(#REF!="En curso"))</formula>
    </cfRule>
  </conditionalFormatting>
  <conditionalFormatting sqref="G31:G40">
    <cfRule type="expression" dxfId="21951" priority="873">
      <formula>#REF!="Vencida"</formula>
    </cfRule>
    <cfRule type="expression" dxfId="21950" priority="874">
      <formula>#REF!="Cancelada"</formula>
    </cfRule>
    <cfRule type="expression" dxfId="21949" priority="875">
      <formula>#REF!="Pausada"</formula>
    </cfRule>
    <cfRule type="expression" dxfId="21948" priority="876">
      <formula>#REF!="Para hoy"</formula>
    </cfRule>
    <cfRule type="expression" dxfId="21947" priority="877">
      <formula>#REF!="En curso"</formula>
    </cfRule>
    <cfRule type="expression" dxfId="21946" priority="878">
      <formula>#REF!="Completada"</formula>
    </cfRule>
    <cfRule type="expression" dxfId="21945" priority="879">
      <formula>(#REF!=0)*(#REF!&lt;&gt;"")*(LEN(#REF!)=0)*((#REF!="")+(#REF!="En curso"))</formula>
    </cfRule>
    <cfRule type="expression" dxfId="21944" priority="880">
      <formula>(#REF!&lt;0)*(LEN(#REF!)=0)*((#REF!="")+(#REF!="En curso"))</formula>
    </cfRule>
  </conditionalFormatting>
  <conditionalFormatting sqref="G48:G51 G53:G55">
    <cfRule type="expression" dxfId="21943" priority="823">
      <formula>#REF!="Vencida"</formula>
    </cfRule>
    <cfRule type="expression" dxfId="21942" priority="824">
      <formula>#REF!="Cancelada"</formula>
    </cfRule>
    <cfRule type="expression" dxfId="21941" priority="825">
      <formula>#REF!="Pausada"</formula>
    </cfRule>
    <cfRule type="expression" dxfId="21940" priority="826">
      <formula>#REF!="Para hoy"</formula>
    </cfRule>
    <cfRule type="expression" dxfId="21939" priority="827">
      <formula>#REF!="En curso"</formula>
    </cfRule>
    <cfRule type="expression" dxfId="21938" priority="828">
      <formula>#REF!="Completada"</formula>
    </cfRule>
    <cfRule type="expression" dxfId="21937" priority="829">
      <formula>(#REF!=0)*(#REF!&lt;&gt;"")*(LEN(#REF!)=0)*((#REF!="")+(#REF!="En curso"))</formula>
    </cfRule>
    <cfRule type="expression" dxfId="21936" priority="830">
      <formula>(#REF!&lt;0)*(LEN(#REF!)=0)*((#REF!="")+(#REF!="En curso"))</formula>
    </cfRule>
  </conditionalFormatting>
  <conditionalFormatting sqref="G52">
    <cfRule type="expression" dxfId="21935" priority="397">
      <formula>#REF!="Vencida"</formula>
    </cfRule>
    <cfRule type="expression" dxfId="21934" priority="398">
      <formula>#REF!="Cancelada"</formula>
    </cfRule>
    <cfRule type="expression" dxfId="21933" priority="399">
      <formula>#REF!="Pausada"</formula>
    </cfRule>
    <cfRule type="expression" dxfId="21932" priority="400">
      <formula>#REF!="Para hoy"</formula>
    </cfRule>
    <cfRule type="expression" dxfId="21931" priority="401">
      <formula>#REF!="En curso"</formula>
    </cfRule>
    <cfRule type="expression" dxfId="21930" priority="402">
      <formula>#REF!="Completada"</formula>
    </cfRule>
    <cfRule type="expression" dxfId="21929" priority="403">
      <formula>(#REF!=0)*(#REF!&lt;&gt;"")*(LEN(#REF!)=0)*((#REF!="")+(#REF!="En curso"))</formula>
    </cfRule>
    <cfRule type="expression" dxfId="21928" priority="404">
      <formula>(#REF!&lt;0)*(LEN(#REF!)=0)*((#REF!="")+(#REF!="En curso"))</formula>
    </cfRule>
    <cfRule type="expression" dxfId="21927" priority="405">
      <formula>#REF!="Vencida"</formula>
    </cfRule>
    <cfRule type="expression" dxfId="21926" priority="406">
      <formula>#REF!="Cancelada"</formula>
    </cfRule>
    <cfRule type="expression" dxfId="21925" priority="407">
      <formula>#REF!="Pausada"</formula>
    </cfRule>
    <cfRule type="expression" dxfId="21924" priority="408">
      <formula>#REF!="Para hoy"</formula>
    </cfRule>
    <cfRule type="expression" dxfId="21923" priority="409">
      <formula>#REF!="En curso"</formula>
    </cfRule>
    <cfRule type="expression" dxfId="21922" priority="410">
      <formula>#REF!="Completada"</formula>
    </cfRule>
    <cfRule type="expression" dxfId="21921" priority="411">
      <formula>(#REF!=0)*(#REF!&lt;&gt;"")*(LEN(#REF!)=0)*((#REF!="")+(#REF!="En curso"))</formula>
    </cfRule>
    <cfRule type="expression" dxfId="21920" priority="412">
      <formula>(#REF!&lt;0)*(LEN(#REF!)=0)*((#REF!="")+(#REF!="En curso"))</formula>
    </cfRule>
  </conditionalFormatting>
  <conditionalFormatting sqref="C14">
    <cfRule type="expression" dxfId="21919" priority="265">
      <formula>(#REF!=0)*(#REF!&lt;&gt;"")*(LEN(#REF!)=0)*(($F14="")+($F14="En curso"))</formula>
    </cfRule>
    <cfRule type="expression" dxfId="21918" priority="266">
      <formula>(#REF!&lt;0)*(LEN(#REF!)=0)*(($F14="")+($F14="En curso"))</formula>
    </cfRule>
  </conditionalFormatting>
  <conditionalFormatting sqref="C14">
    <cfRule type="expression" dxfId="21917" priority="259">
      <formula>$F14="Vencida"</formula>
    </cfRule>
    <cfRule type="expression" dxfId="21916" priority="260">
      <formula>$F14="Cancelada"</formula>
    </cfRule>
    <cfRule type="expression" dxfId="21915" priority="261">
      <formula>$F14="Pausada"</formula>
    </cfRule>
    <cfRule type="expression" dxfId="21914" priority="262">
      <formula>$F14="Para hoy"</formula>
    </cfRule>
    <cfRule type="expression" dxfId="21913" priority="263">
      <formula>$F14="En curso"</formula>
    </cfRule>
    <cfRule type="expression" dxfId="21912" priority="264">
      <formula>$F14="Completada"</formula>
    </cfRule>
  </conditionalFormatting>
  <conditionalFormatting sqref="C14">
    <cfRule type="expression" dxfId="21911" priority="243">
      <formula>$F14="Vencida"</formula>
    </cfRule>
    <cfRule type="expression" dxfId="21910" priority="244">
      <formula>$F14="Cancelada"</formula>
    </cfRule>
    <cfRule type="expression" dxfId="21909" priority="245">
      <formula>$F14="Pausada"</formula>
    </cfRule>
    <cfRule type="expression" dxfId="21908" priority="246">
      <formula>$F14="Para hoy"</formula>
    </cfRule>
    <cfRule type="expression" dxfId="21907" priority="247">
      <formula>$F14="En curso"</formula>
    </cfRule>
    <cfRule type="expression" dxfId="21906" priority="248">
      <formula>$F14="Completada"</formula>
    </cfRule>
    <cfRule type="expression" dxfId="21905" priority="249">
      <formula>(#REF!=0)*(#REF!&lt;&gt;"")*(LEN(#REF!)=0)*(($F14="")+($F14="En curso"))</formula>
    </cfRule>
    <cfRule type="expression" dxfId="21904" priority="250">
      <formula>(#REF!&lt;0)*(LEN(#REF!)=0)*(($F14="")+($F14="En curso"))</formula>
    </cfRule>
  </conditionalFormatting>
  <conditionalFormatting sqref="D14">
    <cfRule type="expression" dxfId="21903" priority="235">
      <formula>#REF!="Vencida"</formula>
    </cfRule>
    <cfRule type="expression" dxfId="21902" priority="236">
      <formula>#REF!="Cancelada"</formula>
    </cfRule>
    <cfRule type="expression" dxfId="21901" priority="237">
      <formula>#REF!="Pausada"</formula>
    </cfRule>
    <cfRule type="expression" dxfId="21900" priority="238">
      <formula>#REF!="Para hoy"</formula>
    </cfRule>
    <cfRule type="expression" dxfId="21899" priority="239">
      <formula>#REF!="En curso"</formula>
    </cfRule>
    <cfRule type="expression" dxfId="21898" priority="240">
      <formula>#REF!="Completada"</formula>
    </cfRule>
    <cfRule type="expression" dxfId="21897" priority="241">
      <formula>(#REF!=0)*(#REF!&lt;&gt;"")*(LEN(#REF!)=0)*((#REF!="")+(#REF!="En curso"))</formula>
    </cfRule>
    <cfRule type="expression" dxfId="21896" priority="242">
      <formula>(#REF!&lt;0)*(LEN(#REF!)=0)*((#REF!="")+(#REF!="En curso"))</formula>
    </cfRule>
    <cfRule type="expression" dxfId="21895" priority="251">
      <formula>$F35="Vencida"</formula>
    </cfRule>
    <cfRule type="expression" dxfId="21894" priority="252">
      <formula>$F35="Cancelada"</formula>
    </cfRule>
    <cfRule type="expression" dxfId="21893" priority="253">
      <formula>$F35="Pausada"</formula>
    </cfRule>
    <cfRule type="expression" dxfId="21892" priority="254">
      <formula>$F35="Para hoy"</formula>
    </cfRule>
    <cfRule type="expression" dxfId="21891" priority="255">
      <formula>$F35="En curso"</formula>
    </cfRule>
    <cfRule type="expression" dxfId="21890" priority="256">
      <formula>$F35="Completada"</formula>
    </cfRule>
    <cfRule type="expression" dxfId="21889" priority="257">
      <formula>(#REF!=0)*(#REF!&lt;&gt;"")*(LEN(#REF!)=0)*(($F35="")+($F35="En curso"))</formula>
    </cfRule>
    <cfRule type="expression" dxfId="21888" priority="258">
      <formula>(#REF!&lt;0)*(LEN(#REF!)=0)*(($F35="")+($F35="En curso"))</formula>
    </cfRule>
  </conditionalFormatting>
  <conditionalFormatting sqref="E20">
    <cfRule type="expression" dxfId="21887" priority="1049">
      <formula>#REF!="Vencida"</formula>
    </cfRule>
    <cfRule type="expression" dxfId="21886" priority="1050">
      <formula>#REF!="Cancelada"</formula>
    </cfRule>
    <cfRule type="expression" dxfId="21885" priority="1051">
      <formula>#REF!="Pausada"</formula>
    </cfRule>
    <cfRule type="expression" dxfId="21884" priority="1052">
      <formula>#REF!="Para hoy"</formula>
    </cfRule>
    <cfRule type="expression" dxfId="21883" priority="1053">
      <formula>#REF!="En curso"</formula>
    </cfRule>
    <cfRule type="expression" dxfId="21882" priority="1054">
      <formula>#REF!="Completada"</formula>
    </cfRule>
    <cfRule type="expression" dxfId="21881" priority="1055">
      <formula>(#REF!=0)*(#REF!&lt;&gt;"")*(LEN(#REF!)=0)*((#REF!="")+(#REF!="En curso"))</formula>
    </cfRule>
    <cfRule type="expression" dxfId="21880" priority="1056">
      <formula>(#REF!&lt;0)*(LEN(#REF!)=0)*((#REF!="")+(#REF!="En curso"))</formula>
    </cfRule>
  </conditionalFormatting>
  <conditionalFormatting sqref="C19">
    <cfRule type="expression" dxfId="21879" priority="1057">
      <formula>$F16="Vencida"</formula>
    </cfRule>
    <cfRule type="expression" dxfId="21878" priority="1058">
      <formula>$F16="Cancelada"</formula>
    </cfRule>
    <cfRule type="expression" dxfId="21877" priority="1059">
      <formula>$F16="Pausada"</formula>
    </cfRule>
    <cfRule type="expression" dxfId="21876" priority="1060">
      <formula>$F16="Para hoy"</formula>
    </cfRule>
    <cfRule type="expression" dxfId="21875" priority="1061">
      <formula>$F16="En curso"</formula>
    </cfRule>
    <cfRule type="expression" dxfId="21874" priority="1062">
      <formula>$F16="Completada"</formula>
    </cfRule>
    <cfRule type="expression" dxfId="21873" priority="1063">
      <formula>(#REF!=0)*(#REF!&lt;&gt;"")*(LEN(#REF!)=0)*(($F16="")+($F16="En curso"))</formula>
    </cfRule>
    <cfRule type="expression" dxfId="21872" priority="1064">
      <formula>(#REF!&lt;0)*(LEN(#REF!)=0)*(($F16="")+($F16="En curso"))</formula>
    </cfRule>
    <cfRule type="expression" dxfId="21871" priority="1065">
      <formula>$F19="Vencida"</formula>
    </cfRule>
    <cfRule type="expression" dxfId="21870" priority="1066">
      <formula>$F19="Cancelada"</formula>
    </cfRule>
    <cfRule type="expression" dxfId="21869" priority="1067">
      <formula>$F19="Pausada"</formula>
    </cfRule>
    <cfRule type="expression" dxfId="21868" priority="1068">
      <formula>$F19="Para hoy"</formula>
    </cfRule>
    <cfRule type="expression" dxfId="21867" priority="1069">
      <formula>$F19="En curso"</formula>
    </cfRule>
    <cfRule type="expression" dxfId="21866" priority="1070">
      <formula>$F19="Completada"</formula>
    </cfRule>
    <cfRule type="expression" dxfId="21865" priority="1071">
      <formula>(#REF!=0)*(#REF!&lt;&gt;"")*(LEN(#REF!)=0)*(($F19="")+($F19="En curso"))</formula>
    </cfRule>
    <cfRule type="expression" dxfId="21864" priority="1072">
      <formula>(#REF!&lt;0)*(LEN(#REF!)=0)*(($F19="")+($F19="En curso"))</formula>
    </cfRule>
  </conditionalFormatting>
  <conditionalFormatting sqref="E21">
    <cfRule type="expression" dxfId="21863" priority="1073">
      <formula>$F20="Vencida"</formula>
    </cfRule>
    <cfRule type="expression" dxfId="21862" priority="1074">
      <formula>$F20="Cancelada"</formula>
    </cfRule>
    <cfRule type="expression" dxfId="21861" priority="1075">
      <formula>$F20="Pausada"</formula>
    </cfRule>
    <cfRule type="expression" dxfId="21860" priority="1076">
      <formula>$F20="Para hoy"</formula>
    </cfRule>
    <cfRule type="expression" dxfId="21859" priority="1077">
      <formula>$F20="En curso"</formula>
    </cfRule>
    <cfRule type="expression" dxfId="21858" priority="1078">
      <formula>$F20="Completada"</formula>
    </cfRule>
  </conditionalFormatting>
  <conditionalFormatting sqref="C28">
    <cfRule type="expression" dxfId="21857" priority="211">
      <formula>$F21="Vencida"</formula>
    </cfRule>
    <cfRule type="expression" dxfId="21856" priority="212">
      <formula>$F21="Cancelada"</formula>
    </cfRule>
    <cfRule type="expression" dxfId="21855" priority="213">
      <formula>$F21="Pausada"</formula>
    </cfRule>
    <cfRule type="expression" dxfId="21854" priority="214">
      <formula>$F21="Para hoy"</formula>
    </cfRule>
    <cfRule type="expression" dxfId="21853" priority="215">
      <formula>$F21="En curso"</formula>
    </cfRule>
    <cfRule type="expression" dxfId="21852" priority="216">
      <formula>$F21="Completada"</formula>
    </cfRule>
    <cfRule type="expression" dxfId="21851" priority="217">
      <formula>(#REF!=0)*(#REF!&lt;&gt;"")*(LEN(#REF!)=0)*(($F21="")+($F21="En curso"))</formula>
    </cfRule>
    <cfRule type="expression" dxfId="21850" priority="218">
      <formula>(#REF!&lt;0)*(LEN(#REF!)=0)*(($F21="")+($F21="En curso"))</formula>
    </cfRule>
  </conditionalFormatting>
  <conditionalFormatting sqref="D28">
    <cfRule type="expression" dxfId="21849" priority="187">
      <formula>$F54="Vencida"</formula>
    </cfRule>
    <cfRule type="expression" dxfId="21848" priority="188">
      <formula>$F54="Cancelada"</formula>
    </cfRule>
    <cfRule type="expression" dxfId="21847" priority="189">
      <formula>$F54="Pausada"</formula>
    </cfRule>
    <cfRule type="expression" dxfId="21846" priority="190">
      <formula>$F54="Para hoy"</formula>
    </cfRule>
    <cfRule type="expression" dxfId="21845" priority="191">
      <formula>$F54="En curso"</formula>
    </cfRule>
    <cfRule type="expression" dxfId="21844" priority="192">
      <formula>$F54="Completada"</formula>
    </cfRule>
  </conditionalFormatting>
  <conditionalFormatting sqref="D28">
    <cfRule type="expression" dxfId="21843" priority="193">
      <formula>(#REF!=0)*(#REF!&lt;&gt;"")*(LEN(#REF!)=0)*(($F54="")+($F54="En curso"))</formula>
    </cfRule>
    <cfRule type="expression" dxfId="21842" priority="194">
      <formula>(#REF!&lt;0)*(LEN(#REF!)=0)*(($F54="")+($F54="En curso"))</formula>
    </cfRule>
    <cfRule type="expression" dxfId="21841" priority="203">
      <formula>$F50="Vencida"</formula>
    </cfRule>
    <cfRule type="expression" dxfId="21840" priority="204">
      <formula>$F50="Cancelada"</formula>
    </cfRule>
    <cfRule type="expression" dxfId="21839" priority="205">
      <formula>$F50="Pausada"</formula>
    </cfRule>
    <cfRule type="expression" dxfId="21838" priority="206">
      <formula>$F50="Para hoy"</formula>
    </cfRule>
    <cfRule type="expression" dxfId="21837" priority="207">
      <formula>$F50="En curso"</formula>
    </cfRule>
    <cfRule type="expression" dxfId="21836" priority="208">
      <formula>$F50="Completada"</formula>
    </cfRule>
    <cfRule type="expression" dxfId="21835" priority="209">
      <formula>(#REF!=0)*(#REF!&lt;&gt;"")*(LEN(#REF!)=0)*(($F50="")+($F50="En curso"))</formula>
    </cfRule>
    <cfRule type="expression" dxfId="21834" priority="210">
      <formula>(#REF!&lt;0)*(LEN(#REF!)=0)*(($F50="")+($F50="En curso"))</formula>
    </cfRule>
  </conditionalFormatting>
  <conditionalFormatting sqref="E28">
    <cfRule type="expression" dxfId="21833" priority="219">
      <formula>$F21="Vencida"</formula>
    </cfRule>
    <cfRule type="expression" dxfId="21832" priority="220">
      <formula>$F21="Cancelada"</formula>
    </cfRule>
    <cfRule type="expression" dxfId="21831" priority="221">
      <formula>$F21="Pausada"</formula>
    </cfRule>
    <cfRule type="expression" dxfId="21830" priority="222">
      <formula>$F21="Para hoy"</formula>
    </cfRule>
    <cfRule type="expression" dxfId="21829" priority="223">
      <formula>$F21="En curso"</formula>
    </cfRule>
    <cfRule type="expression" dxfId="21828" priority="224">
      <formula>$F21="Completada"</formula>
    </cfRule>
    <cfRule type="expression" dxfId="21827" priority="225">
      <formula>(#REF!=0)*(#REF!&lt;&gt;"")*(LEN(#REF!)=0)*(($F21="")+($F21="En curso"))</formula>
    </cfRule>
    <cfRule type="expression" dxfId="21826" priority="226">
      <formula>(#REF!&lt;0)*(LEN(#REF!)=0)*(($F21="")+($F21="En curso"))</formula>
    </cfRule>
    <cfRule type="expression" dxfId="21825" priority="227">
      <formula>$F21="Vencida"</formula>
    </cfRule>
    <cfRule type="expression" dxfId="21824" priority="228">
      <formula>$F21="Cancelada"</formula>
    </cfRule>
    <cfRule type="expression" dxfId="21823" priority="229">
      <formula>$F21="Pausada"</formula>
    </cfRule>
    <cfRule type="expression" dxfId="21822" priority="230">
      <formula>$F21="Para hoy"</formula>
    </cfRule>
    <cfRule type="expression" dxfId="21821" priority="231">
      <formula>$F21="En curso"</formula>
    </cfRule>
    <cfRule type="expression" dxfId="21820" priority="232">
      <formula>$F21="Completada"</formula>
    </cfRule>
    <cfRule type="expression" dxfId="21819" priority="233">
      <formula>(#REF!=0)*(#REF!&lt;&gt;"")*(LEN(#REF!)=0)*(($F21="")+($F21="En curso"))</formula>
    </cfRule>
    <cfRule type="expression" dxfId="21818" priority="234">
      <formula>(#REF!&lt;0)*(LEN(#REF!)=0)*(($F21="")+($F21="En curso"))</formula>
    </cfRule>
  </conditionalFormatting>
  <conditionalFormatting sqref="F28">
    <cfRule type="expression" dxfId="21817" priority="179">
      <formula>$F28="Vencida"</formula>
    </cfRule>
    <cfRule type="expression" dxfId="21816" priority="180">
      <formula>$F28="Cancelada"</formula>
    </cfRule>
    <cfRule type="expression" dxfId="21815" priority="181">
      <formula>$F28="Pausada"</formula>
    </cfRule>
    <cfRule type="expression" dxfId="21814" priority="182">
      <formula>$F28="Para hoy"</formula>
    </cfRule>
    <cfRule type="expression" dxfId="21813" priority="183">
      <formula>$F28="En curso"</formula>
    </cfRule>
    <cfRule type="expression" dxfId="21812" priority="184">
      <formula>$F28="Completada"</formula>
    </cfRule>
  </conditionalFormatting>
  <conditionalFormatting sqref="F28">
    <cfRule type="expression" dxfId="21811" priority="185">
      <formula>(#REF!=0)*(#REF!&lt;&gt;"")*(LEN(#REF!)=0)*(($F28="")+($F28="En curso"))</formula>
    </cfRule>
    <cfRule type="expression" dxfId="21810" priority="186">
      <formula>(#REF!&lt;0)*(LEN(#REF!)=0)*(($F28="")+($F28="En curso"))</formula>
    </cfRule>
  </conditionalFormatting>
  <conditionalFormatting sqref="G28">
    <cfRule type="expression" dxfId="21809" priority="195">
      <formula>#REF!="Vencida"</formula>
    </cfRule>
    <cfRule type="expression" dxfId="21808" priority="196">
      <formula>#REF!="Cancelada"</formula>
    </cfRule>
    <cfRule type="expression" dxfId="21807" priority="197">
      <formula>#REF!="Pausada"</formula>
    </cfRule>
    <cfRule type="expression" dxfId="21806" priority="198">
      <formula>#REF!="Para hoy"</formula>
    </cfRule>
    <cfRule type="expression" dxfId="21805" priority="199">
      <formula>#REF!="En curso"</formula>
    </cfRule>
    <cfRule type="expression" dxfId="21804" priority="200">
      <formula>#REF!="Completada"</formula>
    </cfRule>
    <cfRule type="expression" dxfId="21803" priority="201">
      <formula>(#REF!=0)*(#REF!&lt;&gt;"")*(LEN(#REF!)=0)*((#REF!="")+(#REF!="En curso"))</formula>
    </cfRule>
    <cfRule type="expression" dxfId="21802" priority="202">
      <formula>(#REF!&lt;0)*(LEN(#REF!)=0)*((#REF!="")+(#REF!="En curso"))</formula>
    </cfRule>
  </conditionalFormatting>
  <conditionalFormatting sqref="C4 E4">
    <cfRule type="expression" dxfId="21801" priority="123">
      <formula>#REF!="Vencida"</formula>
    </cfRule>
    <cfRule type="expression" dxfId="21800" priority="124">
      <formula>#REF!="Cancelada"</formula>
    </cfRule>
    <cfRule type="expression" dxfId="21799" priority="125">
      <formula>#REF!="Pausada"</formula>
    </cfRule>
    <cfRule type="expression" dxfId="21798" priority="126">
      <formula>#REF!="Para hoy"</formula>
    </cfRule>
    <cfRule type="expression" dxfId="21797" priority="127">
      <formula>#REF!="En curso"</formula>
    </cfRule>
    <cfRule type="expression" dxfId="21796" priority="128">
      <formula>#REF!="Completada"</formula>
    </cfRule>
    <cfRule type="expression" dxfId="21795" priority="129">
      <formula>(#REF!=0)*(#REF!&lt;&gt;"")*(LEN(#REF!)=0)*((#REF!="")+(#REF!="En curso"))</formula>
    </cfRule>
    <cfRule type="expression" dxfId="21794" priority="130">
      <formula>(#REF!&lt;0)*(LEN(#REF!)=0)*((#REF!="")+(#REF!="En curso"))</formula>
    </cfRule>
  </conditionalFormatting>
  <conditionalFormatting sqref="C4">
    <cfRule type="expression" dxfId="21793" priority="105">
      <formula>#REF!="Vencida"</formula>
    </cfRule>
    <cfRule type="expression" dxfId="21792" priority="106">
      <formula>#REF!="Cancelada"</formula>
    </cfRule>
    <cfRule type="expression" dxfId="21791" priority="107">
      <formula>#REF!="Pausada"</formula>
    </cfRule>
    <cfRule type="expression" dxfId="21790" priority="108">
      <formula>#REF!="Para hoy"</formula>
    </cfRule>
    <cfRule type="expression" dxfId="21789" priority="109">
      <formula>#REF!="En curso"</formula>
    </cfRule>
    <cfRule type="expression" dxfId="21788" priority="110">
      <formula>#REF!="Completada"</formula>
    </cfRule>
    <cfRule type="expression" dxfId="21787" priority="111">
      <formula>(#REF!=0)*(#REF!&lt;&gt;"")*(LEN(#REF!)=0)*((#REF!="")+(#REF!="En curso"))</formula>
    </cfRule>
    <cfRule type="expression" dxfId="21786" priority="112">
      <formula>(#REF!&lt;0)*(LEN(#REF!)=0)*((#REF!="")+(#REF!="En curso"))</formula>
    </cfRule>
  </conditionalFormatting>
  <conditionalFormatting sqref="C5:C6">
    <cfRule type="expression" dxfId="21785" priority="149">
      <formula>$F5="Vencida"</formula>
    </cfRule>
    <cfRule type="expression" dxfId="21784" priority="150">
      <formula>$F5="Cancelada"</formula>
    </cfRule>
    <cfRule type="expression" dxfId="21783" priority="151">
      <formula>$F5="Pausada"</formula>
    </cfRule>
    <cfRule type="expression" dxfId="21782" priority="152">
      <formula>$F5="Para hoy"</formula>
    </cfRule>
    <cfRule type="expression" dxfId="21781" priority="153">
      <formula>$F5="En curso"</formula>
    </cfRule>
    <cfRule type="expression" dxfId="21780" priority="154">
      <formula>$F5="Completada"</formula>
    </cfRule>
    <cfRule type="expression" dxfId="21779" priority="155">
      <formula>(#REF!=0)*(#REF!&lt;&gt;"")*(LEN(#REF!)=0)*(($F5="")+($F5="En curso"))</formula>
    </cfRule>
    <cfRule type="expression" dxfId="21778" priority="156">
      <formula>(#REF!&lt;0)*(LEN(#REF!)=0)*(($F5="")+($F5="En curso"))</formula>
    </cfRule>
  </conditionalFormatting>
  <conditionalFormatting sqref="D4">
    <cfRule type="expression" dxfId="21777" priority="135">
      <formula>$F34="Vencida"</formula>
    </cfRule>
    <cfRule type="expression" dxfId="21776" priority="136">
      <formula>$F34="Cancelada"</formula>
    </cfRule>
    <cfRule type="expression" dxfId="21775" priority="137">
      <formula>$F34="Pausada"</formula>
    </cfRule>
    <cfRule type="expression" dxfId="21774" priority="138">
      <formula>$F34="Para hoy"</formula>
    </cfRule>
    <cfRule type="expression" dxfId="21773" priority="139">
      <formula>$F34="En curso"</formula>
    </cfRule>
    <cfRule type="expression" dxfId="21772" priority="140">
      <formula>$F34="Completada"</formula>
    </cfRule>
  </conditionalFormatting>
  <conditionalFormatting sqref="D4">
    <cfRule type="expression" dxfId="21771" priority="113">
      <formula>(#REF!=0)*(#REF!&lt;&gt;"")*(LEN(#REF!)=0)*(($F34="")+($F34="En curso"))</formula>
    </cfRule>
    <cfRule type="expression" dxfId="21770" priority="114">
      <formula>(#REF!&lt;0)*(LEN(#REF!)=0)*(($F34="")+($F34="En curso"))</formula>
    </cfRule>
    <cfRule type="expression" dxfId="21769" priority="115">
      <formula>$F39="Vencida"</formula>
    </cfRule>
    <cfRule type="expression" dxfId="21768" priority="116">
      <formula>$F39="Cancelada"</formula>
    </cfRule>
    <cfRule type="expression" dxfId="21767" priority="117">
      <formula>$F39="Pausada"</formula>
    </cfRule>
    <cfRule type="expression" dxfId="21766" priority="118">
      <formula>$F39="Para hoy"</formula>
    </cfRule>
    <cfRule type="expression" dxfId="21765" priority="119">
      <formula>$F39="En curso"</formula>
    </cfRule>
    <cfRule type="expression" dxfId="21764" priority="120">
      <formula>$F39="Completada"</formula>
    </cfRule>
    <cfRule type="expression" dxfId="21763" priority="121">
      <formula>(#REF!=0)*(#REF!&lt;&gt;"")*(LEN(#REF!)=0)*(($F39="")+($F39="En curso"))</formula>
    </cfRule>
    <cfRule type="expression" dxfId="21762" priority="122">
      <formula>(#REF!&lt;0)*(LEN(#REF!)=0)*(($F39="")+($F39="En curso"))</formula>
    </cfRule>
  </conditionalFormatting>
  <conditionalFormatting sqref="D5">
    <cfRule type="expression" dxfId="21761" priority="165">
      <formula>$F34="Vencida"</formula>
    </cfRule>
    <cfRule type="expression" dxfId="21760" priority="166">
      <formula>$F34="Cancelada"</formula>
    </cfRule>
    <cfRule type="expression" dxfId="21759" priority="167">
      <formula>$F34="Pausada"</formula>
    </cfRule>
    <cfRule type="expression" dxfId="21758" priority="168">
      <formula>$F34="Para hoy"</formula>
    </cfRule>
    <cfRule type="expression" dxfId="21757" priority="169">
      <formula>$F34="En curso"</formula>
    </cfRule>
    <cfRule type="expression" dxfId="21756" priority="170">
      <formula>$F34="Completada"</formula>
    </cfRule>
    <cfRule type="expression" dxfId="21755" priority="171">
      <formula>(#REF!=0)*(#REF!&lt;&gt;"")*(LEN(#REF!)=0)*(($F34="")+($F34="En curso"))</formula>
    </cfRule>
    <cfRule type="expression" dxfId="21754" priority="172">
      <formula>(#REF!&lt;0)*(LEN(#REF!)=0)*(($F34="")+($F34="En curso"))</formula>
    </cfRule>
  </conditionalFormatting>
  <conditionalFormatting sqref="D6">
    <cfRule type="expression" dxfId="21753" priority="157">
      <formula>$F34="Vencida"</formula>
    </cfRule>
    <cfRule type="expression" dxfId="21752" priority="158">
      <formula>$F34="Cancelada"</formula>
    </cfRule>
    <cfRule type="expression" dxfId="21751" priority="159">
      <formula>$F34="Pausada"</formula>
    </cfRule>
    <cfRule type="expression" dxfId="21750" priority="160">
      <formula>$F34="Para hoy"</formula>
    </cfRule>
    <cfRule type="expression" dxfId="21749" priority="161">
      <formula>$F34="En curso"</formula>
    </cfRule>
    <cfRule type="expression" dxfId="21748" priority="162">
      <formula>$F34="Completada"</formula>
    </cfRule>
    <cfRule type="expression" dxfId="21747" priority="163">
      <formula>(#REF!=0)*(#REF!&lt;&gt;"")*(LEN(#REF!)=0)*(($F34="")+($F34="En curso"))</formula>
    </cfRule>
    <cfRule type="expression" dxfId="21746" priority="164">
      <formula>(#REF!&lt;0)*(LEN(#REF!)=0)*(($F34="")+($F34="En curso"))</formula>
    </cfRule>
  </conditionalFormatting>
  <conditionalFormatting sqref="E4">
    <cfRule type="expression" dxfId="21745" priority="131">
      <formula>(#REF!=0)*(#REF!&lt;&gt;"")*(LEN(#REF!)=0)*((#REF!="")+(#REF!="En curso"))</formula>
    </cfRule>
    <cfRule type="expression" dxfId="21744" priority="132">
      <formula>(#REF!&lt;0)*(LEN(#REF!)=0)*((#REF!="")+(#REF!="En curso"))</formula>
    </cfRule>
  </conditionalFormatting>
  <conditionalFormatting sqref="E5:E6">
    <cfRule type="expression" dxfId="21743" priority="147">
      <formula>(#REF!=0)*(#REF!&lt;&gt;"")*(LEN(#REF!)=0)*(($F5="")+($F5="En curso"))</formula>
    </cfRule>
    <cfRule type="expression" dxfId="21742" priority="148">
      <formula>(#REF!&lt;0)*(LEN(#REF!)=0)*(($F5="")+($F5="En curso"))</formula>
    </cfRule>
  </conditionalFormatting>
  <conditionalFormatting sqref="E5:E6">
    <cfRule type="expression" dxfId="21741" priority="141">
      <formula>$F5="Vencida"</formula>
    </cfRule>
    <cfRule type="expression" dxfId="21740" priority="142">
      <formula>$F5="Cancelada"</formula>
    </cfRule>
    <cfRule type="expression" dxfId="21739" priority="143">
      <formula>$F5="Pausada"</formula>
    </cfRule>
    <cfRule type="expression" dxfId="21738" priority="144">
      <formula>$F5="Para hoy"</formula>
    </cfRule>
    <cfRule type="expression" dxfId="21737" priority="145">
      <formula>$F5="En curso"</formula>
    </cfRule>
    <cfRule type="expression" dxfId="21736" priority="146">
      <formula>$F5="Completada"</formula>
    </cfRule>
  </conditionalFormatting>
  <conditionalFormatting sqref="F4:F5">
    <cfRule type="expression" dxfId="21735" priority="133">
      <formula>(#REF!=0)*(#REF!&lt;&gt;"")*(LEN(#REF!)=0)*(($F4="")+($F4="En curso"))</formula>
    </cfRule>
    <cfRule type="expression" dxfId="21734" priority="134">
      <formula>(#REF!&lt;0)*(LEN(#REF!)=0)*(($F4="")+($F4="En curso"))</formula>
    </cfRule>
  </conditionalFormatting>
  <conditionalFormatting sqref="E4">
    <cfRule type="expression" dxfId="21733" priority="173">
      <formula>$F3="Vencida"</formula>
    </cfRule>
    <cfRule type="expression" dxfId="21732" priority="174">
      <formula>$F3="Cancelada"</formula>
    </cfRule>
    <cfRule type="expression" dxfId="21731" priority="175">
      <formula>$F3="Pausada"</formula>
    </cfRule>
    <cfRule type="expression" dxfId="21730" priority="176">
      <formula>$F3="Para hoy"</formula>
    </cfRule>
    <cfRule type="expression" dxfId="21729" priority="177">
      <formula>$F3="En curso"</formula>
    </cfRule>
    <cfRule type="expression" dxfId="21728" priority="178">
      <formula>$F3="Completada"</formula>
    </cfRule>
  </conditionalFormatting>
  <conditionalFormatting sqref="C7">
    <cfRule type="expression" dxfId="21727" priority="73">
      <formula>$F4="Vencida"</formula>
    </cfRule>
    <cfRule type="expression" dxfId="21726" priority="74">
      <formula>$F4="Cancelada"</formula>
    </cfRule>
    <cfRule type="expression" dxfId="21725" priority="75">
      <formula>$F4="Pausada"</formula>
    </cfRule>
    <cfRule type="expression" dxfId="21724" priority="76">
      <formula>$F4="Para hoy"</formula>
    </cfRule>
    <cfRule type="expression" dxfId="21723" priority="77">
      <formula>$F4="En curso"</formula>
    </cfRule>
    <cfRule type="expression" dxfId="21722" priority="78">
      <formula>$F4="Completada"</formula>
    </cfRule>
    <cfRule type="expression" dxfId="21721" priority="79">
      <formula>(#REF!=0)*(#REF!&lt;&gt;"")*(LEN(#REF!)=0)*(($F4="")+($F4="En curso"))</formula>
    </cfRule>
    <cfRule type="expression" dxfId="21720" priority="80">
      <formula>(#REF!&lt;0)*(LEN(#REF!)=0)*(($F4="")+($F4="En curso"))</formula>
    </cfRule>
  </conditionalFormatting>
  <conditionalFormatting sqref="D7">
    <cfRule type="expression" dxfId="21719" priority="25">
      <formula>$F33="Vencida"</formula>
    </cfRule>
    <cfRule type="expression" dxfId="21718" priority="26">
      <formula>$F33="Cancelada"</formula>
    </cfRule>
    <cfRule type="expression" dxfId="21717" priority="27">
      <formula>$F33="Pausada"</formula>
    </cfRule>
    <cfRule type="expression" dxfId="21716" priority="28">
      <formula>$F33="Para hoy"</formula>
    </cfRule>
    <cfRule type="expression" dxfId="21715" priority="29">
      <formula>$F33="En curso"</formula>
    </cfRule>
    <cfRule type="expression" dxfId="21714" priority="30">
      <formula>$F33="Completada"</formula>
    </cfRule>
    <cfRule type="expression" dxfId="21713" priority="31">
      <formula>(#REF!=0)*(#REF!&lt;&gt;"")*(LEN(#REF!)=0)*(($F33="")+($F33="En curso"))</formula>
    </cfRule>
    <cfRule type="expression" dxfId="21712" priority="32">
      <formula>(#REF!&lt;0)*(LEN(#REF!)=0)*(($F33="")+($F33="En curso"))</formula>
    </cfRule>
    <cfRule type="expression" dxfId="21711" priority="33">
      <formula>$F33="Vencida"</formula>
    </cfRule>
    <cfRule type="expression" dxfId="21710" priority="34">
      <formula>$F33="Cancelada"</formula>
    </cfRule>
    <cfRule type="expression" dxfId="21709" priority="35">
      <formula>$F33="Pausada"</formula>
    </cfRule>
    <cfRule type="expression" dxfId="21708" priority="36">
      <formula>$F33="Para hoy"</formula>
    </cfRule>
    <cfRule type="expression" dxfId="21707" priority="37">
      <formula>$F33="En curso"</formula>
    </cfRule>
    <cfRule type="expression" dxfId="21706" priority="38">
      <formula>$F33="Completada"</formula>
    </cfRule>
    <cfRule type="expression" dxfId="21705" priority="39">
      <formula>(#REF!=0)*(#REF!&lt;&gt;"")*(LEN(#REF!)=0)*(($F33="")+($F33="En curso"))</formula>
    </cfRule>
    <cfRule type="expression" dxfId="21704" priority="40">
      <formula>(#REF!&lt;0)*(LEN(#REF!)=0)*(($F33="")+($F33="En curso"))</formula>
    </cfRule>
  </conditionalFormatting>
  <conditionalFormatting sqref="D7">
    <cfRule type="expression" dxfId="21703" priority="41">
      <formula>$F41="Vencida"</formula>
    </cfRule>
    <cfRule type="expression" dxfId="21702" priority="42">
      <formula>$F41="Cancelada"</formula>
    </cfRule>
    <cfRule type="expression" dxfId="21701" priority="43">
      <formula>$F41="Pausada"</formula>
    </cfRule>
    <cfRule type="expression" dxfId="21700" priority="44">
      <formula>$F41="Para hoy"</formula>
    </cfRule>
    <cfRule type="expression" dxfId="21699" priority="45">
      <formula>$F41="En curso"</formula>
    </cfRule>
    <cfRule type="expression" dxfId="21698" priority="46">
      <formula>$F41="Completada"</formula>
    </cfRule>
    <cfRule type="expression" dxfId="21697" priority="47">
      <formula>(#REF!=0)*(#REF!&lt;&gt;"")*(LEN(#REF!)=0)*(($F41="")+($F41="En curso"))</formula>
    </cfRule>
    <cfRule type="expression" dxfId="21696" priority="48">
      <formula>(#REF!&lt;0)*(LEN(#REF!)=0)*(($F41="")+($F41="En curso"))</formula>
    </cfRule>
    <cfRule type="expression" dxfId="21695" priority="57">
      <formula>$F37="Vencida"</formula>
    </cfRule>
    <cfRule type="expression" dxfId="21694" priority="58">
      <formula>$F37="Cancelada"</formula>
    </cfRule>
    <cfRule type="expression" dxfId="21693" priority="59">
      <formula>$F37="Pausada"</formula>
    </cfRule>
    <cfRule type="expression" dxfId="21692" priority="60">
      <formula>$F37="Para hoy"</formula>
    </cfRule>
    <cfRule type="expression" dxfId="21691" priority="61">
      <formula>$F37="En curso"</formula>
    </cfRule>
    <cfRule type="expression" dxfId="21690" priority="62">
      <formula>$F37="Completada"</formula>
    </cfRule>
    <cfRule type="expression" dxfId="21689" priority="63">
      <formula>(#REF!=0)*(#REF!&lt;&gt;"")*(LEN(#REF!)=0)*(($F37="")+($F37="En curso"))</formula>
    </cfRule>
    <cfRule type="expression" dxfId="21688" priority="64">
      <formula>(#REF!&lt;0)*(LEN(#REF!)=0)*(($F37="")+($F37="En curso"))</formula>
    </cfRule>
  </conditionalFormatting>
  <conditionalFormatting sqref="E7">
    <cfRule type="expression" dxfId="21687" priority="81">
      <formula>$F3="Vencida"</formula>
    </cfRule>
    <cfRule type="expression" dxfId="21686" priority="82">
      <formula>$F3="Cancelada"</formula>
    </cfRule>
    <cfRule type="expression" dxfId="21685" priority="83">
      <formula>$F3="Pausada"</formula>
    </cfRule>
    <cfRule type="expression" dxfId="21684" priority="84">
      <formula>$F3="Para hoy"</formula>
    </cfRule>
    <cfRule type="expression" dxfId="21683" priority="85">
      <formula>$F3="En curso"</formula>
    </cfRule>
    <cfRule type="expression" dxfId="21682" priority="86">
      <formula>$F3="Completada"</formula>
    </cfRule>
    <cfRule type="expression" dxfId="21681" priority="87">
      <formula>(#REF!=0)*(#REF!&lt;&gt;"")*(LEN(#REF!)=0)*(($F3="")+($F3="En curso"))</formula>
    </cfRule>
    <cfRule type="expression" dxfId="21680" priority="88">
      <formula>(#REF!&lt;0)*(LEN(#REF!)=0)*(($F3="")+($F3="En curso"))</formula>
    </cfRule>
    <cfRule type="expression" dxfId="21679" priority="89">
      <formula>$F4="Vencida"</formula>
    </cfRule>
    <cfRule type="expression" dxfId="21678" priority="90">
      <formula>$F4="Cancelada"</formula>
    </cfRule>
    <cfRule type="expression" dxfId="21677" priority="91">
      <formula>$F4="Pausada"</formula>
    </cfRule>
    <cfRule type="expression" dxfId="21676" priority="92">
      <formula>$F4="Para hoy"</formula>
    </cfRule>
    <cfRule type="expression" dxfId="21675" priority="93">
      <formula>$F4="En curso"</formula>
    </cfRule>
    <cfRule type="expression" dxfId="21674" priority="94">
      <formula>$F4="Completada"</formula>
    </cfRule>
    <cfRule type="expression" dxfId="21673" priority="95">
      <formula>(#REF!=0)*(#REF!&lt;&gt;"")*(LEN(#REF!)=0)*(($F4="")+($F4="En curso"))</formula>
    </cfRule>
    <cfRule type="expression" dxfId="21672" priority="96">
      <formula>(#REF!&lt;0)*(LEN(#REF!)=0)*(($F4="")+($F4="En curso"))</formula>
    </cfRule>
  </conditionalFormatting>
  <conditionalFormatting sqref="E7">
    <cfRule type="expression" dxfId="21671" priority="49">
      <formula>$F4="Vencida"</formula>
    </cfRule>
    <cfRule type="expression" dxfId="21670" priority="50">
      <formula>$F4="Cancelada"</formula>
    </cfRule>
    <cfRule type="expression" dxfId="21669" priority="51">
      <formula>$F4="Pausada"</formula>
    </cfRule>
    <cfRule type="expression" dxfId="21668" priority="52">
      <formula>$F4="Para hoy"</formula>
    </cfRule>
    <cfRule type="expression" dxfId="21667" priority="53">
      <formula>$F4="En curso"</formula>
    </cfRule>
    <cfRule type="expression" dxfId="21666" priority="54">
      <formula>$F4="Completada"</formula>
    </cfRule>
    <cfRule type="expression" dxfId="21665" priority="55">
      <formula>(#REF!=0)*(#REF!&lt;&gt;"")*(LEN(#REF!)=0)*(($F4="")+($F4="En curso"))</formula>
    </cfRule>
    <cfRule type="expression" dxfId="21664" priority="56">
      <formula>(#REF!&lt;0)*(LEN(#REF!)=0)*(($F4="")+($F4="En curso"))</formula>
    </cfRule>
    <cfRule type="expression" dxfId="21663" priority="65">
      <formula>$F4="Vencida"</formula>
    </cfRule>
    <cfRule type="expression" dxfId="21662" priority="66">
      <formula>$F4="Cancelada"</formula>
    </cfRule>
    <cfRule type="expression" dxfId="21661" priority="67">
      <formula>$F4="Pausada"</formula>
    </cfRule>
    <cfRule type="expression" dxfId="21660" priority="68">
      <formula>$F4="Para hoy"</formula>
    </cfRule>
    <cfRule type="expression" dxfId="21659" priority="69">
      <formula>$F4="En curso"</formula>
    </cfRule>
    <cfRule type="expression" dxfId="21658" priority="70">
      <formula>$F4="Completada"</formula>
    </cfRule>
    <cfRule type="expression" dxfId="21657" priority="71">
      <formula>(#REF!=0)*(#REF!&lt;&gt;"")*(LEN(#REF!)=0)*(($F4="")+($F4="En curso"))</formula>
    </cfRule>
    <cfRule type="expression" dxfId="21656" priority="72">
      <formula>(#REF!&lt;0)*(LEN(#REF!)=0)*(($F4="")+($F4="En curso"))</formula>
    </cfRule>
  </conditionalFormatting>
  <conditionalFormatting sqref="G7">
    <cfRule type="expression" dxfId="21655" priority="97">
      <formula>#REF!="Vencida"</formula>
    </cfRule>
    <cfRule type="expression" dxfId="21654" priority="98">
      <formula>#REF!="Cancelada"</formula>
    </cfRule>
    <cfRule type="expression" dxfId="21653" priority="99">
      <formula>#REF!="Pausada"</formula>
    </cfRule>
    <cfRule type="expression" dxfId="21652" priority="100">
      <formula>#REF!="Para hoy"</formula>
    </cfRule>
    <cfRule type="expression" dxfId="21651" priority="101">
      <formula>#REF!="En curso"</formula>
    </cfRule>
    <cfRule type="expression" dxfId="21650" priority="102">
      <formula>#REF!="Completada"</formula>
    </cfRule>
    <cfRule type="expression" dxfId="21649" priority="103">
      <formula>(#REF!=0)*(#REF!&lt;&gt;"")*(LEN(#REF!)=0)*((#REF!="")+(#REF!="En curso"))</formula>
    </cfRule>
    <cfRule type="expression" dxfId="21648" priority="104">
      <formula>(#REF!&lt;0)*(LEN(#REF!)=0)*((#REF!="")+(#REF!="En curso"))</formula>
    </cfRule>
  </conditionalFormatting>
  <conditionalFormatting sqref="D10:D13">
    <cfRule type="expression" dxfId="21647" priority="1">
      <formula>$F39="Vencida"</formula>
    </cfRule>
    <cfRule type="expression" dxfId="21646" priority="2">
      <formula>$F39="Cancelada"</formula>
    </cfRule>
    <cfRule type="expression" dxfId="21645" priority="3">
      <formula>$F39="Pausada"</formula>
    </cfRule>
    <cfRule type="expression" dxfId="21644" priority="4">
      <formula>$F39="Para hoy"</formula>
    </cfRule>
    <cfRule type="expression" dxfId="21643" priority="5">
      <formula>$F39="En curso"</formula>
    </cfRule>
    <cfRule type="expression" dxfId="21642" priority="6">
      <formula>$F39="Completada"</formula>
    </cfRule>
    <cfRule type="expression" dxfId="21641" priority="7">
      <formula>(#REF!=0)*(#REF!&lt;&gt;"")*(LEN(#REF!)=0)*(($F39="")+($F39="En curso"))</formula>
    </cfRule>
    <cfRule type="expression" dxfId="21640" priority="8">
      <formula>(#REF!&lt;0)*(LEN(#REF!)=0)*(($F39="")+($F39="En curso"))</formula>
    </cfRule>
    <cfRule type="expression" dxfId="21639" priority="9">
      <formula>$F35="Vencida"</formula>
    </cfRule>
    <cfRule type="expression" dxfId="21638" priority="10">
      <formula>$F35="Cancelada"</formula>
    </cfRule>
    <cfRule type="expression" dxfId="21637" priority="11">
      <formula>$F35="Pausada"</formula>
    </cfRule>
    <cfRule type="expression" dxfId="21636" priority="12">
      <formula>$F35="Para hoy"</formula>
    </cfRule>
    <cfRule type="expression" dxfId="21635" priority="13">
      <formula>$F35="En curso"</formula>
    </cfRule>
    <cfRule type="expression" dxfId="21634" priority="14">
      <formula>$F35="Completada"</formula>
    </cfRule>
    <cfRule type="expression" dxfId="21633" priority="15">
      <formula>(#REF!=0)*(#REF!&lt;&gt;"")*(LEN(#REF!)=0)*(($F35="")+($F35="En curso"))</formula>
    </cfRule>
    <cfRule type="expression" dxfId="21632" priority="16">
      <formula>(#REF!&lt;0)*(LEN(#REF!)=0)*(($F35="")+($F35="En curso"))</formula>
    </cfRule>
  </conditionalFormatting>
  <conditionalFormatting sqref="G8:G13">
    <cfRule type="expression" dxfId="21631" priority="17">
      <formula>#REF!="Vencida"</formula>
    </cfRule>
    <cfRule type="expression" dxfId="21630" priority="18">
      <formula>#REF!="Cancelada"</formula>
    </cfRule>
    <cfRule type="expression" dxfId="21629" priority="19">
      <formula>#REF!="Pausada"</formula>
    </cfRule>
    <cfRule type="expression" dxfId="21628" priority="20">
      <formula>#REF!="Para hoy"</formula>
    </cfRule>
    <cfRule type="expression" dxfId="21627" priority="21">
      <formula>#REF!="En curso"</formula>
    </cfRule>
    <cfRule type="expression" dxfId="21626" priority="22">
      <formula>#REF!="Completada"</formula>
    </cfRule>
    <cfRule type="expression" dxfId="21625" priority="23">
      <formula>(#REF!=0)*(#REF!&lt;&gt;"")*(LEN(#REF!)=0)*((#REF!="")+(#REF!="En curso"))</formula>
    </cfRule>
    <cfRule type="expression" dxfId="21624" priority="24">
      <formula>(#REF!&lt;0)*(LEN(#REF!)=0)*((#REF!="")+(#REF!="En curso"))</formula>
    </cfRule>
  </conditionalFormatting>
  <conditionalFormatting sqref="C10:C13">
    <cfRule type="expression" dxfId="21623" priority="1079">
      <formula>$F2="Vencida"</formula>
    </cfRule>
    <cfRule type="expression" dxfId="21622" priority="1080">
      <formula>$F2="Cancelada"</formula>
    </cfRule>
    <cfRule type="expression" dxfId="21621" priority="1081">
      <formula>$F2="Pausada"</formula>
    </cfRule>
    <cfRule type="expression" dxfId="21620" priority="1082">
      <formula>$F2="Para hoy"</formula>
    </cfRule>
    <cfRule type="expression" dxfId="21619" priority="1083">
      <formula>$F2="En curso"</formula>
    </cfRule>
    <cfRule type="expression" dxfId="21618" priority="1084">
      <formula>$F2="Completada"</formula>
    </cfRule>
    <cfRule type="expression" dxfId="21617" priority="1085">
      <formula>(#REF!=0)*(#REF!&lt;&gt;"")*(LEN(#REF!)=0)*(($F2="")+($F2="En curso"))</formula>
    </cfRule>
    <cfRule type="expression" dxfId="21616" priority="1086">
      <formula>(#REF!&lt;0)*(LEN(#REF!)=0)*(($F2="")+($F2="En curso"))</formula>
    </cfRule>
  </conditionalFormatting>
  <conditionalFormatting sqref="D8:D9">
    <cfRule type="expression" dxfId="21615" priority="1087">
      <formula>$F38="Vencida"</formula>
    </cfRule>
    <cfRule type="expression" dxfId="21614" priority="1088">
      <formula>$F38="Cancelada"</formula>
    </cfRule>
    <cfRule type="expression" dxfId="21613" priority="1089">
      <formula>$F38="Pausada"</formula>
    </cfRule>
    <cfRule type="expression" dxfId="21612" priority="1090">
      <formula>$F38="Para hoy"</formula>
    </cfRule>
    <cfRule type="expression" dxfId="21611" priority="1091">
      <formula>$F38="En curso"</formula>
    </cfRule>
    <cfRule type="expression" dxfId="21610" priority="1092">
      <formula>$F38="Completada"</formula>
    </cfRule>
    <cfRule type="expression" dxfId="21609" priority="1093">
      <formula>(#REF!=0)*(#REF!&lt;&gt;"")*(LEN(#REF!)=0)*(($F38="")+($F38="En curso"))</formula>
    </cfRule>
    <cfRule type="expression" dxfId="21608" priority="1094">
      <formula>(#REF!&lt;0)*(LEN(#REF!)=0)*(($F38="")+($F38="En curso"))</formula>
    </cfRule>
    <cfRule type="expression" dxfId="21607" priority="1095">
      <formula>$F34="Vencida"</formula>
    </cfRule>
    <cfRule type="expression" dxfId="21606" priority="1096">
      <formula>$F34="Cancelada"</formula>
    </cfRule>
    <cfRule type="expression" dxfId="21605" priority="1097">
      <formula>$F34="Pausada"</formula>
    </cfRule>
    <cfRule type="expression" dxfId="21604" priority="1098">
      <formula>$F34="Para hoy"</formula>
    </cfRule>
    <cfRule type="expression" dxfId="21603" priority="1099">
      <formula>$F34="En curso"</formula>
    </cfRule>
    <cfRule type="expression" dxfId="21602" priority="1100">
      <formula>$F34="Completada"</formula>
    </cfRule>
    <cfRule type="expression" dxfId="21601" priority="1101">
      <formula>(#REF!=0)*(#REF!&lt;&gt;"")*(LEN(#REF!)=0)*(($F34="")+($F34="En curso"))</formula>
    </cfRule>
    <cfRule type="expression" dxfId="21600" priority="1102">
      <formula>(#REF!&lt;0)*(LEN(#REF!)=0)*(($F34="")+($F34="En curso"))</formula>
    </cfRule>
  </conditionalFormatting>
  <conditionalFormatting sqref="E10:E13">
    <cfRule type="expression" dxfId="21599" priority="1103">
      <formula>$F2="Vencida"</formula>
    </cfRule>
    <cfRule type="expression" dxfId="21598" priority="1104">
      <formula>$F2="Cancelada"</formula>
    </cfRule>
    <cfRule type="expression" dxfId="21597" priority="1105">
      <formula>$F2="Pausada"</formula>
    </cfRule>
    <cfRule type="expression" dxfId="21596" priority="1106">
      <formula>$F2="Para hoy"</formula>
    </cfRule>
    <cfRule type="expression" dxfId="21595" priority="1107">
      <formula>$F2="En curso"</formula>
    </cfRule>
    <cfRule type="expression" dxfId="21594" priority="1108">
      <formula>$F2="Completada"</formula>
    </cfRule>
    <cfRule type="expression" dxfId="21593" priority="1109">
      <formula>(#REF!=0)*(#REF!&lt;&gt;"")*(LEN(#REF!)=0)*(($F2="")+($F2="En curso"))</formula>
    </cfRule>
    <cfRule type="expression" dxfId="21592" priority="1110">
      <formula>(#REF!&lt;0)*(LEN(#REF!)=0)*(($F2="")+($F2="En curso"))</formula>
    </cfRule>
    <cfRule type="expression" dxfId="21591" priority="1111">
      <formula>$F2="Vencida"</formula>
    </cfRule>
    <cfRule type="expression" dxfId="21590" priority="1112">
      <formula>$F2="Cancelada"</formula>
    </cfRule>
    <cfRule type="expression" dxfId="21589" priority="1113">
      <formula>$F2="Pausada"</formula>
    </cfRule>
    <cfRule type="expression" dxfId="21588" priority="1114">
      <formula>$F2="Para hoy"</formula>
    </cfRule>
    <cfRule type="expression" dxfId="21587" priority="1115">
      <formula>$F2="En curso"</formula>
    </cfRule>
    <cfRule type="expression" dxfId="21586" priority="1116">
      <formula>$F2="Completada"</formula>
    </cfRule>
    <cfRule type="expression" dxfId="21585" priority="1117">
      <formula>(#REF!=0)*(#REF!&lt;&gt;"")*(LEN(#REF!)=0)*(($F2="")+($F2="En curso"))</formula>
    </cfRule>
    <cfRule type="expression" dxfId="21584" priority="1118">
      <formula>(#REF!&lt;0)*(LEN(#REF!)=0)*(($F2="")+($F2="En curso"))</formula>
    </cfRule>
  </conditionalFormatting>
  <dataValidations count="11">
    <dataValidation allowBlank="1" showInputMessage="1" showErrorMessage="1" prompt="Escriba las notas en esta columna, debajo de este encabezado." sqref="G31:G40 G53:G55 G18 G27:G28 G47:G51 G20:G23 G3:G10" xr:uid="{15776187-25E6-4FA0-AF61-EE0F7EAD2395}"/>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8:E18 B27:E27 B47:E47 C53:D55 D53:D56 C22:D23 C33 C5:D6" xr:uid="{A75FCE6D-1AAC-4632-B9EE-4A799395C03A}"/>
    <dataValidation allowBlank="1" showInputMessage="1" showErrorMessage="1" prompt="Seleccione el estado en esta columna, debajo de este encabezado. Presione ALT+FLECHA ABAJO para mostrar las opciones y, después, FLECHA ABAJO y ENTRAR para realizar la selección." sqref="F3 F33 F18 F23 F31 F47:F51 F53:F55 F27 F6:F10" xr:uid="{B1CFC56A-1DFF-4BDE-B9EB-F16EC2E3962D}"/>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7 A26 A46" xr:uid="{1CBE2886-CB99-4440-A2DC-47643578FADE}"/>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7:E17 B26:E26 B46:E46" xr:uid="{30082372-B1E8-455E-ABEF-835268053BA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0 B52:B56 B22:B23 B30 B49 B19:B20 B5:B6" xr:uid="{35767B75-ED7C-4130-A89D-909F16EA37E2}">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2:C55 C19:C23 C48:C49 C30:C40 C28 C4:C14" xr:uid="{DFA00BE0-40F1-44BE-ADDF-D6D4C3B10F7E}">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53:F55 F33 F23 F31 F48:F51 F6:F10" xr:uid="{181608A6-32C2-42E9-B693-248FB8363C21}">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2:E56 E21:E23 E48:E49 E15 E31:E40 E19 E28 E4:E13" xr:uid="{DFDD2013-838E-4F1F-866F-0687D7D8A2C7}"/>
    <dataValidation type="list" errorStyle="warning" allowBlank="1" showInputMessage="1" showErrorMessage="1" error="Seleccione un estado de la lista. Seleccione CANCELAR, presione ALT+FLECHA ABAJO para mostrar las opciones y, después, FLECHA ABAJO y ENTRAR para realizar la selección." sqref="F32 F34:F41 F19:F22 F52 F30 F28 F4:F5 F11:F14" xr:uid="{DC4E6366-9559-4714-8C12-A25FBF2B2AB4}">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8 B41:B42 B31:B39 B50:B51 B21 B28 B4 B7:B10" xr:uid="{EA19BD7C-9CB6-4BB2-A687-EC89C458B04A}">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96580-B967-478E-BC7C-B2D2D45B382B}">
  <sheetPr>
    <tabColor theme="4"/>
    <pageSetUpPr autoPageBreaks="0" fitToPage="1"/>
  </sheetPr>
  <dimension ref="A1:Q72"/>
  <sheetViews>
    <sheetView showGridLines="0" topLeftCell="A2" zoomScale="90" zoomScaleNormal="90" workbookViewId="0">
      <selection activeCell="D5" sqref="D5"/>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323</v>
      </c>
      <c r="C1" s="430"/>
      <c r="D1" s="430"/>
      <c r="E1" s="430"/>
      <c r="F1" s="425"/>
      <c r="G1" s="425"/>
      <c r="H1" s="425"/>
      <c r="I1" s="425"/>
      <c r="J1" s="425"/>
      <c r="K1" s="425"/>
      <c r="L1" s="425"/>
      <c r="M1" s="425"/>
      <c r="N1" s="425"/>
      <c r="O1" s="425"/>
      <c r="P1" s="425"/>
      <c r="Q1" s="425"/>
    </row>
    <row r="2" spans="1:17" s="14" customFormat="1" ht="34.5">
      <c r="A2" s="12"/>
      <c r="B2" s="431" t="s">
        <v>324</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9" customFormat="1" ht="23.45" customHeight="1">
      <c r="A4" s="167"/>
      <c r="B4" s="168"/>
      <c r="C4" s="43"/>
      <c r="D4" s="44" t="s">
        <v>325</v>
      </c>
      <c r="E4" s="43">
        <v>4.5</v>
      </c>
      <c r="F4" s="44"/>
      <c r="G4" s="50"/>
      <c r="H4" s="167"/>
      <c r="I4" s="44"/>
      <c r="J4" s="167"/>
      <c r="K4" s="167"/>
      <c r="L4" s="167"/>
      <c r="M4" s="167"/>
      <c r="N4" s="167"/>
      <c r="O4" s="167"/>
      <c r="P4" s="167"/>
      <c r="Q4" s="167"/>
    </row>
    <row r="5" spans="1:17" s="169" customFormat="1">
      <c r="A5" s="167"/>
      <c r="B5" s="168"/>
      <c r="C5" s="43"/>
      <c r="D5" s="44" t="s">
        <v>326</v>
      </c>
      <c r="E5" s="43">
        <v>6.5</v>
      </c>
      <c r="F5" s="44"/>
      <c r="G5" s="50"/>
      <c r="H5" s="167"/>
      <c r="I5" s="44"/>
      <c r="J5" s="167"/>
      <c r="K5" s="167"/>
      <c r="L5" s="167"/>
      <c r="M5" s="167"/>
      <c r="N5" s="167"/>
      <c r="O5" s="167"/>
      <c r="P5" s="167"/>
      <c r="Q5" s="167"/>
    </row>
    <row r="6" spans="1:17" s="169" customFormat="1" ht="30" customHeight="1">
      <c r="A6" s="167"/>
      <c r="B6" s="168"/>
      <c r="C6" s="43"/>
      <c r="D6" s="44" t="s">
        <v>327</v>
      </c>
      <c r="E6" s="43">
        <v>8.5</v>
      </c>
      <c r="F6" s="44"/>
      <c r="G6" s="50"/>
      <c r="H6" s="167"/>
      <c r="I6" s="44"/>
      <c r="J6" s="167"/>
      <c r="K6" s="167"/>
      <c r="L6" s="167"/>
      <c r="M6" s="167"/>
      <c r="N6" s="167"/>
      <c r="O6" s="167"/>
      <c r="P6" s="167"/>
      <c r="Q6" s="167"/>
    </row>
    <row r="7" spans="1:17" s="169" customFormat="1">
      <c r="A7" s="167"/>
      <c r="B7" s="168"/>
      <c r="C7" s="43"/>
      <c r="D7" s="44" t="s">
        <v>328</v>
      </c>
      <c r="E7" s="176">
        <v>5.5</v>
      </c>
      <c r="F7" s="44"/>
      <c r="G7" s="50"/>
      <c r="H7" s="167"/>
      <c r="I7" s="167"/>
      <c r="J7" s="167"/>
      <c r="K7" s="167"/>
      <c r="L7" s="167"/>
      <c r="M7" s="167"/>
      <c r="N7" s="167"/>
      <c r="O7" s="167"/>
      <c r="P7" s="167"/>
      <c r="Q7" s="167"/>
    </row>
    <row r="8" spans="1:17" s="169" customFormat="1" ht="17.649999999999999" customHeight="1">
      <c r="A8" s="167"/>
      <c r="B8" s="168"/>
      <c r="C8" s="43"/>
      <c r="D8" s="44" t="s">
        <v>329</v>
      </c>
      <c r="E8" s="176">
        <v>0.5</v>
      </c>
      <c r="F8" s="44"/>
      <c r="G8" s="50"/>
      <c r="H8" s="167"/>
      <c r="I8" s="167"/>
      <c r="J8" s="167"/>
      <c r="K8" s="167"/>
      <c r="L8" s="167"/>
      <c r="M8" s="167"/>
      <c r="N8" s="167"/>
      <c r="O8" s="167"/>
      <c r="P8" s="167"/>
      <c r="Q8" s="167"/>
    </row>
    <row r="9" spans="1:17" s="169" customFormat="1" ht="17.649999999999999" customHeight="1">
      <c r="A9" s="167"/>
      <c r="B9" s="168"/>
      <c r="C9" s="43"/>
      <c r="D9" s="44" t="s">
        <v>330</v>
      </c>
      <c r="E9" s="43">
        <v>2</v>
      </c>
      <c r="F9" s="44"/>
      <c r="G9" s="50"/>
      <c r="H9" s="167"/>
      <c r="I9" s="167"/>
      <c r="J9" s="167"/>
      <c r="K9" s="167"/>
      <c r="L9" s="167"/>
      <c r="M9" s="167"/>
      <c r="N9" s="167"/>
      <c r="O9" s="167"/>
      <c r="P9" s="167"/>
      <c r="Q9" s="167"/>
    </row>
    <row r="10" spans="1:17" s="169" customFormat="1" ht="17.649999999999999" customHeight="1">
      <c r="A10" s="167"/>
      <c r="B10" s="168"/>
      <c r="C10" s="43"/>
      <c r="D10" s="44" t="s">
        <v>331</v>
      </c>
      <c r="E10" s="43">
        <v>3.5</v>
      </c>
      <c r="F10" s="44"/>
      <c r="G10" s="50"/>
      <c r="H10" s="167"/>
      <c r="I10" s="167"/>
      <c r="J10" s="167"/>
      <c r="K10" s="167"/>
      <c r="L10" s="167"/>
      <c r="M10" s="167"/>
      <c r="N10" s="167"/>
      <c r="O10" s="167"/>
      <c r="P10" s="167"/>
      <c r="Q10" s="167"/>
    </row>
    <row r="11" spans="1:17" s="169" customFormat="1" ht="17.649999999999999" customHeight="1">
      <c r="A11" s="167"/>
      <c r="B11" s="168"/>
      <c r="C11" s="43"/>
      <c r="D11" s="44" t="s">
        <v>332</v>
      </c>
      <c r="E11" s="43">
        <v>5.5</v>
      </c>
      <c r="F11" s="44"/>
      <c r="G11" s="50"/>
      <c r="H11" s="167"/>
      <c r="I11" s="167"/>
      <c r="J11" s="167"/>
      <c r="K11" s="167"/>
      <c r="L11" s="167"/>
      <c r="M11" s="167"/>
      <c r="N11" s="167"/>
      <c r="O11" s="167"/>
      <c r="P11" s="167"/>
      <c r="Q11" s="167"/>
    </row>
    <row r="12" spans="1:17" s="169" customFormat="1" ht="17.649999999999999" customHeight="1">
      <c r="A12" s="167"/>
      <c r="B12" s="168"/>
      <c r="C12" s="43"/>
      <c r="D12" s="44" t="s">
        <v>333</v>
      </c>
      <c r="E12" s="43">
        <v>2</v>
      </c>
      <c r="F12" s="44"/>
      <c r="G12" s="50"/>
      <c r="H12" s="167"/>
      <c r="I12" s="167"/>
      <c r="J12" s="167"/>
      <c r="K12" s="167"/>
      <c r="L12" s="167"/>
      <c r="M12" s="167"/>
      <c r="N12" s="167"/>
      <c r="O12" s="167"/>
      <c r="P12" s="167"/>
      <c r="Q12" s="167"/>
    </row>
    <row r="13" spans="1:17" s="169" customFormat="1" ht="17.649999999999999" customHeight="1">
      <c r="A13" s="167"/>
      <c r="B13" s="168"/>
      <c r="C13" s="43"/>
      <c r="D13" s="44" t="s">
        <v>334</v>
      </c>
      <c r="E13" s="43">
        <v>4</v>
      </c>
      <c r="F13" s="44"/>
      <c r="G13" s="50"/>
      <c r="H13" s="167"/>
      <c r="I13" s="167"/>
      <c r="J13" s="167"/>
      <c r="K13" s="167"/>
      <c r="L13" s="167"/>
      <c r="M13" s="167"/>
      <c r="N13" s="167"/>
      <c r="O13" s="167"/>
      <c r="P13" s="167"/>
      <c r="Q13" s="167"/>
    </row>
    <row r="14" spans="1:17" s="169" customFormat="1">
      <c r="A14" s="167"/>
      <c r="B14" s="167"/>
      <c r="C14" s="181"/>
      <c r="D14" s="44" t="s">
        <v>335</v>
      </c>
      <c r="E14" s="199">
        <v>17</v>
      </c>
      <c r="F14" s="44"/>
      <c r="G14" s="167"/>
      <c r="H14" s="167"/>
      <c r="I14" s="167"/>
      <c r="J14" s="167"/>
      <c r="K14" s="167"/>
      <c r="L14" s="167"/>
      <c r="M14" s="167"/>
      <c r="N14" s="167"/>
      <c r="O14" s="167"/>
      <c r="P14" s="167"/>
      <c r="Q14" s="167"/>
    </row>
    <row r="15" spans="1:17">
      <c r="A15" s="25"/>
      <c r="B15" s="25"/>
      <c r="C15" s="25"/>
      <c r="D15"/>
      <c r="E15" s="15">
        <f>SUM(E4:E14)</f>
        <v>59.5</v>
      </c>
      <c r="F15"/>
      <c r="G15" s="25"/>
      <c r="H15" s="25"/>
      <c r="I15" s="25"/>
      <c r="J15" s="25"/>
      <c r="K15" s="25"/>
      <c r="L15" s="25"/>
      <c r="M15" s="25"/>
      <c r="N15" s="25"/>
      <c r="O15" s="25"/>
      <c r="P15" s="25"/>
      <c r="Q15" s="25"/>
    </row>
    <row r="16" spans="1:17">
      <c r="A16" s="25"/>
      <c r="B16" s="16"/>
      <c r="C16"/>
      <c r="D16" s="197"/>
      <c r="E16" s="152">
        <f>E15-E5-E6-E13-E14</f>
        <v>23.5</v>
      </c>
      <c r="F16"/>
      <c r="G16" s="17"/>
      <c r="H16" s="25"/>
      <c r="I16" s="25"/>
      <c r="J16" s="25"/>
      <c r="K16" s="25"/>
      <c r="L16" s="25"/>
      <c r="M16" s="25"/>
      <c r="N16" s="25"/>
      <c r="O16" s="25"/>
      <c r="P16" s="25"/>
      <c r="Q16" s="25"/>
    </row>
    <row r="17" spans="1:17" s="14" customFormat="1" ht="34.5">
      <c r="A17" s="12"/>
      <c r="B17" s="431" t="s">
        <v>336</v>
      </c>
      <c r="C17" s="431"/>
      <c r="D17" s="431"/>
      <c r="E17" s="431"/>
      <c r="F17" s="13"/>
      <c r="G17" s="13"/>
      <c r="H17" s="13"/>
      <c r="I17" s="13"/>
      <c r="J17" s="13"/>
      <c r="K17" s="13"/>
    </row>
    <row r="18" spans="1:17" s="1" customFormat="1">
      <c r="A18" s="23"/>
      <c r="B18" s="148" t="s">
        <v>4</v>
      </c>
      <c r="C18" s="149" t="s">
        <v>5</v>
      </c>
      <c r="D18" s="149" t="s">
        <v>6</v>
      </c>
      <c r="E18" s="149" t="s">
        <v>7</v>
      </c>
      <c r="F18" s="150" t="s">
        <v>8</v>
      </c>
      <c r="G18" s="151" t="s">
        <v>9</v>
      </c>
      <c r="H18" s="23"/>
      <c r="I18" s="23"/>
      <c r="J18" s="23"/>
      <c r="K18" s="23"/>
      <c r="L18" s="23"/>
      <c r="M18" s="23"/>
      <c r="N18" s="23"/>
      <c r="O18" s="23"/>
      <c r="P18" s="23"/>
      <c r="Q18" s="23"/>
    </row>
    <row r="19" spans="1:17" customFormat="1" ht="25.7" customHeight="1">
      <c r="B19" s="16"/>
      <c r="C19" s="10"/>
      <c r="D19" t="s">
        <v>337</v>
      </c>
      <c r="E19" s="10"/>
      <c r="G19" s="17"/>
    </row>
    <row r="20" spans="1:17">
      <c r="A20" s="25"/>
      <c r="B20" s="16"/>
      <c r="C20" s="10"/>
      <c r="D20" s="14" t="s">
        <v>338</v>
      </c>
      <c r="E20" s="10"/>
      <c r="F20"/>
      <c r="G20" s="17"/>
      <c r="H20" s="25"/>
      <c r="I20" s="25"/>
      <c r="J20" s="25"/>
      <c r="K20" s="25"/>
      <c r="L20" s="25"/>
      <c r="M20" s="25"/>
      <c r="N20" s="25"/>
      <c r="O20" s="25"/>
      <c r="P20" s="25"/>
      <c r="Q20" s="25"/>
    </row>
    <row r="21" spans="1:17">
      <c r="A21" s="25"/>
      <c r="B21" s="16"/>
      <c r="C21" s="10"/>
      <c r="D21" t="s">
        <v>339</v>
      </c>
      <c r="E21" s="10"/>
      <c r="F21"/>
      <c r="G21" s="17"/>
      <c r="H21" s="25"/>
      <c r="I21" s="25"/>
      <c r="J21" s="25"/>
      <c r="K21" s="25"/>
      <c r="L21" s="25"/>
      <c r="M21" s="25"/>
      <c r="N21" s="25"/>
      <c r="O21" s="25"/>
      <c r="P21" s="25"/>
      <c r="Q21" s="25"/>
    </row>
    <row r="22" spans="1:17">
      <c r="A22" s="25"/>
      <c r="B22" s="16"/>
      <c r="C22" s="10"/>
      <c r="D22"/>
      <c r="E22" s="10"/>
      <c r="F22"/>
      <c r="G22" s="17"/>
      <c r="H22" s="25"/>
      <c r="I22" s="25"/>
      <c r="J22" s="25"/>
      <c r="K22" s="25"/>
      <c r="L22" s="25"/>
      <c r="M22" s="25"/>
      <c r="N22" s="25"/>
      <c r="O22" s="25"/>
      <c r="P22" s="25"/>
      <c r="Q22" s="25"/>
    </row>
    <row r="23" spans="1:17">
      <c r="A23" s="25"/>
      <c r="B23" s="16"/>
      <c r="C23" s="10"/>
      <c r="D23"/>
      <c r="E23" s="10"/>
      <c r="F23"/>
      <c r="G23" s="17"/>
      <c r="H23" s="25"/>
      <c r="I23" s="25"/>
      <c r="J23" s="25"/>
      <c r="K23" s="25"/>
      <c r="L23" s="25"/>
      <c r="M23" s="25"/>
      <c r="N23" s="25"/>
      <c r="O23" s="25"/>
      <c r="P23" s="25"/>
      <c r="Q23" s="25"/>
    </row>
    <row r="24" spans="1:17">
      <c r="A24" s="25"/>
      <c r="B24"/>
      <c r="C24"/>
      <c r="D24"/>
      <c r="E24" s="18">
        <f>SUBTOTAL(109,Lista311151923273135394347515559[Estimación])</f>
        <v>0</v>
      </c>
      <c r="F24">
        <f>SUBTOTAL(109,Lista311151923273135394347515559[ESTADO])</f>
        <v>0</v>
      </c>
      <c r="G24"/>
      <c r="H24" s="25"/>
      <c r="I24" s="25"/>
      <c r="J24" s="25"/>
      <c r="K24" s="25"/>
      <c r="L24" s="25"/>
      <c r="M24" s="25"/>
      <c r="N24" s="25"/>
      <c r="O24" s="25"/>
      <c r="P24" s="25"/>
      <c r="Q24" s="25"/>
    </row>
    <row r="25" spans="1:17" ht="36.4">
      <c r="A25" s="25"/>
      <c r="B25" s="25"/>
      <c r="C25" s="25"/>
      <c r="D25" s="25"/>
      <c r="E25" s="25">
        <f>E6+E10+E20+E22</f>
        <v>12</v>
      </c>
      <c r="F25" t="s">
        <v>319</v>
      </c>
      <c r="G25" s="25"/>
      <c r="H25" s="25"/>
      <c r="I25" s="25"/>
      <c r="J25" s="25"/>
      <c r="K25" s="25"/>
      <c r="L25" s="25"/>
      <c r="M25" s="25"/>
      <c r="N25" s="25"/>
      <c r="O25" s="25"/>
      <c r="P25" s="25"/>
      <c r="Q25" s="25"/>
    </row>
    <row r="26" spans="1:17" s="14" customFormat="1" ht="34.5">
      <c r="A26" s="12"/>
      <c r="B26" s="431" t="s">
        <v>340</v>
      </c>
      <c r="C26" s="431"/>
      <c r="D26" s="431"/>
      <c r="E26" s="431"/>
      <c r="F26" s="13"/>
      <c r="G26" s="13"/>
      <c r="H26" s="13"/>
      <c r="I26" s="13"/>
      <c r="J26" s="13"/>
      <c r="K26" s="13"/>
    </row>
    <row r="27" spans="1:17" s="1" customFormat="1">
      <c r="A27" s="23"/>
      <c r="B27" s="148" t="s">
        <v>4</v>
      </c>
      <c r="C27" s="149" t="s">
        <v>5</v>
      </c>
      <c r="D27" s="149" t="s">
        <v>6</v>
      </c>
      <c r="E27" s="149" t="s">
        <v>7</v>
      </c>
      <c r="F27" s="150" t="s">
        <v>8</v>
      </c>
      <c r="G27" s="151" t="s">
        <v>9</v>
      </c>
      <c r="H27" s="23"/>
      <c r="I27" s="23"/>
      <c r="J27" s="23"/>
      <c r="K27" s="23"/>
      <c r="L27" s="23"/>
      <c r="M27" s="23"/>
      <c r="N27" s="23"/>
      <c r="O27" s="23"/>
      <c r="P27" s="23"/>
      <c r="Q27" s="23"/>
    </row>
    <row r="28" spans="1:17">
      <c r="A28" s="25"/>
      <c r="B28" s="16"/>
      <c r="C28" s="10"/>
      <c r="D28"/>
      <c r="E28" s="152"/>
      <c r="F28"/>
      <c r="G28" s="17"/>
      <c r="H28" s="25"/>
      <c r="I28" s="25"/>
      <c r="J28" s="25"/>
      <c r="K28" s="25"/>
      <c r="L28" s="25"/>
      <c r="M28" s="25"/>
      <c r="N28" s="25"/>
      <c r="O28" s="25"/>
      <c r="P28" s="25"/>
      <c r="Q28" s="25"/>
    </row>
    <row r="29" spans="1:17">
      <c r="A29" s="25"/>
      <c r="B29" s="16"/>
      <c r="C29"/>
      <c r="D29"/>
      <c r="E29" s="152"/>
      <c r="F29"/>
      <c r="G29" s="19"/>
      <c r="H29" s="25"/>
      <c r="I29" s="25"/>
      <c r="J29" s="25"/>
      <c r="K29" s="25"/>
      <c r="L29" s="25"/>
      <c r="M29" s="25"/>
      <c r="N29" s="25"/>
      <c r="O29" s="25"/>
      <c r="P29" s="25"/>
      <c r="Q29" s="25"/>
    </row>
    <row r="30" spans="1:17">
      <c r="A30" s="25"/>
      <c r="B30" s="16"/>
      <c r="C30" s="10"/>
      <c r="D30"/>
      <c r="E30" s="152"/>
      <c r="F30"/>
      <c r="G30" s="19"/>
      <c r="H30" s="25"/>
      <c r="I30" s="25"/>
      <c r="J30" s="25"/>
      <c r="K30" s="25"/>
      <c r="L30" s="25"/>
      <c r="M30" s="25"/>
      <c r="N30" s="25"/>
      <c r="O30" s="25"/>
      <c r="P30" s="25"/>
      <c r="Q30" s="25"/>
    </row>
    <row r="31" spans="1:17">
      <c r="A31" s="25"/>
      <c r="B31" s="16"/>
      <c r="C31" s="10"/>
      <c r="D31"/>
      <c r="E31" s="152"/>
      <c r="F31"/>
      <c r="G31" s="17"/>
      <c r="H31" s="25"/>
      <c r="I31" s="25"/>
      <c r="J31" s="25"/>
      <c r="K31" s="25"/>
      <c r="L31" s="25"/>
      <c r="M31" s="25"/>
      <c r="N31" s="25"/>
      <c r="O31" s="25"/>
      <c r="P31" s="25"/>
      <c r="Q31" s="25"/>
    </row>
    <row r="32" spans="1:17">
      <c r="A32" s="25"/>
      <c r="B32" s="16"/>
      <c r="C32" s="10"/>
      <c r="D32"/>
      <c r="E32" s="152"/>
      <c r="F32"/>
      <c r="G32" s="17"/>
      <c r="H32" s="25"/>
      <c r="I32" s="25"/>
      <c r="J32" s="25"/>
      <c r="K32" s="25"/>
      <c r="L32" s="25"/>
      <c r="M32" s="25"/>
      <c r="N32" s="25"/>
      <c r="O32" s="25"/>
      <c r="P32" s="25"/>
      <c r="Q32" s="25"/>
    </row>
    <row r="33" spans="1:17">
      <c r="A33" s="25"/>
      <c r="B33" s="16"/>
      <c r="C33" s="10"/>
      <c r="D33"/>
      <c r="E33" s="152"/>
      <c r="F33"/>
      <c r="G33" s="17"/>
      <c r="H33" s="25"/>
      <c r="I33" s="25"/>
      <c r="J33" s="25"/>
      <c r="K33" s="25"/>
      <c r="L33" s="25"/>
      <c r="M33" s="25"/>
      <c r="N33" s="25"/>
      <c r="O33" s="25"/>
      <c r="P33" s="25"/>
      <c r="Q33" s="25"/>
    </row>
    <row r="34" spans="1:17">
      <c r="A34" s="25"/>
      <c r="B34" s="16"/>
      <c r="C34" s="10"/>
      <c r="D34"/>
      <c r="E34" s="152"/>
      <c r="F34"/>
      <c r="G34" s="17"/>
      <c r="H34" s="25"/>
      <c r="I34" s="25"/>
      <c r="J34" s="25"/>
      <c r="K34" s="25"/>
      <c r="L34" s="25"/>
      <c r="M34" s="25"/>
      <c r="N34" s="25"/>
      <c r="O34" s="25"/>
      <c r="P34" s="25"/>
      <c r="Q34" s="25"/>
    </row>
    <row r="35" spans="1:17">
      <c r="A35" s="25"/>
      <c r="B35" s="16"/>
      <c r="C35" s="10"/>
      <c r="D35"/>
      <c r="E35" s="152"/>
      <c r="F35"/>
      <c r="G35" s="17"/>
      <c r="H35" s="25"/>
      <c r="I35" s="25"/>
      <c r="J35" s="25"/>
      <c r="K35" s="25"/>
      <c r="L35" s="25"/>
      <c r="M35" s="25"/>
      <c r="N35" s="25"/>
      <c r="O35" s="25"/>
      <c r="P35" s="25"/>
      <c r="Q35" s="25"/>
    </row>
    <row r="36" spans="1:17">
      <c r="A36" s="25"/>
      <c r="B36" s="16"/>
      <c r="C36" s="10"/>
      <c r="D36"/>
      <c r="E36" s="152"/>
      <c r="F36"/>
      <c r="G36" s="17"/>
      <c r="H36" s="25"/>
      <c r="I36" s="25"/>
      <c r="J36" s="25"/>
      <c r="K36" s="25"/>
      <c r="L36" s="25"/>
      <c r="M36" s="25"/>
      <c r="N36" s="25"/>
      <c r="O36" s="25"/>
      <c r="P36" s="25"/>
      <c r="Q36" s="25"/>
    </row>
    <row r="37" spans="1:17" customFormat="1">
      <c r="B37" s="16"/>
      <c r="C37" s="10"/>
      <c r="E37" s="152"/>
      <c r="G37" s="17"/>
    </row>
    <row r="38" spans="1:17">
      <c r="A38" s="25"/>
      <c r="B38" s="16"/>
      <c r="C38" s="10"/>
      <c r="D38"/>
      <c r="E38" s="152"/>
      <c r="F38"/>
      <c r="G38" s="17"/>
      <c r="H38" s="25"/>
      <c r="I38" s="25"/>
      <c r="J38" s="25"/>
      <c r="K38" s="25"/>
      <c r="L38" s="25"/>
      <c r="M38" s="25"/>
      <c r="N38" s="25"/>
      <c r="O38" s="25"/>
      <c r="P38" s="25"/>
      <c r="Q38" s="25"/>
    </row>
    <row r="39" spans="1:17">
      <c r="A39" s="25"/>
      <c r="B39" s="16"/>
      <c r="C39" s="10"/>
      <c r="D39"/>
      <c r="E39" s="152"/>
      <c r="F39"/>
      <c r="G39" s="17"/>
      <c r="H39" s="25"/>
      <c r="I39" s="25"/>
      <c r="J39" s="25"/>
      <c r="K39" s="25"/>
      <c r="L39" s="25"/>
      <c r="M39" s="25"/>
      <c r="N39" s="25"/>
      <c r="O39" s="25"/>
      <c r="P39" s="25"/>
      <c r="Q39" s="25"/>
    </row>
    <row r="40" spans="1:17">
      <c r="A40" s="25"/>
      <c r="B40" s="16"/>
      <c r="C40" s="10"/>
      <c r="D40"/>
      <c r="E40" s="152"/>
      <c r="F40"/>
      <c r="G40" s="17"/>
      <c r="H40" s="25"/>
      <c r="I40" s="25"/>
      <c r="J40" s="25"/>
      <c r="K40" s="25"/>
      <c r="L40" s="25"/>
      <c r="M40" s="25"/>
      <c r="N40" s="25"/>
      <c r="O40" s="25"/>
      <c r="P40" s="25"/>
      <c r="Q40" s="25"/>
    </row>
    <row r="41" spans="1:17">
      <c r="A41" s="25"/>
      <c r="B41" s="16"/>
      <c r="C41" s="25"/>
      <c r="D41" s="25"/>
      <c r="E41" s="152"/>
      <c r="F41"/>
      <c r="G41" s="17"/>
      <c r="H41" s="25"/>
      <c r="I41" s="25"/>
      <c r="J41" s="25"/>
      <c r="K41" s="25"/>
      <c r="L41" s="25"/>
      <c r="M41" s="25"/>
      <c r="N41" s="25"/>
      <c r="O41" s="25"/>
      <c r="P41" s="25"/>
      <c r="Q41" s="25"/>
    </row>
    <row r="42" spans="1:17">
      <c r="A42" s="25"/>
      <c r="B42" s="16"/>
      <c r="C42" s="25"/>
      <c r="D42" s="25"/>
      <c r="E42" s="152"/>
      <c r="F42"/>
      <c r="G42" s="17"/>
      <c r="H42" s="25"/>
      <c r="I42" s="25"/>
      <c r="J42" s="25"/>
      <c r="K42" s="25"/>
      <c r="L42" s="25"/>
      <c r="M42" s="25"/>
      <c r="N42" s="25"/>
      <c r="O42" s="25"/>
      <c r="P42" s="25"/>
      <c r="Q42" s="25"/>
    </row>
    <row r="43" spans="1:17">
      <c r="A43" s="25"/>
      <c r="B43" s="4"/>
      <c r="C43" s="26"/>
      <c r="D43" s="26"/>
      <c r="E43" s="184"/>
      <c r="F43" s="6"/>
      <c r="G43" s="11"/>
      <c r="H43" s="25"/>
      <c r="I43" s="25"/>
      <c r="J43" s="25"/>
      <c r="K43" s="25"/>
      <c r="L43" s="25"/>
      <c r="M43" s="25"/>
      <c r="N43" s="25"/>
      <c r="O43" s="25"/>
      <c r="P43" s="25"/>
      <c r="Q43" s="25"/>
    </row>
    <row r="44" spans="1:17">
      <c r="A44" s="25"/>
      <c r="B44"/>
      <c r="C44"/>
      <c r="D44"/>
      <c r="E44" s="18">
        <f>SUBTOTAL(109,Lista3412162024283236404448525660[Estimación])</f>
        <v>0</v>
      </c>
      <c r="F44" s="193">
        <f>E29+E32</f>
        <v>0</v>
      </c>
      <c r="G44"/>
      <c r="H44" s="25"/>
      <c r="I44" s="25"/>
      <c r="J44" s="25"/>
      <c r="K44" s="25"/>
      <c r="L44" s="25"/>
      <c r="M44" s="25"/>
      <c r="N44" s="25"/>
      <c r="O44" s="25"/>
      <c r="P44" s="25"/>
      <c r="Q44" s="25"/>
    </row>
    <row r="45" spans="1:17">
      <c r="A45" s="25"/>
      <c r="B45" s="25"/>
      <c r="C45" s="25"/>
      <c r="D45" s="25"/>
      <c r="E45" s="195">
        <f>E34+E37+E39</f>
        <v>0</v>
      </c>
      <c r="F45" s="25"/>
      <c r="G45" s="25"/>
      <c r="H45" s="25"/>
      <c r="I45" s="25"/>
      <c r="J45" s="25"/>
      <c r="K45" s="25"/>
      <c r="L45" s="25"/>
      <c r="M45" s="25"/>
      <c r="N45" s="25"/>
      <c r="O45" s="25"/>
      <c r="P45" s="25"/>
      <c r="Q45" s="25"/>
    </row>
    <row r="46" spans="1:17" s="14" customFormat="1" ht="34.5">
      <c r="A46" s="12"/>
      <c r="B46" s="431" t="s">
        <v>341</v>
      </c>
      <c r="C46" s="431"/>
      <c r="D46" s="431"/>
      <c r="E46" s="431"/>
      <c r="F46" s="13"/>
      <c r="G46" s="13"/>
      <c r="H46" s="13"/>
      <c r="I46" s="13"/>
      <c r="J46" s="13"/>
      <c r="K46" s="13"/>
    </row>
    <row r="47" spans="1:17" s="1" customFormat="1">
      <c r="A47" s="23"/>
      <c r="B47" s="148" t="s">
        <v>4</v>
      </c>
      <c r="C47" s="149" t="s">
        <v>5</v>
      </c>
      <c r="D47" s="149" t="s">
        <v>6</v>
      </c>
      <c r="E47" s="149" t="s">
        <v>7</v>
      </c>
      <c r="F47" s="150" t="s">
        <v>8</v>
      </c>
      <c r="G47" s="151" t="s">
        <v>9</v>
      </c>
      <c r="H47" s="23"/>
      <c r="I47" s="23"/>
      <c r="J47" s="23"/>
      <c r="K47" s="23"/>
      <c r="L47" s="23"/>
      <c r="M47" s="23"/>
      <c r="N47" s="23"/>
      <c r="O47" s="23"/>
      <c r="P47" s="23"/>
      <c r="Q47" s="23"/>
    </row>
    <row r="48" spans="1:17" ht="17.649999999999999" customHeight="1">
      <c r="A48" s="25"/>
      <c r="B48" s="16"/>
      <c r="C48" s="10"/>
      <c r="D48" t="s">
        <v>342</v>
      </c>
      <c r="E48" s="152">
        <v>5</v>
      </c>
      <c r="F48"/>
      <c r="G48" s="17"/>
      <c r="H48" s="25"/>
      <c r="I48" s="25"/>
      <c r="J48" s="25"/>
      <c r="K48" s="25"/>
      <c r="L48" s="25"/>
      <c r="M48" s="25"/>
      <c r="N48" s="25"/>
      <c r="O48" s="25"/>
      <c r="P48" s="25"/>
      <c r="Q48" s="25"/>
    </row>
    <row r="49" spans="1:17" ht="17.649999999999999" customHeight="1">
      <c r="A49" s="25"/>
      <c r="B49" s="16"/>
      <c r="C49" s="10"/>
      <c r="D49"/>
      <c r="E49" s="152"/>
      <c r="F49"/>
      <c r="G49" s="17"/>
      <c r="H49" s="25"/>
      <c r="I49" s="25"/>
      <c r="J49" s="25"/>
      <c r="K49" s="25"/>
      <c r="L49" s="25"/>
      <c r="M49" s="25"/>
      <c r="N49" s="25"/>
      <c r="O49" s="25"/>
      <c r="P49" s="25"/>
      <c r="Q49" s="25"/>
    </row>
    <row r="50" spans="1:17" customFormat="1" ht="17.649999999999999" customHeight="1">
      <c r="B50" s="16"/>
      <c r="E50" s="152"/>
      <c r="G50" s="17"/>
    </row>
    <row r="51" spans="1:17" customFormat="1" ht="17.649999999999999" customHeight="1">
      <c r="B51" s="16"/>
      <c r="E51" s="152"/>
      <c r="G51" s="17"/>
    </row>
    <row r="52" spans="1:17" customFormat="1" ht="17.649999999999999" customHeight="1">
      <c r="B52" s="16"/>
      <c r="E52" s="152"/>
      <c r="G52" s="38"/>
    </row>
    <row r="53" spans="1:17" customFormat="1" ht="17.649999999999999" customHeight="1">
      <c r="B53" s="16"/>
      <c r="C53" s="10"/>
      <c r="E53" s="152"/>
      <c r="G53" s="17"/>
    </row>
    <row r="54" spans="1:17" customFormat="1" ht="17.649999999999999" customHeight="1">
      <c r="B54" s="16"/>
      <c r="C54" s="10"/>
      <c r="E54" s="152"/>
      <c r="G54" s="17"/>
    </row>
    <row r="55" spans="1:17" customFormat="1" ht="17.649999999999999" customHeight="1">
      <c r="B55" s="16"/>
      <c r="C55" s="10"/>
      <c r="E55" s="152"/>
      <c r="G55" s="17"/>
    </row>
    <row r="56" spans="1:17" s="28" customFormat="1" ht="17.649999999999999" customHeight="1">
      <c r="B56" s="33"/>
      <c r="E56" s="185"/>
      <c r="G56" s="35"/>
    </row>
    <row r="57" spans="1:17" s="28" customFormat="1">
      <c r="B57" s="33"/>
      <c r="E57" s="185"/>
      <c r="G57" s="35"/>
    </row>
    <row r="58" spans="1:17" customFormat="1">
      <c r="B58" s="16"/>
      <c r="E58" s="152"/>
      <c r="G58" s="17"/>
    </row>
    <row r="59" spans="1:17" customFormat="1">
      <c r="B59" s="16"/>
      <c r="E59" s="152"/>
      <c r="G59" s="17"/>
    </row>
    <row r="60" spans="1:17" customFormat="1">
      <c r="B60" s="4"/>
      <c r="C60" s="6"/>
      <c r="D60" s="6"/>
      <c r="E60" s="184"/>
      <c r="F60" s="6"/>
      <c r="G60" s="11"/>
    </row>
    <row r="61" spans="1:17">
      <c r="A61" s="25"/>
      <c r="B61"/>
      <c r="C61"/>
      <c r="D61"/>
      <c r="E61" s="183">
        <f>SUBTOTAL(109,Lista34513172125293337414549535761[Estimación])</f>
        <v>5</v>
      </c>
      <c r="F61"/>
      <c r="G61"/>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row r="69" spans="1:17">
      <c r="A69" s="25"/>
      <c r="B69" s="25"/>
      <c r="C69" s="25"/>
      <c r="D69" s="25"/>
      <c r="E69" s="25"/>
      <c r="F69" s="25"/>
      <c r="G69" s="25"/>
      <c r="H69" s="25"/>
      <c r="I69" s="25"/>
      <c r="J69" s="25"/>
      <c r="K69" s="25"/>
      <c r="L69" s="25"/>
      <c r="M69" s="25"/>
      <c r="N69" s="25"/>
      <c r="O69" s="25"/>
      <c r="P69" s="25"/>
      <c r="Q69" s="25"/>
    </row>
    <row r="70" spans="1:17">
      <c r="A70" s="25"/>
      <c r="B70" s="25"/>
      <c r="C70" s="25"/>
      <c r="D70" s="25"/>
      <c r="E70" s="25"/>
      <c r="F70" s="25"/>
      <c r="G70" s="25"/>
      <c r="H70" s="25"/>
      <c r="I70" s="25"/>
      <c r="J70" s="25"/>
      <c r="K70" s="25"/>
      <c r="L70" s="25"/>
      <c r="M70" s="25"/>
      <c r="N70" s="25"/>
      <c r="O70" s="25"/>
      <c r="P70" s="25"/>
      <c r="Q70" s="25"/>
    </row>
    <row r="71" spans="1:17">
      <c r="A71" s="25"/>
      <c r="B71" s="25"/>
      <c r="C71" s="25"/>
      <c r="D71" s="25"/>
      <c r="E71" s="25"/>
      <c r="F71" s="25"/>
      <c r="G71" s="25"/>
      <c r="H71" s="25"/>
      <c r="I71" s="25"/>
      <c r="J71" s="25"/>
      <c r="K71" s="25"/>
      <c r="L71" s="25"/>
      <c r="M71" s="25"/>
      <c r="N71" s="25"/>
      <c r="O71" s="25"/>
      <c r="P71" s="25"/>
      <c r="Q71" s="25"/>
    </row>
    <row r="72" spans="1:17">
      <c r="A72" s="25"/>
      <c r="B72" s="25"/>
      <c r="C72" s="25"/>
      <c r="D72" s="25"/>
      <c r="E72" s="25"/>
      <c r="F72" s="25"/>
      <c r="G72" s="25"/>
      <c r="H72" s="25"/>
      <c r="I72" s="25"/>
      <c r="J72" s="25"/>
      <c r="K72" s="25"/>
      <c r="L72" s="25"/>
      <c r="M72" s="25"/>
      <c r="N72" s="25"/>
      <c r="O72" s="25"/>
      <c r="P72" s="25"/>
      <c r="Q72" s="25"/>
    </row>
  </sheetData>
  <dataConsolidate/>
  <mergeCells count="9">
    <mergeCell ref="O1:Q1"/>
    <mergeCell ref="B2:E2"/>
    <mergeCell ref="B17:E17"/>
    <mergeCell ref="B26:E26"/>
    <mergeCell ref="B46:E46"/>
    <mergeCell ref="B1:E1"/>
    <mergeCell ref="F1:H1"/>
    <mergeCell ref="I1:K1"/>
    <mergeCell ref="L1:N1"/>
  </mergeCells>
  <conditionalFormatting sqref="C20">
    <cfRule type="expression" dxfId="21536" priority="659">
      <formula>(#REF!=0)*(#REF!&lt;&gt;"")*(LEN(#REF!)=0)*((#REF!="")+(#REF!="En curso"))</formula>
    </cfRule>
    <cfRule type="expression" dxfId="21535" priority="660">
      <formula>(#REF!&lt;0)*(LEN(#REF!)=0)*((#REF!="")+(#REF!="En curso"))</formula>
    </cfRule>
  </conditionalFormatting>
  <conditionalFormatting sqref="C20">
    <cfRule type="expression" dxfId="21534" priority="642">
      <formula>#REF!="Vencida"</formula>
    </cfRule>
    <cfRule type="expression" dxfId="21533" priority="643">
      <formula>#REF!="Cancelada"</formula>
    </cfRule>
    <cfRule type="expression" dxfId="21532" priority="644">
      <formula>#REF!="Pausada"</formula>
    </cfRule>
    <cfRule type="expression" dxfId="21531" priority="645">
      <formula>#REF!="Para hoy"</formula>
    </cfRule>
    <cfRule type="expression" dxfId="21530" priority="646">
      <formula>#REF!="En curso"</formula>
    </cfRule>
    <cfRule type="expression" dxfId="21529" priority="647">
      <formula>#REF!="Completada"</formula>
    </cfRule>
    <cfRule type="expression" dxfId="21528" priority="648">
      <formula>(#REF!=0)*(#REF!&lt;&gt;"")*(LEN(#REF!)=0)*((#REF!="")+(#REF!="En curso"))</formula>
    </cfRule>
    <cfRule type="expression" dxfId="21527" priority="649">
      <formula>(#REF!&lt;0)*(LEN(#REF!)=0)*((#REF!="")+(#REF!="En curso"))</formula>
    </cfRule>
  </conditionalFormatting>
  <conditionalFormatting sqref="C21 E21">
    <cfRule type="expression" dxfId="21526" priority="551">
      <formula>#REF!="Vencida"</formula>
    </cfRule>
    <cfRule type="expression" dxfId="21525" priority="552">
      <formula>#REF!="Cancelada"</formula>
    </cfRule>
    <cfRule type="expression" dxfId="21524" priority="553">
      <formula>#REF!="Pausada"</formula>
    </cfRule>
    <cfRule type="expression" dxfId="21523" priority="554">
      <formula>#REF!="Para hoy"</formula>
    </cfRule>
    <cfRule type="expression" dxfId="21522" priority="555">
      <formula>#REF!="En curso"</formula>
    </cfRule>
    <cfRule type="expression" dxfId="21521" priority="556">
      <formula>#REF!="Completada"</formula>
    </cfRule>
    <cfRule type="expression" dxfId="21520" priority="557">
      <formula>(#REF!=0)*(#REF!&lt;&gt;"")*(LEN(#REF!)=0)*((#REF!="")+(#REF!="En curso"))</formula>
    </cfRule>
    <cfRule type="expression" dxfId="21519" priority="558">
      <formula>(#REF!&lt;0)*(LEN(#REF!)=0)*((#REF!="")+(#REF!="En curso"))</formula>
    </cfRule>
  </conditionalFormatting>
  <conditionalFormatting sqref="C21">
    <cfRule type="expression" dxfId="21518" priority="533">
      <formula>#REF!="Vencida"</formula>
    </cfRule>
    <cfRule type="expression" dxfId="21517" priority="534">
      <formula>#REF!="Cancelada"</formula>
    </cfRule>
    <cfRule type="expression" dxfId="21516" priority="535">
      <formula>#REF!="Pausada"</formula>
    </cfRule>
    <cfRule type="expression" dxfId="21515" priority="536">
      <formula>#REF!="Para hoy"</formula>
    </cfRule>
    <cfRule type="expression" dxfId="21514" priority="537">
      <formula>#REF!="En curso"</formula>
    </cfRule>
    <cfRule type="expression" dxfId="21513" priority="538">
      <formula>#REF!="Completada"</formula>
    </cfRule>
    <cfRule type="expression" dxfId="21512" priority="539">
      <formula>(#REF!=0)*(#REF!&lt;&gt;"")*(LEN(#REF!)=0)*((#REF!="")+(#REF!="En curso"))</formula>
    </cfRule>
    <cfRule type="expression" dxfId="21511" priority="540">
      <formula>(#REF!&lt;0)*(LEN(#REF!)=0)*((#REF!="")+(#REF!="En curso"))</formula>
    </cfRule>
  </conditionalFormatting>
  <conditionalFormatting sqref="C22:C23 C51:C55 F19">
    <cfRule type="expression" dxfId="21510" priority="849">
      <formula>$F19="Vencida"</formula>
    </cfRule>
    <cfRule type="expression" dxfId="21509" priority="850">
      <formula>$F19="Cancelada"</formula>
    </cfRule>
    <cfRule type="expression" dxfId="21508" priority="851">
      <formula>$F19="Pausada"</formula>
    </cfRule>
    <cfRule type="expression" dxfId="21507" priority="852">
      <formula>$F19="Para hoy"</formula>
    </cfRule>
    <cfRule type="expression" dxfId="21506" priority="853">
      <formula>$F19="En curso"</formula>
    </cfRule>
    <cfRule type="expression" dxfId="21505" priority="854">
      <formula>$F19="Completada"</formula>
    </cfRule>
    <cfRule type="expression" dxfId="21504" priority="855">
      <formula>(#REF!=0)*(#REF!&lt;&gt;"")*(LEN(#REF!)=0)*(($F19="")+($F19="En curso"))</formula>
    </cfRule>
    <cfRule type="expression" dxfId="21503" priority="856">
      <formula>(#REF!&lt;0)*(LEN(#REF!)=0)*(($F19="")+($F19="En curso"))</formula>
    </cfRule>
  </conditionalFormatting>
  <conditionalFormatting sqref="C30">
    <cfRule type="expression" dxfId="21502" priority="323">
      <formula>$F27="Vencida"</formula>
    </cfRule>
    <cfRule type="expression" dxfId="21501" priority="324">
      <formula>$F27="Cancelada"</formula>
    </cfRule>
    <cfRule type="expression" dxfId="21500" priority="325">
      <formula>$F27="Pausada"</formula>
    </cfRule>
    <cfRule type="expression" dxfId="21499" priority="326">
      <formula>$F27="Para hoy"</formula>
    </cfRule>
    <cfRule type="expression" dxfId="21498" priority="327">
      <formula>$F27="En curso"</formula>
    </cfRule>
    <cfRule type="expression" dxfId="21497" priority="328">
      <formula>$F27="Completada"</formula>
    </cfRule>
    <cfRule type="expression" dxfId="21496" priority="329">
      <formula>(#REF!=0)*(#REF!&lt;&gt;"")*(LEN(#REF!)=0)*(($F27="")+($F27="En curso"))</formula>
    </cfRule>
    <cfRule type="expression" dxfId="21495" priority="330">
      <formula>(#REF!&lt;0)*(LEN(#REF!)=0)*(($F27="")+($F27="En curso"))</formula>
    </cfRule>
  </conditionalFormatting>
  <conditionalFormatting sqref="F20:F22 F4:F5">
    <cfRule type="expression" dxfId="21494" priority="669">
      <formula>$F4="Vencida"</formula>
    </cfRule>
    <cfRule type="expression" dxfId="21493" priority="670">
      <formula>$F4="Cancelada"</formula>
    </cfRule>
    <cfRule type="expression" dxfId="21492" priority="671">
      <formula>$F4="Pausada"</formula>
    </cfRule>
    <cfRule type="expression" dxfId="21491" priority="672">
      <formula>$F4="Para hoy"</formula>
    </cfRule>
    <cfRule type="expression" dxfId="21490" priority="673">
      <formula>$F4="En curso"</formula>
    </cfRule>
    <cfRule type="expression" dxfId="21489" priority="674">
      <formula>$F4="Completada"</formula>
    </cfRule>
  </conditionalFormatting>
  <conditionalFormatting sqref="C31">
    <cfRule type="expression" dxfId="21488" priority="627">
      <formula>$F28="Vencida"</formula>
    </cfRule>
    <cfRule type="expression" dxfId="21487" priority="628">
      <formula>$F28="Cancelada"</formula>
    </cfRule>
    <cfRule type="expression" dxfId="21486" priority="629">
      <formula>$F28="Pausada"</formula>
    </cfRule>
    <cfRule type="expression" dxfId="21485" priority="630">
      <formula>$F28="Para hoy"</formula>
    </cfRule>
    <cfRule type="expression" dxfId="21484" priority="631">
      <formula>$F28="En curso"</formula>
    </cfRule>
    <cfRule type="expression" dxfId="21483" priority="632">
      <formula>$F28="Completada"</formula>
    </cfRule>
    <cfRule type="expression" dxfId="21482" priority="633">
      <formula>(#REF!=0)*(#REF!&lt;&gt;"")*(LEN(#REF!)=0)*(($F28="")+($F28="En curso"))</formula>
    </cfRule>
    <cfRule type="expression" dxfId="21481" priority="634">
      <formula>(#REF!&lt;0)*(LEN(#REF!)=0)*(($F28="")+($F28="En curso"))</formula>
    </cfRule>
  </conditionalFormatting>
  <conditionalFormatting sqref="C32">
    <cfRule type="expression" dxfId="21480" priority="765">
      <formula>$F28="Vencida"</formula>
    </cfRule>
    <cfRule type="expression" dxfId="21479" priority="766">
      <formula>$F28="Cancelada"</formula>
    </cfRule>
    <cfRule type="expression" dxfId="21478" priority="767">
      <formula>$F28="Pausada"</formula>
    </cfRule>
    <cfRule type="expression" dxfId="21477" priority="768">
      <formula>$F28="Para hoy"</formula>
    </cfRule>
    <cfRule type="expression" dxfId="21476" priority="769">
      <formula>$F28="En curso"</formula>
    </cfRule>
    <cfRule type="expression" dxfId="21475" priority="770">
      <formula>$F28="Completada"</formula>
    </cfRule>
    <cfRule type="expression" dxfId="21474" priority="771">
      <formula>(#REF!=0)*(#REF!&lt;&gt;"")*(LEN(#REF!)=0)*(($F28="")+($F28="En curso"))</formula>
    </cfRule>
    <cfRule type="expression" dxfId="21473" priority="772">
      <formula>(#REF!&lt;0)*(LEN(#REF!)=0)*(($F28="")+($F28="En curso"))</formula>
    </cfRule>
  </conditionalFormatting>
  <conditionalFormatting sqref="C33">
    <cfRule type="expression" dxfId="21472" priority="585">
      <formula>$F33="Vencida"</formula>
    </cfRule>
    <cfRule type="expression" dxfId="21471" priority="586">
      <formula>$F33="Cancelada"</formula>
    </cfRule>
    <cfRule type="expression" dxfId="21470" priority="587">
      <formula>$F33="Pausada"</formula>
    </cfRule>
    <cfRule type="expression" dxfId="21469" priority="588">
      <formula>$F33="Para hoy"</formula>
    </cfRule>
    <cfRule type="expression" dxfId="21468" priority="589">
      <formula>$F33="En curso"</formula>
    </cfRule>
    <cfRule type="expression" dxfId="21467" priority="590">
      <formula>$F33="Completada"</formula>
    </cfRule>
    <cfRule type="expression" dxfId="21466" priority="591">
      <formula>(#REF!=0)*(#REF!&lt;&gt;"")*(LEN(#REF!)=0)*(($F33="")+($F33="En curso"))</formula>
    </cfRule>
    <cfRule type="expression" dxfId="21465" priority="592">
      <formula>(#REF!&lt;0)*(LEN(#REF!)=0)*(($F33="")+($F33="En curso"))</formula>
    </cfRule>
  </conditionalFormatting>
  <conditionalFormatting sqref="C34:C35">
    <cfRule type="expression" dxfId="21464" priority="707">
      <formula>$F31="Vencida"</formula>
    </cfRule>
    <cfRule type="expression" dxfId="21463" priority="708">
      <formula>$F31="Cancelada"</formula>
    </cfRule>
    <cfRule type="expression" dxfId="21462" priority="709">
      <formula>$F31="Pausada"</formula>
    </cfRule>
    <cfRule type="expression" dxfId="21461" priority="710">
      <formula>$F31="Para hoy"</formula>
    </cfRule>
    <cfRule type="expression" dxfId="21460" priority="711">
      <formula>$F31="En curso"</formula>
    </cfRule>
    <cfRule type="expression" dxfId="21459" priority="712">
      <formula>$F31="Completada"</formula>
    </cfRule>
    <cfRule type="expression" dxfId="21458" priority="713">
      <formula>(#REF!=0)*(#REF!&lt;&gt;"")*(LEN(#REF!)=0)*(($F31="")+($F31="En curso"))</formula>
    </cfRule>
    <cfRule type="expression" dxfId="21457" priority="714">
      <formula>(#REF!&lt;0)*(LEN(#REF!)=0)*(($F31="")+($F31="En curso"))</formula>
    </cfRule>
  </conditionalFormatting>
  <conditionalFormatting sqref="C36">
    <cfRule type="expression" dxfId="21456" priority="1041">
      <formula>$F32="Vencida"</formula>
    </cfRule>
    <cfRule type="expression" dxfId="21455" priority="1042">
      <formula>$F32="Cancelada"</formula>
    </cfRule>
    <cfRule type="expression" dxfId="21454" priority="1043">
      <formula>$F32="Pausada"</formula>
    </cfRule>
    <cfRule type="expression" dxfId="21453" priority="1044">
      <formula>$F32="Para hoy"</formula>
    </cfRule>
    <cfRule type="expression" dxfId="21452" priority="1045">
      <formula>$F32="En curso"</formula>
    </cfRule>
    <cfRule type="expression" dxfId="21451" priority="1046">
      <formula>$F32="Completada"</formula>
    </cfRule>
    <cfRule type="expression" dxfId="21450" priority="1047">
      <formula>(#REF!=0)*(#REF!&lt;&gt;"")*(LEN(#REF!)=0)*(($F32="")+($F32="En curso"))</formula>
    </cfRule>
    <cfRule type="expression" dxfId="21449" priority="1048">
      <formula>(#REF!&lt;0)*(LEN(#REF!)=0)*(($F32="")+($F32="En curso"))</formula>
    </cfRule>
  </conditionalFormatting>
  <conditionalFormatting sqref="C37">
    <cfRule type="expression" dxfId="21448" priority="1017">
      <formula>$F32="Vencida"</formula>
    </cfRule>
    <cfRule type="expression" dxfId="21447" priority="1018">
      <formula>$F32="Cancelada"</formula>
    </cfRule>
    <cfRule type="expression" dxfId="21446" priority="1019">
      <formula>$F32="Pausada"</formula>
    </cfRule>
    <cfRule type="expression" dxfId="21445" priority="1020">
      <formula>$F32="Para hoy"</formula>
    </cfRule>
    <cfRule type="expression" dxfId="21444" priority="1021">
      <formula>$F32="En curso"</formula>
    </cfRule>
    <cfRule type="expression" dxfId="21443" priority="1022">
      <formula>$F32="Completada"</formula>
    </cfRule>
    <cfRule type="expression" dxfId="21442" priority="1023">
      <formula>(#REF!=0)*(#REF!&lt;&gt;"")*(LEN(#REF!)=0)*(($F32="")+($F32="En curso"))</formula>
    </cfRule>
    <cfRule type="expression" dxfId="21441" priority="1024">
      <formula>(#REF!&lt;0)*(LEN(#REF!)=0)*(($F32="")+($F32="En curso"))</formula>
    </cfRule>
  </conditionalFormatting>
  <conditionalFormatting sqref="C38">
    <cfRule type="expression" dxfId="21440" priority="993">
      <formula>$F32="Vencida"</formula>
    </cfRule>
    <cfRule type="expression" dxfId="21439" priority="994">
      <formula>$F32="Cancelada"</formula>
    </cfRule>
    <cfRule type="expression" dxfId="21438" priority="995">
      <formula>$F32="Pausada"</formula>
    </cfRule>
    <cfRule type="expression" dxfId="21437" priority="996">
      <formula>$F32="Para hoy"</formula>
    </cfRule>
    <cfRule type="expression" dxfId="21436" priority="997">
      <formula>$F32="En curso"</formula>
    </cfRule>
    <cfRule type="expression" dxfId="21435" priority="998">
      <formula>$F32="Completada"</formula>
    </cfRule>
    <cfRule type="expression" dxfId="21434" priority="999">
      <formula>(#REF!=0)*(#REF!&lt;&gt;"")*(LEN(#REF!)=0)*(($F32="")+($F32="En curso"))</formula>
    </cfRule>
    <cfRule type="expression" dxfId="21433" priority="1000">
      <formula>(#REF!&lt;0)*(LEN(#REF!)=0)*(($F32="")+($F32="En curso"))</formula>
    </cfRule>
  </conditionalFormatting>
  <conditionalFormatting sqref="C39">
    <cfRule type="expression" dxfId="21432" priority="953">
      <formula>$F32="Vencida"</formula>
    </cfRule>
    <cfRule type="expression" dxfId="21431" priority="954">
      <formula>$F32="Cancelada"</formula>
    </cfRule>
    <cfRule type="expression" dxfId="21430" priority="955">
      <formula>$F32="Pausada"</formula>
    </cfRule>
    <cfRule type="expression" dxfId="21429" priority="956">
      <formula>$F32="Para hoy"</formula>
    </cfRule>
    <cfRule type="expression" dxfId="21428" priority="957">
      <formula>$F32="En curso"</formula>
    </cfRule>
    <cfRule type="expression" dxfId="21427" priority="958">
      <formula>$F32="Completada"</formula>
    </cfRule>
    <cfRule type="expression" dxfId="21426" priority="959">
      <formula>(#REF!=0)*(#REF!&lt;&gt;"")*(LEN(#REF!)=0)*(($F32="")+($F32="En curso"))</formula>
    </cfRule>
    <cfRule type="expression" dxfId="21425" priority="960">
      <formula>(#REF!&lt;0)*(LEN(#REF!)=0)*(($F32="")+($F32="En curso"))</formula>
    </cfRule>
  </conditionalFormatting>
  <conditionalFormatting sqref="C40">
    <cfRule type="expression" dxfId="21424" priority="525">
      <formula>$F40="Vencida"</formula>
    </cfRule>
    <cfRule type="expression" dxfId="21423" priority="526">
      <formula>$F40="Cancelada"</formula>
    </cfRule>
    <cfRule type="expression" dxfId="21422" priority="527">
      <formula>$F40="Pausada"</formula>
    </cfRule>
    <cfRule type="expression" dxfId="21421" priority="528">
      <formula>$F40="Para hoy"</formula>
    </cfRule>
    <cfRule type="expression" dxfId="21420" priority="529">
      <formula>$F40="En curso"</formula>
    </cfRule>
    <cfRule type="expression" dxfId="21419" priority="530">
      <formula>$F40="Completada"</formula>
    </cfRule>
    <cfRule type="expression" dxfId="21418" priority="531">
      <formula>(#REF!=0)*(#REF!&lt;&gt;"")*(LEN(#REF!)=0)*(($F40="")+($F40="En curso"))</formula>
    </cfRule>
    <cfRule type="expression" dxfId="21417" priority="532">
      <formula>(#REF!&lt;0)*(LEN(#REF!)=0)*(($F40="")+($F40="En curso"))</formula>
    </cfRule>
  </conditionalFormatting>
  <conditionalFormatting sqref="C48 C8:C9">
    <cfRule type="expression" dxfId="21416" priority="429">
      <formula>$F1="Vencida"</formula>
    </cfRule>
    <cfRule type="expression" dxfId="21415" priority="430">
      <formula>$F1="Cancelada"</formula>
    </cfRule>
    <cfRule type="expression" dxfId="21414" priority="431">
      <formula>$F1="Pausada"</formula>
    </cfRule>
    <cfRule type="expression" dxfId="21413" priority="432">
      <formula>$F1="Para hoy"</formula>
    </cfRule>
    <cfRule type="expression" dxfId="21412" priority="433">
      <formula>$F1="En curso"</formula>
    </cfRule>
    <cfRule type="expression" dxfId="21411" priority="434">
      <formula>$F1="Completada"</formula>
    </cfRule>
    <cfRule type="expression" dxfId="21410" priority="435">
      <formula>(#REF!=0)*(#REF!&lt;&gt;"")*(LEN(#REF!)=0)*(($F1="")+($F1="En curso"))</formula>
    </cfRule>
    <cfRule type="expression" dxfId="21409" priority="436">
      <formula>(#REF!&lt;0)*(LEN(#REF!)=0)*(($F1="")+($F1="En curso"))</formula>
    </cfRule>
  </conditionalFormatting>
  <conditionalFormatting sqref="C49">
    <cfRule type="expression" dxfId="21408" priority="485">
      <formula>$F49="Vencida"</formula>
    </cfRule>
    <cfRule type="expression" dxfId="21407" priority="486">
      <formula>$F49="Cancelada"</formula>
    </cfRule>
    <cfRule type="expression" dxfId="21406" priority="487">
      <formula>$F49="Pausada"</formula>
    </cfRule>
    <cfRule type="expression" dxfId="21405" priority="488">
      <formula>$F49="Para hoy"</formula>
    </cfRule>
    <cfRule type="expression" dxfId="21404" priority="489">
      <formula>$F49="En curso"</formula>
    </cfRule>
    <cfRule type="expression" dxfId="21403" priority="490">
      <formula>$F49="Completada"</formula>
    </cfRule>
    <cfRule type="expression" dxfId="21402" priority="491">
      <formula>(#REF!=0)*(#REF!&lt;&gt;"")*(LEN(#REF!)=0)*(($F49="")+($F49="En curso"))</formula>
    </cfRule>
    <cfRule type="expression" dxfId="21401" priority="492">
      <formula>(#REF!&lt;0)*(LEN(#REF!)=0)*(($F49="")+($F49="En curso"))</formula>
    </cfRule>
  </conditionalFormatting>
  <conditionalFormatting sqref="D15">
    <cfRule type="expression" dxfId="21400" priority="275">
      <formula>#REF!="Vencida"</formula>
    </cfRule>
    <cfRule type="expression" dxfId="21399" priority="276">
      <formula>#REF!="Cancelada"</formula>
    </cfRule>
    <cfRule type="expression" dxfId="21398" priority="277">
      <formula>#REF!="Pausada"</formula>
    </cfRule>
    <cfRule type="expression" dxfId="21397" priority="278">
      <formula>#REF!="Para hoy"</formula>
    </cfRule>
    <cfRule type="expression" dxfId="21396" priority="279">
      <formula>#REF!="En curso"</formula>
    </cfRule>
    <cfRule type="expression" dxfId="21395" priority="280">
      <formula>#REF!="Completada"</formula>
    </cfRule>
    <cfRule type="expression" dxfId="21394" priority="281">
      <formula>(#REF!=0)*(#REF!&lt;&gt;"")*(LEN(#REF!)=0)*((#REF!="")+(#REF!="En curso"))</formula>
    </cfRule>
    <cfRule type="expression" dxfId="21393" priority="282">
      <formula>(#REF!&lt;0)*(LEN(#REF!)=0)*((#REF!="")+(#REF!="En curso"))</formula>
    </cfRule>
  </conditionalFormatting>
  <conditionalFormatting sqref="D19">
    <cfRule type="expression" dxfId="21392" priority="283">
      <formula>$F33="Vencida"</formula>
    </cfRule>
    <cfRule type="expression" dxfId="21391" priority="284">
      <formula>$F33="Cancelada"</formula>
    </cfRule>
    <cfRule type="expression" dxfId="21390" priority="285">
      <formula>$F33="Pausada"</formula>
    </cfRule>
    <cfRule type="expression" dxfId="21389" priority="286">
      <formula>$F33="Para hoy"</formula>
    </cfRule>
    <cfRule type="expression" dxfId="21388" priority="287">
      <formula>$F33="En curso"</formula>
    </cfRule>
    <cfRule type="expression" dxfId="21387" priority="288">
      <formula>$F33="Completada"</formula>
    </cfRule>
    <cfRule type="expression" dxfId="21386" priority="289">
      <formula>(#REF!=0)*(#REF!&lt;&gt;"")*(LEN(#REF!)=0)*(($F33="")+($F33="En curso"))</formula>
    </cfRule>
    <cfRule type="expression" dxfId="21385" priority="290">
      <formula>(#REF!&lt;0)*(LEN(#REF!)=0)*(($F33="")+($F33="En curso"))</formula>
    </cfRule>
    <cfRule type="expression" dxfId="21384" priority="291">
      <formula>$F33="Vencida"</formula>
    </cfRule>
    <cfRule type="expression" dxfId="21383" priority="292">
      <formula>$F33="Cancelada"</formula>
    </cfRule>
    <cfRule type="expression" dxfId="21382" priority="293">
      <formula>$F33="Pausada"</formula>
    </cfRule>
    <cfRule type="expression" dxfId="21381" priority="294">
      <formula>$F33="Para hoy"</formula>
    </cfRule>
    <cfRule type="expression" dxfId="21380" priority="295">
      <formula>$F33="En curso"</formula>
    </cfRule>
    <cfRule type="expression" dxfId="21379" priority="296">
      <formula>$F33="Completada"</formula>
    </cfRule>
    <cfRule type="expression" dxfId="21378" priority="297">
      <formula>(#REF!=0)*(#REF!&lt;&gt;"")*(LEN(#REF!)=0)*(($F33="")+($F33="En curso"))</formula>
    </cfRule>
    <cfRule type="expression" dxfId="21377" priority="298">
      <formula>(#REF!&lt;0)*(LEN(#REF!)=0)*(($F33="")+($F33="En curso"))</formula>
    </cfRule>
  </conditionalFormatting>
  <conditionalFormatting sqref="D34:D38">
    <cfRule type="expression" dxfId="21376" priority="721">
      <formula>(#REF!=0)*(#REF!&lt;&gt;"")*(LEN(#REF!)=0)*(($F60="")+($F60="En curso"))</formula>
    </cfRule>
    <cfRule type="expression" dxfId="21375" priority="722">
      <formula>(#REF!&lt;0)*(LEN(#REF!)=0)*(($F60="")+($F60="En curso"))</formula>
    </cfRule>
  </conditionalFormatting>
  <conditionalFormatting sqref="D21 D34:D39">
    <cfRule type="expression" dxfId="21374" priority="715">
      <formula>$F47="Vencida"</formula>
    </cfRule>
    <cfRule type="expression" dxfId="21373" priority="716">
      <formula>$F47="Cancelada"</formula>
    </cfRule>
    <cfRule type="expression" dxfId="21372" priority="717">
      <formula>$F47="Pausada"</formula>
    </cfRule>
    <cfRule type="expression" dxfId="21371" priority="718">
      <formula>$F47="Para hoy"</formula>
    </cfRule>
    <cfRule type="expression" dxfId="21370" priority="719">
      <formula>$F47="En curso"</formula>
    </cfRule>
    <cfRule type="expression" dxfId="21369" priority="720">
      <formula>$F47="Completada"</formula>
    </cfRule>
  </conditionalFormatting>
  <conditionalFormatting sqref="D20">
    <cfRule type="expression" dxfId="21368" priority="651">
      <formula>$F50="Vencida"</formula>
    </cfRule>
    <cfRule type="expression" dxfId="21367" priority="652">
      <formula>$F50="Cancelada"</formula>
    </cfRule>
    <cfRule type="expression" dxfId="21366" priority="653">
      <formula>$F50="Pausada"</formula>
    </cfRule>
    <cfRule type="expression" dxfId="21365" priority="654">
      <formula>$F50="Para hoy"</formula>
    </cfRule>
    <cfRule type="expression" dxfId="21364" priority="655">
      <formula>$F50="En curso"</formula>
    </cfRule>
    <cfRule type="expression" dxfId="21363" priority="656">
      <formula>$F50="Completada"</formula>
    </cfRule>
  </conditionalFormatting>
  <conditionalFormatting sqref="D20">
    <cfRule type="expression" dxfId="21362" priority="650">
      <formula>(#REF!=0)*(#REF!&lt;&gt;"")*(LEN(#REF!)=0)*(($F45="")+($F45="En curso"))</formula>
    </cfRule>
    <cfRule type="expression" dxfId="21361" priority="657">
      <formula>(#REF!=0)*(#REF!&lt;&gt;"")*(LEN(#REF!)=0)*(($F50="")+($F50="En curso"))</formula>
    </cfRule>
    <cfRule type="expression" dxfId="21360" priority="658">
      <formula>(#REF!&lt;0)*(LEN(#REF!)=0)*(($F50="")+($F50="En curso"))</formula>
    </cfRule>
  </conditionalFormatting>
  <conditionalFormatting sqref="D20">
    <cfRule type="expression" dxfId="21359" priority="635">
      <formula>$F45="Vencida"</formula>
    </cfRule>
    <cfRule type="expression" dxfId="21358" priority="636">
      <formula>$F45="Cancelada"</formula>
    </cfRule>
    <cfRule type="expression" dxfId="21357" priority="637">
      <formula>$F45="Pausada"</formula>
    </cfRule>
    <cfRule type="expression" dxfId="21356" priority="638">
      <formula>$F45="Para hoy"</formula>
    </cfRule>
    <cfRule type="expression" dxfId="21355" priority="639">
      <formula>$F45="En curso"</formula>
    </cfRule>
    <cfRule type="expression" dxfId="21354" priority="640">
      <formula>$F45="Completada"</formula>
    </cfRule>
    <cfRule type="expression" dxfId="21353" priority="641">
      <formula>(#REF!&lt;0)*(LEN(#REF!)=0)*(($F45="")+($F45="En curso"))</formula>
    </cfRule>
  </conditionalFormatting>
  <conditionalFormatting sqref="D21">
    <cfRule type="expression" dxfId="21352" priority="541">
      <formula>(#REF!=0)*(#REF!&lt;&gt;"")*(LEN(#REF!)=0)*(($F47="")+($F47="En curso"))</formula>
    </cfRule>
    <cfRule type="expression" dxfId="21351" priority="542">
      <formula>(#REF!&lt;0)*(LEN(#REF!)=0)*(($F47="")+($F47="En curso"))</formula>
    </cfRule>
    <cfRule type="expression" dxfId="21350" priority="543">
      <formula>$F52="Vencida"</formula>
    </cfRule>
    <cfRule type="expression" dxfId="21349" priority="544">
      <formula>$F52="Cancelada"</formula>
    </cfRule>
    <cfRule type="expression" dxfId="21348" priority="545">
      <formula>$F52="Pausada"</formula>
    </cfRule>
    <cfRule type="expression" dxfId="21347" priority="546">
      <formula>$F52="Para hoy"</formula>
    </cfRule>
    <cfRule type="expression" dxfId="21346" priority="547">
      <formula>$F52="En curso"</formula>
    </cfRule>
    <cfRule type="expression" dxfId="21345" priority="548">
      <formula>$F52="Completada"</formula>
    </cfRule>
    <cfRule type="expression" dxfId="21344" priority="549">
      <formula>(#REF!=0)*(#REF!&lt;&gt;"")*(LEN(#REF!)=0)*(($F52="")+($F52="En curso"))</formula>
    </cfRule>
    <cfRule type="expression" dxfId="21343" priority="550">
      <formula>(#REF!&lt;0)*(LEN(#REF!)=0)*(($F52="")+($F52="En curso"))</formula>
    </cfRule>
  </conditionalFormatting>
  <conditionalFormatting sqref="D22">
    <cfRule type="expression" dxfId="21342" priority="905">
      <formula>$F47="Vencida"</formula>
    </cfRule>
    <cfRule type="expression" dxfId="21341" priority="906">
      <formula>$F47="Cancelada"</formula>
    </cfRule>
    <cfRule type="expression" dxfId="21340" priority="907">
      <formula>$F47="Pausada"</formula>
    </cfRule>
    <cfRule type="expression" dxfId="21339" priority="908">
      <formula>$F47="Para hoy"</formula>
    </cfRule>
    <cfRule type="expression" dxfId="21338" priority="909">
      <formula>$F47="En curso"</formula>
    </cfRule>
    <cfRule type="expression" dxfId="21337" priority="910">
      <formula>$F47="Completada"</formula>
    </cfRule>
    <cfRule type="expression" dxfId="21336" priority="911">
      <formula>(#REF!=0)*(#REF!&lt;&gt;"")*(LEN(#REF!)=0)*(($F47="")+($F47="En curso"))</formula>
    </cfRule>
    <cfRule type="expression" dxfId="21335" priority="912">
      <formula>(#REF!&lt;0)*(LEN(#REF!)=0)*(($F47="")+($F47="En curso"))</formula>
    </cfRule>
  </conditionalFormatting>
  <conditionalFormatting sqref="D23">
    <cfRule type="expression" dxfId="21334" priority="897">
      <formula>$F47="Vencida"</formula>
    </cfRule>
    <cfRule type="expression" dxfId="21333" priority="898">
      <formula>$F47="Cancelada"</formula>
    </cfRule>
    <cfRule type="expression" dxfId="21332" priority="899">
      <formula>$F47="Pausada"</formula>
    </cfRule>
    <cfRule type="expression" dxfId="21331" priority="900">
      <formula>$F47="Para hoy"</formula>
    </cfRule>
    <cfRule type="expression" dxfId="21330" priority="901">
      <formula>$F47="En curso"</formula>
    </cfRule>
    <cfRule type="expression" dxfId="21329" priority="902">
      <formula>$F47="Completada"</formula>
    </cfRule>
    <cfRule type="expression" dxfId="21328" priority="903">
      <formula>(#REF!=0)*(#REF!&lt;&gt;"")*(LEN(#REF!)=0)*(($F47="")+($F47="En curso"))</formula>
    </cfRule>
    <cfRule type="expression" dxfId="21327" priority="904">
      <formula>(#REF!&lt;0)*(LEN(#REF!)=0)*(($F47="")+($F47="En curso"))</formula>
    </cfRule>
  </conditionalFormatting>
  <conditionalFormatting sqref="D30:D31">
    <cfRule type="expression" dxfId="21326" priority="331">
      <formula>$F52="Vencida"</formula>
    </cfRule>
    <cfRule type="expression" dxfId="21325" priority="332">
      <formula>$F52="Cancelada"</formula>
    </cfRule>
    <cfRule type="expression" dxfId="21324" priority="333">
      <formula>$F52="Pausada"</formula>
    </cfRule>
    <cfRule type="expression" dxfId="21323" priority="334">
      <formula>$F52="Para hoy"</formula>
    </cfRule>
    <cfRule type="expression" dxfId="21322" priority="335">
      <formula>$F52="En curso"</formula>
    </cfRule>
    <cfRule type="expression" dxfId="21321" priority="336">
      <formula>$F52="Completada"</formula>
    </cfRule>
    <cfRule type="expression" dxfId="21320" priority="337">
      <formula>(#REF!=0)*(#REF!&lt;&gt;"")*(LEN(#REF!)=0)*(($F52="")+($F52="En curso"))</formula>
    </cfRule>
    <cfRule type="expression" dxfId="21319" priority="338">
      <formula>(#REF!&lt;0)*(LEN(#REF!)=0)*(($F52="")+($F52="En curso"))</formula>
    </cfRule>
    <cfRule type="expression" dxfId="21318" priority="339">
      <formula>$F52="Vencida"</formula>
    </cfRule>
    <cfRule type="expression" dxfId="21317" priority="340">
      <formula>$F52="Cancelada"</formula>
    </cfRule>
    <cfRule type="expression" dxfId="21316" priority="341">
      <formula>$F52="Pausada"</formula>
    </cfRule>
    <cfRule type="expression" dxfId="21315" priority="342">
      <formula>$F52="Para hoy"</formula>
    </cfRule>
    <cfRule type="expression" dxfId="21314" priority="343">
      <formula>$F52="En curso"</formula>
    </cfRule>
    <cfRule type="expression" dxfId="21313" priority="344">
      <formula>$F52="Completada"</formula>
    </cfRule>
    <cfRule type="expression" dxfId="21312" priority="345">
      <formula>(#REF!=0)*(#REF!&lt;&gt;"")*(LEN(#REF!)=0)*(($F52="")+($F52="En curso"))</formula>
    </cfRule>
    <cfRule type="expression" dxfId="21311" priority="346">
      <formula>(#REF!&lt;0)*(LEN(#REF!)=0)*(($F52="")+($F52="En curso"))</formula>
    </cfRule>
  </conditionalFormatting>
  <conditionalFormatting sqref="D31:D32">
    <cfRule type="expression" dxfId="21310" priority="595">
      <formula>$F61="Vencida"</formula>
    </cfRule>
    <cfRule type="expression" dxfId="21309" priority="596">
      <formula>$F61="Cancelada"</formula>
    </cfRule>
    <cfRule type="expression" dxfId="21308" priority="597">
      <formula>$F61="Pausada"</formula>
    </cfRule>
    <cfRule type="expression" dxfId="21307" priority="598">
      <formula>$F61="Para hoy"</formula>
    </cfRule>
    <cfRule type="expression" dxfId="21306" priority="599">
      <formula>$F61="En curso"</formula>
    </cfRule>
    <cfRule type="expression" dxfId="21305" priority="600">
      <formula>$F61="Completada"</formula>
    </cfRule>
    <cfRule type="expression" dxfId="21304" priority="601">
      <formula>(#REF!=0)*(#REF!&lt;&gt;"")*(LEN(#REF!)=0)*(($F61="")+($F61="En curso"))</formula>
    </cfRule>
    <cfRule type="expression" dxfId="21303" priority="602">
      <formula>(#REF!&lt;0)*(LEN(#REF!)=0)*(($F61="")+($F61="En curso"))</formula>
    </cfRule>
    <cfRule type="expression" dxfId="21302" priority="611">
      <formula>$F57="Vencida"</formula>
    </cfRule>
    <cfRule type="expression" dxfId="21301" priority="612">
      <formula>$F57="Cancelada"</formula>
    </cfRule>
    <cfRule type="expression" dxfId="21300" priority="613">
      <formula>$F57="Pausada"</formula>
    </cfRule>
    <cfRule type="expression" dxfId="21299" priority="614">
      <formula>$F57="Para hoy"</formula>
    </cfRule>
    <cfRule type="expression" dxfId="21298" priority="615">
      <formula>$F57="En curso"</formula>
    </cfRule>
    <cfRule type="expression" dxfId="21297" priority="616">
      <formula>$F57="Completada"</formula>
    </cfRule>
    <cfRule type="expression" dxfId="21296" priority="617">
      <formula>(#REF!=0)*(#REF!&lt;&gt;"")*(LEN(#REF!)=0)*(($F57="")+($F57="En curso"))</formula>
    </cfRule>
    <cfRule type="expression" dxfId="21295" priority="618">
      <formula>(#REF!&lt;0)*(LEN(#REF!)=0)*(($F57="")+($F57="En curso"))</formula>
    </cfRule>
  </conditionalFormatting>
  <conditionalFormatting sqref="D32:D33">
    <cfRule type="expression" dxfId="21294" priority="749">
      <formula>$F63="Vencida"</formula>
    </cfRule>
    <cfRule type="expression" dxfId="21293" priority="750">
      <formula>$F63="Cancelada"</formula>
    </cfRule>
    <cfRule type="expression" dxfId="21292" priority="751">
      <formula>$F63="Pausada"</formula>
    </cfRule>
    <cfRule type="expression" dxfId="21291" priority="752">
      <formula>$F63="Para hoy"</formula>
    </cfRule>
    <cfRule type="expression" dxfId="21290" priority="753">
      <formula>$F63="En curso"</formula>
    </cfRule>
    <cfRule type="expression" dxfId="21289" priority="754">
      <formula>$F63="Completada"</formula>
    </cfRule>
    <cfRule type="expression" dxfId="21288" priority="755">
      <formula>(#REF!=0)*(#REF!&lt;&gt;"")*(LEN(#REF!)=0)*(($F63="")+($F63="En curso"))</formula>
    </cfRule>
    <cfRule type="expression" dxfId="21287" priority="756">
      <formula>(#REF!&lt;0)*(LEN(#REF!)=0)*(($F63="")+($F63="En curso"))</formula>
    </cfRule>
    <cfRule type="expression" dxfId="21286" priority="773">
      <formula>#REF!="Vencida"</formula>
    </cfRule>
    <cfRule type="expression" dxfId="21285" priority="774">
      <formula>#REF!="Cancelada"</formula>
    </cfRule>
    <cfRule type="expression" dxfId="21284" priority="775">
      <formula>#REF!="Pausada"</formula>
    </cfRule>
    <cfRule type="expression" dxfId="21283" priority="776">
      <formula>#REF!="Para hoy"</formula>
    </cfRule>
    <cfRule type="expression" dxfId="21282" priority="777">
      <formula>#REF!="En curso"</formula>
    </cfRule>
    <cfRule type="expression" dxfId="21281" priority="778">
      <formula>#REF!="Completada"</formula>
    </cfRule>
    <cfRule type="expression" dxfId="21280" priority="779">
      <formula>(#REF!=0)*(#REF!&lt;&gt;"")*(LEN(#REF!)=0)*((#REF!="")+(#REF!="En curso"))</formula>
    </cfRule>
    <cfRule type="expression" dxfId="21279" priority="780">
      <formula>(#REF!&lt;0)*(LEN(#REF!)=0)*((#REF!="")+(#REF!="En curso"))</formula>
    </cfRule>
  </conditionalFormatting>
  <conditionalFormatting sqref="D33:D34">
    <cfRule type="expression" dxfId="21278" priority="569">
      <formula>#REF!="Vencida"</formula>
    </cfRule>
    <cfRule type="expression" dxfId="21277" priority="570">
      <formula>#REF!="Cancelada"</formula>
    </cfRule>
    <cfRule type="expression" dxfId="21276" priority="571">
      <formula>#REF!="Pausada"</formula>
    </cfRule>
    <cfRule type="expression" dxfId="21275" priority="572">
      <formula>#REF!="Para hoy"</formula>
    </cfRule>
    <cfRule type="expression" dxfId="21274" priority="573">
      <formula>#REF!="En curso"</formula>
    </cfRule>
    <cfRule type="expression" dxfId="21273" priority="574">
      <formula>#REF!="Completada"</formula>
    </cfRule>
    <cfRule type="expression" dxfId="21272" priority="575">
      <formula>(#REF!=0)*(#REF!&lt;&gt;"")*(LEN(#REF!)=0)*((#REF!="")+(#REF!="En curso"))</formula>
    </cfRule>
    <cfRule type="expression" dxfId="21271" priority="576">
      <formula>(#REF!&lt;0)*(LEN(#REF!)=0)*((#REF!="")+(#REF!="En curso"))</formula>
    </cfRule>
    <cfRule type="expression" dxfId="21270" priority="577">
      <formula>#REF!="Vencida"</formula>
    </cfRule>
    <cfRule type="expression" dxfId="21269" priority="578">
      <formula>#REF!="Cancelada"</formula>
    </cfRule>
    <cfRule type="expression" dxfId="21268" priority="579">
      <formula>#REF!="Pausada"</formula>
    </cfRule>
    <cfRule type="expression" dxfId="21267" priority="580">
      <formula>#REF!="Para hoy"</formula>
    </cfRule>
    <cfRule type="expression" dxfId="21266" priority="581">
      <formula>#REF!="En curso"</formula>
    </cfRule>
    <cfRule type="expression" dxfId="21265" priority="582">
      <formula>#REF!="Completada"</formula>
    </cfRule>
    <cfRule type="expression" dxfId="21264" priority="583">
      <formula>(#REF!=0)*(#REF!&lt;&gt;"")*(LEN(#REF!)=0)*((#REF!="")+(#REF!="En curso"))</formula>
    </cfRule>
    <cfRule type="expression" dxfId="21263" priority="584">
      <formula>(#REF!&lt;0)*(LEN(#REF!)=0)*((#REF!="")+(#REF!="En curso"))</formula>
    </cfRule>
  </conditionalFormatting>
  <conditionalFormatting sqref="D34:D38">
    <cfRule type="expression" dxfId="21262" priority="723">
      <formula>$F64="Vencida"</formula>
    </cfRule>
    <cfRule type="expression" dxfId="21261" priority="724">
      <formula>$F64="Cancelada"</formula>
    </cfRule>
    <cfRule type="expression" dxfId="21260" priority="725">
      <formula>$F64="Pausada"</formula>
    </cfRule>
    <cfRule type="expression" dxfId="21259" priority="726">
      <formula>$F64="Para hoy"</formula>
    </cfRule>
    <cfRule type="expression" dxfId="21258" priority="727">
      <formula>$F64="En curso"</formula>
    </cfRule>
    <cfRule type="expression" dxfId="21257" priority="728">
      <formula>$F64="Completada"</formula>
    </cfRule>
    <cfRule type="expression" dxfId="21256" priority="729">
      <formula>(#REF!=0)*(#REF!&lt;&gt;"")*(LEN(#REF!)=0)*(($F64="")+($F64="En curso"))</formula>
    </cfRule>
    <cfRule type="expression" dxfId="21255" priority="730">
      <formula>(#REF!&lt;0)*(LEN(#REF!)=0)*(($F64="")+($F64="En curso"))</formula>
    </cfRule>
  </conditionalFormatting>
  <conditionalFormatting sqref="D39">
    <cfRule type="expression" dxfId="21254" priority="731">
      <formula>(#REF!=0)*(#REF!&lt;&gt;"")*(LEN(#REF!)=0)*(($F65="")+($F65="En curso"))</formula>
    </cfRule>
    <cfRule type="expression" dxfId="21253" priority="732">
      <formula>(#REF!&lt;0)*(LEN(#REF!)=0)*(($F65="")+($F65="En curso"))</formula>
    </cfRule>
    <cfRule type="expression" dxfId="21252" priority="921">
      <formula>$F61="Vencida"</formula>
    </cfRule>
    <cfRule type="expression" dxfId="21251" priority="922">
      <formula>$F61="Cancelada"</formula>
    </cfRule>
    <cfRule type="expression" dxfId="21250" priority="923">
      <formula>$F61="Pausada"</formula>
    </cfRule>
    <cfRule type="expression" dxfId="21249" priority="924">
      <formula>$F61="Para hoy"</formula>
    </cfRule>
    <cfRule type="expression" dxfId="21248" priority="925">
      <formula>$F61="En curso"</formula>
    </cfRule>
    <cfRule type="expression" dxfId="21247" priority="926">
      <formula>$F61="Completada"</formula>
    </cfRule>
    <cfRule type="expression" dxfId="21246" priority="927">
      <formula>(#REF!=0)*(#REF!&lt;&gt;"")*(LEN(#REF!)=0)*(($F61="")+($F61="En curso"))</formula>
    </cfRule>
    <cfRule type="expression" dxfId="21245" priority="928">
      <formula>(#REF!&lt;0)*(LEN(#REF!)=0)*(($F61="")+($F61="En curso"))</formula>
    </cfRule>
  </conditionalFormatting>
  <conditionalFormatting sqref="D40">
    <cfRule type="expression" dxfId="21244" priority="501">
      <formula>#REF!="Vencida"</formula>
    </cfRule>
    <cfRule type="expression" dxfId="21243" priority="502">
      <formula>#REF!="Cancelada"</formula>
    </cfRule>
    <cfRule type="expression" dxfId="21242" priority="503">
      <formula>#REF!="Pausada"</formula>
    </cfRule>
    <cfRule type="expression" dxfId="21241" priority="504">
      <formula>#REF!="Para hoy"</formula>
    </cfRule>
    <cfRule type="expression" dxfId="21240" priority="505">
      <formula>#REF!="En curso"</formula>
    </cfRule>
    <cfRule type="expression" dxfId="21239" priority="506">
      <formula>#REF!="Completada"</formula>
    </cfRule>
    <cfRule type="expression" dxfId="21238" priority="507">
      <formula>(#REF!=0)*(#REF!&lt;&gt;"")*(LEN(#REF!)=0)*((#REF!="")+(#REF!="En curso"))</formula>
    </cfRule>
    <cfRule type="expression" dxfId="21237" priority="508">
      <formula>(#REF!&lt;0)*(LEN(#REF!)=0)*((#REF!="")+(#REF!="En curso"))</formula>
    </cfRule>
    <cfRule type="expression" dxfId="21236" priority="517">
      <formula>#REF!="Vencida"</formula>
    </cfRule>
    <cfRule type="expression" dxfId="21235" priority="518">
      <formula>#REF!="Cancelada"</formula>
    </cfRule>
    <cfRule type="expression" dxfId="21234" priority="519">
      <formula>#REF!="Pausada"</formula>
    </cfRule>
    <cfRule type="expression" dxfId="21233" priority="520">
      <formula>#REF!="Para hoy"</formula>
    </cfRule>
    <cfRule type="expression" dxfId="21232" priority="521">
      <formula>#REF!="En curso"</formula>
    </cfRule>
    <cfRule type="expression" dxfId="21231" priority="522">
      <formula>#REF!="Completada"</formula>
    </cfRule>
    <cfRule type="expression" dxfId="21230" priority="523">
      <formula>(#REF!=0)*(#REF!&lt;&gt;"")*(LEN(#REF!)=0)*((#REF!="")+(#REF!="En curso"))</formula>
    </cfRule>
    <cfRule type="expression" dxfId="21229" priority="524">
      <formula>(#REF!&lt;0)*(LEN(#REF!)=0)*((#REF!="")+(#REF!="En curso"))</formula>
    </cfRule>
  </conditionalFormatting>
  <conditionalFormatting sqref="D48">
    <cfRule type="expression" dxfId="21228" priority="413">
      <formula>$F74="Vencida"</formula>
    </cfRule>
    <cfRule type="expression" dxfId="21227" priority="414">
      <formula>$F74="Cancelada"</formula>
    </cfRule>
    <cfRule type="expression" dxfId="21226" priority="415">
      <formula>$F74="Pausada"</formula>
    </cfRule>
    <cfRule type="expression" dxfId="21225" priority="416">
      <formula>$F74="Para hoy"</formula>
    </cfRule>
    <cfRule type="expression" dxfId="21224" priority="417">
      <formula>$F74="En curso"</formula>
    </cfRule>
    <cfRule type="expression" dxfId="21223" priority="418">
      <formula>$F74="Completada"</formula>
    </cfRule>
    <cfRule type="expression" dxfId="21222" priority="419">
      <formula>(#REF!=0)*(#REF!&lt;&gt;"")*(LEN(#REF!)=0)*(($F74="")+($F74="En curso"))</formula>
    </cfRule>
    <cfRule type="expression" dxfId="21221" priority="420">
      <formula>(#REF!&lt;0)*(LEN(#REF!)=0)*(($F74="")+($F74="En curso"))</formula>
    </cfRule>
    <cfRule type="expression" dxfId="21220" priority="421">
      <formula>$F70="Vencida"</formula>
    </cfRule>
    <cfRule type="expression" dxfId="21219" priority="422">
      <formula>$F70="Cancelada"</formula>
    </cfRule>
    <cfRule type="expression" dxfId="21218" priority="423">
      <formula>$F70="Pausada"</formula>
    </cfRule>
    <cfRule type="expression" dxfId="21217" priority="424">
      <formula>$F70="Para hoy"</formula>
    </cfRule>
    <cfRule type="expression" dxfId="21216" priority="425">
      <formula>$F70="En curso"</formula>
    </cfRule>
    <cfRule type="expression" dxfId="21215" priority="426">
      <formula>$F70="Completada"</formula>
    </cfRule>
    <cfRule type="expression" dxfId="21214" priority="427">
      <formula>(#REF!=0)*(#REF!&lt;&gt;"")*(LEN(#REF!)=0)*(($F70="")+($F70="En curso"))</formula>
    </cfRule>
    <cfRule type="expression" dxfId="21213" priority="428">
      <formula>(#REF!&lt;0)*(LEN(#REF!)=0)*(($F70="")+($F70="En curso"))</formula>
    </cfRule>
  </conditionalFormatting>
  <conditionalFormatting sqref="D49">
    <cfRule type="expression" dxfId="21212" priority="461">
      <formula>#REF!="Vencida"</formula>
    </cfRule>
    <cfRule type="expression" dxfId="21211" priority="462">
      <formula>#REF!="Cancelada"</formula>
    </cfRule>
    <cfRule type="expression" dxfId="21210" priority="463">
      <formula>#REF!="Pausada"</formula>
    </cfRule>
    <cfRule type="expression" dxfId="21209" priority="464">
      <formula>#REF!="Para hoy"</formula>
    </cfRule>
    <cfRule type="expression" dxfId="21208" priority="465">
      <formula>#REF!="En curso"</formula>
    </cfRule>
    <cfRule type="expression" dxfId="21207" priority="466">
      <formula>#REF!="Completada"</formula>
    </cfRule>
    <cfRule type="expression" dxfId="21206" priority="467">
      <formula>(#REF!=0)*(#REF!&lt;&gt;"")*(LEN(#REF!)=0)*((#REF!="")+(#REF!="En curso"))</formula>
    </cfRule>
    <cfRule type="expression" dxfId="21205" priority="468">
      <formula>(#REF!&lt;0)*(LEN(#REF!)=0)*((#REF!="")+(#REF!="En curso"))</formula>
    </cfRule>
    <cfRule type="expression" dxfId="21204" priority="477">
      <formula>#REF!="Vencida"</formula>
    </cfRule>
    <cfRule type="expression" dxfId="21203" priority="478">
      <formula>#REF!="Cancelada"</formula>
    </cfRule>
    <cfRule type="expression" dxfId="21202" priority="479">
      <formula>#REF!="Pausada"</formula>
    </cfRule>
    <cfRule type="expression" dxfId="21201" priority="480">
      <formula>#REF!="Para hoy"</formula>
    </cfRule>
    <cfRule type="expression" dxfId="21200" priority="481">
      <formula>#REF!="En curso"</formula>
    </cfRule>
    <cfRule type="expression" dxfId="21199" priority="482">
      <formula>#REF!="Completada"</formula>
    </cfRule>
    <cfRule type="expression" dxfId="21198" priority="483">
      <formula>(#REF!=0)*(#REF!&lt;&gt;"")*(LEN(#REF!)=0)*((#REF!="")+(#REF!="En curso"))</formula>
    </cfRule>
    <cfRule type="expression" dxfId="21197" priority="484">
      <formula>(#REF!&lt;0)*(LEN(#REF!)=0)*((#REF!="")+(#REF!="En curso"))</formula>
    </cfRule>
  </conditionalFormatting>
  <conditionalFormatting sqref="D51:D52">
    <cfRule type="expression" dxfId="21196" priority="789">
      <formula>$F77="Vencida"</formula>
    </cfRule>
    <cfRule type="expression" dxfId="21195" priority="790">
      <formula>$F77="Cancelada"</formula>
    </cfRule>
    <cfRule type="expression" dxfId="21194" priority="791">
      <formula>$F77="Pausada"</formula>
    </cfRule>
    <cfRule type="expression" dxfId="21193" priority="792">
      <formula>$F77="Para hoy"</formula>
    </cfRule>
    <cfRule type="expression" dxfId="21192" priority="793">
      <formula>$F77="En curso"</formula>
    </cfRule>
    <cfRule type="expression" dxfId="21191" priority="794">
      <formula>$F77="Completada"</formula>
    </cfRule>
    <cfRule type="expression" dxfId="21190" priority="795">
      <formula>(#REF!=0)*(#REF!&lt;&gt;"")*(LEN(#REF!)=0)*(($F77="")+($F77="En curso"))</formula>
    </cfRule>
    <cfRule type="expression" dxfId="21189" priority="796">
      <formula>(#REF!&lt;0)*(LEN(#REF!)=0)*(($F77="")+($F77="En curso"))</formula>
    </cfRule>
    <cfRule type="expression" dxfId="21188" priority="929">
      <formula>$F66="Vencida"</formula>
    </cfRule>
    <cfRule type="expression" dxfId="21187" priority="930">
      <formula>$F66="Cancelada"</formula>
    </cfRule>
    <cfRule type="expression" dxfId="21186" priority="931">
      <formula>$F66="Pausada"</formula>
    </cfRule>
    <cfRule type="expression" dxfId="21185" priority="932">
      <formula>$F66="Para hoy"</formula>
    </cfRule>
    <cfRule type="expression" dxfId="21184" priority="933">
      <formula>$F66="En curso"</formula>
    </cfRule>
    <cfRule type="expression" dxfId="21183" priority="934">
      <formula>$F66="Completada"</formula>
    </cfRule>
    <cfRule type="expression" dxfId="21182" priority="935">
      <formula>(#REF!=0)*(#REF!&lt;&gt;"")*(LEN(#REF!)=0)*(($F66="")+($F66="En curso"))</formula>
    </cfRule>
    <cfRule type="expression" dxfId="21181" priority="936">
      <formula>(#REF!&lt;0)*(LEN(#REF!)=0)*(($F66="")+($F66="En curso"))</formula>
    </cfRule>
  </conditionalFormatting>
  <conditionalFormatting sqref="D53">
    <cfRule type="expression" dxfId="21180" priority="889">
      <formula>$F59="Vencida"</formula>
    </cfRule>
    <cfRule type="expression" dxfId="21179" priority="890">
      <formula>$F59="Cancelada"</formula>
    </cfRule>
    <cfRule type="expression" dxfId="21178" priority="891">
      <formula>$F59="Pausada"</formula>
    </cfRule>
    <cfRule type="expression" dxfId="21177" priority="892">
      <formula>$F59="Para hoy"</formula>
    </cfRule>
    <cfRule type="expression" dxfId="21176" priority="893">
      <formula>$F59="En curso"</formula>
    </cfRule>
    <cfRule type="expression" dxfId="21175" priority="894">
      <formula>$F59="Completada"</formula>
    </cfRule>
    <cfRule type="expression" dxfId="21174" priority="895">
      <formula>(#REF!=0)*(#REF!&lt;&gt;"")*(LEN(#REF!)=0)*(($F59="")+($F59="En curso"))</formula>
    </cfRule>
    <cfRule type="expression" dxfId="21173" priority="896">
      <formula>(#REF!&lt;0)*(LEN(#REF!)=0)*(($F59="")+($F59="En curso"))</formula>
    </cfRule>
  </conditionalFormatting>
  <conditionalFormatting sqref="D54:D56">
    <cfRule type="expression" dxfId="21172" priority="881">
      <formula>$F46="Vencida"</formula>
    </cfRule>
    <cfRule type="expression" dxfId="21171" priority="882">
      <formula>$F46="Cancelada"</formula>
    </cfRule>
    <cfRule type="expression" dxfId="21170" priority="883">
      <formula>$F46="Pausada"</formula>
    </cfRule>
    <cfRule type="expression" dxfId="21169" priority="884">
      <formula>$F46="Para hoy"</formula>
    </cfRule>
    <cfRule type="expression" dxfId="21168" priority="885">
      <formula>$F46="En curso"</formula>
    </cfRule>
    <cfRule type="expression" dxfId="21167" priority="886">
      <formula>$F46="Completada"</formula>
    </cfRule>
    <cfRule type="expression" dxfId="21166" priority="887">
      <formula>(#REF!=0)*(#REF!&lt;&gt;"")*(LEN(#REF!)=0)*(($F46="")+($F46="En curso"))</formula>
    </cfRule>
    <cfRule type="expression" dxfId="21165" priority="888">
      <formula>(#REF!&lt;0)*(LEN(#REF!)=0)*(($F46="")+($F46="En curso"))</formula>
    </cfRule>
  </conditionalFormatting>
  <conditionalFormatting sqref="E15 F23 F31 F33 F48:F51 F53:F55 F6:F13">
    <cfRule type="expression" dxfId="21164" priority="865">
      <formula>$F6="Vencida"</formula>
    </cfRule>
    <cfRule type="expression" dxfId="21163" priority="866">
      <formula>$F6="Cancelada"</formula>
    </cfRule>
    <cfRule type="expression" dxfId="21162" priority="867">
      <formula>$F6="Pausada"</formula>
    </cfRule>
    <cfRule type="expression" dxfId="21161" priority="868">
      <formula>$F6="Para hoy"</formula>
    </cfRule>
    <cfRule type="expression" dxfId="21160" priority="869">
      <formula>$F6="En curso"</formula>
    </cfRule>
    <cfRule type="expression" dxfId="21159" priority="870">
      <formula>$F6="Completada"</formula>
    </cfRule>
    <cfRule type="expression" dxfId="21158" priority="871">
      <formula>(#REF!=0)*(#REF!&lt;&gt;"")*(LEN(#REF!)=0)*(($F6="")+($F6="En curso"))</formula>
    </cfRule>
    <cfRule type="expression" dxfId="21157" priority="872">
      <formula>(#REF!&lt;0)*(LEN(#REF!)=0)*(($F6="")+($F6="En curso"))</formula>
    </cfRule>
  </conditionalFormatting>
  <conditionalFormatting sqref="E19">
    <cfRule type="expression" dxfId="21156" priority="299">
      <formula>$F16="Vencida"</formula>
    </cfRule>
    <cfRule type="expression" dxfId="21155" priority="300">
      <formula>$F16="Cancelada"</formula>
    </cfRule>
    <cfRule type="expression" dxfId="21154" priority="301">
      <formula>$F16="Pausada"</formula>
    </cfRule>
    <cfRule type="expression" dxfId="21153" priority="302">
      <formula>$F16="Para hoy"</formula>
    </cfRule>
    <cfRule type="expression" dxfId="21152" priority="303">
      <formula>$F16="En curso"</formula>
    </cfRule>
    <cfRule type="expression" dxfId="21151" priority="304">
      <formula>$F16="Completada"</formula>
    </cfRule>
    <cfRule type="expression" dxfId="21150" priority="305">
      <formula>(#REF!=0)*(#REF!&lt;&gt;"")*(LEN(#REF!)=0)*(($F16="")+($F16="En curso"))</formula>
    </cfRule>
    <cfRule type="expression" dxfId="21149" priority="306">
      <formula>(#REF!&lt;0)*(LEN(#REF!)=0)*(($F16="")+($F16="En curso"))</formula>
    </cfRule>
  </conditionalFormatting>
  <conditionalFormatting sqref="C20">
    <cfRule type="expression" dxfId="21148" priority="559">
      <formula>#REF!="Vencida"</formula>
    </cfRule>
    <cfRule type="expression" dxfId="21147" priority="560">
      <formula>#REF!="Cancelada"</formula>
    </cfRule>
    <cfRule type="expression" dxfId="21146" priority="561">
      <formula>#REF!="Pausada"</formula>
    </cfRule>
    <cfRule type="expression" dxfId="21145" priority="562">
      <formula>#REF!="Para hoy"</formula>
    </cfRule>
    <cfRule type="expression" dxfId="21144" priority="563">
      <formula>#REF!="En curso"</formula>
    </cfRule>
    <cfRule type="expression" dxfId="21143" priority="564">
      <formula>#REF!="Completada"</formula>
    </cfRule>
  </conditionalFormatting>
  <conditionalFormatting sqref="E21">
    <cfRule type="expression" dxfId="21142" priority="565">
      <formula>(#REF!=0)*(#REF!&lt;&gt;"")*(LEN(#REF!)=0)*((#REF!="")+(#REF!="En curso"))</formula>
    </cfRule>
    <cfRule type="expression" dxfId="21141" priority="566">
      <formula>(#REF!&lt;0)*(LEN(#REF!)=0)*((#REF!="")+(#REF!="En curso"))</formula>
    </cfRule>
  </conditionalFormatting>
  <conditionalFormatting sqref="E22:E23">
    <cfRule type="expression" dxfId="21140" priority="839">
      <formula>(#REF!=0)*(#REF!&lt;&gt;"")*(LEN(#REF!)=0)*(($F22="")+($F22="En curso"))</formula>
    </cfRule>
    <cfRule type="expression" dxfId="21139" priority="840">
      <formula>(#REF!&lt;0)*(LEN(#REF!)=0)*(($F22="")+($F22="En curso"))</formula>
    </cfRule>
  </conditionalFormatting>
  <conditionalFormatting sqref="E22:E24">
    <cfRule type="expression" dxfId="21138" priority="831">
      <formula>$F22="Vencida"</formula>
    </cfRule>
    <cfRule type="expression" dxfId="21137" priority="832">
      <formula>$F22="Cancelada"</formula>
    </cfRule>
    <cfRule type="expression" dxfId="21136" priority="833">
      <formula>$F22="Pausada"</formula>
    </cfRule>
    <cfRule type="expression" dxfId="21135" priority="834">
      <formula>$F22="Para hoy"</formula>
    </cfRule>
    <cfRule type="expression" dxfId="21134" priority="835">
      <formula>$F22="En curso"</formula>
    </cfRule>
    <cfRule type="expression" dxfId="21133" priority="836">
      <formula>$F22="Completada"</formula>
    </cfRule>
  </conditionalFormatting>
  <conditionalFormatting sqref="E24">
    <cfRule type="expression" dxfId="21132" priority="837">
      <formula>(#REF!=0)*(#REF!&lt;&gt;"")*(LEN(#REF!)=0)*(($F24="")+($F24="En curso"))</formula>
    </cfRule>
    <cfRule type="expression" dxfId="21131" priority="838">
      <formula>(#REF!&lt;0)*(LEN(#REF!)=0)*(($F24="")+($F24="En curso"))</formula>
    </cfRule>
  </conditionalFormatting>
  <conditionalFormatting sqref="E30:E31">
    <cfRule type="expression" dxfId="21130" priority="661">
      <formula>$F26="Vencida"</formula>
    </cfRule>
    <cfRule type="expression" dxfId="21129" priority="662">
      <formula>$F26="Cancelada"</formula>
    </cfRule>
    <cfRule type="expression" dxfId="21128" priority="663">
      <formula>$F26="Pausada"</formula>
    </cfRule>
    <cfRule type="expression" dxfId="21127" priority="664">
      <formula>$F26="Para hoy"</formula>
    </cfRule>
    <cfRule type="expression" dxfId="21126" priority="665">
      <formula>$F26="En curso"</formula>
    </cfRule>
    <cfRule type="expression" dxfId="21125" priority="666">
      <formula>$F26="Completada"</formula>
    </cfRule>
    <cfRule type="expression" dxfId="21124" priority="667">
      <formula>(#REF!=0)*(#REF!&lt;&gt;"")*(LEN(#REF!)=0)*(($F26="")+($F26="En curso"))</formula>
    </cfRule>
    <cfRule type="expression" dxfId="21123" priority="668">
      <formula>(#REF!&lt;0)*(LEN(#REF!)=0)*(($F26="")+($F26="En curso"))</formula>
    </cfRule>
    <cfRule type="expression" dxfId="21122" priority="675">
      <formula>$F27="Vencida"</formula>
    </cfRule>
    <cfRule type="expression" dxfId="21121" priority="676">
      <formula>$F27="Cancelada"</formula>
    </cfRule>
    <cfRule type="expression" dxfId="21120" priority="677">
      <formula>$F27="Pausada"</formula>
    </cfRule>
    <cfRule type="expression" dxfId="21119" priority="678">
      <formula>$F27="Para hoy"</formula>
    </cfRule>
    <cfRule type="expression" dxfId="21118" priority="679">
      <formula>$F27="En curso"</formula>
    </cfRule>
    <cfRule type="expression" dxfId="21117" priority="680">
      <formula>$F27="Completada"</formula>
    </cfRule>
    <cfRule type="expression" dxfId="21116" priority="681">
      <formula>(#REF!=0)*(#REF!&lt;&gt;"")*(LEN(#REF!)=0)*(($F27="")+($F27="En curso"))</formula>
    </cfRule>
    <cfRule type="expression" dxfId="21115" priority="682">
      <formula>(#REF!&lt;0)*(LEN(#REF!)=0)*(($F27="")+($F27="En curso"))</formula>
    </cfRule>
  </conditionalFormatting>
  <conditionalFormatting sqref="E31:E32">
    <cfRule type="expression" dxfId="21114" priority="603">
      <formula>$F28="Vencida"</formula>
    </cfRule>
    <cfRule type="expression" dxfId="21113" priority="604">
      <formula>$F28="Cancelada"</formula>
    </cfRule>
    <cfRule type="expression" dxfId="21112" priority="605">
      <formula>$F28="Pausada"</formula>
    </cfRule>
    <cfRule type="expression" dxfId="21111" priority="606">
      <formula>$F28="Para hoy"</formula>
    </cfRule>
    <cfRule type="expression" dxfId="21110" priority="607">
      <formula>$F28="En curso"</formula>
    </cfRule>
    <cfRule type="expression" dxfId="21109" priority="608">
      <formula>$F28="Completada"</formula>
    </cfRule>
    <cfRule type="expression" dxfId="21108" priority="609">
      <formula>(#REF!=0)*(#REF!&lt;&gt;"")*(LEN(#REF!)=0)*(($F28="")+($F28="En curso"))</formula>
    </cfRule>
    <cfRule type="expression" dxfId="21107" priority="610">
      <formula>(#REF!&lt;0)*(LEN(#REF!)=0)*(($F28="")+($F28="En curso"))</formula>
    </cfRule>
    <cfRule type="expression" dxfId="21106" priority="619">
      <formula>$F28="Vencida"</formula>
    </cfRule>
    <cfRule type="expression" dxfId="21105" priority="620">
      <formula>$F28="Cancelada"</formula>
    </cfRule>
    <cfRule type="expression" dxfId="21104" priority="621">
      <formula>$F28="Pausada"</formula>
    </cfRule>
    <cfRule type="expression" dxfId="21103" priority="622">
      <formula>$F28="Para hoy"</formula>
    </cfRule>
    <cfRule type="expression" dxfId="21102" priority="623">
      <formula>$F28="En curso"</formula>
    </cfRule>
    <cfRule type="expression" dxfId="21101" priority="624">
      <formula>$F28="Completada"</formula>
    </cfRule>
    <cfRule type="expression" dxfId="21100" priority="625">
      <formula>(#REF!=0)*(#REF!&lt;&gt;"")*(LEN(#REF!)=0)*(($F28="")+($F28="En curso"))</formula>
    </cfRule>
    <cfRule type="expression" dxfId="21099" priority="626">
      <formula>(#REF!&lt;0)*(LEN(#REF!)=0)*(($F28="")+($F28="En curso"))</formula>
    </cfRule>
  </conditionalFormatting>
  <conditionalFormatting sqref="E32:E33">
    <cfRule type="expression" dxfId="21098" priority="747">
      <formula>(#REF!=0)*(#REF!&lt;&gt;"")*(LEN(#REF!)=0)*(($F32="")+($F32="En curso"))</formula>
    </cfRule>
    <cfRule type="expression" dxfId="21097" priority="748">
      <formula>(#REF!&lt;0)*(LEN(#REF!)=0)*(($F32="")+($F32="En curso"))</formula>
    </cfRule>
    <cfRule type="expression" dxfId="21096" priority="757">
      <formula>$F29="Vencida"</formula>
    </cfRule>
    <cfRule type="expression" dxfId="21095" priority="758">
      <formula>$F29="Cancelada"</formula>
    </cfRule>
    <cfRule type="expression" dxfId="21094" priority="759">
      <formula>$F29="Pausada"</formula>
    </cfRule>
    <cfRule type="expression" dxfId="21093" priority="760">
      <formula>$F29="Para hoy"</formula>
    </cfRule>
    <cfRule type="expression" dxfId="21092" priority="761">
      <formula>$F29="En curso"</formula>
    </cfRule>
    <cfRule type="expression" dxfId="21091" priority="762">
      <formula>$F29="Completada"</formula>
    </cfRule>
    <cfRule type="expression" dxfId="21090" priority="763">
      <formula>(#REF!=0)*(#REF!&lt;&gt;"")*(LEN(#REF!)=0)*(($F29="")+($F29="En curso"))</formula>
    </cfRule>
    <cfRule type="expression" dxfId="21089" priority="764">
      <formula>(#REF!&lt;0)*(LEN(#REF!)=0)*(($F29="")+($F29="En curso"))</formula>
    </cfRule>
  </conditionalFormatting>
  <conditionalFormatting sqref="E32:E34">
    <cfRule type="expression" dxfId="21088" priority="741">
      <formula>$F32="Vencida"</formula>
    </cfRule>
    <cfRule type="expression" dxfId="21087" priority="742">
      <formula>$F32="Cancelada"</formula>
    </cfRule>
    <cfRule type="expression" dxfId="21086" priority="743">
      <formula>$F32="Pausada"</formula>
    </cfRule>
    <cfRule type="expression" dxfId="21085" priority="744">
      <formula>$F32="Para hoy"</formula>
    </cfRule>
    <cfRule type="expression" dxfId="21084" priority="745">
      <formula>$F32="En curso"</formula>
    </cfRule>
    <cfRule type="expression" dxfId="21083" priority="746">
      <formula>$F32="Completada"</formula>
    </cfRule>
  </conditionalFormatting>
  <conditionalFormatting sqref="E33:E34">
    <cfRule type="expression" dxfId="21082" priority="821">
      <formula>(#REF!=0)*(#REF!&lt;&gt;"")*(LEN(#REF!)=0)*(($F33="")+($F33="En curso"))</formula>
    </cfRule>
    <cfRule type="expression" dxfId="21081" priority="822">
      <formula>(#REF!&lt;0)*(LEN(#REF!)=0)*(($F33="")+($F33="En curso"))</formula>
    </cfRule>
  </conditionalFormatting>
  <conditionalFormatting sqref="E34:E35">
    <cfRule type="expression" dxfId="21080" priority="781">
      <formula>$F31="Vencida"</formula>
    </cfRule>
    <cfRule type="expression" dxfId="21079" priority="782">
      <formula>$F31="Cancelada"</formula>
    </cfRule>
    <cfRule type="expression" dxfId="21078" priority="783">
      <formula>$F31="Pausada"</formula>
    </cfRule>
    <cfRule type="expression" dxfId="21077" priority="784">
      <formula>$F31="Para hoy"</formula>
    </cfRule>
    <cfRule type="expression" dxfId="21076" priority="785">
      <formula>$F31="En curso"</formula>
    </cfRule>
    <cfRule type="expression" dxfId="21075" priority="786">
      <formula>$F31="Completada"</formula>
    </cfRule>
    <cfRule type="expression" dxfId="21074" priority="787">
      <formula>(#REF!=0)*(#REF!&lt;&gt;"")*(LEN(#REF!)=0)*(($F31="")+($F31="En curso"))</formula>
    </cfRule>
    <cfRule type="expression" dxfId="21073" priority="788">
      <formula>(#REF!&lt;0)*(LEN(#REF!)=0)*(($F31="")+($F31="En curso"))</formula>
    </cfRule>
    <cfRule type="expression" dxfId="21072" priority="913">
      <formula>$F31="Vencida"</formula>
    </cfRule>
    <cfRule type="expression" dxfId="21071" priority="914">
      <formula>$F31="Cancelada"</formula>
    </cfRule>
    <cfRule type="expression" dxfId="21070" priority="915">
      <formula>$F31="Pausada"</formula>
    </cfRule>
    <cfRule type="expression" dxfId="21069" priority="916">
      <formula>$F31="Para hoy"</formula>
    </cfRule>
    <cfRule type="expression" dxfId="21068" priority="917">
      <formula>$F31="En curso"</formula>
    </cfRule>
    <cfRule type="expression" dxfId="21067" priority="918">
      <formula>$F31="Completada"</formula>
    </cfRule>
    <cfRule type="expression" dxfId="21066" priority="919">
      <formula>(#REF!=0)*(#REF!&lt;&gt;"")*(LEN(#REF!)=0)*(($F31="")+($F31="En curso"))</formula>
    </cfRule>
    <cfRule type="expression" dxfId="21065" priority="920">
      <formula>(#REF!&lt;0)*(LEN(#REF!)=0)*(($F31="")+($F31="En curso"))</formula>
    </cfRule>
  </conditionalFormatting>
  <conditionalFormatting sqref="E36">
    <cfRule type="expression" dxfId="21064" priority="1025">
      <formula>$F32="Vencida"</formula>
    </cfRule>
    <cfRule type="expression" dxfId="21063" priority="1026">
      <formula>$F32="Cancelada"</formula>
    </cfRule>
    <cfRule type="expression" dxfId="21062" priority="1027">
      <formula>$F32="Pausada"</formula>
    </cfRule>
    <cfRule type="expression" dxfId="21061" priority="1028">
      <formula>$F32="Para hoy"</formula>
    </cfRule>
    <cfRule type="expression" dxfId="21060" priority="1029">
      <formula>$F32="En curso"</formula>
    </cfRule>
    <cfRule type="expression" dxfId="21059" priority="1030">
      <formula>$F32="Completada"</formula>
    </cfRule>
    <cfRule type="expression" dxfId="21058" priority="1031">
      <formula>(#REF!=0)*(#REF!&lt;&gt;"")*(LEN(#REF!)=0)*(($F32="")+($F32="En curso"))</formula>
    </cfRule>
    <cfRule type="expression" dxfId="21057" priority="1032">
      <formula>(#REF!&lt;0)*(LEN(#REF!)=0)*(($F32="")+($F32="En curso"))</formula>
    </cfRule>
    <cfRule type="expression" dxfId="21056" priority="1033">
      <formula>$F32="Vencida"</formula>
    </cfRule>
    <cfRule type="expression" dxfId="21055" priority="1034">
      <formula>$F32="Cancelada"</formula>
    </cfRule>
    <cfRule type="expression" dxfId="21054" priority="1035">
      <formula>$F32="Pausada"</formula>
    </cfRule>
    <cfRule type="expression" dxfId="21053" priority="1036">
      <formula>$F32="Para hoy"</formula>
    </cfRule>
    <cfRule type="expression" dxfId="21052" priority="1037">
      <formula>$F32="En curso"</formula>
    </cfRule>
    <cfRule type="expression" dxfId="21051" priority="1038">
      <formula>$F32="Completada"</formula>
    </cfRule>
    <cfRule type="expression" dxfId="21050" priority="1039">
      <formula>(#REF!=0)*(#REF!&lt;&gt;"")*(LEN(#REF!)=0)*(($F32="")+($F32="En curso"))</formula>
    </cfRule>
    <cfRule type="expression" dxfId="21049" priority="1040">
      <formula>(#REF!&lt;0)*(LEN(#REF!)=0)*(($F32="")+($F32="En curso"))</formula>
    </cfRule>
  </conditionalFormatting>
  <conditionalFormatting sqref="E37">
    <cfRule type="expression" dxfId="21048" priority="1001">
      <formula>$F32="Vencida"</formula>
    </cfRule>
    <cfRule type="expression" dxfId="21047" priority="1002">
      <formula>$F32="Cancelada"</formula>
    </cfRule>
    <cfRule type="expression" dxfId="21046" priority="1003">
      <formula>$F32="Pausada"</formula>
    </cfRule>
    <cfRule type="expression" dxfId="21045" priority="1004">
      <formula>$F32="Para hoy"</formula>
    </cfRule>
    <cfRule type="expression" dxfId="21044" priority="1005">
      <formula>$F32="En curso"</formula>
    </cfRule>
    <cfRule type="expression" dxfId="21043" priority="1006">
      <formula>$F32="Completada"</formula>
    </cfRule>
    <cfRule type="expression" dxfId="21042" priority="1007">
      <formula>(#REF!=0)*(#REF!&lt;&gt;"")*(LEN(#REF!)=0)*(($F32="")+($F32="En curso"))</formula>
    </cfRule>
    <cfRule type="expression" dxfId="21041" priority="1008">
      <formula>(#REF!&lt;0)*(LEN(#REF!)=0)*(($F32="")+($F32="En curso"))</formula>
    </cfRule>
    <cfRule type="expression" dxfId="21040" priority="1009">
      <formula>$F32="Vencida"</formula>
    </cfRule>
    <cfRule type="expression" dxfId="21039" priority="1010">
      <formula>$F32="Cancelada"</formula>
    </cfRule>
    <cfRule type="expression" dxfId="21038" priority="1011">
      <formula>$F32="Pausada"</formula>
    </cfRule>
    <cfRule type="expression" dxfId="21037" priority="1012">
      <formula>$F32="Para hoy"</formula>
    </cfRule>
    <cfRule type="expression" dxfId="21036" priority="1013">
      <formula>$F32="En curso"</formula>
    </cfRule>
    <cfRule type="expression" dxfId="21035" priority="1014">
      <formula>$F32="Completada"</formula>
    </cfRule>
    <cfRule type="expression" dxfId="21034" priority="1015">
      <formula>(#REF!=0)*(#REF!&lt;&gt;"")*(LEN(#REF!)=0)*(($F32="")+($F32="En curso"))</formula>
    </cfRule>
    <cfRule type="expression" dxfId="21033" priority="1016">
      <formula>(#REF!&lt;0)*(LEN(#REF!)=0)*(($F32="")+($F32="En curso"))</formula>
    </cfRule>
  </conditionalFormatting>
  <conditionalFormatting sqref="E38">
    <cfRule type="expression" dxfId="21032" priority="977">
      <formula>$F32="Vencida"</formula>
    </cfRule>
    <cfRule type="expression" dxfId="21031" priority="978">
      <formula>$F32="Cancelada"</formula>
    </cfRule>
    <cfRule type="expression" dxfId="21030" priority="979">
      <formula>$F32="Pausada"</formula>
    </cfRule>
    <cfRule type="expression" dxfId="21029" priority="980">
      <formula>$F32="Para hoy"</formula>
    </cfRule>
    <cfRule type="expression" dxfId="21028" priority="981">
      <formula>$F32="En curso"</formula>
    </cfRule>
    <cfRule type="expression" dxfId="21027" priority="982">
      <formula>$F32="Completada"</formula>
    </cfRule>
    <cfRule type="expression" dxfId="21026" priority="983">
      <formula>(#REF!=0)*(#REF!&lt;&gt;"")*(LEN(#REF!)=0)*(($F32="")+($F32="En curso"))</formula>
    </cfRule>
    <cfRule type="expression" dxfId="21025" priority="984">
      <formula>(#REF!&lt;0)*(LEN(#REF!)=0)*(($F32="")+($F32="En curso"))</formula>
    </cfRule>
    <cfRule type="expression" dxfId="21024" priority="985">
      <formula>$F32="Vencida"</formula>
    </cfRule>
    <cfRule type="expression" dxfId="21023" priority="986">
      <formula>$F32="Cancelada"</formula>
    </cfRule>
    <cfRule type="expression" dxfId="21022" priority="987">
      <formula>$F32="Pausada"</formula>
    </cfRule>
    <cfRule type="expression" dxfId="21021" priority="988">
      <formula>$F32="Para hoy"</formula>
    </cfRule>
    <cfRule type="expression" dxfId="21020" priority="989">
      <formula>$F32="En curso"</formula>
    </cfRule>
    <cfRule type="expression" dxfId="21019" priority="990">
      <formula>$F32="Completada"</formula>
    </cfRule>
    <cfRule type="expression" dxfId="21018" priority="991">
      <formula>(#REF!=0)*(#REF!&lt;&gt;"")*(LEN(#REF!)=0)*(($F32="")+($F32="En curso"))</formula>
    </cfRule>
    <cfRule type="expression" dxfId="21017" priority="992">
      <formula>(#REF!&lt;0)*(LEN(#REF!)=0)*(($F32="")+($F32="En curso"))</formula>
    </cfRule>
  </conditionalFormatting>
  <conditionalFormatting sqref="E39">
    <cfRule type="expression" dxfId="21016" priority="961">
      <formula>$F32="Vencida"</formula>
    </cfRule>
    <cfRule type="expression" dxfId="21015" priority="962">
      <formula>$F32="Cancelada"</formula>
    </cfRule>
    <cfRule type="expression" dxfId="21014" priority="963">
      <formula>$F32="Pausada"</formula>
    </cfRule>
    <cfRule type="expression" dxfId="21013" priority="964">
      <formula>$F32="Para hoy"</formula>
    </cfRule>
    <cfRule type="expression" dxfId="21012" priority="965">
      <formula>$F32="En curso"</formula>
    </cfRule>
    <cfRule type="expression" dxfId="21011" priority="966">
      <formula>$F32="Completada"</formula>
    </cfRule>
    <cfRule type="expression" dxfId="21010" priority="967">
      <formula>(#REF!=0)*(#REF!&lt;&gt;"")*(LEN(#REF!)=0)*(($F32="")+($F32="En curso"))</formula>
    </cfRule>
    <cfRule type="expression" dxfId="21009" priority="968">
      <formula>(#REF!&lt;0)*(LEN(#REF!)=0)*(($F32="")+($F32="En curso"))</formula>
    </cfRule>
    <cfRule type="expression" dxfId="21008" priority="969">
      <formula>$F32="Vencida"</formula>
    </cfRule>
    <cfRule type="expression" dxfId="21007" priority="970">
      <formula>$F32="Cancelada"</formula>
    </cfRule>
    <cfRule type="expression" dxfId="21006" priority="971">
      <formula>$F32="Pausada"</formula>
    </cfRule>
    <cfRule type="expression" dxfId="21005" priority="972">
      <formula>$F32="Para hoy"</formula>
    </cfRule>
    <cfRule type="expression" dxfId="21004" priority="973">
      <formula>$F32="En curso"</formula>
    </cfRule>
    <cfRule type="expression" dxfId="21003" priority="974">
      <formula>$F32="Completada"</formula>
    </cfRule>
    <cfRule type="expression" dxfId="21002" priority="975">
      <formula>(#REF!=0)*(#REF!&lt;&gt;"")*(LEN(#REF!)=0)*(($F32="")+($F32="En curso"))</formula>
    </cfRule>
    <cfRule type="expression" dxfId="21001" priority="976">
      <formula>(#REF!&lt;0)*(LEN(#REF!)=0)*(($F32="")+($F32="En curso"))</formula>
    </cfRule>
  </conditionalFormatting>
  <conditionalFormatting sqref="E40">
    <cfRule type="expression" dxfId="21000" priority="493">
      <formula>$F40="Vencida"</formula>
    </cfRule>
    <cfRule type="expression" dxfId="20999" priority="494">
      <formula>$F40="Cancelada"</formula>
    </cfRule>
    <cfRule type="expression" dxfId="20998" priority="495">
      <formula>$F40="Pausada"</formula>
    </cfRule>
    <cfRule type="expression" dxfId="20997" priority="496">
      <formula>$F40="Para hoy"</formula>
    </cfRule>
    <cfRule type="expression" dxfId="20996" priority="497">
      <formula>$F40="En curso"</formula>
    </cfRule>
    <cfRule type="expression" dxfId="20995" priority="498">
      <formula>$F40="Completada"</formula>
    </cfRule>
    <cfRule type="expression" dxfId="20994" priority="499">
      <formula>(#REF!=0)*(#REF!&lt;&gt;"")*(LEN(#REF!)=0)*(($F40="")+($F40="En curso"))</formula>
    </cfRule>
    <cfRule type="expression" dxfId="20993" priority="500">
      <formula>(#REF!&lt;0)*(LEN(#REF!)=0)*(($F40="")+($F40="En curso"))</formula>
    </cfRule>
    <cfRule type="expression" dxfId="20992" priority="509">
      <formula>$F32="Vencida"</formula>
    </cfRule>
    <cfRule type="expression" dxfId="20991" priority="510">
      <formula>$F32="Cancelada"</formula>
    </cfRule>
    <cfRule type="expression" dxfId="20990" priority="511">
      <formula>$F32="Pausada"</formula>
    </cfRule>
    <cfRule type="expression" dxfId="20989" priority="512">
      <formula>$F32="Para hoy"</formula>
    </cfRule>
    <cfRule type="expression" dxfId="20988" priority="513">
      <formula>$F32="En curso"</formula>
    </cfRule>
    <cfRule type="expression" dxfId="20987" priority="514">
      <formula>$F32="Completada"</formula>
    </cfRule>
    <cfRule type="expression" dxfId="20986" priority="515">
      <formula>(#REF!=0)*(#REF!&lt;&gt;"")*(LEN(#REF!)=0)*(($F32="")+($F32="En curso"))</formula>
    </cfRule>
    <cfRule type="expression" dxfId="20985" priority="516">
      <formula>(#REF!&lt;0)*(LEN(#REF!)=0)*(($F32="")+($F32="En curso"))</formula>
    </cfRule>
  </conditionalFormatting>
  <conditionalFormatting sqref="E44">
    <cfRule type="expression" dxfId="20984" priority="813">
      <formula>$F44="Vencida"</formula>
    </cfRule>
    <cfRule type="expression" dxfId="20983" priority="814">
      <formula>$F44="Cancelada"</formula>
    </cfRule>
    <cfRule type="expression" dxfId="20982" priority="815">
      <formula>$F44="Pausada"</formula>
    </cfRule>
    <cfRule type="expression" dxfId="20981" priority="816">
      <formula>$F44="Para hoy"</formula>
    </cfRule>
    <cfRule type="expression" dxfId="20980" priority="817">
      <formula>$F44="En curso"</formula>
    </cfRule>
    <cfRule type="expression" dxfId="20979" priority="818">
      <formula>$F44="Completada"</formula>
    </cfRule>
    <cfRule type="expression" dxfId="20978" priority="819">
      <formula>(#REF!=0)*(#REF!&lt;&gt;"")*(LEN(#REF!)=0)*(($F44="")+($F44="En curso"))</formula>
    </cfRule>
    <cfRule type="expression" dxfId="20977" priority="820">
      <formula>(#REF!&lt;0)*(LEN(#REF!)=0)*(($F44="")+($F44="En curso"))</formula>
    </cfRule>
  </conditionalFormatting>
  <conditionalFormatting sqref="E48 E8:E9">
    <cfRule type="expression" dxfId="20976" priority="437">
      <formula>$F1="Vencida"</formula>
    </cfRule>
    <cfRule type="expression" dxfId="20975" priority="438">
      <formula>$F1="Cancelada"</formula>
    </cfRule>
    <cfRule type="expression" dxfId="20974" priority="439">
      <formula>$F1="Pausada"</formula>
    </cfRule>
    <cfRule type="expression" dxfId="20973" priority="440">
      <formula>$F1="Para hoy"</formula>
    </cfRule>
    <cfRule type="expression" dxfId="20972" priority="441">
      <formula>$F1="En curso"</formula>
    </cfRule>
    <cfRule type="expression" dxfId="20971" priority="442">
      <formula>$F1="Completada"</formula>
    </cfRule>
    <cfRule type="expression" dxfId="20970" priority="443">
      <formula>(#REF!=0)*(#REF!&lt;&gt;"")*(LEN(#REF!)=0)*(($F1="")+($F1="En curso"))</formula>
    </cfRule>
    <cfRule type="expression" dxfId="20969" priority="444">
      <formula>(#REF!&lt;0)*(LEN(#REF!)=0)*(($F1="")+($F1="En curso"))</formula>
    </cfRule>
    <cfRule type="expression" dxfId="20968" priority="445">
      <formula>$F1="Vencida"</formula>
    </cfRule>
    <cfRule type="expression" dxfId="20967" priority="446">
      <formula>$F1="Cancelada"</formula>
    </cfRule>
    <cfRule type="expression" dxfId="20966" priority="447">
      <formula>$F1="Pausada"</formula>
    </cfRule>
    <cfRule type="expression" dxfId="20965" priority="448">
      <formula>$F1="Para hoy"</formula>
    </cfRule>
    <cfRule type="expression" dxfId="20964" priority="449">
      <formula>$F1="En curso"</formula>
    </cfRule>
    <cfRule type="expression" dxfId="20963" priority="450">
      <formula>$F1="Completada"</formula>
    </cfRule>
    <cfRule type="expression" dxfId="20962" priority="451">
      <formula>(#REF!=0)*(#REF!&lt;&gt;"")*(LEN(#REF!)=0)*(($F1="")+($F1="En curso"))</formula>
    </cfRule>
    <cfRule type="expression" dxfId="20961" priority="452">
      <formula>(#REF!&lt;0)*(LEN(#REF!)=0)*(($F1="")+($F1="En curso"))</formula>
    </cfRule>
  </conditionalFormatting>
  <conditionalFormatting sqref="E49">
    <cfRule type="expression" dxfId="20960" priority="453">
      <formula>$F49="Vencida"</formula>
    </cfRule>
    <cfRule type="expression" dxfId="20959" priority="454">
      <formula>$F49="Cancelada"</formula>
    </cfRule>
    <cfRule type="expression" dxfId="20958" priority="455">
      <formula>$F49="Pausada"</formula>
    </cfRule>
    <cfRule type="expression" dxfId="20957" priority="456">
      <formula>$F49="Para hoy"</formula>
    </cfRule>
    <cfRule type="expression" dxfId="20956" priority="457">
      <formula>$F49="En curso"</formula>
    </cfRule>
    <cfRule type="expression" dxfId="20955" priority="458">
      <formula>$F49="Completada"</formula>
    </cfRule>
    <cfRule type="expression" dxfId="20954" priority="459">
      <formula>(#REF!=0)*(#REF!&lt;&gt;"")*(LEN(#REF!)=0)*(($F49="")+($F49="En curso"))</formula>
    </cfRule>
    <cfRule type="expression" dxfId="20953" priority="460">
      <formula>(#REF!&lt;0)*(LEN(#REF!)=0)*(($F49="")+($F49="En curso"))</formula>
    </cfRule>
    <cfRule type="expression" dxfId="20952" priority="469">
      <formula>$F41="Vencida"</formula>
    </cfRule>
    <cfRule type="expression" dxfId="20951" priority="470">
      <formula>$F41="Cancelada"</formula>
    </cfRule>
    <cfRule type="expression" dxfId="20950" priority="471">
      <formula>$F41="Pausada"</formula>
    </cfRule>
    <cfRule type="expression" dxfId="20949" priority="472">
      <formula>$F41="Para hoy"</formula>
    </cfRule>
    <cfRule type="expression" dxfId="20948" priority="473">
      <formula>$F41="En curso"</formula>
    </cfRule>
    <cfRule type="expression" dxfId="20947" priority="474">
      <formula>$F41="Completada"</formula>
    </cfRule>
    <cfRule type="expression" dxfId="20946" priority="475">
      <formula>(#REF!=0)*(#REF!&lt;&gt;"")*(LEN(#REF!)=0)*(($F41="")+($F41="En curso"))</formula>
    </cfRule>
    <cfRule type="expression" dxfId="20945" priority="476">
      <formula>(#REF!&lt;0)*(LEN(#REF!)=0)*(($F41="")+($F41="En curso"))</formula>
    </cfRule>
  </conditionalFormatting>
  <conditionalFormatting sqref="E51">
    <cfRule type="expression" dxfId="20944" priority="805">
      <formula>$F51="Vencida"</formula>
    </cfRule>
    <cfRule type="expression" dxfId="20943" priority="806">
      <formula>$F51="Cancelada"</formula>
    </cfRule>
    <cfRule type="expression" dxfId="20942" priority="807">
      <formula>$F51="Pausada"</formula>
    </cfRule>
    <cfRule type="expression" dxfId="20941" priority="808">
      <formula>$F51="Para hoy"</formula>
    </cfRule>
    <cfRule type="expression" dxfId="20940" priority="809">
      <formula>$F51="En curso"</formula>
    </cfRule>
    <cfRule type="expression" dxfId="20939" priority="810">
      <formula>$F51="Completada"</formula>
    </cfRule>
    <cfRule type="expression" dxfId="20938" priority="811">
      <formula>(#REF!=0)*(#REF!&lt;&gt;"")*(LEN(#REF!)=0)*(($F51="")+($F51="En curso"))</formula>
    </cfRule>
    <cfRule type="expression" dxfId="20937" priority="812">
      <formula>(#REF!&lt;0)*(LEN(#REF!)=0)*(($F51="")+($F51="En curso"))</formula>
    </cfRule>
    <cfRule type="expression" dxfId="20936" priority="937">
      <formula>$F29="Vencida"</formula>
    </cfRule>
    <cfRule type="expression" dxfId="20935" priority="938">
      <formula>$F29="Cancelada"</formula>
    </cfRule>
    <cfRule type="expression" dxfId="20934" priority="939">
      <formula>$F29="Pausada"</formula>
    </cfRule>
    <cfRule type="expression" dxfId="20933" priority="940">
      <formula>$F29="Para hoy"</formula>
    </cfRule>
    <cfRule type="expression" dxfId="20932" priority="941">
      <formula>$F29="En curso"</formula>
    </cfRule>
    <cfRule type="expression" dxfId="20931" priority="942">
      <formula>$F29="Completada"</formula>
    </cfRule>
    <cfRule type="expression" dxfId="20930" priority="943">
      <formula>(#REF!=0)*(#REF!&lt;&gt;"")*(LEN(#REF!)=0)*(($F29="")+($F29="En curso"))</formula>
    </cfRule>
    <cfRule type="expression" dxfId="20929" priority="944">
      <formula>(#REF!&lt;0)*(LEN(#REF!)=0)*(($F29="")+($F29="En curso"))</formula>
    </cfRule>
  </conditionalFormatting>
  <conditionalFormatting sqref="E52">
    <cfRule type="expression" dxfId="20928" priority="373">
      <formula>$F48="Vencida"</formula>
    </cfRule>
    <cfRule type="expression" dxfId="20927" priority="374">
      <formula>$F48="Cancelada"</formula>
    </cfRule>
    <cfRule type="expression" dxfId="20926" priority="375">
      <formula>$F48="Pausada"</formula>
    </cfRule>
    <cfRule type="expression" dxfId="20925" priority="376">
      <formula>$F48="Para hoy"</formula>
    </cfRule>
    <cfRule type="expression" dxfId="20924" priority="377">
      <formula>$F48="En curso"</formula>
    </cfRule>
    <cfRule type="expression" dxfId="20923" priority="378">
      <formula>$F48="Completada"</formula>
    </cfRule>
    <cfRule type="expression" dxfId="20922" priority="379">
      <formula>(#REF!=0)*(#REF!&lt;&gt;"")*(LEN(#REF!)=0)*(($F48="")+($F48="En curso"))</formula>
    </cfRule>
    <cfRule type="expression" dxfId="20921" priority="380">
      <formula>(#REF!&lt;0)*(LEN(#REF!)=0)*(($F48="")+($F48="En curso"))</formula>
    </cfRule>
    <cfRule type="expression" dxfId="20920" priority="381">
      <formula>$F49="Vencida"</formula>
    </cfRule>
    <cfRule type="expression" dxfId="20919" priority="382">
      <formula>$F49="Cancelada"</formula>
    </cfRule>
    <cfRule type="expression" dxfId="20918" priority="383">
      <formula>$F49="Pausada"</formula>
    </cfRule>
    <cfRule type="expression" dxfId="20917" priority="384">
      <formula>$F49="Para hoy"</formula>
    </cfRule>
    <cfRule type="expression" dxfId="20916" priority="385">
      <formula>$F49="En curso"</formula>
    </cfRule>
    <cfRule type="expression" dxfId="20915" priority="386">
      <formula>$F49="Completada"</formula>
    </cfRule>
    <cfRule type="expression" dxfId="20914" priority="387">
      <formula>(#REF!=0)*(#REF!&lt;&gt;"")*(LEN(#REF!)=0)*(($F49="")+($F49="En curso"))</formula>
    </cfRule>
    <cfRule type="expression" dxfId="20913" priority="388">
      <formula>(#REF!&lt;0)*(LEN(#REF!)=0)*(($F49="")+($F49="En curso"))</formula>
    </cfRule>
  </conditionalFormatting>
  <conditionalFormatting sqref="E53:E56">
    <cfRule type="expression" dxfId="20912" priority="945">
      <formula>#REF!="Vencida"</formula>
    </cfRule>
    <cfRule type="expression" dxfId="20911" priority="946">
      <formula>#REF!="Cancelada"</formula>
    </cfRule>
    <cfRule type="expression" dxfId="20910" priority="947">
      <formula>#REF!="Pausada"</formula>
    </cfRule>
    <cfRule type="expression" dxfId="20909" priority="948">
      <formula>#REF!="Para hoy"</formula>
    </cfRule>
    <cfRule type="expression" dxfId="20908" priority="949">
      <formula>#REF!="En curso"</formula>
    </cfRule>
    <cfRule type="expression" dxfId="20907" priority="950">
      <formula>#REF!="Completada"</formula>
    </cfRule>
    <cfRule type="expression" dxfId="20906" priority="951">
      <formula>(#REF!=0)*(#REF!&lt;&gt;"")*(LEN(#REF!)=0)*((#REF!="")+(#REF!="En curso"))</formula>
    </cfRule>
    <cfRule type="expression" dxfId="20905" priority="952">
      <formula>(#REF!&lt;0)*(LEN(#REF!)=0)*((#REF!="")+(#REF!="En curso"))</formula>
    </cfRule>
  </conditionalFormatting>
  <conditionalFormatting sqref="E61">
    <cfRule type="expression" dxfId="20904" priority="797">
      <formula>$F61="Vencida"</formula>
    </cfRule>
    <cfRule type="expression" dxfId="20903" priority="798">
      <formula>$F61="Cancelada"</formula>
    </cfRule>
    <cfRule type="expression" dxfId="20902" priority="799">
      <formula>$F61="Pausada"</formula>
    </cfRule>
    <cfRule type="expression" dxfId="20901" priority="800">
      <formula>$F61="Para hoy"</formula>
    </cfRule>
    <cfRule type="expression" dxfId="20900" priority="801">
      <formula>$F61="En curso"</formula>
    </cfRule>
    <cfRule type="expression" dxfId="20899" priority="802">
      <formula>$F61="Completada"</formula>
    </cfRule>
    <cfRule type="expression" dxfId="20898" priority="803">
      <formula>(#REF!=0)*(#REF!&lt;&gt;"")*(LEN(#REF!)=0)*(($F61="")+($F61="En curso"))</formula>
    </cfRule>
    <cfRule type="expression" dxfId="20897" priority="804">
      <formula>(#REF!&lt;0)*(LEN(#REF!)=0)*(($F61="")+($F61="En curso"))</formula>
    </cfRule>
  </conditionalFormatting>
  <conditionalFormatting sqref="F14">
    <cfRule type="expression" dxfId="20896" priority="267">
      <formula>$F14="Vencida"</formula>
    </cfRule>
    <cfRule type="expression" dxfId="20895" priority="268">
      <formula>$F14="Cancelada"</formula>
    </cfRule>
    <cfRule type="expression" dxfId="20894" priority="269">
      <formula>$F14="Pausada"</formula>
    </cfRule>
    <cfRule type="expression" dxfId="20893" priority="270">
      <formula>$F14="Para hoy"</formula>
    </cfRule>
    <cfRule type="expression" dxfId="20892" priority="271">
      <formula>$F14="En curso"</formula>
    </cfRule>
    <cfRule type="expression" dxfId="20891" priority="272">
      <formula>$F14="Completada"</formula>
    </cfRule>
    <cfRule type="expression" dxfId="20890" priority="273">
      <formula>(#REF!=0)*(#REF!&lt;&gt;"")*(LEN(#REF!)=0)*(($F14="")+($F14="En curso"))</formula>
    </cfRule>
    <cfRule type="expression" dxfId="20889" priority="274">
      <formula>(#REF!&lt;0)*(LEN(#REF!)=0)*(($F14="")+($F14="En curso"))</formula>
    </cfRule>
  </conditionalFormatting>
  <conditionalFormatting sqref="F20">
    <cfRule type="expression" dxfId="20888" priority="593">
      <formula>(#REF!=0)*(#REF!&lt;&gt;"")*(LEN(#REF!)=0)*(($F20="")+($F20="En curso"))</formula>
    </cfRule>
    <cfRule type="expression" dxfId="20887" priority="594">
      <formula>(#REF!&lt;0)*(LEN(#REF!)=0)*(($F20="")+($F20="En curso"))</formula>
    </cfRule>
  </conditionalFormatting>
  <conditionalFormatting sqref="F21:F22">
    <cfRule type="expression" dxfId="20886" priority="567">
      <formula>(#REF!=0)*(#REF!&lt;&gt;"")*(LEN(#REF!)=0)*(($F21="")+($F21="En curso"))</formula>
    </cfRule>
    <cfRule type="expression" dxfId="20885" priority="568">
      <formula>(#REF!&lt;0)*(LEN(#REF!)=0)*(($F21="")+($F21="En curso"))</formula>
    </cfRule>
  </conditionalFormatting>
  <conditionalFormatting sqref="F30">
    <cfRule type="expression" dxfId="20884" priority="683">
      <formula>$F30="Vencida"</formula>
    </cfRule>
    <cfRule type="expression" dxfId="20883" priority="684">
      <formula>$F30="Cancelada"</formula>
    </cfRule>
    <cfRule type="expression" dxfId="20882" priority="685">
      <formula>$F30="Pausada"</formula>
    </cfRule>
    <cfRule type="expression" dxfId="20881" priority="686">
      <formula>$F30="Para hoy"</formula>
    </cfRule>
    <cfRule type="expression" dxfId="20880" priority="687">
      <formula>$F30="En curso"</formula>
    </cfRule>
    <cfRule type="expression" dxfId="20879" priority="688">
      <formula>$F30="Completada"</formula>
    </cfRule>
    <cfRule type="expression" dxfId="20878" priority="689">
      <formula>(#REF!=0)*(#REF!&lt;&gt;"")*(LEN(#REF!)=0)*(($F30="")+($F30="En curso"))</formula>
    </cfRule>
    <cfRule type="expression" dxfId="20877" priority="690">
      <formula>(#REF!&lt;0)*(LEN(#REF!)=0)*(($F30="")+($F30="En curso"))</formula>
    </cfRule>
  </conditionalFormatting>
  <conditionalFormatting sqref="F32">
    <cfRule type="expression" dxfId="20876" priority="733">
      <formula>$F32="Vencida"</formula>
    </cfRule>
    <cfRule type="expression" dxfId="20875" priority="734">
      <formula>$F32="Cancelada"</formula>
    </cfRule>
    <cfRule type="expression" dxfId="20874" priority="735">
      <formula>$F32="Pausada"</formula>
    </cfRule>
    <cfRule type="expression" dxfId="20873" priority="736">
      <formula>$F32="Para hoy"</formula>
    </cfRule>
    <cfRule type="expression" dxfId="20872" priority="737">
      <formula>$F32="En curso"</formula>
    </cfRule>
    <cfRule type="expression" dxfId="20871" priority="738">
      <formula>$F32="Completada"</formula>
    </cfRule>
    <cfRule type="expression" dxfId="20870" priority="739">
      <formula>(#REF!=0)*(#REF!&lt;&gt;"")*(LEN(#REF!)=0)*(($F32="")+($F32="En curso"))</formula>
    </cfRule>
    <cfRule type="expression" dxfId="20869" priority="740">
      <formula>(#REF!&lt;0)*(LEN(#REF!)=0)*(($F32="")+($F32="En curso"))</formula>
    </cfRule>
  </conditionalFormatting>
  <conditionalFormatting sqref="F34:F35">
    <cfRule type="expression" dxfId="20868" priority="371">
      <formula>(#REF!=0)*(#REF!&lt;&gt;"")*(LEN(#REF!)=0)*(($F34="")+($F34="En curso"))</formula>
    </cfRule>
    <cfRule type="expression" dxfId="20867" priority="372">
      <formula>(#REF!&lt;0)*(LEN(#REF!)=0)*(($F34="")+($F34="En curso"))</formula>
    </cfRule>
  </conditionalFormatting>
  <conditionalFormatting sqref="F34:F41">
    <cfRule type="expression" dxfId="20866" priority="363">
      <formula>$F34="Vencida"</formula>
    </cfRule>
    <cfRule type="expression" dxfId="20865" priority="364">
      <formula>$F34="Cancelada"</formula>
    </cfRule>
    <cfRule type="expression" dxfId="20864" priority="365">
      <formula>$F34="Pausada"</formula>
    </cfRule>
    <cfRule type="expression" dxfId="20863" priority="366">
      <formula>$F34="Para hoy"</formula>
    </cfRule>
    <cfRule type="expression" dxfId="20862" priority="367">
      <formula>$F34="En curso"</formula>
    </cfRule>
    <cfRule type="expression" dxfId="20861" priority="368">
      <formula>$F34="Completada"</formula>
    </cfRule>
  </conditionalFormatting>
  <conditionalFormatting sqref="F36:F41">
    <cfRule type="expression" dxfId="20860" priority="369">
      <formula>(#REF!=0)*(#REF!&lt;&gt;"")*(LEN(#REF!)=0)*(($F36="")+($F36="En curso"))</formula>
    </cfRule>
    <cfRule type="expression" dxfId="20859" priority="370">
      <formula>(#REF!&lt;0)*(LEN(#REF!)=0)*(($F36="")+($F36="En curso"))</formula>
    </cfRule>
  </conditionalFormatting>
  <conditionalFormatting sqref="F52">
    <cfRule type="expression" dxfId="20858" priority="389">
      <formula>$F52="Vencida"</formula>
    </cfRule>
    <cfRule type="expression" dxfId="20857" priority="390">
      <formula>$F52="Cancelada"</formula>
    </cfRule>
    <cfRule type="expression" dxfId="20856" priority="391">
      <formula>$F52="Pausada"</formula>
    </cfRule>
    <cfRule type="expression" dxfId="20855" priority="392">
      <formula>$F52="Para hoy"</formula>
    </cfRule>
    <cfRule type="expression" dxfId="20854" priority="393">
      <formula>$F52="En curso"</formula>
    </cfRule>
    <cfRule type="expression" dxfId="20853" priority="394">
      <formula>$F52="Completada"</formula>
    </cfRule>
    <cfRule type="expression" dxfId="20852" priority="395">
      <formula>(#REF!=0)*(#REF!&lt;&gt;"")*(LEN(#REF!)=0)*(($F52="")+($F52="En curso"))</formula>
    </cfRule>
    <cfRule type="expression" dxfId="20851" priority="396">
      <formula>(#REF!&lt;0)*(LEN(#REF!)=0)*(($F52="")+($F52="En curso"))</formula>
    </cfRule>
  </conditionalFormatting>
  <conditionalFormatting sqref="G19 G4:G6">
    <cfRule type="expression" dxfId="20850" priority="841">
      <formula>#REF!="Vencida"</formula>
    </cfRule>
    <cfRule type="expression" dxfId="20849" priority="842">
      <formula>#REF!="Cancelada"</formula>
    </cfRule>
    <cfRule type="expression" dxfId="20848" priority="843">
      <formula>#REF!="Pausada"</formula>
    </cfRule>
    <cfRule type="expression" dxfId="20847" priority="844">
      <formula>#REF!="Para hoy"</formula>
    </cfRule>
    <cfRule type="expression" dxfId="20846" priority="845">
      <formula>#REF!="En curso"</formula>
    </cfRule>
    <cfRule type="expression" dxfId="20845" priority="846">
      <formula>#REF!="Completada"</formula>
    </cfRule>
    <cfRule type="expression" dxfId="20844" priority="847">
      <formula>(#REF!=0)*(#REF!&lt;&gt;"")*(LEN(#REF!)=0)*((#REF!="")+(#REF!="En curso"))</formula>
    </cfRule>
    <cfRule type="expression" dxfId="20843" priority="848">
      <formula>(#REF!&lt;0)*(LEN(#REF!)=0)*((#REF!="")+(#REF!="En curso"))</formula>
    </cfRule>
  </conditionalFormatting>
  <conditionalFormatting sqref="G20:G23">
    <cfRule type="expression" dxfId="20842" priority="857">
      <formula>#REF!="Vencida"</formula>
    </cfRule>
    <cfRule type="expression" dxfId="20841" priority="858">
      <formula>#REF!="Cancelada"</formula>
    </cfRule>
    <cfRule type="expression" dxfId="20840" priority="859">
      <formula>#REF!="Pausada"</formula>
    </cfRule>
    <cfRule type="expression" dxfId="20839" priority="860">
      <formula>#REF!="Para hoy"</formula>
    </cfRule>
    <cfRule type="expression" dxfId="20838" priority="861">
      <formula>#REF!="En curso"</formula>
    </cfRule>
    <cfRule type="expression" dxfId="20837" priority="862">
      <formula>#REF!="Completada"</formula>
    </cfRule>
    <cfRule type="expression" dxfId="20836" priority="863">
      <formula>(#REF!=0)*(#REF!&lt;&gt;"")*(LEN(#REF!)=0)*((#REF!="")+(#REF!="En curso"))</formula>
    </cfRule>
    <cfRule type="expression" dxfId="20835" priority="864">
      <formula>(#REF!&lt;0)*(LEN(#REF!)=0)*((#REF!="")+(#REF!="En curso"))</formula>
    </cfRule>
  </conditionalFormatting>
  <conditionalFormatting sqref="G19">
    <cfRule type="expression" dxfId="20834" priority="307">
      <formula>#REF!="Vencida"</formula>
    </cfRule>
    <cfRule type="expression" dxfId="20833" priority="308">
      <formula>#REF!="Cancelada"</formula>
    </cfRule>
    <cfRule type="expression" dxfId="20832" priority="309">
      <formula>#REF!="Pausada"</formula>
    </cfRule>
    <cfRule type="expression" dxfId="20831" priority="310">
      <formula>#REF!="Para hoy"</formula>
    </cfRule>
    <cfRule type="expression" dxfId="20830" priority="311">
      <formula>#REF!="En curso"</formula>
    </cfRule>
    <cfRule type="expression" dxfId="20829" priority="312">
      <formula>#REF!="Completada"</formula>
    </cfRule>
  </conditionalFormatting>
  <conditionalFormatting sqref="G19">
    <cfRule type="expression" dxfId="20828" priority="315">
      <formula>#REF!="Vencida"</formula>
    </cfRule>
    <cfRule type="expression" dxfId="20827" priority="316">
      <formula>#REF!="Cancelada"</formula>
    </cfRule>
    <cfRule type="expression" dxfId="20826" priority="317">
      <formula>#REF!="Pausada"</formula>
    </cfRule>
    <cfRule type="expression" dxfId="20825" priority="318">
      <formula>#REF!="Para hoy"</formula>
    </cfRule>
    <cfRule type="expression" dxfId="20824" priority="319">
      <formula>#REF!="En curso"</formula>
    </cfRule>
    <cfRule type="expression" dxfId="20823" priority="320">
      <formula>#REF!="Completada"</formula>
    </cfRule>
    <cfRule type="expression" dxfId="20822" priority="321">
      <formula>(#REF!=0)*(#REF!&lt;&gt;"")*(LEN(#REF!)=0)*((#REF!="")+(#REF!="En curso"))</formula>
    </cfRule>
    <cfRule type="expression" dxfId="20821" priority="322">
      <formula>(#REF!&lt;0)*(LEN(#REF!)=0)*((#REF!="")+(#REF!="En curso"))</formula>
    </cfRule>
  </conditionalFormatting>
  <conditionalFormatting sqref="G19">
    <cfRule type="expression" dxfId="20820" priority="313">
      <formula>(#REF!=0)*(#REF!&lt;&gt;"")*(LEN(#REF!)=0)*((#REF!="")+(#REF!="En curso"))</formula>
    </cfRule>
    <cfRule type="expression" dxfId="20819" priority="314">
      <formula>(#REF!&lt;0)*(LEN(#REF!)=0)*((#REF!="")+(#REF!="En curso"))</formula>
    </cfRule>
  </conditionalFormatting>
  <conditionalFormatting sqref="G29">
    <cfRule type="expression" dxfId="20818" priority="355">
      <formula>#REF!="Vencida"</formula>
    </cfRule>
    <cfRule type="expression" dxfId="20817" priority="356">
      <formula>#REF!="Cancelada"</formula>
    </cfRule>
    <cfRule type="expression" dxfId="20816" priority="357">
      <formula>#REF!="Pausada"</formula>
    </cfRule>
    <cfRule type="expression" dxfId="20815" priority="358">
      <formula>#REF!="Para hoy"</formula>
    </cfRule>
    <cfRule type="expression" dxfId="20814" priority="359">
      <formula>#REF!="En curso"</formula>
    </cfRule>
    <cfRule type="expression" dxfId="20813" priority="360">
      <formula>#REF!="Completada"</formula>
    </cfRule>
  </conditionalFormatting>
  <conditionalFormatting sqref="G29">
    <cfRule type="expression" dxfId="20812" priority="347">
      <formula>#REF!="Vencida"</formula>
    </cfRule>
    <cfRule type="expression" dxfId="20811" priority="348">
      <formula>#REF!="Cancelada"</formula>
    </cfRule>
    <cfRule type="expression" dxfId="20810" priority="349">
      <formula>#REF!="Pausada"</formula>
    </cfRule>
    <cfRule type="expression" dxfId="20809" priority="350">
      <formula>#REF!="Para hoy"</formula>
    </cfRule>
    <cfRule type="expression" dxfId="20808" priority="351">
      <formula>#REF!="En curso"</formula>
    </cfRule>
    <cfRule type="expression" dxfId="20807" priority="352">
      <formula>#REF!="Completada"</formula>
    </cfRule>
    <cfRule type="expression" dxfId="20806" priority="353">
      <formula>(#REF!=0)*(#REF!&lt;&gt;"")*(LEN(#REF!)=0)*((#REF!="")+(#REF!="En curso"))</formula>
    </cfRule>
    <cfRule type="expression" dxfId="20805" priority="354">
      <formula>(#REF!&lt;0)*(LEN(#REF!)=0)*((#REF!="")+(#REF!="En curso"))</formula>
    </cfRule>
    <cfRule type="expression" dxfId="20804" priority="361">
      <formula>(#REF!=0)*(#REF!&lt;&gt;"")*(LEN(#REF!)=0)*((#REF!="")+(#REF!="En curso"))</formula>
    </cfRule>
    <cfRule type="expression" dxfId="20803" priority="362">
      <formula>(#REF!&lt;0)*(LEN(#REF!)=0)*((#REF!="")+(#REF!="En curso"))</formula>
    </cfRule>
  </conditionalFormatting>
  <conditionalFormatting sqref="G30">
    <cfRule type="expression" dxfId="20802" priority="691">
      <formula>#REF!="Vencida"</formula>
    </cfRule>
    <cfRule type="expression" dxfId="20801" priority="692">
      <formula>#REF!="Cancelada"</formula>
    </cfRule>
    <cfRule type="expression" dxfId="20800" priority="693">
      <formula>#REF!="Pausada"</formula>
    </cfRule>
    <cfRule type="expression" dxfId="20799" priority="694">
      <formula>#REF!="Para hoy"</formula>
    </cfRule>
    <cfRule type="expression" dxfId="20798" priority="695">
      <formula>#REF!="En curso"</formula>
    </cfRule>
    <cfRule type="expression" dxfId="20797" priority="696">
      <formula>#REF!="Completada"</formula>
    </cfRule>
    <cfRule type="expression" dxfId="20796" priority="697">
      <formula>(#REF!=0)*(#REF!&lt;&gt;"")*(LEN(#REF!)=0)*((#REF!="")+(#REF!="En curso"))</formula>
    </cfRule>
    <cfRule type="expression" dxfId="20795" priority="698">
      <formula>(#REF!&lt;0)*(LEN(#REF!)=0)*((#REF!="")+(#REF!="En curso"))</formula>
    </cfRule>
    <cfRule type="expression" dxfId="20794" priority="699">
      <formula>#REF!="Vencida"</formula>
    </cfRule>
    <cfRule type="expression" dxfId="20793" priority="700">
      <formula>#REF!="Cancelada"</formula>
    </cfRule>
    <cfRule type="expression" dxfId="20792" priority="701">
      <formula>#REF!="Pausada"</formula>
    </cfRule>
    <cfRule type="expression" dxfId="20791" priority="702">
      <formula>#REF!="Para hoy"</formula>
    </cfRule>
    <cfRule type="expression" dxfId="20790" priority="703">
      <formula>#REF!="En curso"</formula>
    </cfRule>
    <cfRule type="expression" dxfId="20789" priority="704">
      <formula>#REF!="Completada"</formula>
    </cfRule>
    <cfRule type="expression" dxfId="20788" priority="705">
      <formula>(#REF!=0)*(#REF!&lt;&gt;"")*(LEN(#REF!)=0)*((#REF!="")+(#REF!="En curso"))</formula>
    </cfRule>
    <cfRule type="expression" dxfId="20787" priority="706">
      <formula>(#REF!&lt;0)*(LEN(#REF!)=0)*((#REF!="")+(#REF!="En curso"))</formula>
    </cfRule>
  </conditionalFormatting>
  <conditionalFormatting sqref="G31:G40">
    <cfRule type="expression" dxfId="20786" priority="873">
      <formula>#REF!="Vencida"</formula>
    </cfRule>
    <cfRule type="expression" dxfId="20785" priority="874">
      <formula>#REF!="Cancelada"</formula>
    </cfRule>
    <cfRule type="expression" dxfId="20784" priority="875">
      <formula>#REF!="Pausada"</formula>
    </cfRule>
    <cfRule type="expression" dxfId="20783" priority="876">
      <formula>#REF!="Para hoy"</formula>
    </cfRule>
    <cfRule type="expression" dxfId="20782" priority="877">
      <formula>#REF!="En curso"</formula>
    </cfRule>
    <cfRule type="expression" dxfId="20781" priority="878">
      <formula>#REF!="Completada"</formula>
    </cfRule>
    <cfRule type="expression" dxfId="20780" priority="879">
      <formula>(#REF!=0)*(#REF!&lt;&gt;"")*(LEN(#REF!)=0)*((#REF!="")+(#REF!="En curso"))</formula>
    </cfRule>
    <cfRule type="expression" dxfId="20779" priority="880">
      <formula>(#REF!&lt;0)*(LEN(#REF!)=0)*((#REF!="")+(#REF!="En curso"))</formula>
    </cfRule>
  </conditionalFormatting>
  <conditionalFormatting sqref="G48:G51 G53:G55">
    <cfRule type="expression" dxfId="20778" priority="823">
      <formula>#REF!="Vencida"</formula>
    </cfRule>
    <cfRule type="expression" dxfId="20777" priority="824">
      <formula>#REF!="Cancelada"</formula>
    </cfRule>
    <cfRule type="expression" dxfId="20776" priority="825">
      <formula>#REF!="Pausada"</formula>
    </cfRule>
    <cfRule type="expression" dxfId="20775" priority="826">
      <formula>#REF!="Para hoy"</formula>
    </cfRule>
    <cfRule type="expression" dxfId="20774" priority="827">
      <formula>#REF!="En curso"</formula>
    </cfRule>
    <cfRule type="expression" dxfId="20773" priority="828">
      <formula>#REF!="Completada"</formula>
    </cfRule>
    <cfRule type="expression" dxfId="20772" priority="829">
      <formula>(#REF!=0)*(#REF!&lt;&gt;"")*(LEN(#REF!)=0)*((#REF!="")+(#REF!="En curso"))</formula>
    </cfRule>
    <cfRule type="expression" dxfId="20771" priority="830">
      <formula>(#REF!&lt;0)*(LEN(#REF!)=0)*((#REF!="")+(#REF!="En curso"))</formula>
    </cfRule>
  </conditionalFormatting>
  <conditionalFormatting sqref="G52">
    <cfRule type="expression" dxfId="20770" priority="397">
      <formula>#REF!="Vencida"</formula>
    </cfRule>
    <cfRule type="expression" dxfId="20769" priority="398">
      <formula>#REF!="Cancelada"</formula>
    </cfRule>
    <cfRule type="expression" dxfId="20768" priority="399">
      <formula>#REF!="Pausada"</formula>
    </cfRule>
    <cfRule type="expression" dxfId="20767" priority="400">
      <formula>#REF!="Para hoy"</formula>
    </cfRule>
    <cfRule type="expression" dxfId="20766" priority="401">
      <formula>#REF!="En curso"</formula>
    </cfRule>
    <cfRule type="expression" dxfId="20765" priority="402">
      <formula>#REF!="Completada"</formula>
    </cfRule>
    <cfRule type="expression" dxfId="20764" priority="403">
      <formula>(#REF!=0)*(#REF!&lt;&gt;"")*(LEN(#REF!)=0)*((#REF!="")+(#REF!="En curso"))</formula>
    </cfRule>
    <cfRule type="expression" dxfId="20763" priority="404">
      <formula>(#REF!&lt;0)*(LEN(#REF!)=0)*((#REF!="")+(#REF!="En curso"))</formula>
    </cfRule>
    <cfRule type="expression" dxfId="20762" priority="405">
      <formula>#REF!="Vencida"</formula>
    </cfRule>
    <cfRule type="expression" dxfId="20761" priority="406">
      <formula>#REF!="Cancelada"</formula>
    </cfRule>
    <cfRule type="expression" dxfId="20760" priority="407">
      <formula>#REF!="Pausada"</formula>
    </cfRule>
    <cfRule type="expression" dxfId="20759" priority="408">
      <formula>#REF!="Para hoy"</formula>
    </cfRule>
    <cfRule type="expression" dxfId="20758" priority="409">
      <formula>#REF!="En curso"</formula>
    </cfRule>
    <cfRule type="expression" dxfId="20757" priority="410">
      <formula>#REF!="Completada"</formula>
    </cfRule>
    <cfRule type="expression" dxfId="20756" priority="411">
      <formula>(#REF!=0)*(#REF!&lt;&gt;"")*(LEN(#REF!)=0)*((#REF!="")+(#REF!="En curso"))</formula>
    </cfRule>
    <cfRule type="expression" dxfId="20755" priority="412">
      <formula>(#REF!&lt;0)*(LEN(#REF!)=0)*((#REF!="")+(#REF!="En curso"))</formula>
    </cfRule>
  </conditionalFormatting>
  <conditionalFormatting sqref="C14">
    <cfRule type="expression" dxfId="20754" priority="265">
      <formula>(#REF!=0)*(#REF!&lt;&gt;"")*(LEN(#REF!)=0)*(($F14="")+($F14="En curso"))</formula>
    </cfRule>
    <cfRule type="expression" dxfId="20753" priority="266">
      <formula>(#REF!&lt;0)*(LEN(#REF!)=0)*(($F14="")+($F14="En curso"))</formula>
    </cfRule>
  </conditionalFormatting>
  <conditionalFormatting sqref="C14">
    <cfRule type="expression" dxfId="20752" priority="259">
      <formula>$F14="Vencida"</formula>
    </cfRule>
    <cfRule type="expression" dxfId="20751" priority="260">
      <formula>$F14="Cancelada"</formula>
    </cfRule>
    <cfRule type="expression" dxfId="20750" priority="261">
      <formula>$F14="Pausada"</formula>
    </cfRule>
    <cfRule type="expression" dxfId="20749" priority="262">
      <formula>$F14="Para hoy"</formula>
    </cfRule>
    <cfRule type="expression" dxfId="20748" priority="263">
      <formula>$F14="En curso"</formula>
    </cfRule>
    <cfRule type="expression" dxfId="20747" priority="264">
      <formula>$F14="Completada"</formula>
    </cfRule>
  </conditionalFormatting>
  <conditionalFormatting sqref="C14">
    <cfRule type="expression" dxfId="20746" priority="243">
      <formula>$F14="Vencida"</formula>
    </cfRule>
    <cfRule type="expression" dxfId="20745" priority="244">
      <formula>$F14="Cancelada"</formula>
    </cfRule>
    <cfRule type="expression" dxfId="20744" priority="245">
      <formula>$F14="Pausada"</formula>
    </cfRule>
    <cfRule type="expression" dxfId="20743" priority="246">
      <formula>$F14="Para hoy"</formula>
    </cfRule>
    <cfRule type="expression" dxfId="20742" priority="247">
      <formula>$F14="En curso"</formula>
    </cfRule>
    <cfRule type="expression" dxfId="20741" priority="248">
      <formula>$F14="Completada"</formula>
    </cfRule>
    <cfRule type="expression" dxfId="20740" priority="249">
      <formula>(#REF!=0)*(#REF!&lt;&gt;"")*(LEN(#REF!)=0)*(($F14="")+($F14="En curso"))</formula>
    </cfRule>
    <cfRule type="expression" dxfId="20739" priority="250">
      <formula>(#REF!&lt;0)*(LEN(#REF!)=0)*(($F14="")+($F14="En curso"))</formula>
    </cfRule>
  </conditionalFormatting>
  <conditionalFormatting sqref="D14">
    <cfRule type="expression" dxfId="20738" priority="235">
      <formula>#REF!="Vencida"</formula>
    </cfRule>
    <cfRule type="expression" dxfId="20737" priority="236">
      <formula>#REF!="Cancelada"</formula>
    </cfRule>
    <cfRule type="expression" dxfId="20736" priority="237">
      <formula>#REF!="Pausada"</formula>
    </cfRule>
    <cfRule type="expression" dxfId="20735" priority="238">
      <formula>#REF!="Para hoy"</formula>
    </cfRule>
    <cfRule type="expression" dxfId="20734" priority="239">
      <formula>#REF!="En curso"</formula>
    </cfRule>
    <cfRule type="expression" dxfId="20733" priority="240">
      <formula>#REF!="Completada"</formula>
    </cfRule>
    <cfRule type="expression" dxfId="20732" priority="241">
      <formula>(#REF!=0)*(#REF!&lt;&gt;"")*(LEN(#REF!)=0)*((#REF!="")+(#REF!="En curso"))</formula>
    </cfRule>
    <cfRule type="expression" dxfId="20731" priority="242">
      <formula>(#REF!&lt;0)*(LEN(#REF!)=0)*((#REF!="")+(#REF!="En curso"))</formula>
    </cfRule>
    <cfRule type="expression" dxfId="20730" priority="251">
      <formula>$F35="Vencida"</formula>
    </cfRule>
    <cfRule type="expression" dxfId="20729" priority="252">
      <formula>$F35="Cancelada"</formula>
    </cfRule>
    <cfRule type="expression" dxfId="20728" priority="253">
      <formula>$F35="Pausada"</formula>
    </cfRule>
    <cfRule type="expression" dxfId="20727" priority="254">
      <formula>$F35="Para hoy"</formula>
    </cfRule>
    <cfRule type="expression" dxfId="20726" priority="255">
      <formula>$F35="En curso"</formula>
    </cfRule>
    <cfRule type="expression" dxfId="20725" priority="256">
      <formula>$F35="Completada"</formula>
    </cfRule>
    <cfRule type="expression" dxfId="20724" priority="257">
      <formula>(#REF!=0)*(#REF!&lt;&gt;"")*(LEN(#REF!)=0)*(($F35="")+($F35="En curso"))</formula>
    </cfRule>
    <cfRule type="expression" dxfId="20723" priority="258">
      <formula>(#REF!&lt;0)*(LEN(#REF!)=0)*(($F35="")+($F35="En curso"))</formula>
    </cfRule>
  </conditionalFormatting>
  <conditionalFormatting sqref="E20">
    <cfRule type="expression" dxfId="20722" priority="1049">
      <formula>#REF!="Vencida"</formula>
    </cfRule>
    <cfRule type="expression" dxfId="20721" priority="1050">
      <formula>#REF!="Cancelada"</formula>
    </cfRule>
    <cfRule type="expression" dxfId="20720" priority="1051">
      <formula>#REF!="Pausada"</formula>
    </cfRule>
    <cfRule type="expression" dxfId="20719" priority="1052">
      <formula>#REF!="Para hoy"</formula>
    </cfRule>
    <cfRule type="expression" dxfId="20718" priority="1053">
      <formula>#REF!="En curso"</formula>
    </cfRule>
    <cfRule type="expression" dxfId="20717" priority="1054">
      <formula>#REF!="Completada"</formula>
    </cfRule>
    <cfRule type="expression" dxfId="20716" priority="1055">
      <formula>(#REF!=0)*(#REF!&lt;&gt;"")*(LEN(#REF!)=0)*((#REF!="")+(#REF!="En curso"))</formula>
    </cfRule>
    <cfRule type="expression" dxfId="20715" priority="1056">
      <formula>(#REF!&lt;0)*(LEN(#REF!)=0)*((#REF!="")+(#REF!="En curso"))</formula>
    </cfRule>
  </conditionalFormatting>
  <conditionalFormatting sqref="C19">
    <cfRule type="expression" dxfId="20714" priority="1057">
      <formula>$F16="Vencida"</formula>
    </cfRule>
    <cfRule type="expression" dxfId="20713" priority="1058">
      <formula>$F16="Cancelada"</formula>
    </cfRule>
    <cfRule type="expression" dxfId="20712" priority="1059">
      <formula>$F16="Pausada"</formula>
    </cfRule>
    <cfRule type="expression" dxfId="20711" priority="1060">
      <formula>$F16="Para hoy"</formula>
    </cfRule>
    <cfRule type="expression" dxfId="20710" priority="1061">
      <formula>$F16="En curso"</formula>
    </cfRule>
    <cfRule type="expression" dxfId="20709" priority="1062">
      <formula>$F16="Completada"</formula>
    </cfRule>
    <cfRule type="expression" dxfId="20708" priority="1063">
      <formula>(#REF!=0)*(#REF!&lt;&gt;"")*(LEN(#REF!)=0)*(($F16="")+($F16="En curso"))</formula>
    </cfRule>
    <cfRule type="expression" dxfId="20707" priority="1064">
      <formula>(#REF!&lt;0)*(LEN(#REF!)=0)*(($F16="")+($F16="En curso"))</formula>
    </cfRule>
    <cfRule type="expression" dxfId="20706" priority="1065">
      <formula>$F19="Vencida"</formula>
    </cfRule>
    <cfRule type="expression" dxfId="20705" priority="1066">
      <formula>$F19="Cancelada"</formula>
    </cfRule>
    <cfRule type="expression" dxfId="20704" priority="1067">
      <formula>$F19="Pausada"</formula>
    </cfRule>
    <cfRule type="expression" dxfId="20703" priority="1068">
      <formula>$F19="Para hoy"</formula>
    </cfRule>
    <cfRule type="expression" dxfId="20702" priority="1069">
      <formula>$F19="En curso"</formula>
    </cfRule>
    <cfRule type="expression" dxfId="20701" priority="1070">
      <formula>$F19="Completada"</formula>
    </cfRule>
    <cfRule type="expression" dxfId="20700" priority="1071">
      <formula>(#REF!=0)*(#REF!&lt;&gt;"")*(LEN(#REF!)=0)*(($F19="")+($F19="En curso"))</formula>
    </cfRule>
    <cfRule type="expression" dxfId="20699" priority="1072">
      <formula>(#REF!&lt;0)*(LEN(#REF!)=0)*(($F19="")+($F19="En curso"))</formula>
    </cfRule>
  </conditionalFormatting>
  <conditionalFormatting sqref="E21">
    <cfRule type="expression" dxfId="20698" priority="1073">
      <formula>$F20="Vencida"</formula>
    </cfRule>
    <cfRule type="expression" dxfId="20697" priority="1074">
      <formula>$F20="Cancelada"</formula>
    </cfRule>
    <cfRule type="expression" dxfId="20696" priority="1075">
      <formula>$F20="Pausada"</formula>
    </cfRule>
    <cfRule type="expression" dxfId="20695" priority="1076">
      <formula>$F20="Para hoy"</formula>
    </cfRule>
    <cfRule type="expression" dxfId="20694" priority="1077">
      <formula>$F20="En curso"</formula>
    </cfRule>
    <cfRule type="expression" dxfId="20693" priority="1078">
      <formula>$F20="Completada"</formula>
    </cfRule>
  </conditionalFormatting>
  <conditionalFormatting sqref="C28">
    <cfRule type="expression" dxfId="20692" priority="211">
      <formula>$F21="Vencida"</formula>
    </cfRule>
    <cfRule type="expression" dxfId="20691" priority="212">
      <formula>$F21="Cancelada"</formula>
    </cfRule>
    <cfRule type="expression" dxfId="20690" priority="213">
      <formula>$F21="Pausada"</formula>
    </cfRule>
    <cfRule type="expression" dxfId="20689" priority="214">
      <formula>$F21="Para hoy"</formula>
    </cfRule>
    <cfRule type="expression" dxfId="20688" priority="215">
      <formula>$F21="En curso"</formula>
    </cfRule>
    <cfRule type="expression" dxfId="20687" priority="216">
      <formula>$F21="Completada"</formula>
    </cfRule>
    <cfRule type="expression" dxfId="20686" priority="217">
      <formula>(#REF!=0)*(#REF!&lt;&gt;"")*(LEN(#REF!)=0)*(($F21="")+($F21="En curso"))</formula>
    </cfRule>
    <cfRule type="expression" dxfId="20685" priority="218">
      <formula>(#REF!&lt;0)*(LEN(#REF!)=0)*(($F21="")+($F21="En curso"))</formula>
    </cfRule>
  </conditionalFormatting>
  <conditionalFormatting sqref="D28">
    <cfRule type="expression" dxfId="20684" priority="187">
      <formula>$F54="Vencida"</formula>
    </cfRule>
    <cfRule type="expression" dxfId="20683" priority="188">
      <formula>$F54="Cancelada"</formula>
    </cfRule>
    <cfRule type="expression" dxfId="20682" priority="189">
      <formula>$F54="Pausada"</formula>
    </cfRule>
    <cfRule type="expression" dxfId="20681" priority="190">
      <formula>$F54="Para hoy"</formula>
    </cfRule>
    <cfRule type="expression" dxfId="20680" priority="191">
      <formula>$F54="En curso"</formula>
    </cfRule>
    <cfRule type="expression" dxfId="20679" priority="192">
      <formula>$F54="Completada"</formula>
    </cfRule>
  </conditionalFormatting>
  <conditionalFormatting sqref="D28">
    <cfRule type="expression" dxfId="20678" priority="193">
      <formula>(#REF!=0)*(#REF!&lt;&gt;"")*(LEN(#REF!)=0)*(($F54="")+($F54="En curso"))</formula>
    </cfRule>
    <cfRule type="expression" dxfId="20677" priority="194">
      <formula>(#REF!&lt;0)*(LEN(#REF!)=0)*(($F54="")+($F54="En curso"))</formula>
    </cfRule>
    <cfRule type="expression" dxfId="20676" priority="203">
      <formula>$F50="Vencida"</formula>
    </cfRule>
    <cfRule type="expression" dxfId="20675" priority="204">
      <formula>$F50="Cancelada"</formula>
    </cfRule>
    <cfRule type="expression" dxfId="20674" priority="205">
      <formula>$F50="Pausada"</formula>
    </cfRule>
    <cfRule type="expression" dxfId="20673" priority="206">
      <formula>$F50="Para hoy"</formula>
    </cfRule>
    <cfRule type="expression" dxfId="20672" priority="207">
      <formula>$F50="En curso"</formula>
    </cfRule>
    <cfRule type="expression" dxfId="20671" priority="208">
      <formula>$F50="Completada"</formula>
    </cfRule>
    <cfRule type="expression" dxfId="20670" priority="209">
      <formula>(#REF!=0)*(#REF!&lt;&gt;"")*(LEN(#REF!)=0)*(($F50="")+($F50="En curso"))</formula>
    </cfRule>
    <cfRule type="expression" dxfId="20669" priority="210">
      <formula>(#REF!&lt;0)*(LEN(#REF!)=0)*(($F50="")+($F50="En curso"))</formula>
    </cfRule>
  </conditionalFormatting>
  <conditionalFormatting sqref="E28">
    <cfRule type="expression" dxfId="20668" priority="219">
      <formula>$F21="Vencida"</formula>
    </cfRule>
    <cfRule type="expression" dxfId="20667" priority="220">
      <formula>$F21="Cancelada"</formula>
    </cfRule>
    <cfRule type="expression" dxfId="20666" priority="221">
      <formula>$F21="Pausada"</formula>
    </cfRule>
    <cfRule type="expression" dxfId="20665" priority="222">
      <formula>$F21="Para hoy"</formula>
    </cfRule>
    <cfRule type="expression" dxfId="20664" priority="223">
      <formula>$F21="En curso"</formula>
    </cfRule>
    <cfRule type="expression" dxfId="20663" priority="224">
      <formula>$F21="Completada"</formula>
    </cfRule>
    <cfRule type="expression" dxfId="20662" priority="225">
      <formula>(#REF!=0)*(#REF!&lt;&gt;"")*(LEN(#REF!)=0)*(($F21="")+($F21="En curso"))</formula>
    </cfRule>
    <cfRule type="expression" dxfId="20661" priority="226">
      <formula>(#REF!&lt;0)*(LEN(#REF!)=0)*(($F21="")+($F21="En curso"))</formula>
    </cfRule>
    <cfRule type="expression" dxfId="20660" priority="227">
      <formula>$F21="Vencida"</formula>
    </cfRule>
    <cfRule type="expression" dxfId="20659" priority="228">
      <formula>$F21="Cancelada"</formula>
    </cfRule>
    <cfRule type="expression" dxfId="20658" priority="229">
      <formula>$F21="Pausada"</formula>
    </cfRule>
    <cfRule type="expression" dxfId="20657" priority="230">
      <formula>$F21="Para hoy"</formula>
    </cfRule>
    <cfRule type="expression" dxfId="20656" priority="231">
      <formula>$F21="En curso"</formula>
    </cfRule>
    <cfRule type="expression" dxfId="20655" priority="232">
      <formula>$F21="Completada"</formula>
    </cfRule>
    <cfRule type="expression" dxfId="20654" priority="233">
      <formula>(#REF!=0)*(#REF!&lt;&gt;"")*(LEN(#REF!)=0)*(($F21="")+($F21="En curso"))</formula>
    </cfRule>
    <cfRule type="expression" dxfId="20653" priority="234">
      <formula>(#REF!&lt;0)*(LEN(#REF!)=0)*(($F21="")+($F21="En curso"))</formula>
    </cfRule>
  </conditionalFormatting>
  <conditionalFormatting sqref="F28">
    <cfRule type="expression" dxfId="20652" priority="179">
      <formula>$F28="Vencida"</formula>
    </cfRule>
    <cfRule type="expression" dxfId="20651" priority="180">
      <formula>$F28="Cancelada"</formula>
    </cfRule>
    <cfRule type="expression" dxfId="20650" priority="181">
      <formula>$F28="Pausada"</formula>
    </cfRule>
    <cfRule type="expression" dxfId="20649" priority="182">
      <formula>$F28="Para hoy"</formula>
    </cfRule>
    <cfRule type="expression" dxfId="20648" priority="183">
      <formula>$F28="En curso"</formula>
    </cfRule>
    <cfRule type="expression" dxfId="20647" priority="184">
      <formula>$F28="Completada"</formula>
    </cfRule>
  </conditionalFormatting>
  <conditionalFormatting sqref="F28">
    <cfRule type="expression" dxfId="20646" priority="185">
      <formula>(#REF!=0)*(#REF!&lt;&gt;"")*(LEN(#REF!)=0)*(($F28="")+($F28="En curso"))</formula>
    </cfRule>
    <cfRule type="expression" dxfId="20645" priority="186">
      <formula>(#REF!&lt;0)*(LEN(#REF!)=0)*(($F28="")+($F28="En curso"))</formula>
    </cfRule>
  </conditionalFormatting>
  <conditionalFormatting sqref="G28">
    <cfRule type="expression" dxfId="20644" priority="195">
      <formula>#REF!="Vencida"</formula>
    </cfRule>
    <cfRule type="expression" dxfId="20643" priority="196">
      <formula>#REF!="Cancelada"</formula>
    </cfRule>
    <cfRule type="expression" dxfId="20642" priority="197">
      <formula>#REF!="Pausada"</formula>
    </cfRule>
    <cfRule type="expression" dxfId="20641" priority="198">
      <formula>#REF!="Para hoy"</formula>
    </cfRule>
    <cfRule type="expression" dxfId="20640" priority="199">
      <formula>#REF!="En curso"</formula>
    </cfRule>
    <cfRule type="expression" dxfId="20639" priority="200">
      <formula>#REF!="Completada"</formula>
    </cfRule>
    <cfRule type="expression" dxfId="20638" priority="201">
      <formula>(#REF!=0)*(#REF!&lt;&gt;"")*(LEN(#REF!)=0)*((#REF!="")+(#REF!="En curso"))</formula>
    </cfRule>
    <cfRule type="expression" dxfId="20637" priority="202">
      <formula>(#REF!&lt;0)*(LEN(#REF!)=0)*((#REF!="")+(#REF!="En curso"))</formula>
    </cfRule>
  </conditionalFormatting>
  <conditionalFormatting sqref="C4 E4">
    <cfRule type="expression" dxfId="20636" priority="123">
      <formula>#REF!="Vencida"</formula>
    </cfRule>
    <cfRule type="expression" dxfId="20635" priority="124">
      <formula>#REF!="Cancelada"</formula>
    </cfRule>
    <cfRule type="expression" dxfId="20634" priority="125">
      <formula>#REF!="Pausada"</formula>
    </cfRule>
    <cfRule type="expression" dxfId="20633" priority="126">
      <formula>#REF!="Para hoy"</formula>
    </cfRule>
    <cfRule type="expression" dxfId="20632" priority="127">
      <formula>#REF!="En curso"</formula>
    </cfRule>
    <cfRule type="expression" dxfId="20631" priority="128">
      <formula>#REF!="Completada"</formula>
    </cfRule>
    <cfRule type="expression" dxfId="20630" priority="129">
      <formula>(#REF!=0)*(#REF!&lt;&gt;"")*(LEN(#REF!)=0)*((#REF!="")+(#REF!="En curso"))</formula>
    </cfRule>
    <cfRule type="expression" dxfId="20629" priority="130">
      <formula>(#REF!&lt;0)*(LEN(#REF!)=0)*((#REF!="")+(#REF!="En curso"))</formula>
    </cfRule>
  </conditionalFormatting>
  <conditionalFormatting sqref="C4">
    <cfRule type="expression" dxfId="20628" priority="105">
      <formula>#REF!="Vencida"</formula>
    </cfRule>
    <cfRule type="expression" dxfId="20627" priority="106">
      <formula>#REF!="Cancelada"</formula>
    </cfRule>
    <cfRule type="expression" dxfId="20626" priority="107">
      <formula>#REF!="Pausada"</formula>
    </cfRule>
    <cfRule type="expression" dxfId="20625" priority="108">
      <formula>#REF!="Para hoy"</formula>
    </cfRule>
    <cfRule type="expression" dxfId="20624" priority="109">
      <formula>#REF!="En curso"</formula>
    </cfRule>
    <cfRule type="expression" dxfId="20623" priority="110">
      <formula>#REF!="Completada"</formula>
    </cfRule>
    <cfRule type="expression" dxfId="20622" priority="111">
      <formula>(#REF!=0)*(#REF!&lt;&gt;"")*(LEN(#REF!)=0)*((#REF!="")+(#REF!="En curso"))</formula>
    </cfRule>
    <cfRule type="expression" dxfId="20621" priority="112">
      <formula>(#REF!&lt;0)*(LEN(#REF!)=0)*((#REF!="")+(#REF!="En curso"))</formula>
    </cfRule>
  </conditionalFormatting>
  <conditionalFormatting sqref="C5:C6">
    <cfRule type="expression" dxfId="20620" priority="149">
      <formula>$F5="Vencida"</formula>
    </cfRule>
    <cfRule type="expression" dxfId="20619" priority="150">
      <formula>$F5="Cancelada"</formula>
    </cfRule>
    <cfRule type="expression" dxfId="20618" priority="151">
      <formula>$F5="Pausada"</formula>
    </cfRule>
    <cfRule type="expression" dxfId="20617" priority="152">
      <formula>$F5="Para hoy"</formula>
    </cfRule>
    <cfRule type="expression" dxfId="20616" priority="153">
      <formula>$F5="En curso"</formula>
    </cfRule>
    <cfRule type="expression" dxfId="20615" priority="154">
      <formula>$F5="Completada"</formula>
    </cfRule>
    <cfRule type="expression" dxfId="20614" priority="155">
      <formula>(#REF!=0)*(#REF!&lt;&gt;"")*(LEN(#REF!)=0)*(($F5="")+($F5="En curso"))</formula>
    </cfRule>
    <cfRule type="expression" dxfId="20613" priority="156">
      <formula>(#REF!&lt;0)*(LEN(#REF!)=0)*(($F5="")+($F5="En curso"))</formula>
    </cfRule>
  </conditionalFormatting>
  <conditionalFormatting sqref="D4">
    <cfRule type="expression" dxfId="20612" priority="135">
      <formula>$F34="Vencida"</formula>
    </cfRule>
    <cfRule type="expression" dxfId="20611" priority="136">
      <formula>$F34="Cancelada"</formula>
    </cfRule>
    <cfRule type="expression" dxfId="20610" priority="137">
      <formula>$F34="Pausada"</formula>
    </cfRule>
    <cfRule type="expression" dxfId="20609" priority="138">
      <formula>$F34="Para hoy"</formula>
    </cfRule>
    <cfRule type="expression" dxfId="20608" priority="139">
      <formula>$F34="En curso"</formula>
    </cfRule>
    <cfRule type="expression" dxfId="20607" priority="140">
      <formula>$F34="Completada"</formula>
    </cfRule>
  </conditionalFormatting>
  <conditionalFormatting sqref="D4">
    <cfRule type="expression" dxfId="20606" priority="113">
      <formula>(#REF!=0)*(#REF!&lt;&gt;"")*(LEN(#REF!)=0)*(($F34="")+($F34="En curso"))</formula>
    </cfRule>
    <cfRule type="expression" dxfId="20605" priority="114">
      <formula>(#REF!&lt;0)*(LEN(#REF!)=0)*(($F34="")+($F34="En curso"))</formula>
    </cfRule>
    <cfRule type="expression" dxfId="20604" priority="115">
      <formula>$F39="Vencida"</formula>
    </cfRule>
    <cfRule type="expression" dxfId="20603" priority="116">
      <formula>$F39="Cancelada"</formula>
    </cfRule>
    <cfRule type="expression" dxfId="20602" priority="117">
      <formula>$F39="Pausada"</formula>
    </cfRule>
    <cfRule type="expression" dxfId="20601" priority="118">
      <formula>$F39="Para hoy"</formula>
    </cfRule>
    <cfRule type="expression" dxfId="20600" priority="119">
      <formula>$F39="En curso"</formula>
    </cfRule>
    <cfRule type="expression" dxfId="20599" priority="120">
      <formula>$F39="Completada"</formula>
    </cfRule>
    <cfRule type="expression" dxfId="20598" priority="121">
      <formula>(#REF!=0)*(#REF!&lt;&gt;"")*(LEN(#REF!)=0)*(($F39="")+($F39="En curso"))</formula>
    </cfRule>
    <cfRule type="expression" dxfId="20597" priority="122">
      <formula>(#REF!&lt;0)*(LEN(#REF!)=0)*(($F39="")+($F39="En curso"))</formula>
    </cfRule>
  </conditionalFormatting>
  <conditionalFormatting sqref="D5">
    <cfRule type="expression" dxfId="20596" priority="165">
      <formula>$F34="Vencida"</formula>
    </cfRule>
    <cfRule type="expression" dxfId="20595" priority="166">
      <formula>$F34="Cancelada"</formula>
    </cfRule>
    <cfRule type="expression" dxfId="20594" priority="167">
      <formula>$F34="Pausada"</formula>
    </cfRule>
    <cfRule type="expression" dxfId="20593" priority="168">
      <formula>$F34="Para hoy"</formula>
    </cfRule>
    <cfRule type="expression" dxfId="20592" priority="169">
      <formula>$F34="En curso"</formula>
    </cfRule>
    <cfRule type="expression" dxfId="20591" priority="170">
      <formula>$F34="Completada"</formula>
    </cfRule>
    <cfRule type="expression" dxfId="20590" priority="171">
      <formula>(#REF!=0)*(#REF!&lt;&gt;"")*(LEN(#REF!)=0)*(($F34="")+($F34="En curso"))</formula>
    </cfRule>
    <cfRule type="expression" dxfId="20589" priority="172">
      <formula>(#REF!&lt;0)*(LEN(#REF!)=0)*(($F34="")+($F34="En curso"))</formula>
    </cfRule>
  </conditionalFormatting>
  <conditionalFormatting sqref="D6">
    <cfRule type="expression" dxfId="20588" priority="157">
      <formula>$F34="Vencida"</formula>
    </cfRule>
    <cfRule type="expression" dxfId="20587" priority="158">
      <formula>$F34="Cancelada"</formula>
    </cfRule>
    <cfRule type="expression" dxfId="20586" priority="159">
      <formula>$F34="Pausada"</formula>
    </cfRule>
    <cfRule type="expression" dxfId="20585" priority="160">
      <formula>$F34="Para hoy"</formula>
    </cfRule>
    <cfRule type="expression" dxfId="20584" priority="161">
      <formula>$F34="En curso"</formula>
    </cfRule>
    <cfRule type="expression" dxfId="20583" priority="162">
      <formula>$F34="Completada"</formula>
    </cfRule>
    <cfRule type="expression" dxfId="20582" priority="163">
      <formula>(#REF!=0)*(#REF!&lt;&gt;"")*(LEN(#REF!)=0)*(($F34="")+($F34="En curso"))</formula>
    </cfRule>
    <cfRule type="expression" dxfId="20581" priority="164">
      <formula>(#REF!&lt;0)*(LEN(#REF!)=0)*(($F34="")+($F34="En curso"))</formula>
    </cfRule>
  </conditionalFormatting>
  <conditionalFormatting sqref="E4">
    <cfRule type="expression" dxfId="20580" priority="131">
      <formula>(#REF!=0)*(#REF!&lt;&gt;"")*(LEN(#REF!)=0)*((#REF!="")+(#REF!="En curso"))</formula>
    </cfRule>
    <cfRule type="expression" dxfId="20579" priority="132">
      <formula>(#REF!&lt;0)*(LEN(#REF!)=0)*((#REF!="")+(#REF!="En curso"))</formula>
    </cfRule>
  </conditionalFormatting>
  <conditionalFormatting sqref="E5:E6">
    <cfRule type="expression" dxfId="20578" priority="147">
      <formula>(#REF!=0)*(#REF!&lt;&gt;"")*(LEN(#REF!)=0)*(($F5="")+($F5="En curso"))</formula>
    </cfRule>
    <cfRule type="expression" dxfId="20577" priority="148">
      <formula>(#REF!&lt;0)*(LEN(#REF!)=0)*(($F5="")+($F5="En curso"))</formula>
    </cfRule>
  </conditionalFormatting>
  <conditionalFormatting sqref="E5:E6">
    <cfRule type="expression" dxfId="20576" priority="141">
      <formula>$F5="Vencida"</formula>
    </cfRule>
    <cfRule type="expression" dxfId="20575" priority="142">
      <formula>$F5="Cancelada"</formula>
    </cfRule>
    <cfRule type="expression" dxfId="20574" priority="143">
      <formula>$F5="Pausada"</formula>
    </cfRule>
    <cfRule type="expression" dxfId="20573" priority="144">
      <formula>$F5="Para hoy"</formula>
    </cfRule>
    <cfRule type="expression" dxfId="20572" priority="145">
      <formula>$F5="En curso"</formula>
    </cfRule>
    <cfRule type="expression" dxfId="20571" priority="146">
      <formula>$F5="Completada"</formula>
    </cfRule>
  </conditionalFormatting>
  <conditionalFormatting sqref="F4:F5">
    <cfRule type="expression" dxfId="20570" priority="133">
      <formula>(#REF!=0)*(#REF!&lt;&gt;"")*(LEN(#REF!)=0)*(($F4="")+($F4="En curso"))</formula>
    </cfRule>
    <cfRule type="expression" dxfId="20569" priority="134">
      <formula>(#REF!&lt;0)*(LEN(#REF!)=0)*(($F4="")+($F4="En curso"))</formula>
    </cfRule>
  </conditionalFormatting>
  <conditionalFormatting sqref="E4">
    <cfRule type="expression" dxfId="20568" priority="173">
      <formula>$F3="Vencida"</formula>
    </cfRule>
    <cfRule type="expression" dxfId="20567" priority="174">
      <formula>$F3="Cancelada"</formula>
    </cfRule>
    <cfRule type="expression" dxfId="20566" priority="175">
      <formula>$F3="Pausada"</formula>
    </cfRule>
    <cfRule type="expression" dxfId="20565" priority="176">
      <formula>$F3="Para hoy"</formula>
    </cfRule>
    <cfRule type="expression" dxfId="20564" priority="177">
      <formula>$F3="En curso"</formula>
    </cfRule>
    <cfRule type="expression" dxfId="20563" priority="178">
      <formula>$F3="Completada"</formula>
    </cfRule>
  </conditionalFormatting>
  <conditionalFormatting sqref="C7">
    <cfRule type="expression" dxfId="20562" priority="73">
      <formula>$F4="Vencida"</formula>
    </cfRule>
    <cfRule type="expression" dxfId="20561" priority="74">
      <formula>$F4="Cancelada"</formula>
    </cfRule>
    <cfRule type="expression" dxfId="20560" priority="75">
      <formula>$F4="Pausada"</formula>
    </cfRule>
    <cfRule type="expression" dxfId="20559" priority="76">
      <formula>$F4="Para hoy"</formula>
    </cfRule>
    <cfRule type="expression" dxfId="20558" priority="77">
      <formula>$F4="En curso"</formula>
    </cfRule>
    <cfRule type="expression" dxfId="20557" priority="78">
      <formula>$F4="Completada"</formula>
    </cfRule>
    <cfRule type="expression" dxfId="20556" priority="79">
      <formula>(#REF!=0)*(#REF!&lt;&gt;"")*(LEN(#REF!)=0)*(($F4="")+($F4="En curso"))</formula>
    </cfRule>
    <cfRule type="expression" dxfId="20555" priority="80">
      <formula>(#REF!&lt;0)*(LEN(#REF!)=0)*(($F4="")+($F4="En curso"))</formula>
    </cfRule>
  </conditionalFormatting>
  <conditionalFormatting sqref="D7">
    <cfRule type="expression" dxfId="20554" priority="25">
      <formula>$F33="Vencida"</formula>
    </cfRule>
    <cfRule type="expression" dxfId="20553" priority="26">
      <formula>$F33="Cancelada"</formula>
    </cfRule>
    <cfRule type="expression" dxfId="20552" priority="27">
      <formula>$F33="Pausada"</formula>
    </cfRule>
    <cfRule type="expression" dxfId="20551" priority="28">
      <formula>$F33="Para hoy"</formula>
    </cfRule>
    <cfRule type="expression" dxfId="20550" priority="29">
      <formula>$F33="En curso"</formula>
    </cfRule>
    <cfRule type="expression" dxfId="20549" priority="30">
      <formula>$F33="Completada"</formula>
    </cfRule>
    <cfRule type="expression" dxfId="20548" priority="31">
      <formula>(#REF!=0)*(#REF!&lt;&gt;"")*(LEN(#REF!)=0)*(($F33="")+($F33="En curso"))</formula>
    </cfRule>
    <cfRule type="expression" dxfId="20547" priority="32">
      <formula>(#REF!&lt;0)*(LEN(#REF!)=0)*(($F33="")+($F33="En curso"))</formula>
    </cfRule>
    <cfRule type="expression" dxfId="20546" priority="33">
      <formula>$F33="Vencida"</formula>
    </cfRule>
    <cfRule type="expression" dxfId="20545" priority="34">
      <formula>$F33="Cancelada"</formula>
    </cfRule>
    <cfRule type="expression" dxfId="20544" priority="35">
      <formula>$F33="Pausada"</formula>
    </cfRule>
    <cfRule type="expression" dxfId="20543" priority="36">
      <formula>$F33="Para hoy"</formula>
    </cfRule>
    <cfRule type="expression" dxfId="20542" priority="37">
      <formula>$F33="En curso"</formula>
    </cfRule>
    <cfRule type="expression" dxfId="20541" priority="38">
      <formula>$F33="Completada"</formula>
    </cfRule>
    <cfRule type="expression" dxfId="20540" priority="39">
      <formula>(#REF!=0)*(#REF!&lt;&gt;"")*(LEN(#REF!)=0)*(($F33="")+($F33="En curso"))</formula>
    </cfRule>
    <cfRule type="expression" dxfId="20539" priority="40">
      <formula>(#REF!&lt;0)*(LEN(#REF!)=0)*(($F33="")+($F33="En curso"))</formula>
    </cfRule>
  </conditionalFormatting>
  <conditionalFormatting sqref="D7">
    <cfRule type="expression" dxfId="20538" priority="41">
      <formula>$F41="Vencida"</formula>
    </cfRule>
    <cfRule type="expression" dxfId="20537" priority="42">
      <formula>$F41="Cancelada"</formula>
    </cfRule>
    <cfRule type="expression" dxfId="20536" priority="43">
      <formula>$F41="Pausada"</formula>
    </cfRule>
    <cfRule type="expression" dxfId="20535" priority="44">
      <formula>$F41="Para hoy"</formula>
    </cfRule>
    <cfRule type="expression" dxfId="20534" priority="45">
      <formula>$F41="En curso"</formula>
    </cfRule>
    <cfRule type="expression" dxfId="20533" priority="46">
      <formula>$F41="Completada"</formula>
    </cfRule>
    <cfRule type="expression" dxfId="20532" priority="47">
      <formula>(#REF!=0)*(#REF!&lt;&gt;"")*(LEN(#REF!)=0)*(($F41="")+($F41="En curso"))</formula>
    </cfRule>
    <cfRule type="expression" dxfId="20531" priority="48">
      <formula>(#REF!&lt;0)*(LEN(#REF!)=0)*(($F41="")+($F41="En curso"))</formula>
    </cfRule>
    <cfRule type="expression" dxfId="20530" priority="57">
      <formula>$F37="Vencida"</formula>
    </cfRule>
    <cfRule type="expression" dxfId="20529" priority="58">
      <formula>$F37="Cancelada"</formula>
    </cfRule>
    <cfRule type="expression" dxfId="20528" priority="59">
      <formula>$F37="Pausada"</formula>
    </cfRule>
    <cfRule type="expression" dxfId="20527" priority="60">
      <formula>$F37="Para hoy"</formula>
    </cfRule>
    <cfRule type="expression" dxfId="20526" priority="61">
      <formula>$F37="En curso"</formula>
    </cfRule>
    <cfRule type="expression" dxfId="20525" priority="62">
      <formula>$F37="Completada"</formula>
    </cfRule>
    <cfRule type="expression" dxfId="20524" priority="63">
      <formula>(#REF!=0)*(#REF!&lt;&gt;"")*(LEN(#REF!)=0)*(($F37="")+($F37="En curso"))</formula>
    </cfRule>
    <cfRule type="expression" dxfId="20523" priority="64">
      <formula>(#REF!&lt;0)*(LEN(#REF!)=0)*(($F37="")+($F37="En curso"))</formula>
    </cfRule>
  </conditionalFormatting>
  <conditionalFormatting sqref="E7">
    <cfRule type="expression" dxfId="20522" priority="81">
      <formula>$F3="Vencida"</formula>
    </cfRule>
    <cfRule type="expression" dxfId="20521" priority="82">
      <formula>$F3="Cancelada"</formula>
    </cfRule>
    <cfRule type="expression" dxfId="20520" priority="83">
      <formula>$F3="Pausada"</formula>
    </cfRule>
    <cfRule type="expression" dxfId="20519" priority="84">
      <formula>$F3="Para hoy"</formula>
    </cfRule>
    <cfRule type="expression" dxfId="20518" priority="85">
      <formula>$F3="En curso"</formula>
    </cfRule>
    <cfRule type="expression" dxfId="20517" priority="86">
      <formula>$F3="Completada"</formula>
    </cfRule>
    <cfRule type="expression" dxfId="20516" priority="87">
      <formula>(#REF!=0)*(#REF!&lt;&gt;"")*(LEN(#REF!)=0)*(($F3="")+($F3="En curso"))</formula>
    </cfRule>
    <cfRule type="expression" dxfId="20515" priority="88">
      <formula>(#REF!&lt;0)*(LEN(#REF!)=0)*(($F3="")+($F3="En curso"))</formula>
    </cfRule>
    <cfRule type="expression" dxfId="20514" priority="89">
      <formula>$F4="Vencida"</formula>
    </cfRule>
    <cfRule type="expression" dxfId="20513" priority="90">
      <formula>$F4="Cancelada"</formula>
    </cfRule>
    <cfRule type="expression" dxfId="20512" priority="91">
      <formula>$F4="Pausada"</formula>
    </cfRule>
    <cfRule type="expression" dxfId="20511" priority="92">
      <formula>$F4="Para hoy"</formula>
    </cfRule>
    <cfRule type="expression" dxfId="20510" priority="93">
      <formula>$F4="En curso"</formula>
    </cfRule>
    <cfRule type="expression" dxfId="20509" priority="94">
      <formula>$F4="Completada"</formula>
    </cfRule>
    <cfRule type="expression" dxfId="20508" priority="95">
      <formula>(#REF!=0)*(#REF!&lt;&gt;"")*(LEN(#REF!)=0)*(($F4="")+($F4="En curso"))</formula>
    </cfRule>
    <cfRule type="expression" dxfId="20507" priority="96">
      <formula>(#REF!&lt;0)*(LEN(#REF!)=0)*(($F4="")+($F4="En curso"))</formula>
    </cfRule>
  </conditionalFormatting>
  <conditionalFormatting sqref="E7">
    <cfRule type="expression" dxfId="20506" priority="49">
      <formula>$F4="Vencida"</formula>
    </cfRule>
    <cfRule type="expression" dxfId="20505" priority="50">
      <formula>$F4="Cancelada"</formula>
    </cfRule>
    <cfRule type="expression" dxfId="20504" priority="51">
      <formula>$F4="Pausada"</formula>
    </cfRule>
    <cfRule type="expression" dxfId="20503" priority="52">
      <formula>$F4="Para hoy"</formula>
    </cfRule>
    <cfRule type="expression" dxfId="20502" priority="53">
      <formula>$F4="En curso"</formula>
    </cfRule>
    <cfRule type="expression" dxfId="20501" priority="54">
      <formula>$F4="Completada"</formula>
    </cfRule>
    <cfRule type="expression" dxfId="20500" priority="55">
      <formula>(#REF!=0)*(#REF!&lt;&gt;"")*(LEN(#REF!)=0)*(($F4="")+($F4="En curso"))</formula>
    </cfRule>
    <cfRule type="expression" dxfId="20499" priority="56">
      <formula>(#REF!&lt;0)*(LEN(#REF!)=0)*(($F4="")+($F4="En curso"))</formula>
    </cfRule>
    <cfRule type="expression" dxfId="20498" priority="65">
      <formula>$F4="Vencida"</formula>
    </cfRule>
    <cfRule type="expression" dxfId="20497" priority="66">
      <formula>$F4="Cancelada"</formula>
    </cfRule>
    <cfRule type="expression" dxfId="20496" priority="67">
      <formula>$F4="Pausada"</formula>
    </cfRule>
    <cfRule type="expression" dxfId="20495" priority="68">
      <formula>$F4="Para hoy"</formula>
    </cfRule>
    <cfRule type="expression" dxfId="20494" priority="69">
      <formula>$F4="En curso"</formula>
    </cfRule>
    <cfRule type="expression" dxfId="20493" priority="70">
      <formula>$F4="Completada"</formula>
    </cfRule>
    <cfRule type="expression" dxfId="20492" priority="71">
      <formula>(#REF!=0)*(#REF!&lt;&gt;"")*(LEN(#REF!)=0)*(($F4="")+($F4="En curso"))</formula>
    </cfRule>
    <cfRule type="expression" dxfId="20491" priority="72">
      <formula>(#REF!&lt;0)*(LEN(#REF!)=0)*(($F4="")+($F4="En curso"))</formula>
    </cfRule>
  </conditionalFormatting>
  <conditionalFormatting sqref="G7">
    <cfRule type="expression" dxfId="20490" priority="97">
      <formula>#REF!="Vencida"</formula>
    </cfRule>
    <cfRule type="expression" dxfId="20489" priority="98">
      <formula>#REF!="Cancelada"</formula>
    </cfRule>
    <cfRule type="expression" dxfId="20488" priority="99">
      <formula>#REF!="Pausada"</formula>
    </cfRule>
    <cfRule type="expression" dxfId="20487" priority="100">
      <formula>#REF!="Para hoy"</formula>
    </cfRule>
    <cfRule type="expression" dxfId="20486" priority="101">
      <formula>#REF!="En curso"</formula>
    </cfRule>
    <cfRule type="expression" dxfId="20485" priority="102">
      <formula>#REF!="Completada"</formula>
    </cfRule>
    <cfRule type="expression" dxfId="20484" priority="103">
      <formula>(#REF!=0)*(#REF!&lt;&gt;"")*(LEN(#REF!)=0)*((#REF!="")+(#REF!="En curso"))</formula>
    </cfRule>
    <cfRule type="expression" dxfId="20483" priority="104">
      <formula>(#REF!&lt;0)*(LEN(#REF!)=0)*((#REF!="")+(#REF!="En curso"))</formula>
    </cfRule>
  </conditionalFormatting>
  <conditionalFormatting sqref="D10:D13">
    <cfRule type="expression" dxfId="20482" priority="1">
      <formula>$F39="Vencida"</formula>
    </cfRule>
    <cfRule type="expression" dxfId="20481" priority="2">
      <formula>$F39="Cancelada"</formula>
    </cfRule>
    <cfRule type="expression" dxfId="20480" priority="3">
      <formula>$F39="Pausada"</formula>
    </cfRule>
    <cfRule type="expression" dxfId="20479" priority="4">
      <formula>$F39="Para hoy"</formula>
    </cfRule>
    <cfRule type="expression" dxfId="20478" priority="5">
      <formula>$F39="En curso"</formula>
    </cfRule>
    <cfRule type="expression" dxfId="20477" priority="6">
      <formula>$F39="Completada"</formula>
    </cfRule>
    <cfRule type="expression" dxfId="20476" priority="7">
      <formula>(#REF!=0)*(#REF!&lt;&gt;"")*(LEN(#REF!)=0)*(($F39="")+($F39="En curso"))</formula>
    </cfRule>
    <cfRule type="expression" dxfId="20475" priority="8">
      <formula>(#REF!&lt;0)*(LEN(#REF!)=0)*(($F39="")+($F39="En curso"))</formula>
    </cfRule>
    <cfRule type="expression" dxfId="20474" priority="9">
      <formula>$F35="Vencida"</formula>
    </cfRule>
    <cfRule type="expression" dxfId="20473" priority="10">
      <formula>$F35="Cancelada"</formula>
    </cfRule>
    <cfRule type="expression" dxfId="20472" priority="11">
      <formula>$F35="Pausada"</formula>
    </cfRule>
    <cfRule type="expression" dxfId="20471" priority="12">
      <formula>$F35="Para hoy"</formula>
    </cfRule>
    <cfRule type="expression" dxfId="20470" priority="13">
      <formula>$F35="En curso"</formula>
    </cfRule>
    <cfRule type="expression" dxfId="20469" priority="14">
      <formula>$F35="Completada"</formula>
    </cfRule>
    <cfRule type="expression" dxfId="20468" priority="15">
      <formula>(#REF!=0)*(#REF!&lt;&gt;"")*(LEN(#REF!)=0)*(($F35="")+($F35="En curso"))</formula>
    </cfRule>
    <cfRule type="expression" dxfId="20467" priority="16">
      <formula>(#REF!&lt;0)*(LEN(#REF!)=0)*(($F35="")+($F35="En curso"))</formula>
    </cfRule>
  </conditionalFormatting>
  <conditionalFormatting sqref="G8:G13">
    <cfRule type="expression" dxfId="20466" priority="17">
      <formula>#REF!="Vencida"</formula>
    </cfRule>
    <cfRule type="expression" dxfId="20465" priority="18">
      <formula>#REF!="Cancelada"</formula>
    </cfRule>
    <cfRule type="expression" dxfId="20464" priority="19">
      <formula>#REF!="Pausada"</formula>
    </cfRule>
    <cfRule type="expression" dxfId="20463" priority="20">
      <formula>#REF!="Para hoy"</formula>
    </cfRule>
    <cfRule type="expression" dxfId="20462" priority="21">
      <formula>#REF!="En curso"</formula>
    </cfRule>
    <cfRule type="expression" dxfId="20461" priority="22">
      <formula>#REF!="Completada"</formula>
    </cfRule>
    <cfRule type="expression" dxfId="20460" priority="23">
      <formula>(#REF!=0)*(#REF!&lt;&gt;"")*(LEN(#REF!)=0)*((#REF!="")+(#REF!="En curso"))</formula>
    </cfRule>
    <cfRule type="expression" dxfId="20459" priority="24">
      <formula>(#REF!&lt;0)*(LEN(#REF!)=0)*((#REF!="")+(#REF!="En curso"))</formula>
    </cfRule>
  </conditionalFormatting>
  <conditionalFormatting sqref="C10:C13">
    <cfRule type="expression" dxfId="20458" priority="1079">
      <formula>$F2="Vencida"</formula>
    </cfRule>
    <cfRule type="expression" dxfId="20457" priority="1080">
      <formula>$F2="Cancelada"</formula>
    </cfRule>
    <cfRule type="expression" dxfId="20456" priority="1081">
      <formula>$F2="Pausada"</formula>
    </cfRule>
    <cfRule type="expression" dxfId="20455" priority="1082">
      <formula>$F2="Para hoy"</formula>
    </cfRule>
    <cfRule type="expression" dxfId="20454" priority="1083">
      <formula>$F2="En curso"</formula>
    </cfRule>
    <cfRule type="expression" dxfId="20453" priority="1084">
      <formula>$F2="Completada"</formula>
    </cfRule>
    <cfRule type="expression" dxfId="20452" priority="1085">
      <formula>(#REF!=0)*(#REF!&lt;&gt;"")*(LEN(#REF!)=0)*(($F2="")+($F2="En curso"))</formula>
    </cfRule>
    <cfRule type="expression" dxfId="20451" priority="1086">
      <formula>(#REF!&lt;0)*(LEN(#REF!)=0)*(($F2="")+($F2="En curso"))</formula>
    </cfRule>
  </conditionalFormatting>
  <conditionalFormatting sqref="D8:D9">
    <cfRule type="expression" dxfId="20450" priority="1087">
      <formula>$F38="Vencida"</formula>
    </cfRule>
    <cfRule type="expression" dxfId="20449" priority="1088">
      <formula>$F38="Cancelada"</formula>
    </cfRule>
    <cfRule type="expression" dxfId="20448" priority="1089">
      <formula>$F38="Pausada"</formula>
    </cfRule>
    <cfRule type="expression" dxfId="20447" priority="1090">
      <formula>$F38="Para hoy"</formula>
    </cfRule>
    <cfRule type="expression" dxfId="20446" priority="1091">
      <formula>$F38="En curso"</formula>
    </cfRule>
    <cfRule type="expression" dxfId="20445" priority="1092">
      <formula>$F38="Completada"</formula>
    </cfRule>
    <cfRule type="expression" dxfId="20444" priority="1093">
      <formula>(#REF!=0)*(#REF!&lt;&gt;"")*(LEN(#REF!)=0)*(($F38="")+($F38="En curso"))</formula>
    </cfRule>
    <cfRule type="expression" dxfId="20443" priority="1094">
      <formula>(#REF!&lt;0)*(LEN(#REF!)=0)*(($F38="")+($F38="En curso"))</formula>
    </cfRule>
    <cfRule type="expression" dxfId="20442" priority="1095">
      <formula>$F34="Vencida"</formula>
    </cfRule>
    <cfRule type="expression" dxfId="20441" priority="1096">
      <formula>$F34="Cancelada"</formula>
    </cfRule>
    <cfRule type="expression" dxfId="20440" priority="1097">
      <formula>$F34="Pausada"</formula>
    </cfRule>
    <cfRule type="expression" dxfId="20439" priority="1098">
      <formula>$F34="Para hoy"</formula>
    </cfRule>
    <cfRule type="expression" dxfId="20438" priority="1099">
      <formula>$F34="En curso"</formula>
    </cfRule>
    <cfRule type="expression" dxfId="20437" priority="1100">
      <formula>$F34="Completada"</formula>
    </cfRule>
    <cfRule type="expression" dxfId="20436" priority="1101">
      <formula>(#REF!=0)*(#REF!&lt;&gt;"")*(LEN(#REF!)=0)*(($F34="")+($F34="En curso"))</formula>
    </cfRule>
    <cfRule type="expression" dxfId="20435" priority="1102">
      <formula>(#REF!&lt;0)*(LEN(#REF!)=0)*(($F34="")+($F34="En curso"))</formula>
    </cfRule>
  </conditionalFormatting>
  <conditionalFormatting sqref="E10:E13">
    <cfRule type="expression" dxfId="20434" priority="1103">
      <formula>$F2="Vencida"</formula>
    </cfRule>
    <cfRule type="expression" dxfId="20433" priority="1104">
      <formula>$F2="Cancelada"</formula>
    </cfRule>
    <cfRule type="expression" dxfId="20432" priority="1105">
      <formula>$F2="Pausada"</formula>
    </cfRule>
    <cfRule type="expression" dxfId="20431" priority="1106">
      <formula>$F2="Para hoy"</formula>
    </cfRule>
    <cfRule type="expression" dxfId="20430" priority="1107">
      <formula>$F2="En curso"</formula>
    </cfRule>
    <cfRule type="expression" dxfId="20429" priority="1108">
      <formula>$F2="Completada"</formula>
    </cfRule>
    <cfRule type="expression" dxfId="20428" priority="1109">
      <formula>(#REF!=0)*(#REF!&lt;&gt;"")*(LEN(#REF!)=0)*(($F2="")+($F2="En curso"))</formula>
    </cfRule>
    <cfRule type="expression" dxfId="20427" priority="1110">
      <formula>(#REF!&lt;0)*(LEN(#REF!)=0)*(($F2="")+($F2="En curso"))</formula>
    </cfRule>
    <cfRule type="expression" dxfId="20426" priority="1111">
      <formula>$F2="Vencida"</formula>
    </cfRule>
    <cfRule type="expression" dxfId="20425" priority="1112">
      <formula>$F2="Cancelada"</formula>
    </cfRule>
    <cfRule type="expression" dxfId="20424" priority="1113">
      <formula>$F2="Pausada"</formula>
    </cfRule>
    <cfRule type="expression" dxfId="20423" priority="1114">
      <formula>$F2="Para hoy"</formula>
    </cfRule>
    <cfRule type="expression" dxfId="20422" priority="1115">
      <formula>$F2="En curso"</formula>
    </cfRule>
    <cfRule type="expression" dxfId="20421" priority="1116">
      <formula>$F2="Completada"</formula>
    </cfRule>
    <cfRule type="expression" dxfId="20420" priority="1117">
      <formula>(#REF!=0)*(#REF!&lt;&gt;"")*(LEN(#REF!)=0)*(($F2="")+($F2="En curso"))</formula>
    </cfRule>
    <cfRule type="expression" dxfId="20419" priority="1118">
      <formula>(#REF!&lt;0)*(LEN(#REF!)=0)*(($F2="")+($F2="En curso"))</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8 B41:B42 B31:B39 B50:B51 B21 B28 B4 B7:B10" xr:uid="{20AD2E0C-ED1F-48A1-86CF-4950BCDC20D5}">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32 F34:F41 F19:F22 F52 F30 F28 F4:F5 F11:F14" xr:uid="{7CBF63F9-2E3F-47A4-8FDE-060E0DE78A50}">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2:E56 E21:E23 E48:E49 E15 E31:E40 E19 E28 E4:E13" xr:uid="{4EECA417-89AA-4DB1-BEAD-43661551BABE}"/>
    <dataValidation type="list" errorStyle="warning" allowBlank="1" showInputMessage="1" showErrorMessage="1" error="Seleccione un estado de la lista. Seleccione CANCELAR, presione ALT+FLECHA ABAJO para mostrar las opciones y, después, FLECHA ABAJO y ENTRAR para realizar la selección." sqref="F53:F55 F33 F23 F31 F48:F51 F6:F10" xr:uid="{C7D26C6E-2166-4EF2-95AD-2CD8AC56C5B0}">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2:C55 C19:C23 C48:C49 C30:C40 C28 C4:C14" xr:uid="{064F8D89-43D5-44A5-86D8-B8A36D672757}">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0 B52:B56 B22:B23 B30 B49 B19:B20 B5:B6" xr:uid="{760C2444-F9E0-4CBA-BEDD-7BBDEE51A535}">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7:E17 B26:E26 B46:E46" xr:uid="{9EE65355-F596-431D-95CA-64DB6E3BA66D}"/>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7 A26 A46" xr:uid="{41145417-EA78-4DD8-8F7E-327BA0B60270}"/>
    <dataValidation allowBlank="1" showInputMessage="1" showErrorMessage="1" prompt="Seleccione el estado en esta columna, debajo de este encabezado. Presione ALT+FLECHA ABAJO para mostrar las opciones y, después, FLECHA ABAJO y ENTRAR para realizar la selección." sqref="F3 F33 F18 F23 F31 F47:F51 F53:F55 F27 F6:F10" xr:uid="{24CC9A87-EB7A-4EA7-BBD3-2F025B2DC8FF}"/>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8:E18 B27:E27 B47:E47 C53:D55 D53:D56 C22:D23 C33 C5:D6" xr:uid="{A1B57579-4C57-4EDC-A028-1ACE8BD29E61}"/>
    <dataValidation allowBlank="1" showInputMessage="1" showErrorMessage="1" prompt="Escriba las notas en esta columna, debajo de este encabezado." sqref="G31:G40 G53:G55 G18 G27:G28 G47:G51 G20:G23 G3:G10" xr:uid="{55D153E1-B4DF-43E7-A677-4FF27FE8729F}"/>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FD94-E9D8-4185-A23A-02A62FB2EB3C}">
  <sheetPr>
    <tabColor theme="4"/>
    <pageSetUpPr autoPageBreaks="0" fitToPage="1"/>
  </sheetPr>
  <dimension ref="A1:Q72"/>
  <sheetViews>
    <sheetView showGridLines="0" topLeftCell="D1" zoomScale="90" zoomScaleNormal="90" workbookViewId="0">
      <selection activeCell="D19" sqref="D19"/>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343</v>
      </c>
      <c r="C1" s="430"/>
      <c r="D1" s="430"/>
      <c r="E1" s="430"/>
      <c r="F1" s="425"/>
      <c r="G1" s="425"/>
      <c r="H1" s="425"/>
      <c r="I1" s="425"/>
      <c r="J1" s="425"/>
      <c r="K1" s="425"/>
      <c r="L1" s="425"/>
      <c r="M1" s="425"/>
      <c r="N1" s="425"/>
      <c r="O1" s="425"/>
      <c r="P1" s="425"/>
      <c r="Q1" s="425"/>
    </row>
    <row r="2" spans="1:17" s="14" customFormat="1" ht="34.5">
      <c r="A2" s="12"/>
      <c r="B2" s="431" t="s">
        <v>344</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9" customFormat="1" ht="23.45" customHeight="1">
      <c r="A4" s="167"/>
      <c r="B4" s="168"/>
      <c r="C4" s="43"/>
      <c r="D4" s="44" t="s">
        <v>345</v>
      </c>
      <c r="E4" s="176">
        <v>4</v>
      </c>
      <c r="F4" s="44"/>
      <c r="G4" s="50"/>
      <c r="H4" s="167"/>
      <c r="I4" s="44"/>
      <c r="J4" s="167"/>
      <c r="K4" s="167"/>
      <c r="L4" s="167"/>
      <c r="M4" s="167"/>
      <c r="N4" s="167"/>
      <c r="O4" s="167"/>
      <c r="P4" s="167"/>
      <c r="Q4" s="167"/>
    </row>
    <row r="5" spans="1:17" s="121" customFormat="1">
      <c r="A5" s="114"/>
      <c r="B5" s="16"/>
      <c r="C5" s="10"/>
      <c r="D5" s="119" t="s">
        <v>346</v>
      </c>
      <c r="E5" s="200">
        <v>4</v>
      </c>
      <c r="F5" s="119"/>
      <c r="G5" s="124"/>
      <c r="H5" s="114"/>
      <c r="I5" s="119"/>
      <c r="J5" s="114"/>
      <c r="K5" s="114"/>
      <c r="L5" s="114"/>
      <c r="M5" s="114"/>
      <c r="N5" s="114"/>
      <c r="O5" s="114"/>
      <c r="P5" s="114"/>
      <c r="Q5" s="114"/>
    </row>
    <row r="6" spans="1:17" s="169" customFormat="1" ht="30" customHeight="1">
      <c r="A6" s="167"/>
      <c r="B6" s="168"/>
      <c r="C6" s="43"/>
      <c r="D6" s="44" t="s">
        <v>347</v>
      </c>
      <c r="E6" s="43">
        <v>7.5</v>
      </c>
      <c r="F6" s="44"/>
      <c r="G6" s="50"/>
      <c r="H6" s="167"/>
      <c r="I6" s="44"/>
      <c r="J6" s="167"/>
      <c r="K6" s="167"/>
      <c r="L6" s="167"/>
      <c r="M6" s="167"/>
      <c r="N6" s="167"/>
      <c r="O6" s="167"/>
      <c r="P6" s="167"/>
      <c r="Q6" s="167"/>
    </row>
    <row r="7" spans="1:17" s="169" customFormat="1">
      <c r="A7" s="167"/>
      <c r="B7" s="168"/>
      <c r="C7" s="43"/>
      <c r="D7" s="44" t="s">
        <v>348</v>
      </c>
      <c r="E7" s="43">
        <v>8</v>
      </c>
      <c r="F7" s="44"/>
      <c r="G7" s="50"/>
      <c r="H7" s="167"/>
      <c r="I7" s="167"/>
      <c r="J7" s="167"/>
      <c r="K7" s="167"/>
      <c r="L7" s="167"/>
      <c r="M7" s="167"/>
      <c r="N7" s="167"/>
      <c r="O7" s="167"/>
      <c r="P7" s="167"/>
      <c r="Q7" s="167"/>
    </row>
    <row r="8" spans="1:17" s="169" customFormat="1" ht="17.649999999999999" customHeight="1">
      <c r="A8" s="167"/>
      <c r="B8" s="168"/>
      <c r="C8" s="43"/>
      <c r="D8" s="44" t="s">
        <v>349</v>
      </c>
      <c r="E8" s="43">
        <v>0.75</v>
      </c>
      <c r="F8" s="44"/>
      <c r="G8" s="50"/>
      <c r="H8" s="167"/>
      <c r="I8" s="167"/>
      <c r="J8" s="167"/>
      <c r="K8" s="167"/>
      <c r="L8" s="167"/>
      <c r="M8" s="167"/>
      <c r="N8" s="167"/>
      <c r="O8" s="167"/>
      <c r="P8" s="167"/>
      <c r="Q8" s="167"/>
    </row>
    <row r="9" spans="1:17" s="169" customFormat="1" ht="17.649999999999999" customHeight="1">
      <c r="A9" s="167"/>
      <c r="B9" s="168"/>
      <c r="C9" s="43"/>
      <c r="D9" s="44" t="s">
        <v>350</v>
      </c>
      <c r="E9" s="43">
        <v>7.5</v>
      </c>
      <c r="F9" s="44"/>
      <c r="G9" s="50"/>
      <c r="H9" s="167"/>
      <c r="I9" s="167"/>
      <c r="J9" s="167"/>
      <c r="K9" s="167"/>
      <c r="L9" s="167"/>
      <c r="M9" s="167"/>
      <c r="N9" s="167"/>
      <c r="O9" s="167"/>
      <c r="P9" s="167"/>
      <c r="Q9" s="167"/>
    </row>
    <row r="10" spans="1:17" s="169" customFormat="1" ht="17.649999999999999" customHeight="1">
      <c r="A10" s="167"/>
      <c r="B10" s="168"/>
      <c r="C10" s="43"/>
      <c r="D10" s="44" t="s">
        <v>351</v>
      </c>
      <c r="E10" s="43">
        <v>8</v>
      </c>
      <c r="F10" s="44"/>
      <c r="G10" s="50"/>
      <c r="H10" s="167"/>
      <c r="I10" s="167"/>
      <c r="J10" s="167"/>
      <c r="K10" s="167"/>
      <c r="L10" s="167"/>
      <c r="M10" s="167"/>
      <c r="N10" s="167"/>
      <c r="O10" s="167"/>
      <c r="P10" s="167"/>
      <c r="Q10" s="167"/>
    </row>
    <row r="11" spans="1:17" s="169" customFormat="1" ht="17.649999999999999" customHeight="1">
      <c r="A11" s="167"/>
      <c r="B11" s="168"/>
      <c r="C11" s="43"/>
      <c r="D11" s="44" t="s">
        <v>352</v>
      </c>
      <c r="E11" s="199">
        <v>6.5</v>
      </c>
      <c r="F11" s="44"/>
      <c r="G11" s="50"/>
      <c r="H11" s="167"/>
      <c r="I11" s="167"/>
      <c r="J11" s="167"/>
      <c r="K11" s="167"/>
      <c r="L11" s="167"/>
      <c r="M11" s="167"/>
      <c r="N11" s="167"/>
      <c r="O11" s="167"/>
      <c r="P11" s="167"/>
      <c r="Q11" s="167"/>
    </row>
    <row r="12" spans="1:17" s="169" customFormat="1" ht="17.649999999999999" customHeight="1">
      <c r="A12" s="167"/>
      <c r="B12" s="168"/>
      <c r="C12" s="43"/>
      <c r="D12" s="44" t="s">
        <v>353</v>
      </c>
      <c r="E12" s="43">
        <v>18</v>
      </c>
      <c r="F12" s="44"/>
      <c r="G12" s="50"/>
      <c r="H12" s="167"/>
      <c r="I12" s="167"/>
      <c r="J12" s="167"/>
      <c r="K12" s="167"/>
      <c r="L12" s="167"/>
      <c r="M12" s="167"/>
      <c r="N12" s="167"/>
      <c r="O12" s="167"/>
      <c r="P12" s="167"/>
      <c r="Q12" s="167"/>
    </row>
    <row r="13" spans="1:17" s="169" customFormat="1" ht="17.649999999999999" customHeight="1">
      <c r="A13" s="167"/>
      <c r="B13" s="168"/>
      <c r="C13" s="43"/>
      <c r="D13" s="44" t="s">
        <v>354</v>
      </c>
      <c r="E13" s="43">
        <v>5</v>
      </c>
      <c r="F13" s="44"/>
      <c r="G13" s="50"/>
      <c r="H13" s="167"/>
      <c r="I13" s="167"/>
      <c r="J13" s="167"/>
      <c r="K13" s="167"/>
      <c r="L13" s="167"/>
      <c r="M13" s="167"/>
      <c r="N13" s="167"/>
      <c r="O13" s="167"/>
      <c r="P13" s="167"/>
      <c r="Q13" s="167"/>
    </row>
    <row r="14" spans="1:17" s="169" customFormat="1">
      <c r="A14" s="167"/>
      <c r="B14" s="167"/>
      <c r="C14" s="181"/>
      <c r="D14" s="44" t="s">
        <v>355</v>
      </c>
      <c r="E14" s="199">
        <v>3</v>
      </c>
      <c r="F14" s="44"/>
      <c r="G14" s="167"/>
      <c r="H14" s="167"/>
      <c r="I14" s="167"/>
      <c r="J14" s="167"/>
      <c r="K14" s="167"/>
      <c r="L14" s="167"/>
      <c r="M14" s="167"/>
      <c r="N14" s="167"/>
      <c r="O14" s="167"/>
      <c r="P14" s="167"/>
      <c r="Q14" s="167"/>
    </row>
    <row r="15" spans="1:17">
      <c r="A15" s="25"/>
      <c r="B15" s="25"/>
      <c r="C15" s="25"/>
      <c r="D15"/>
      <c r="E15" s="15">
        <f>SUM(E4:E14)</f>
        <v>72.25</v>
      </c>
      <c r="F15"/>
      <c r="G15" s="25"/>
      <c r="H15" s="25"/>
      <c r="I15" s="25"/>
      <c r="J15" s="25"/>
      <c r="K15" s="25"/>
      <c r="L15" s="25"/>
      <c r="M15" s="25"/>
      <c r="N15" s="25"/>
      <c r="O15" s="25"/>
      <c r="P15" s="25"/>
      <c r="Q15" s="25"/>
    </row>
    <row r="16" spans="1:17">
      <c r="A16" s="25"/>
      <c r="B16" s="16"/>
      <c r="C16"/>
      <c r="D16" s="197"/>
      <c r="E16" s="152"/>
      <c r="F16"/>
      <c r="G16" s="17"/>
      <c r="H16" s="25"/>
      <c r="I16" s="25"/>
      <c r="J16" s="25"/>
      <c r="K16" s="25"/>
      <c r="L16" s="25"/>
      <c r="M16" s="25"/>
      <c r="N16" s="25"/>
      <c r="O16" s="25"/>
      <c r="P16" s="25"/>
      <c r="Q16" s="25"/>
    </row>
    <row r="17" spans="1:17" s="14" customFormat="1" ht="34.5">
      <c r="A17" s="12"/>
      <c r="B17" s="431" t="s">
        <v>356</v>
      </c>
      <c r="C17" s="431"/>
      <c r="D17" s="431"/>
      <c r="E17" s="431"/>
      <c r="F17" s="13"/>
      <c r="G17" s="13"/>
      <c r="H17" s="13"/>
      <c r="I17" s="13"/>
      <c r="J17" s="13"/>
      <c r="K17" s="13"/>
    </row>
    <row r="18" spans="1:17" s="1" customFormat="1">
      <c r="A18" s="23"/>
      <c r="B18" s="148" t="s">
        <v>4</v>
      </c>
      <c r="C18" s="149" t="s">
        <v>5</v>
      </c>
      <c r="D18" s="149" t="s">
        <v>6</v>
      </c>
      <c r="E18" s="149" t="s">
        <v>7</v>
      </c>
      <c r="F18" s="150" t="s">
        <v>8</v>
      </c>
      <c r="G18" s="151" t="s">
        <v>9</v>
      </c>
      <c r="H18" s="23"/>
      <c r="I18" s="23"/>
      <c r="J18" s="23"/>
      <c r="K18" s="23"/>
      <c r="L18" s="23"/>
      <c r="M18" s="23"/>
      <c r="N18" s="23"/>
      <c r="O18" s="23"/>
      <c r="P18" s="23"/>
      <c r="Q18" s="23"/>
    </row>
    <row r="19" spans="1:17" s="44" customFormat="1" ht="25.7" customHeight="1">
      <c r="B19" s="168"/>
      <c r="C19" s="43"/>
      <c r="D19" s="44" t="s">
        <v>357</v>
      </c>
      <c r="E19" s="43">
        <v>2</v>
      </c>
      <c r="G19" s="50"/>
    </row>
    <row r="20" spans="1:17" s="169" customFormat="1">
      <c r="A20" s="167"/>
      <c r="B20" s="168"/>
      <c r="C20" s="43"/>
      <c r="D20" s="179" t="s">
        <v>358</v>
      </c>
      <c r="E20" s="43">
        <v>5</v>
      </c>
      <c r="F20" s="44"/>
      <c r="G20" s="50"/>
      <c r="H20" s="167"/>
      <c r="I20" s="167"/>
      <c r="J20" s="167"/>
      <c r="K20" s="167"/>
      <c r="L20" s="167"/>
      <c r="M20" s="167"/>
      <c r="N20" s="167"/>
      <c r="O20" s="167"/>
      <c r="P20" s="167"/>
      <c r="Q20" s="167"/>
    </row>
    <row r="21" spans="1:17" s="169" customFormat="1">
      <c r="A21" s="167"/>
      <c r="B21" s="168"/>
      <c r="C21" s="43"/>
      <c r="D21" s="44" t="s">
        <v>359</v>
      </c>
      <c r="E21" s="43">
        <v>4.5</v>
      </c>
      <c r="F21" s="44"/>
      <c r="G21" s="50"/>
      <c r="H21" s="167"/>
      <c r="I21" s="167"/>
      <c r="J21" s="167"/>
      <c r="K21" s="167"/>
      <c r="L21" s="167"/>
      <c r="M21" s="167"/>
      <c r="N21" s="167"/>
      <c r="O21" s="167"/>
      <c r="P21" s="167"/>
      <c r="Q21" s="167"/>
    </row>
    <row r="22" spans="1:17">
      <c r="A22" s="25"/>
      <c r="B22" s="16"/>
      <c r="C22" s="10"/>
      <c r="D22"/>
      <c r="E22" s="10"/>
      <c r="F22"/>
      <c r="G22" s="17"/>
      <c r="H22" s="25"/>
      <c r="I22" s="25"/>
      <c r="J22" s="25"/>
      <c r="K22" s="25"/>
      <c r="L22" s="25"/>
      <c r="M22" s="25"/>
      <c r="N22" s="25"/>
      <c r="O22" s="25"/>
      <c r="P22" s="25"/>
      <c r="Q22" s="25"/>
    </row>
    <row r="23" spans="1:17">
      <c r="A23" s="25"/>
      <c r="B23" s="16"/>
      <c r="C23" s="10"/>
      <c r="D23"/>
      <c r="E23" s="10"/>
      <c r="F23"/>
      <c r="G23" s="17"/>
      <c r="H23" s="25"/>
      <c r="I23" s="25"/>
      <c r="J23" s="25"/>
      <c r="K23" s="25"/>
      <c r="L23" s="25"/>
      <c r="M23" s="25"/>
      <c r="N23" s="25"/>
      <c r="O23" s="25"/>
      <c r="P23" s="25"/>
      <c r="Q23" s="25"/>
    </row>
    <row r="24" spans="1:17">
      <c r="A24" s="25"/>
      <c r="B24"/>
      <c r="C24"/>
      <c r="D24"/>
      <c r="E24" s="18">
        <f>SUBTOTAL(109,Lista31115192327313539434751555963[Estimación])</f>
        <v>11.5</v>
      </c>
      <c r="F24">
        <f>SUBTOTAL(109,Lista31115192327313539434751555963[ESTADO])</f>
        <v>0</v>
      </c>
      <c r="G24"/>
      <c r="H24" s="25"/>
      <c r="I24" s="25"/>
      <c r="J24" s="25"/>
      <c r="K24" s="25"/>
      <c r="L24" s="25"/>
      <c r="M24" s="25"/>
      <c r="N24" s="25"/>
      <c r="O24" s="25"/>
      <c r="P24" s="25"/>
      <c r="Q24" s="25"/>
    </row>
    <row r="25" spans="1:17" ht="36.4">
      <c r="A25" s="25"/>
      <c r="B25" s="25"/>
      <c r="C25" s="25"/>
      <c r="D25" s="25"/>
      <c r="E25" s="25">
        <f>E6+E10+E20+E22</f>
        <v>20.5</v>
      </c>
      <c r="F25" t="s">
        <v>319</v>
      </c>
      <c r="G25" s="25"/>
      <c r="H25" s="25"/>
      <c r="I25" s="25"/>
      <c r="J25" s="25"/>
      <c r="K25" s="25"/>
      <c r="L25" s="25"/>
      <c r="M25" s="25"/>
      <c r="N25" s="25"/>
      <c r="O25" s="25"/>
      <c r="P25" s="25"/>
      <c r="Q25" s="25"/>
    </row>
    <row r="26" spans="1:17" s="14" customFormat="1" ht="34.5">
      <c r="A26" s="12"/>
      <c r="B26" s="431" t="s">
        <v>360</v>
      </c>
      <c r="C26" s="431"/>
      <c r="D26" s="431"/>
      <c r="E26" s="431"/>
      <c r="F26" s="13"/>
      <c r="G26" s="13"/>
      <c r="H26" s="13"/>
      <c r="I26" s="13"/>
      <c r="J26" s="13"/>
      <c r="K26" s="13"/>
    </row>
    <row r="27" spans="1:17" s="1" customFormat="1">
      <c r="A27" s="23"/>
      <c r="B27" s="148" t="s">
        <v>4</v>
      </c>
      <c r="C27" s="149" t="s">
        <v>5</v>
      </c>
      <c r="D27" s="149" t="s">
        <v>6</v>
      </c>
      <c r="E27" s="149" t="s">
        <v>7</v>
      </c>
      <c r="F27" s="150" t="s">
        <v>8</v>
      </c>
      <c r="G27" s="151" t="s">
        <v>9</v>
      </c>
      <c r="H27" s="23"/>
      <c r="I27" s="23"/>
      <c r="J27" s="23"/>
      <c r="K27" s="23"/>
      <c r="L27" s="23"/>
      <c r="M27" s="23"/>
      <c r="N27" s="23"/>
      <c r="O27" s="23"/>
      <c r="P27" s="23"/>
      <c r="Q27" s="23"/>
    </row>
    <row r="28" spans="1:17">
      <c r="A28" s="25"/>
      <c r="B28" s="16"/>
      <c r="C28" s="10"/>
      <c r="D28"/>
      <c r="E28" s="152"/>
      <c r="F28"/>
      <c r="G28" s="17"/>
      <c r="H28" s="25"/>
      <c r="I28" s="25"/>
      <c r="J28" s="25"/>
      <c r="K28" s="25"/>
      <c r="L28" s="25"/>
      <c r="M28" s="25"/>
      <c r="N28" s="25"/>
      <c r="O28" s="25"/>
      <c r="P28" s="25"/>
      <c r="Q28" s="25"/>
    </row>
    <row r="29" spans="1:17">
      <c r="A29" s="25"/>
      <c r="B29" s="16"/>
      <c r="C29"/>
      <c r="D29"/>
      <c r="E29" s="152"/>
      <c r="F29"/>
      <c r="G29" s="19"/>
      <c r="H29" s="25"/>
      <c r="I29" s="25"/>
      <c r="J29" s="25"/>
      <c r="K29" s="25"/>
      <c r="L29" s="25"/>
      <c r="M29" s="25"/>
      <c r="N29" s="25"/>
      <c r="O29" s="25"/>
      <c r="P29" s="25"/>
      <c r="Q29" s="25"/>
    </row>
    <row r="30" spans="1:17">
      <c r="A30" s="25"/>
      <c r="B30" s="16"/>
      <c r="C30" s="10"/>
      <c r="D30"/>
      <c r="E30" s="152"/>
      <c r="F30"/>
      <c r="G30" s="19"/>
      <c r="H30" s="25"/>
      <c r="I30" s="25"/>
      <c r="J30" s="25"/>
      <c r="K30" s="25"/>
      <c r="L30" s="25"/>
      <c r="M30" s="25"/>
      <c r="N30" s="25"/>
      <c r="O30" s="25"/>
      <c r="P30" s="25"/>
      <c r="Q30" s="25"/>
    </row>
    <row r="31" spans="1:17">
      <c r="A31" s="25"/>
      <c r="B31" s="16"/>
      <c r="C31" s="10"/>
      <c r="D31"/>
      <c r="E31" s="152"/>
      <c r="F31"/>
      <c r="G31" s="17"/>
      <c r="H31" s="25"/>
      <c r="I31" s="25"/>
      <c r="J31" s="25"/>
      <c r="K31" s="25"/>
      <c r="L31" s="25"/>
      <c r="M31" s="25"/>
      <c r="N31" s="25"/>
      <c r="O31" s="25"/>
      <c r="P31" s="25"/>
      <c r="Q31" s="25"/>
    </row>
    <row r="32" spans="1:17">
      <c r="A32" s="25"/>
      <c r="B32" s="16"/>
      <c r="C32" s="10"/>
      <c r="D32"/>
      <c r="E32" s="152"/>
      <c r="F32"/>
      <c r="G32" s="17"/>
      <c r="H32" s="25"/>
      <c r="I32" s="25"/>
      <c r="J32" s="25"/>
      <c r="K32" s="25"/>
      <c r="L32" s="25"/>
      <c r="M32" s="25"/>
      <c r="N32" s="25"/>
      <c r="O32" s="25"/>
      <c r="P32" s="25"/>
      <c r="Q32" s="25"/>
    </row>
    <row r="33" spans="1:17">
      <c r="A33" s="25"/>
      <c r="B33" s="16"/>
      <c r="C33" s="10"/>
      <c r="D33"/>
      <c r="E33" s="152"/>
      <c r="F33"/>
      <c r="G33" s="17"/>
      <c r="H33" s="25"/>
      <c r="I33" s="25"/>
      <c r="J33" s="25"/>
      <c r="K33" s="25"/>
      <c r="L33" s="25"/>
      <c r="M33" s="25"/>
      <c r="N33" s="25"/>
      <c r="O33" s="25"/>
      <c r="P33" s="25"/>
      <c r="Q33" s="25"/>
    </row>
    <row r="34" spans="1:17">
      <c r="A34" s="25"/>
      <c r="B34" s="16"/>
      <c r="C34" s="10"/>
      <c r="D34"/>
      <c r="E34" s="152"/>
      <c r="F34"/>
      <c r="G34" s="17"/>
      <c r="H34" s="25"/>
      <c r="I34" s="25"/>
      <c r="J34" s="25"/>
      <c r="K34" s="25"/>
      <c r="L34" s="25"/>
      <c r="M34" s="25"/>
      <c r="N34" s="25"/>
      <c r="O34" s="25"/>
      <c r="P34" s="25"/>
      <c r="Q34" s="25"/>
    </row>
    <row r="35" spans="1:17">
      <c r="A35" s="25"/>
      <c r="B35" s="16"/>
      <c r="C35" s="10"/>
      <c r="D35"/>
      <c r="E35" s="152"/>
      <c r="F35"/>
      <c r="G35" s="17"/>
      <c r="H35" s="25"/>
      <c r="I35" s="25"/>
      <c r="J35" s="25"/>
      <c r="K35" s="25"/>
      <c r="L35" s="25"/>
      <c r="M35" s="25"/>
      <c r="N35" s="25"/>
      <c r="O35" s="25"/>
      <c r="P35" s="25"/>
      <c r="Q35" s="25"/>
    </row>
    <row r="36" spans="1:17">
      <c r="A36" s="25"/>
      <c r="B36" s="16"/>
      <c r="C36" s="10"/>
      <c r="D36"/>
      <c r="E36" s="152"/>
      <c r="F36"/>
      <c r="G36" s="17"/>
      <c r="H36" s="25"/>
      <c r="I36" s="25"/>
      <c r="J36" s="25"/>
      <c r="K36" s="25"/>
      <c r="L36" s="25"/>
      <c r="M36" s="25"/>
      <c r="N36" s="25"/>
      <c r="O36" s="25"/>
      <c r="P36" s="25"/>
      <c r="Q36" s="25"/>
    </row>
    <row r="37" spans="1:17" customFormat="1">
      <c r="B37" s="16"/>
      <c r="C37" s="10"/>
      <c r="E37" s="152"/>
      <c r="G37" s="17"/>
    </row>
    <row r="38" spans="1:17">
      <c r="A38" s="25"/>
      <c r="B38" s="16"/>
      <c r="C38" s="10"/>
      <c r="D38"/>
      <c r="E38" s="152"/>
      <c r="F38"/>
      <c r="G38" s="17"/>
      <c r="H38" s="25"/>
      <c r="I38" s="25"/>
      <c r="J38" s="25"/>
      <c r="K38" s="25"/>
      <c r="L38" s="25"/>
      <c r="M38" s="25"/>
      <c r="N38" s="25"/>
      <c r="O38" s="25"/>
      <c r="P38" s="25"/>
      <c r="Q38" s="25"/>
    </row>
    <row r="39" spans="1:17">
      <c r="A39" s="25"/>
      <c r="B39" s="16"/>
      <c r="C39" s="10"/>
      <c r="D39"/>
      <c r="E39" s="152"/>
      <c r="F39"/>
      <c r="G39" s="17"/>
      <c r="H39" s="25"/>
      <c r="I39" s="25"/>
      <c r="J39" s="25"/>
      <c r="K39" s="25"/>
      <c r="L39" s="25"/>
      <c r="M39" s="25"/>
      <c r="N39" s="25"/>
      <c r="O39" s="25"/>
      <c r="P39" s="25"/>
      <c r="Q39" s="25"/>
    </row>
    <row r="40" spans="1:17">
      <c r="A40" s="25"/>
      <c r="B40" s="16"/>
      <c r="C40" s="10"/>
      <c r="D40"/>
      <c r="E40" s="152"/>
      <c r="F40"/>
      <c r="G40" s="17"/>
      <c r="H40" s="25"/>
      <c r="I40" s="25"/>
      <c r="J40" s="25"/>
      <c r="K40" s="25"/>
      <c r="L40" s="25"/>
      <c r="M40" s="25"/>
      <c r="N40" s="25"/>
      <c r="O40" s="25"/>
      <c r="P40" s="25"/>
      <c r="Q40" s="25"/>
    </row>
    <row r="41" spans="1:17">
      <c r="A41" s="25"/>
      <c r="B41" s="16"/>
      <c r="C41" s="25"/>
      <c r="D41" s="25"/>
      <c r="E41" s="152"/>
      <c r="F41"/>
      <c r="G41" s="17"/>
      <c r="H41" s="25"/>
      <c r="I41" s="25"/>
      <c r="J41" s="25"/>
      <c r="K41" s="25"/>
      <c r="L41" s="25"/>
      <c r="M41" s="25"/>
      <c r="N41" s="25"/>
      <c r="O41" s="25"/>
      <c r="P41" s="25"/>
      <c r="Q41" s="25"/>
    </row>
    <row r="42" spans="1:17">
      <c r="A42" s="25"/>
      <c r="B42" s="16"/>
      <c r="C42" s="25"/>
      <c r="D42" s="25"/>
      <c r="E42" s="152"/>
      <c r="F42"/>
      <c r="G42" s="17"/>
      <c r="H42" s="25"/>
      <c r="I42" s="25"/>
      <c r="J42" s="25"/>
      <c r="K42" s="25"/>
      <c r="L42" s="25"/>
      <c r="M42" s="25"/>
      <c r="N42" s="25"/>
      <c r="O42" s="25"/>
      <c r="P42" s="25"/>
      <c r="Q42" s="25"/>
    </row>
    <row r="43" spans="1:17">
      <c r="A43" s="25"/>
      <c r="B43" s="4"/>
      <c r="C43" s="26"/>
      <c r="D43" s="26"/>
      <c r="E43" s="184"/>
      <c r="F43" s="6"/>
      <c r="G43" s="11"/>
      <c r="H43" s="25"/>
      <c r="I43" s="25"/>
      <c r="J43" s="25"/>
      <c r="K43" s="25"/>
      <c r="L43" s="25"/>
      <c r="M43" s="25"/>
      <c r="N43" s="25"/>
      <c r="O43" s="25"/>
      <c r="P43" s="25"/>
      <c r="Q43" s="25"/>
    </row>
    <row r="44" spans="1:17">
      <c r="A44" s="25"/>
      <c r="B44"/>
      <c r="C44"/>
      <c r="D44"/>
      <c r="E44" s="18">
        <f>SUBTOTAL(109,Lista341216202428323640444852566064[Estimación])</f>
        <v>0</v>
      </c>
      <c r="F44" s="193">
        <f>E29+E32</f>
        <v>0</v>
      </c>
      <c r="G44"/>
      <c r="H44" s="25"/>
      <c r="I44" s="25"/>
      <c r="J44" s="25"/>
      <c r="K44" s="25"/>
      <c r="L44" s="25"/>
      <c r="M44" s="25"/>
      <c r="N44" s="25"/>
      <c r="O44" s="25"/>
      <c r="P44" s="25"/>
      <c r="Q44" s="25"/>
    </row>
    <row r="45" spans="1:17">
      <c r="A45" s="25"/>
      <c r="B45" s="25"/>
      <c r="C45" s="25"/>
      <c r="D45" s="25"/>
      <c r="E45" s="195">
        <f>E34+E37+E39</f>
        <v>0</v>
      </c>
      <c r="F45" s="25"/>
      <c r="G45" s="25"/>
      <c r="H45" s="25"/>
      <c r="I45" s="25"/>
      <c r="J45" s="25"/>
      <c r="K45" s="25"/>
      <c r="L45" s="25"/>
      <c r="M45" s="25"/>
      <c r="N45" s="25"/>
      <c r="O45" s="25"/>
      <c r="P45" s="25"/>
      <c r="Q45" s="25"/>
    </row>
    <row r="46" spans="1:17" s="14" customFormat="1" ht="34.5">
      <c r="A46" s="12"/>
      <c r="B46" s="431" t="s">
        <v>361</v>
      </c>
      <c r="C46" s="431"/>
      <c r="D46" s="431"/>
      <c r="E46" s="431"/>
      <c r="F46" s="13"/>
      <c r="G46" s="13"/>
      <c r="H46" s="13"/>
      <c r="I46" s="13"/>
      <c r="J46" s="13"/>
      <c r="K46" s="13"/>
    </row>
    <row r="47" spans="1:17" s="1" customFormat="1">
      <c r="A47" s="23"/>
      <c r="B47" s="148" t="s">
        <v>4</v>
      </c>
      <c r="C47" s="149" t="s">
        <v>5</v>
      </c>
      <c r="D47" s="149" t="s">
        <v>6</v>
      </c>
      <c r="E47" s="149" t="s">
        <v>7</v>
      </c>
      <c r="F47" s="150" t="s">
        <v>8</v>
      </c>
      <c r="G47" s="151" t="s">
        <v>9</v>
      </c>
      <c r="H47" s="23"/>
      <c r="I47" s="23"/>
      <c r="J47" s="23"/>
      <c r="K47" s="23"/>
      <c r="L47" s="23"/>
      <c r="M47" s="23"/>
      <c r="N47" s="23"/>
      <c r="O47" s="23"/>
      <c r="P47" s="23"/>
      <c r="Q47" s="23"/>
    </row>
    <row r="48" spans="1:17" ht="17.649999999999999" customHeight="1">
      <c r="A48" s="25"/>
      <c r="B48" s="16"/>
      <c r="C48" s="10"/>
      <c r="D48" t="s">
        <v>342</v>
      </c>
      <c r="E48" s="152">
        <v>5</v>
      </c>
      <c r="F48"/>
      <c r="G48" s="17"/>
      <c r="H48" s="25"/>
      <c r="I48" s="25"/>
      <c r="J48" s="25"/>
      <c r="K48" s="25"/>
      <c r="L48" s="25"/>
      <c r="M48" s="25"/>
      <c r="N48" s="25"/>
      <c r="O48" s="25"/>
      <c r="P48" s="25"/>
      <c r="Q48" s="25"/>
    </row>
    <row r="49" spans="1:17" ht="17.649999999999999" customHeight="1">
      <c r="A49" s="25"/>
      <c r="B49" s="16"/>
      <c r="C49" s="10"/>
      <c r="D49"/>
      <c r="E49" s="152"/>
      <c r="F49"/>
      <c r="G49" s="17"/>
      <c r="H49" s="25"/>
      <c r="I49" s="25"/>
      <c r="J49" s="25"/>
      <c r="K49" s="25"/>
      <c r="L49" s="25"/>
      <c r="M49" s="25"/>
      <c r="N49" s="25"/>
      <c r="O49" s="25"/>
      <c r="P49" s="25"/>
      <c r="Q49" s="25"/>
    </row>
    <row r="50" spans="1:17" customFormat="1" ht="17.649999999999999" customHeight="1">
      <c r="B50" s="16"/>
      <c r="E50" s="152"/>
      <c r="G50" s="17"/>
    </row>
    <row r="51" spans="1:17" customFormat="1" ht="17.649999999999999" customHeight="1">
      <c r="B51" s="16"/>
      <c r="E51" s="152"/>
      <c r="G51" s="17"/>
    </row>
    <row r="52" spans="1:17" customFormat="1" ht="17.649999999999999" customHeight="1">
      <c r="B52" s="16"/>
      <c r="E52" s="152"/>
      <c r="G52" s="38"/>
    </row>
    <row r="53" spans="1:17" customFormat="1" ht="17.649999999999999" customHeight="1">
      <c r="B53" s="16"/>
      <c r="C53" s="10"/>
      <c r="E53" s="152"/>
      <c r="G53" s="17"/>
    </row>
    <row r="54" spans="1:17" customFormat="1" ht="17.649999999999999" customHeight="1">
      <c r="B54" s="16"/>
      <c r="C54" s="10"/>
      <c r="E54" s="152"/>
      <c r="G54" s="17"/>
    </row>
    <row r="55" spans="1:17" customFormat="1" ht="17.649999999999999" customHeight="1">
      <c r="B55" s="16"/>
      <c r="C55" s="10"/>
      <c r="E55" s="152"/>
      <c r="G55" s="17"/>
    </row>
    <row r="56" spans="1:17" s="28" customFormat="1" ht="17.649999999999999" customHeight="1">
      <c r="B56" s="33"/>
      <c r="E56" s="185"/>
      <c r="G56" s="35"/>
    </row>
    <row r="57" spans="1:17" s="28" customFormat="1">
      <c r="B57" s="33"/>
      <c r="E57" s="185"/>
      <c r="G57" s="35"/>
    </row>
    <row r="58" spans="1:17" customFormat="1">
      <c r="B58" s="16"/>
      <c r="E58" s="152"/>
      <c r="G58" s="17"/>
    </row>
    <row r="59" spans="1:17" customFormat="1">
      <c r="B59" s="16"/>
      <c r="E59" s="152"/>
      <c r="G59" s="17"/>
    </row>
    <row r="60" spans="1:17" customFormat="1">
      <c r="B60" s="4"/>
      <c r="C60" s="6"/>
      <c r="D60" s="6"/>
      <c r="E60" s="184"/>
      <c r="F60" s="6"/>
      <c r="G60" s="11"/>
    </row>
    <row r="61" spans="1:17">
      <c r="A61" s="25"/>
      <c r="B61"/>
      <c r="C61"/>
      <c r="D61"/>
      <c r="E61" s="183">
        <f>SUBTOTAL(109,Lista3451317212529333741454953576165[Estimación])</f>
        <v>5</v>
      </c>
      <c r="F61"/>
      <c r="G61"/>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row r="69" spans="1:17">
      <c r="A69" s="25"/>
      <c r="B69" s="25"/>
      <c r="C69" s="25"/>
      <c r="D69" s="25"/>
      <c r="E69" s="25"/>
      <c r="F69" s="25"/>
      <c r="G69" s="25"/>
      <c r="H69" s="25"/>
      <c r="I69" s="25"/>
      <c r="J69" s="25"/>
      <c r="K69" s="25"/>
      <c r="L69" s="25"/>
      <c r="M69" s="25"/>
      <c r="N69" s="25"/>
      <c r="O69" s="25"/>
      <c r="P69" s="25"/>
      <c r="Q69" s="25"/>
    </row>
    <row r="70" spans="1:17">
      <c r="A70" s="25"/>
      <c r="B70" s="25"/>
      <c r="C70" s="25"/>
      <c r="D70" s="25"/>
      <c r="E70" s="25"/>
      <c r="F70" s="25"/>
      <c r="G70" s="25"/>
      <c r="H70" s="25"/>
      <c r="I70" s="25"/>
      <c r="J70" s="25"/>
      <c r="K70" s="25"/>
      <c r="L70" s="25"/>
      <c r="M70" s="25"/>
      <c r="N70" s="25"/>
      <c r="O70" s="25"/>
      <c r="P70" s="25"/>
      <c r="Q70" s="25"/>
    </row>
    <row r="71" spans="1:17">
      <c r="A71" s="25"/>
      <c r="B71" s="25"/>
      <c r="C71" s="25"/>
      <c r="D71" s="25"/>
      <c r="E71" s="25"/>
      <c r="F71" s="25"/>
      <c r="G71" s="25"/>
      <c r="H71" s="25"/>
      <c r="I71" s="25"/>
      <c r="J71" s="25"/>
      <c r="K71" s="25"/>
      <c r="L71" s="25"/>
      <c r="M71" s="25"/>
      <c r="N71" s="25"/>
      <c r="O71" s="25"/>
      <c r="P71" s="25"/>
      <c r="Q71" s="25"/>
    </row>
    <row r="72" spans="1:17">
      <c r="A72" s="25"/>
      <c r="B72" s="25"/>
      <c r="C72" s="25"/>
      <c r="D72" s="25"/>
      <c r="E72" s="25"/>
      <c r="F72" s="25"/>
      <c r="G72" s="25"/>
      <c r="H72" s="25"/>
      <c r="I72" s="25"/>
      <c r="J72" s="25"/>
      <c r="K72" s="25"/>
      <c r="L72" s="25"/>
      <c r="M72" s="25"/>
      <c r="N72" s="25"/>
      <c r="O72" s="25"/>
      <c r="P72" s="25"/>
      <c r="Q72" s="25"/>
    </row>
  </sheetData>
  <dataConsolidate/>
  <mergeCells count="9">
    <mergeCell ref="O1:Q1"/>
    <mergeCell ref="B2:E2"/>
    <mergeCell ref="B17:E17"/>
    <mergeCell ref="B26:E26"/>
    <mergeCell ref="B46:E46"/>
    <mergeCell ref="B1:E1"/>
    <mergeCell ref="F1:H1"/>
    <mergeCell ref="I1:K1"/>
    <mergeCell ref="L1:N1"/>
  </mergeCells>
  <conditionalFormatting sqref="C20">
    <cfRule type="expression" dxfId="20371" priority="867">
      <formula>(#REF!=0)*(#REF!&lt;&gt;"")*(LEN(#REF!)=0)*((#REF!="")+(#REF!="En curso"))</formula>
    </cfRule>
    <cfRule type="expression" dxfId="20370" priority="868">
      <formula>(#REF!&lt;0)*(LEN(#REF!)=0)*((#REF!="")+(#REF!="En curso"))</formula>
    </cfRule>
  </conditionalFormatting>
  <conditionalFormatting sqref="C20">
    <cfRule type="expression" dxfId="20369" priority="850">
      <formula>#REF!="Vencida"</formula>
    </cfRule>
    <cfRule type="expression" dxfId="20368" priority="851">
      <formula>#REF!="Cancelada"</formula>
    </cfRule>
    <cfRule type="expression" dxfId="20367" priority="852">
      <formula>#REF!="Pausada"</formula>
    </cfRule>
    <cfRule type="expression" dxfId="20366" priority="853">
      <formula>#REF!="Para hoy"</formula>
    </cfRule>
    <cfRule type="expression" dxfId="20365" priority="854">
      <formula>#REF!="En curso"</formula>
    </cfRule>
    <cfRule type="expression" dxfId="20364" priority="855">
      <formula>#REF!="Completada"</formula>
    </cfRule>
    <cfRule type="expression" dxfId="20363" priority="856">
      <formula>(#REF!=0)*(#REF!&lt;&gt;"")*(LEN(#REF!)=0)*((#REF!="")+(#REF!="En curso"))</formula>
    </cfRule>
    <cfRule type="expression" dxfId="20362" priority="857">
      <formula>(#REF!&lt;0)*(LEN(#REF!)=0)*((#REF!="")+(#REF!="En curso"))</formula>
    </cfRule>
  </conditionalFormatting>
  <conditionalFormatting sqref="C21 E21">
    <cfRule type="expression" dxfId="20361" priority="759">
      <formula>#REF!="Vencida"</formula>
    </cfRule>
    <cfRule type="expression" dxfId="20360" priority="760">
      <formula>#REF!="Cancelada"</formula>
    </cfRule>
    <cfRule type="expression" dxfId="20359" priority="761">
      <formula>#REF!="Pausada"</formula>
    </cfRule>
    <cfRule type="expression" dxfId="20358" priority="762">
      <formula>#REF!="Para hoy"</formula>
    </cfRule>
    <cfRule type="expression" dxfId="20357" priority="763">
      <formula>#REF!="En curso"</formula>
    </cfRule>
    <cfRule type="expression" dxfId="20356" priority="764">
      <formula>#REF!="Completada"</formula>
    </cfRule>
    <cfRule type="expression" dxfId="20355" priority="765">
      <formula>(#REF!=0)*(#REF!&lt;&gt;"")*(LEN(#REF!)=0)*((#REF!="")+(#REF!="En curso"))</formula>
    </cfRule>
    <cfRule type="expression" dxfId="20354" priority="766">
      <formula>(#REF!&lt;0)*(LEN(#REF!)=0)*((#REF!="")+(#REF!="En curso"))</formula>
    </cfRule>
  </conditionalFormatting>
  <conditionalFormatting sqref="C21">
    <cfRule type="expression" dxfId="20353" priority="741">
      <formula>#REF!="Vencida"</formula>
    </cfRule>
    <cfRule type="expression" dxfId="20352" priority="742">
      <formula>#REF!="Cancelada"</formula>
    </cfRule>
    <cfRule type="expression" dxfId="20351" priority="743">
      <formula>#REF!="Pausada"</formula>
    </cfRule>
    <cfRule type="expression" dxfId="20350" priority="744">
      <formula>#REF!="Para hoy"</formula>
    </cfRule>
    <cfRule type="expression" dxfId="20349" priority="745">
      <formula>#REF!="En curso"</formula>
    </cfRule>
    <cfRule type="expression" dxfId="20348" priority="746">
      <formula>#REF!="Completada"</formula>
    </cfRule>
    <cfRule type="expression" dxfId="20347" priority="747">
      <formula>(#REF!=0)*(#REF!&lt;&gt;"")*(LEN(#REF!)=0)*((#REF!="")+(#REF!="En curso"))</formula>
    </cfRule>
    <cfRule type="expression" dxfId="20346" priority="748">
      <formula>(#REF!&lt;0)*(LEN(#REF!)=0)*((#REF!="")+(#REF!="En curso"))</formula>
    </cfRule>
  </conditionalFormatting>
  <conditionalFormatting sqref="C22:C23 C51:C55 F19">
    <cfRule type="expression" dxfId="20345" priority="1057">
      <formula>$F19="Vencida"</formula>
    </cfRule>
    <cfRule type="expression" dxfId="20344" priority="1058">
      <formula>$F19="Cancelada"</formula>
    </cfRule>
    <cfRule type="expression" dxfId="20343" priority="1059">
      <formula>$F19="Pausada"</formula>
    </cfRule>
    <cfRule type="expression" dxfId="20342" priority="1060">
      <formula>$F19="Para hoy"</formula>
    </cfRule>
    <cfRule type="expression" dxfId="20341" priority="1061">
      <formula>$F19="En curso"</formula>
    </cfRule>
    <cfRule type="expression" dxfId="20340" priority="1062">
      <formula>$F19="Completada"</formula>
    </cfRule>
    <cfRule type="expression" dxfId="20339" priority="1063">
      <formula>(#REF!=0)*(#REF!&lt;&gt;"")*(LEN(#REF!)=0)*(($F19="")+($F19="En curso"))</formula>
    </cfRule>
    <cfRule type="expression" dxfId="20338" priority="1064">
      <formula>(#REF!&lt;0)*(LEN(#REF!)=0)*(($F19="")+($F19="En curso"))</formula>
    </cfRule>
  </conditionalFormatting>
  <conditionalFormatting sqref="C30">
    <cfRule type="expression" dxfId="20337" priority="531">
      <formula>$F27="Vencida"</formula>
    </cfRule>
    <cfRule type="expression" dxfId="20336" priority="532">
      <formula>$F27="Cancelada"</formula>
    </cfRule>
    <cfRule type="expression" dxfId="20335" priority="533">
      <formula>$F27="Pausada"</formula>
    </cfRule>
    <cfRule type="expression" dxfId="20334" priority="534">
      <formula>$F27="Para hoy"</formula>
    </cfRule>
    <cfRule type="expression" dxfId="20333" priority="535">
      <formula>$F27="En curso"</formula>
    </cfRule>
    <cfRule type="expression" dxfId="20332" priority="536">
      <formula>$F27="Completada"</formula>
    </cfRule>
    <cfRule type="expression" dxfId="20331" priority="537">
      <formula>(#REF!=0)*(#REF!&lt;&gt;"")*(LEN(#REF!)=0)*(($F27="")+($F27="En curso"))</formula>
    </cfRule>
    <cfRule type="expression" dxfId="20330" priority="538">
      <formula>(#REF!&lt;0)*(LEN(#REF!)=0)*(($F27="")+($F27="En curso"))</formula>
    </cfRule>
  </conditionalFormatting>
  <conditionalFormatting sqref="F20:F22 F4:F5">
    <cfRule type="expression" dxfId="20329" priority="877">
      <formula>$F4="Vencida"</formula>
    </cfRule>
    <cfRule type="expression" dxfId="20328" priority="878">
      <formula>$F4="Cancelada"</formula>
    </cfRule>
    <cfRule type="expression" dxfId="20327" priority="879">
      <formula>$F4="Pausada"</formula>
    </cfRule>
    <cfRule type="expression" dxfId="20326" priority="880">
      <formula>$F4="Para hoy"</formula>
    </cfRule>
    <cfRule type="expression" dxfId="20325" priority="881">
      <formula>$F4="En curso"</formula>
    </cfRule>
    <cfRule type="expression" dxfId="20324" priority="882">
      <formula>$F4="Completada"</formula>
    </cfRule>
  </conditionalFormatting>
  <conditionalFormatting sqref="C31">
    <cfRule type="expression" dxfId="20323" priority="835">
      <formula>$F28="Vencida"</formula>
    </cfRule>
    <cfRule type="expression" dxfId="20322" priority="836">
      <formula>$F28="Cancelada"</formula>
    </cfRule>
    <cfRule type="expression" dxfId="20321" priority="837">
      <formula>$F28="Pausada"</formula>
    </cfRule>
    <cfRule type="expression" dxfId="20320" priority="838">
      <formula>$F28="Para hoy"</formula>
    </cfRule>
    <cfRule type="expression" dxfId="20319" priority="839">
      <formula>$F28="En curso"</formula>
    </cfRule>
    <cfRule type="expression" dxfId="20318" priority="840">
      <formula>$F28="Completada"</formula>
    </cfRule>
    <cfRule type="expression" dxfId="20317" priority="841">
      <formula>(#REF!=0)*(#REF!&lt;&gt;"")*(LEN(#REF!)=0)*(($F28="")+($F28="En curso"))</formula>
    </cfRule>
    <cfRule type="expression" dxfId="20316" priority="842">
      <formula>(#REF!&lt;0)*(LEN(#REF!)=0)*(($F28="")+($F28="En curso"))</formula>
    </cfRule>
  </conditionalFormatting>
  <conditionalFormatting sqref="C32">
    <cfRule type="expression" dxfId="20315" priority="973">
      <formula>$F28="Vencida"</formula>
    </cfRule>
    <cfRule type="expression" dxfId="20314" priority="974">
      <formula>$F28="Cancelada"</formula>
    </cfRule>
    <cfRule type="expression" dxfId="20313" priority="975">
      <formula>$F28="Pausada"</formula>
    </cfRule>
    <cfRule type="expression" dxfId="20312" priority="976">
      <formula>$F28="Para hoy"</formula>
    </cfRule>
    <cfRule type="expression" dxfId="20311" priority="977">
      <formula>$F28="En curso"</formula>
    </cfRule>
    <cfRule type="expression" dxfId="20310" priority="978">
      <formula>$F28="Completada"</formula>
    </cfRule>
    <cfRule type="expression" dxfId="20309" priority="979">
      <formula>(#REF!=0)*(#REF!&lt;&gt;"")*(LEN(#REF!)=0)*(($F28="")+($F28="En curso"))</formula>
    </cfRule>
    <cfRule type="expression" dxfId="20308" priority="980">
      <formula>(#REF!&lt;0)*(LEN(#REF!)=0)*(($F28="")+($F28="En curso"))</formula>
    </cfRule>
  </conditionalFormatting>
  <conditionalFormatting sqref="C33">
    <cfRule type="expression" dxfId="20307" priority="793">
      <formula>$F33="Vencida"</formula>
    </cfRule>
    <cfRule type="expression" dxfId="20306" priority="794">
      <formula>$F33="Cancelada"</formula>
    </cfRule>
    <cfRule type="expression" dxfId="20305" priority="795">
      <formula>$F33="Pausada"</formula>
    </cfRule>
    <cfRule type="expression" dxfId="20304" priority="796">
      <formula>$F33="Para hoy"</formula>
    </cfRule>
    <cfRule type="expression" dxfId="20303" priority="797">
      <formula>$F33="En curso"</formula>
    </cfRule>
    <cfRule type="expression" dxfId="20302" priority="798">
      <formula>$F33="Completada"</formula>
    </cfRule>
    <cfRule type="expression" dxfId="20301" priority="799">
      <formula>(#REF!=0)*(#REF!&lt;&gt;"")*(LEN(#REF!)=0)*(($F33="")+($F33="En curso"))</formula>
    </cfRule>
    <cfRule type="expression" dxfId="20300" priority="800">
      <formula>(#REF!&lt;0)*(LEN(#REF!)=0)*(($F33="")+($F33="En curso"))</formula>
    </cfRule>
  </conditionalFormatting>
  <conditionalFormatting sqref="C34:C35">
    <cfRule type="expression" dxfId="20299" priority="915">
      <formula>$F31="Vencida"</formula>
    </cfRule>
    <cfRule type="expression" dxfId="20298" priority="916">
      <formula>$F31="Cancelada"</formula>
    </cfRule>
    <cfRule type="expression" dxfId="20297" priority="917">
      <formula>$F31="Pausada"</formula>
    </cfRule>
    <cfRule type="expression" dxfId="20296" priority="918">
      <formula>$F31="Para hoy"</formula>
    </cfRule>
    <cfRule type="expression" dxfId="20295" priority="919">
      <formula>$F31="En curso"</formula>
    </cfRule>
    <cfRule type="expression" dxfId="20294" priority="920">
      <formula>$F31="Completada"</formula>
    </cfRule>
    <cfRule type="expression" dxfId="20293" priority="921">
      <formula>(#REF!=0)*(#REF!&lt;&gt;"")*(LEN(#REF!)=0)*(($F31="")+($F31="En curso"))</formula>
    </cfRule>
    <cfRule type="expression" dxfId="20292" priority="922">
      <formula>(#REF!&lt;0)*(LEN(#REF!)=0)*(($F31="")+($F31="En curso"))</formula>
    </cfRule>
  </conditionalFormatting>
  <conditionalFormatting sqref="C36">
    <cfRule type="expression" dxfId="20291" priority="1249">
      <formula>$F32="Vencida"</formula>
    </cfRule>
    <cfRule type="expression" dxfId="20290" priority="1250">
      <formula>$F32="Cancelada"</formula>
    </cfRule>
    <cfRule type="expression" dxfId="20289" priority="1251">
      <formula>$F32="Pausada"</formula>
    </cfRule>
    <cfRule type="expression" dxfId="20288" priority="1252">
      <formula>$F32="Para hoy"</formula>
    </cfRule>
    <cfRule type="expression" dxfId="20287" priority="1253">
      <formula>$F32="En curso"</formula>
    </cfRule>
    <cfRule type="expression" dxfId="20286" priority="1254">
      <formula>$F32="Completada"</formula>
    </cfRule>
    <cfRule type="expression" dxfId="20285" priority="1255">
      <formula>(#REF!=0)*(#REF!&lt;&gt;"")*(LEN(#REF!)=0)*(($F32="")+($F32="En curso"))</formula>
    </cfRule>
    <cfRule type="expression" dxfId="20284" priority="1256">
      <formula>(#REF!&lt;0)*(LEN(#REF!)=0)*(($F32="")+($F32="En curso"))</formula>
    </cfRule>
  </conditionalFormatting>
  <conditionalFormatting sqref="C37">
    <cfRule type="expression" dxfId="20283" priority="1225">
      <formula>$F32="Vencida"</formula>
    </cfRule>
    <cfRule type="expression" dxfId="20282" priority="1226">
      <formula>$F32="Cancelada"</formula>
    </cfRule>
    <cfRule type="expression" dxfId="20281" priority="1227">
      <formula>$F32="Pausada"</formula>
    </cfRule>
    <cfRule type="expression" dxfId="20280" priority="1228">
      <formula>$F32="Para hoy"</formula>
    </cfRule>
    <cfRule type="expression" dxfId="20279" priority="1229">
      <formula>$F32="En curso"</formula>
    </cfRule>
    <cfRule type="expression" dxfId="20278" priority="1230">
      <formula>$F32="Completada"</formula>
    </cfRule>
    <cfRule type="expression" dxfId="20277" priority="1231">
      <formula>(#REF!=0)*(#REF!&lt;&gt;"")*(LEN(#REF!)=0)*(($F32="")+($F32="En curso"))</formula>
    </cfRule>
    <cfRule type="expression" dxfId="20276" priority="1232">
      <formula>(#REF!&lt;0)*(LEN(#REF!)=0)*(($F32="")+($F32="En curso"))</formula>
    </cfRule>
  </conditionalFormatting>
  <conditionalFormatting sqref="C38">
    <cfRule type="expression" dxfId="20275" priority="1201">
      <formula>$F32="Vencida"</formula>
    </cfRule>
    <cfRule type="expression" dxfId="20274" priority="1202">
      <formula>$F32="Cancelada"</formula>
    </cfRule>
    <cfRule type="expression" dxfId="20273" priority="1203">
      <formula>$F32="Pausada"</formula>
    </cfRule>
    <cfRule type="expression" dxfId="20272" priority="1204">
      <formula>$F32="Para hoy"</formula>
    </cfRule>
    <cfRule type="expression" dxfId="20271" priority="1205">
      <formula>$F32="En curso"</formula>
    </cfRule>
    <cfRule type="expression" dxfId="20270" priority="1206">
      <formula>$F32="Completada"</formula>
    </cfRule>
    <cfRule type="expression" dxfId="20269" priority="1207">
      <formula>(#REF!=0)*(#REF!&lt;&gt;"")*(LEN(#REF!)=0)*(($F32="")+($F32="En curso"))</formula>
    </cfRule>
    <cfRule type="expression" dxfId="20268" priority="1208">
      <formula>(#REF!&lt;0)*(LEN(#REF!)=0)*(($F32="")+($F32="En curso"))</formula>
    </cfRule>
  </conditionalFormatting>
  <conditionalFormatting sqref="C39">
    <cfRule type="expression" dxfId="20267" priority="1161">
      <formula>$F32="Vencida"</formula>
    </cfRule>
    <cfRule type="expression" dxfId="20266" priority="1162">
      <formula>$F32="Cancelada"</formula>
    </cfRule>
    <cfRule type="expression" dxfId="20265" priority="1163">
      <formula>$F32="Pausada"</formula>
    </cfRule>
    <cfRule type="expression" dxfId="20264" priority="1164">
      <formula>$F32="Para hoy"</formula>
    </cfRule>
    <cfRule type="expression" dxfId="20263" priority="1165">
      <formula>$F32="En curso"</formula>
    </cfRule>
    <cfRule type="expression" dxfId="20262" priority="1166">
      <formula>$F32="Completada"</formula>
    </cfRule>
    <cfRule type="expression" dxfId="20261" priority="1167">
      <formula>(#REF!=0)*(#REF!&lt;&gt;"")*(LEN(#REF!)=0)*(($F32="")+($F32="En curso"))</formula>
    </cfRule>
    <cfRule type="expression" dxfId="20260" priority="1168">
      <formula>(#REF!&lt;0)*(LEN(#REF!)=0)*(($F32="")+($F32="En curso"))</formula>
    </cfRule>
  </conditionalFormatting>
  <conditionalFormatting sqref="C40">
    <cfRule type="expression" dxfId="20259" priority="733">
      <formula>$F40="Vencida"</formula>
    </cfRule>
    <cfRule type="expression" dxfId="20258" priority="734">
      <formula>$F40="Cancelada"</formula>
    </cfRule>
    <cfRule type="expression" dxfId="20257" priority="735">
      <formula>$F40="Pausada"</formula>
    </cfRule>
    <cfRule type="expression" dxfId="20256" priority="736">
      <formula>$F40="Para hoy"</formula>
    </cfRule>
    <cfRule type="expression" dxfId="20255" priority="737">
      <formula>$F40="En curso"</formula>
    </cfRule>
    <cfRule type="expression" dxfId="20254" priority="738">
      <formula>$F40="Completada"</formula>
    </cfRule>
    <cfRule type="expression" dxfId="20253" priority="739">
      <formula>(#REF!=0)*(#REF!&lt;&gt;"")*(LEN(#REF!)=0)*(($F40="")+($F40="En curso"))</formula>
    </cfRule>
    <cfRule type="expression" dxfId="20252" priority="740">
      <formula>(#REF!&lt;0)*(LEN(#REF!)=0)*(($F40="")+($F40="En curso"))</formula>
    </cfRule>
  </conditionalFormatting>
  <conditionalFormatting sqref="C48 C8:C9">
    <cfRule type="expression" dxfId="20251" priority="637">
      <formula>$F1="Vencida"</formula>
    </cfRule>
    <cfRule type="expression" dxfId="20250" priority="638">
      <formula>$F1="Cancelada"</formula>
    </cfRule>
    <cfRule type="expression" dxfId="20249" priority="639">
      <formula>$F1="Pausada"</formula>
    </cfRule>
    <cfRule type="expression" dxfId="20248" priority="640">
      <formula>$F1="Para hoy"</formula>
    </cfRule>
    <cfRule type="expression" dxfId="20247" priority="641">
      <formula>$F1="En curso"</formula>
    </cfRule>
    <cfRule type="expression" dxfId="20246" priority="642">
      <formula>$F1="Completada"</formula>
    </cfRule>
    <cfRule type="expression" dxfId="20245" priority="643">
      <formula>(#REF!=0)*(#REF!&lt;&gt;"")*(LEN(#REF!)=0)*(($F1="")+($F1="En curso"))</formula>
    </cfRule>
    <cfRule type="expression" dxfId="20244" priority="644">
      <formula>(#REF!&lt;0)*(LEN(#REF!)=0)*(($F1="")+($F1="En curso"))</formula>
    </cfRule>
  </conditionalFormatting>
  <conditionalFormatting sqref="C49">
    <cfRule type="expression" dxfId="20243" priority="693">
      <formula>$F49="Vencida"</formula>
    </cfRule>
    <cfRule type="expression" dxfId="20242" priority="694">
      <formula>$F49="Cancelada"</formula>
    </cfRule>
    <cfRule type="expression" dxfId="20241" priority="695">
      <formula>$F49="Pausada"</formula>
    </cfRule>
    <cfRule type="expression" dxfId="20240" priority="696">
      <formula>$F49="Para hoy"</formula>
    </cfRule>
    <cfRule type="expression" dxfId="20239" priority="697">
      <formula>$F49="En curso"</formula>
    </cfRule>
    <cfRule type="expression" dxfId="20238" priority="698">
      <formula>$F49="Completada"</formula>
    </cfRule>
    <cfRule type="expression" dxfId="20237" priority="699">
      <formula>(#REF!=0)*(#REF!&lt;&gt;"")*(LEN(#REF!)=0)*(($F49="")+($F49="En curso"))</formula>
    </cfRule>
    <cfRule type="expression" dxfId="20236" priority="700">
      <formula>(#REF!&lt;0)*(LEN(#REF!)=0)*(($F49="")+($F49="En curso"))</formula>
    </cfRule>
  </conditionalFormatting>
  <conditionalFormatting sqref="D15">
    <cfRule type="expression" dxfId="20235" priority="483">
      <formula>#REF!="Vencida"</formula>
    </cfRule>
    <cfRule type="expression" dxfId="20234" priority="484">
      <formula>#REF!="Cancelada"</formula>
    </cfRule>
    <cfRule type="expression" dxfId="20233" priority="485">
      <formula>#REF!="Pausada"</formula>
    </cfRule>
    <cfRule type="expression" dxfId="20232" priority="486">
      <formula>#REF!="Para hoy"</formula>
    </cfRule>
    <cfRule type="expression" dxfId="20231" priority="487">
      <formula>#REF!="En curso"</formula>
    </cfRule>
    <cfRule type="expression" dxfId="20230" priority="488">
      <formula>#REF!="Completada"</formula>
    </cfRule>
    <cfRule type="expression" dxfId="20229" priority="489">
      <formula>(#REF!=0)*(#REF!&lt;&gt;"")*(LEN(#REF!)=0)*((#REF!="")+(#REF!="En curso"))</formula>
    </cfRule>
    <cfRule type="expression" dxfId="20228" priority="490">
      <formula>(#REF!&lt;0)*(LEN(#REF!)=0)*((#REF!="")+(#REF!="En curso"))</formula>
    </cfRule>
  </conditionalFormatting>
  <conditionalFormatting sqref="D19">
    <cfRule type="expression" dxfId="20227" priority="491">
      <formula>$F33="Vencida"</formula>
    </cfRule>
    <cfRule type="expression" dxfId="20226" priority="492">
      <formula>$F33="Cancelada"</formula>
    </cfRule>
    <cfRule type="expression" dxfId="20225" priority="493">
      <formula>$F33="Pausada"</formula>
    </cfRule>
    <cfRule type="expression" dxfId="20224" priority="494">
      <formula>$F33="Para hoy"</formula>
    </cfRule>
    <cfRule type="expression" dxfId="20223" priority="495">
      <formula>$F33="En curso"</formula>
    </cfRule>
    <cfRule type="expression" dxfId="20222" priority="496">
      <formula>$F33="Completada"</formula>
    </cfRule>
    <cfRule type="expression" dxfId="20221" priority="497">
      <formula>(#REF!=0)*(#REF!&lt;&gt;"")*(LEN(#REF!)=0)*(($F33="")+($F33="En curso"))</formula>
    </cfRule>
    <cfRule type="expression" dxfId="20220" priority="498">
      <formula>(#REF!&lt;0)*(LEN(#REF!)=0)*(($F33="")+($F33="En curso"))</formula>
    </cfRule>
    <cfRule type="expression" dxfId="20219" priority="499">
      <formula>$F33="Vencida"</formula>
    </cfRule>
    <cfRule type="expression" dxfId="20218" priority="500">
      <formula>$F33="Cancelada"</formula>
    </cfRule>
    <cfRule type="expression" dxfId="20217" priority="501">
      <formula>$F33="Pausada"</formula>
    </cfRule>
    <cfRule type="expression" dxfId="20216" priority="502">
      <formula>$F33="Para hoy"</formula>
    </cfRule>
    <cfRule type="expression" dxfId="20215" priority="503">
      <formula>$F33="En curso"</formula>
    </cfRule>
    <cfRule type="expression" dxfId="20214" priority="504">
      <formula>$F33="Completada"</formula>
    </cfRule>
    <cfRule type="expression" dxfId="20213" priority="505">
      <formula>(#REF!=0)*(#REF!&lt;&gt;"")*(LEN(#REF!)=0)*(($F33="")+($F33="En curso"))</formula>
    </cfRule>
    <cfRule type="expression" dxfId="20212" priority="506">
      <formula>(#REF!&lt;0)*(LEN(#REF!)=0)*(($F33="")+($F33="En curso"))</formula>
    </cfRule>
  </conditionalFormatting>
  <conditionalFormatting sqref="D34:D38">
    <cfRule type="expression" dxfId="20211" priority="929">
      <formula>(#REF!=0)*(#REF!&lt;&gt;"")*(LEN(#REF!)=0)*(($F60="")+($F60="En curso"))</formula>
    </cfRule>
    <cfRule type="expression" dxfId="20210" priority="930">
      <formula>(#REF!&lt;0)*(LEN(#REF!)=0)*(($F60="")+($F60="En curso"))</formula>
    </cfRule>
  </conditionalFormatting>
  <conditionalFormatting sqref="D21 D34:D39">
    <cfRule type="expression" dxfId="20209" priority="923">
      <formula>$F47="Vencida"</formula>
    </cfRule>
    <cfRule type="expression" dxfId="20208" priority="924">
      <formula>$F47="Cancelada"</formula>
    </cfRule>
    <cfRule type="expression" dxfId="20207" priority="925">
      <formula>$F47="Pausada"</formula>
    </cfRule>
    <cfRule type="expression" dxfId="20206" priority="926">
      <formula>$F47="Para hoy"</formula>
    </cfRule>
    <cfRule type="expression" dxfId="20205" priority="927">
      <formula>$F47="En curso"</formula>
    </cfRule>
    <cfRule type="expression" dxfId="20204" priority="928">
      <formula>$F47="Completada"</formula>
    </cfRule>
  </conditionalFormatting>
  <conditionalFormatting sqref="D20">
    <cfRule type="expression" dxfId="20203" priority="859">
      <formula>$F50="Vencida"</formula>
    </cfRule>
    <cfRule type="expression" dxfId="20202" priority="860">
      <formula>$F50="Cancelada"</formula>
    </cfRule>
    <cfRule type="expression" dxfId="20201" priority="861">
      <formula>$F50="Pausada"</formula>
    </cfRule>
    <cfRule type="expression" dxfId="20200" priority="862">
      <formula>$F50="Para hoy"</formula>
    </cfRule>
    <cfRule type="expression" dxfId="20199" priority="863">
      <formula>$F50="En curso"</formula>
    </cfRule>
    <cfRule type="expression" dxfId="20198" priority="864">
      <formula>$F50="Completada"</formula>
    </cfRule>
  </conditionalFormatting>
  <conditionalFormatting sqref="D20">
    <cfRule type="expression" dxfId="20197" priority="858">
      <formula>(#REF!=0)*(#REF!&lt;&gt;"")*(LEN(#REF!)=0)*(($F45="")+($F45="En curso"))</formula>
    </cfRule>
    <cfRule type="expression" dxfId="20196" priority="865">
      <formula>(#REF!=0)*(#REF!&lt;&gt;"")*(LEN(#REF!)=0)*(($F50="")+($F50="En curso"))</formula>
    </cfRule>
    <cfRule type="expression" dxfId="20195" priority="866">
      <formula>(#REF!&lt;0)*(LEN(#REF!)=0)*(($F50="")+($F50="En curso"))</formula>
    </cfRule>
  </conditionalFormatting>
  <conditionalFormatting sqref="D20">
    <cfRule type="expression" dxfId="20194" priority="843">
      <formula>$F45="Vencida"</formula>
    </cfRule>
    <cfRule type="expression" dxfId="20193" priority="844">
      <formula>$F45="Cancelada"</formula>
    </cfRule>
    <cfRule type="expression" dxfId="20192" priority="845">
      <formula>$F45="Pausada"</formula>
    </cfRule>
    <cfRule type="expression" dxfId="20191" priority="846">
      <formula>$F45="Para hoy"</formula>
    </cfRule>
    <cfRule type="expression" dxfId="20190" priority="847">
      <formula>$F45="En curso"</formula>
    </cfRule>
    <cfRule type="expression" dxfId="20189" priority="848">
      <formula>$F45="Completada"</formula>
    </cfRule>
    <cfRule type="expression" dxfId="20188" priority="849">
      <formula>(#REF!&lt;0)*(LEN(#REF!)=0)*(($F45="")+($F45="En curso"))</formula>
    </cfRule>
  </conditionalFormatting>
  <conditionalFormatting sqref="D21">
    <cfRule type="expression" dxfId="20187" priority="749">
      <formula>(#REF!=0)*(#REF!&lt;&gt;"")*(LEN(#REF!)=0)*(($F47="")+($F47="En curso"))</formula>
    </cfRule>
    <cfRule type="expression" dxfId="20186" priority="750">
      <formula>(#REF!&lt;0)*(LEN(#REF!)=0)*(($F47="")+($F47="En curso"))</formula>
    </cfRule>
    <cfRule type="expression" dxfId="20185" priority="751">
      <formula>$F52="Vencida"</formula>
    </cfRule>
    <cfRule type="expression" dxfId="20184" priority="752">
      <formula>$F52="Cancelada"</formula>
    </cfRule>
    <cfRule type="expression" dxfId="20183" priority="753">
      <formula>$F52="Pausada"</formula>
    </cfRule>
    <cfRule type="expression" dxfId="20182" priority="754">
      <formula>$F52="Para hoy"</formula>
    </cfRule>
    <cfRule type="expression" dxfId="20181" priority="755">
      <formula>$F52="En curso"</formula>
    </cfRule>
    <cfRule type="expression" dxfId="20180" priority="756">
      <formula>$F52="Completada"</formula>
    </cfRule>
    <cfRule type="expression" dxfId="20179" priority="757">
      <formula>(#REF!=0)*(#REF!&lt;&gt;"")*(LEN(#REF!)=0)*(($F52="")+($F52="En curso"))</formula>
    </cfRule>
    <cfRule type="expression" dxfId="20178" priority="758">
      <formula>(#REF!&lt;0)*(LEN(#REF!)=0)*(($F52="")+($F52="En curso"))</formula>
    </cfRule>
  </conditionalFormatting>
  <conditionalFormatting sqref="D22">
    <cfRule type="expression" dxfId="20177" priority="1113">
      <formula>$F47="Vencida"</formula>
    </cfRule>
    <cfRule type="expression" dxfId="20176" priority="1114">
      <formula>$F47="Cancelada"</formula>
    </cfRule>
    <cfRule type="expression" dxfId="20175" priority="1115">
      <formula>$F47="Pausada"</formula>
    </cfRule>
    <cfRule type="expression" dxfId="20174" priority="1116">
      <formula>$F47="Para hoy"</formula>
    </cfRule>
    <cfRule type="expression" dxfId="20173" priority="1117">
      <formula>$F47="En curso"</formula>
    </cfRule>
    <cfRule type="expression" dxfId="20172" priority="1118">
      <formula>$F47="Completada"</formula>
    </cfRule>
    <cfRule type="expression" dxfId="20171" priority="1119">
      <formula>(#REF!=0)*(#REF!&lt;&gt;"")*(LEN(#REF!)=0)*(($F47="")+($F47="En curso"))</formula>
    </cfRule>
    <cfRule type="expression" dxfId="20170" priority="1120">
      <formula>(#REF!&lt;0)*(LEN(#REF!)=0)*(($F47="")+($F47="En curso"))</formula>
    </cfRule>
  </conditionalFormatting>
  <conditionalFormatting sqref="D23">
    <cfRule type="expression" dxfId="20169" priority="1105">
      <formula>$F47="Vencida"</formula>
    </cfRule>
    <cfRule type="expression" dxfId="20168" priority="1106">
      <formula>$F47="Cancelada"</formula>
    </cfRule>
    <cfRule type="expression" dxfId="20167" priority="1107">
      <formula>$F47="Pausada"</formula>
    </cfRule>
    <cfRule type="expression" dxfId="20166" priority="1108">
      <formula>$F47="Para hoy"</formula>
    </cfRule>
    <cfRule type="expression" dxfId="20165" priority="1109">
      <formula>$F47="En curso"</formula>
    </cfRule>
    <cfRule type="expression" dxfId="20164" priority="1110">
      <formula>$F47="Completada"</formula>
    </cfRule>
    <cfRule type="expression" dxfId="20163" priority="1111">
      <formula>(#REF!=0)*(#REF!&lt;&gt;"")*(LEN(#REF!)=0)*(($F47="")+($F47="En curso"))</formula>
    </cfRule>
    <cfRule type="expression" dxfId="20162" priority="1112">
      <formula>(#REF!&lt;0)*(LEN(#REF!)=0)*(($F47="")+($F47="En curso"))</formula>
    </cfRule>
  </conditionalFormatting>
  <conditionalFormatting sqref="D30:D31">
    <cfRule type="expression" dxfId="20161" priority="539">
      <formula>$F52="Vencida"</formula>
    </cfRule>
    <cfRule type="expression" dxfId="20160" priority="540">
      <formula>$F52="Cancelada"</formula>
    </cfRule>
    <cfRule type="expression" dxfId="20159" priority="541">
      <formula>$F52="Pausada"</formula>
    </cfRule>
    <cfRule type="expression" dxfId="20158" priority="542">
      <formula>$F52="Para hoy"</formula>
    </cfRule>
    <cfRule type="expression" dxfId="20157" priority="543">
      <formula>$F52="En curso"</formula>
    </cfRule>
    <cfRule type="expression" dxfId="20156" priority="544">
      <formula>$F52="Completada"</formula>
    </cfRule>
    <cfRule type="expression" dxfId="20155" priority="545">
      <formula>(#REF!=0)*(#REF!&lt;&gt;"")*(LEN(#REF!)=0)*(($F52="")+($F52="En curso"))</formula>
    </cfRule>
    <cfRule type="expression" dxfId="20154" priority="546">
      <formula>(#REF!&lt;0)*(LEN(#REF!)=0)*(($F52="")+($F52="En curso"))</formula>
    </cfRule>
    <cfRule type="expression" dxfId="20153" priority="547">
      <formula>$F52="Vencida"</formula>
    </cfRule>
    <cfRule type="expression" dxfId="20152" priority="548">
      <formula>$F52="Cancelada"</formula>
    </cfRule>
    <cfRule type="expression" dxfId="20151" priority="549">
      <formula>$F52="Pausada"</formula>
    </cfRule>
    <cfRule type="expression" dxfId="20150" priority="550">
      <formula>$F52="Para hoy"</formula>
    </cfRule>
    <cfRule type="expression" dxfId="20149" priority="551">
      <formula>$F52="En curso"</formula>
    </cfRule>
    <cfRule type="expression" dxfId="20148" priority="552">
      <formula>$F52="Completada"</formula>
    </cfRule>
    <cfRule type="expression" dxfId="20147" priority="553">
      <formula>(#REF!=0)*(#REF!&lt;&gt;"")*(LEN(#REF!)=0)*(($F52="")+($F52="En curso"))</formula>
    </cfRule>
    <cfRule type="expression" dxfId="20146" priority="554">
      <formula>(#REF!&lt;0)*(LEN(#REF!)=0)*(($F52="")+($F52="En curso"))</formula>
    </cfRule>
  </conditionalFormatting>
  <conditionalFormatting sqref="D31:D32">
    <cfRule type="expression" dxfId="20145" priority="803">
      <formula>$F61="Vencida"</formula>
    </cfRule>
    <cfRule type="expression" dxfId="20144" priority="804">
      <formula>$F61="Cancelada"</formula>
    </cfRule>
    <cfRule type="expression" dxfId="20143" priority="805">
      <formula>$F61="Pausada"</formula>
    </cfRule>
    <cfRule type="expression" dxfId="20142" priority="806">
      <formula>$F61="Para hoy"</formula>
    </cfRule>
    <cfRule type="expression" dxfId="20141" priority="807">
      <formula>$F61="En curso"</formula>
    </cfRule>
    <cfRule type="expression" dxfId="20140" priority="808">
      <formula>$F61="Completada"</formula>
    </cfRule>
    <cfRule type="expression" dxfId="20139" priority="809">
      <formula>(#REF!=0)*(#REF!&lt;&gt;"")*(LEN(#REF!)=0)*(($F61="")+($F61="En curso"))</formula>
    </cfRule>
    <cfRule type="expression" dxfId="20138" priority="810">
      <formula>(#REF!&lt;0)*(LEN(#REF!)=0)*(($F61="")+($F61="En curso"))</formula>
    </cfRule>
    <cfRule type="expression" dxfId="20137" priority="819">
      <formula>$F57="Vencida"</formula>
    </cfRule>
    <cfRule type="expression" dxfId="20136" priority="820">
      <formula>$F57="Cancelada"</formula>
    </cfRule>
    <cfRule type="expression" dxfId="20135" priority="821">
      <formula>$F57="Pausada"</formula>
    </cfRule>
    <cfRule type="expression" dxfId="20134" priority="822">
      <formula>$F57="Para hoy"</formula>
    </cfRule>
    <cfRule type="expression" dxfId="20133" priority="823">
      <formula>$F57="En curso"</formula>
    </cfRule>
    <cfRule type="expression" dxfId="20132" priority="824">
      <formula>$F57="Completada"</formula>
    </cfRule>
    <cfRule type="expression" dxfId="20131" priority="825">
      <formula>(#REF!=0)*(#REF!&lt;&gt;"")*(LEN(#REF!)=0)*(($F57="")+($F57="En curso"))</formula>
    </cfRule>
    <cfRule type="expression" dxfId="20130" priority="826">
      <formula>(#REF!&lt;0)*(LEN(#REF!)=0)*(($F57="")+($F57="En curso"))</formula>
    </cfRule>
  </conditionalFormatting>
  <conditionalFormatting sqref="D32:D33">
    <cfRule type="expression" dxfId="20129" priority="957">
      <formula>$F63="Vencida"</formula>
    </cfRule>
    <cfRule type="expression" dxfId="20128" priority="958">
      <formula>$F63="Cancelada"</formula>
    </cfRule>
    <cfRule type="expression" dxfId="20127" priority="959">
      <formula>$F63="Pausada"</formula>
    </cfRule>
    <cfRule type="expression" dxfId="20126" priority="960">
      <formula>$F63="Para hoy"</formula>
    </cfRule>
    <cfRule type="expression" dxfId="20125" priority="961">
      <formula>$F63="En curso"</formula>
    </cfRule>
    <cfRule type="expression" dxfId="20124" priority="962">
      <formula>$F63="Completada"</formula>
    </cfRule>
    <cfRule type="expression" dxfId="20123" priority="963">
      <formula>(#REF!=0)*(#REF!&lt;&gt;"")*(LEN(#REF!)=0)*(($F63="")+($F63="En curso"))</formula>
    </cfRule>
    <cfRule type="expression" dxfId="20122" priority="964">
      <formula>(#REF!&lt;0)*(LEN(#REF!)=0)*(($F63="")+($F63="En curso"))</formula>
    </cfRule>
    <cfRule type="expression" dxfId="20121" priority="981">
      <formula>#REF!="Vencida"</formula>
    </cfRule>
    <cfRule type="expression" dxfId="20120" priority="982">
      <formula>#REF!="Cancelada"</formula>
    </cfRule>
    <cfRule type="expression" dxfId="20119" priority="983">
      <formula>#REF!="Pausada"</formula>
    </cfRule>
    <cfRule type="expression" dxfId="20118" priority="984">
      <formula>#REF!="Para hoy"</formula>
    </cfRule>
    <cfRule type="expression" dxfId="20117" priority="985">
      <formula>#REF!="En curso"</formula>
    </cfRule>
    <cfRule type="expression" dxfId="20116" priority="986">
      <formula>#REF!="Completada"</formula>
    </cfRule>
    <cfRule type="expression" dxfId="20115" priority="987">
      <formula>(#REF!=0)*(#REF!&lt;&gt;"")*(LEN(#REF!)=0)*((#REF!="")+(#REF!="En curso"))</formula>
    </cfRule>
    <cfRule type="expression" dxfId="20114" priority="988">
      <formula>(#REF!&lt;0)*(LEN(#REF!)=0)*((#REF!="")+(#REF!="En curso"))</formula>
    </cfRule>
  </conditionalFormatting>
  <conditionalFormatting sqref="D33:D34">
    <cfRule type="expression" dxfId="20113" priority="777">
      <formula>#REF!="Vencida"</formula>
    </cfRule>
    <cfRule type="expression" dxfId="20112" priority="778">
      <formula>#REF!="Cancelada"</formula>
    </cfRule>
    <cfRule type="expression" dxfId="20111" priority="779">
      <formula>#REF!="Pausada"</formula>
    </cfRule>
    <cfRule type="expression" dxfId="20110" priority="780">
      <formula>#REF!="Para hoy"</formula>
    </cfRule>
    <cfRule type="expression" dxfId="20109" priority="781">
      <formula>#REF!="En curso"</formula>
    </cfRule>
    <cfRule type="expression" dxfId="20108" priority="782">
      <formula>#REF!="Completada"</formula>
    </cfRule>
    <cfRule type="expression" dxfId="20107" priority="783">
      <formula>(#REF!=0)*(#REF!&lt;&gt;"")*(LEN(#REF!)=0)*((#REF!="")+(#REF!="En curso"))</formula>
    </cfRule>
    <cfRule type="expression" dxfId="20106" priority="784">
      <formula>(#REF!&lt;0)*(LEN(#REF!)=0)*((#REF!="")+(#REF!="En curso"))</formula>
    </cfRule>
    <cfRule type="expression" dxfId="20105" priority="785">
      <formula>#REF!="Vencida"</formula>
    </cfRule>
    <cfRule type="expression" dxfId="20104" priority="786">
      <formula>#REF!="Cancelada"</formula>
    </cfRule>
    <cfRule type="expression" dxfId="20103" priority="787">
      <formula>#REF!="Pausada"</formula>
    </cfRule>
    <cfRule type="expression" dxfId="20102" priority="788">
      <formula>#REF!="Para hoy"</formula>
    </cfRule>
    <cfRule type="expression" dxfId="20101" priority="789">
      <formula>#REF!="En curso"</formula>
    </cfRule>
    <cfRule type="expression" dxfId="20100" priority="790">
      <formula>#REF!="Completada"</formula>
    </cfRule>
    <cfRule type="expression" dxfId="20099" priority="791">
      <formula>(#REF!=0)*(#REF!&lt;&gt;"")*(LEN(#REF!)=0)*((#REF!="")+(#REF!="En curso"))</formula>
    </cfRule>
    <cfRule type="expression" dxfId="20098" priority="792">
      <formula>(#REF!&lt;0)*(LEN(#REF!)=0)*((#REF!="")+(#REF!="En curso"))</formula>
    </cfRule>
  </conditionalFormatting>
  <conditionalFormatting sqref="D34:D38">
    <cfRule type="expression" dxfId="20097" priority="931">
      <formula>$F64="Vencida"</formula>
    </cfRule>
    <cfRule type="expression" dxfId="20096" priority="932">
      <formula>$F64="Cancelada"</formula>
    </cfRule>
    <cfRule type="expression" dxfId="20095" priority="933">
      <formula>$F64="Pausada"</formula>
    </cfRule>
    <cfRule type="expression" dxfId="20094" priority="934">
      <formula>$F64="Para hoy"</formula>
    </cfRule>
    <cfRule type="expression" dxfId="20093" priority="935">
      <formula>$F64="En curso"</formula>
    </cfRule>
    <cfRule type="expression" dxfId="20092" priority="936">
      <formula>$F64="Completada"</formula>
    </cfRule>
    <cfRule type="expression" dxfId="20091" priority="937">
      <formula>(#REF!=0)*(#REF!&lt;&gt;"")*(LEN(#REF!)=0)*(($F64="")+($F64="En curso"))</formula>
    </cfRule>
    <cfRule type="expression" dxfId="20090" priority="938">
      <formula>(#REF!&lt;0)*(LEN(#REF!)=0)*(($F64="")+($F64="En curso"))</formula>
    </cfRule>
  </conditionalFormatting>
  <conditionalFormatting sqref="D39">
    <cfRule type="expression" dxfId="20089" priority="939">
      <formula>(#REF!=0)*(#REF!&lt;&gt;"")*(LEN(#REF!)=0)*(($F65="")+($F65="En curso"))</formula>
    </cfRule>
    <cfRule type="expression" dxfId="20088" priority="940">
      <formula>(#REF!&lt;0)*(LEN(#REF!)=0)*(($F65="")+($F65="En curso"))</formula>
    </cfRule>
    <cfRule type="expression" dxfId="20087" priority="1129">
      <formula>$F61="Vencida"</formula>
    </cfRule>
    <cfRule type="expression" dxfId="20086" priority="1130">
      <formula>$F61="Cancelada"</formula>
    </cfRule>
    <cfRule type="expression" dxfId="20085" priority="1131">
      <formula>$F61="Pausada"</formula>
    </cfRule>
    <cfRule type="expression" dxfId="20084" priority="1132">
      <formula>$F61="Para hoy"</formula>
    </cfRule>
    <cfRule type="expression" dxfId="20083" priority="1133">
      <formula>$F61="En curso"</formula>
    </cfRule>
    <cfRule type="expression" dxfId="20082" priority="1134">
      <formula>$F61="Completada"</formula>
    </cfRule>
    <cfRule type="expression" dxfId="20081" priority="1135">
      <formula>(#REF!=0)*(#REF!&lt;&gt;"")*(LEN(#REF!)=0)*(($F61="")+($F61="En curso"))</formula>
    </cfRule>
    <cfRule type="expression" dxfId="20080" priority="1136">
      <formula>(#REF!&lt;0)*(LEN(#REF!)=0)*(($F61="")+($F61="En curso"))</formula>
    </cfRule>
  </conditionalFormatting>
  <conditionalFormatting sqref="D40">
    <cfRule type="expression" dxfId="20079" priority="709">
      <formula>#REF!="Vencida"</formula>
    </cfRule>
    <cfRule type="expression" dxfId="20078" priority="710">
      <formula>#REF!="Cancelada"</formula>
    </cfRule>
    <cfRule type="expression" dxfId="20077" priority="711">
      <formula>#REF!="Pausada"</formula>
    </cfRule>
    <cfRule type="expression" dxfId="20076" priority="712">
      <formula>#REF!="Para hoy"</formula>
    </cfRule>
    <cfRule type="expression" dxfId="20075" priority="713">
      <formula>#REF!="En curso"</formula>
    </cfRule>
    <cfRule type="expression" dxfId="20074" priority="714">
      <formula>#REF!="Completada"</formula>
    </cfRule>
    <cfRule type="expression" dxfId="20073" priority="715">
      <formula>(#REF!=0)*(#REF!&lt;&gt;"")*(LEN(#REF!)=0)*((#REF!="")+(#REF!="En curso"))</formula>
    </cfRule>
    <cfRule type="expression" dxfId="20072" priority="716">
      <formula>(#REF!&lt;0)*(LEN(#REF!)=0)*((#REF!="")+(#REF!="En curso"))</formula>
    </cfRule>
    <cfRule type="expression" dxfId="20071" priority="725">
      <formula>#REF!="Vencida"</formula>
    </cfRule>
    <cfRule type="expression" dxfId="20070" priority="726">
      <formula>#REF!="Cancelada"</formula>
    </cfRule>
    <cfRule type="expression" dxfId="20069" priority="727">
      <formula>#REF!="Pausada"</formula>
    </cfRule>
    <cfRule type="expression" dxfId="20068" priority="728">
      <formula>#REF!="Para hoy"</formula>
    </cfRule>
    <cfRule type="expression" dxfId="20067" priority="729">
      <formula>#REF!="En curso"</formula>
    </cfRule>
    <cfRule type="expression" dxfId="20066" priority="730">
      <formula>#REF!="Completada"</formula>
    </cfRule>
    <cfRule type="expression" dxfId="20065" priority="731">
      <formula>(#REF!=0)*(#REF!&lt;&gt;"")*(LEN(#REF!)=0)*((#REF!="")+(#REF!="En curso"))</formula>
    </cfRule>
    <cfRule type="expression" dxfId="20064" priority="732">
      <formula>(#REF!&lt;0)*(LEN(#REF!)=0)*((#REF!="")+(#REF!="En curso"))</formula>
    </cfRule>
  </conditionalFormatting>
  <conditionalFormatting sqref="D48">
    <cfRule type="expression" dxfId="20063" priority="621">
      <formula>$F74="Vencida"</formula>
    </cfRule>
    <cfRule type="expression" dxfId="20062" priority="622">
      <formula>$F74="Cancelada"</formula>
    </cfRule>
    <cfRule type="expression" dxfId="20061" priority="623">
      <formula>$F74="Pausada"</formula>
    </cfRule>
    <cfRule type="expression" dxfId="20060" priority="624">
      <formula>$F74="Para hoy"</formula>
    </cfRule>
    <cfRule type="expression" dxfId="20059" priority="625">
      <formula>$F74="En curso"</formula>
    </cfRule>
    <cfRule type="expression" dxfId="20058" priority="626">
      <formula>$F74="Completada"</formula>
    </cfRule>
    <cfRule type="expression" dxfId="20057" priority="627">
      <formula>(#REF!=0)*(#REF!&lt;&gt;"")*(LEN(#REF!)=0)*(($F74="")+($F74="En curso"))</formula>
    </cfRule>
    <cfRule type="expression" dxfId="20056" priority="628">
      <formula>(#REF!&lt;0)*(LEN(#REF!)=0)*(($F74="")+($F74="En curso"))</formula>
    </cfRule>
    <cfRule type="expression" dxfId="20055" priority="629">
      <formula>$F70="Vencida"</formula>
    </cfRule>
    <cfRule type="expression" dxfId="20054" priority="630">
      <formula>$F70="Cancelada"</formula>
    </cfRule>
    <cfRule type="expression" dxfId="20053" priority="631">
      <formula>$F70="Pausada"</formula>
    </cfRule>
    <cfRule type="expression" dxfId="20052" priority="632">
      <formula>$F70="Para hoy"</formula>
    </cfRule>
    <cfRule type="expression" dxfId="20051" priority="633">
      <formula>$F70="En curso"</formula>
    </cfRule>
    <cfRule type="expression" dxfId="20050" priority="634">
      <formula>$F70="Completada"</formula>
    </cfRule>
    <cfRule type="expression" dxfId="20049" priority="635">
      <formula>(#REF!=0)*(#REF!&lt;&gt;"")*(LEN(#REF!)=0)*(($F70="")+($F70="En curso"))</formula>
    </cfRule>
    <cfRule type="expression" dxfId="20048" priority="636">
      <formula>(#REF!&lt;0)*(LEN(#REF!)=0)*(($F70="")+($F70="En curso"))</formula>
    </cfRule>
  </conditionalFormatting>
  <conditionalFormatting sqref="D49">
    <cfRule type="expression" dxfId="20047" priority="669">
      <formula>#REF!="Vencida"</formula>
    </cfRule>
    <cfRule type="expression" dxfId="20046" priority="670">
      <formula>#REF!="Cancelada"</formula>
    </cfRule>
    <cfRule type="expression" dxfId="20045" priority="671">
      <formula>#REF!="Pausada"</formula>
    </cfRule>
    <cfRule type="expression" dxfId="20044" priority="672">
      <formula>#REF!="Para hoy"</formula>
    </cfRule>
    <cfRule type="expression" dxfId="20043" priority="673">
      <formula>#REF!="En curso"</formula>
    </cfRule>
    <cfRule type="expression" dxfId="20042" priority="674">
      <formula>#REF!="Completada"</formula>
    </cfRule>
    <cfRule type="expression" dxfId="20041" priority="675">
      <formula>(#REF!=0)*(#REF!&lt;&gt;"")*(LEN(#REF!)=0)*((#REF!="")+(#REF!="En curso"))</formula>
    </cfRule>
    <cfRule type="expression" dxfId="20040" priority="676">
      <formula>(#REF!&lt;0)*(LEN(#REF!)=0)*((#REF!="")+(#REF!="En curso"))</formula>
    </cfRule>
    <cfRule type="expression" dxfId="20039" priority="685">
      <formula>#REF!="Vencida"</formula>
    </cfRule>
    <cfRule type="expression" dxfId="20038" priority="686">
      <formula>#REF!="Cancelada"</formula>
    </cfRule>
    <cfRule type="expression" dxfId="20037" priority="687">
      <formula>#REF!="Pausada"</formula>
    </cfRule>
    <cfRule type="expression" dxfId="20036" priority="688">
      <formula>#REF!="Para hoy"</formula>
    </cfRule>
    <cfRule type="expression" dxfId="20035" priority="689">
      <formula>#REF!="En curso"</formula>
    </cfRule>
    <cfRule type="expression" dxfId="20034" priority="690">
      <formula>#REF!="Completada"</formula>
    </cfRule>
    <cfRule type="expression" dxfId="20033" priority="691">
      <formula>(#REF!=0)*(#REF!&lt;&gt;"")*(LEN(#REF!)=0)*((#REF!="")+(#REF!="En curso"))</formula>
    </cfRule>
    <cfRule type="expression" dxfId="20032" priority="692">
      <formula>(#REF!&lt;0)*(LEN(#REF!)=0)*((#REF!="")+(#REF!="En curso"))</formula>
    </cfRule>
  </conditionalFormatting>
  <conditionalFormatting sqref="D51:D52">
    <cfRule type="expression" dxfId="20031" priority="997">
      <formula>$F77="Vencida"</formula>
    </cfRule>
    <cfRule type="expression" dxfId="20030" priority="998">
      <formula>$F77="Cancelada"</formula>
    </cfRule>
    <cfRule type="expression" dxfId="20029" priority="999">
      <formula>$F77="Pausada"</formula>
    </cfRule>
    <cfRule type="expression" dxfId="20028" priority="1000">
      <formula>$F77="Para hoy"</formula>
    </cfRule>
    <cfRule type="expression" dxfId="20027" priority="1001">
      <formula>$F77="En curso"</formula>
    </cfRule>
    <cfRule type="expression" dxfId="20026" priority="1002">
      <formula>$F77="Completada"</formula>
    </cfRule>
    <cfRule type="expression" dxfId="20025" priority="1003">
      <formula>(#REF!=0)*(#REF!&lt;&gt;"")*(LEN(#REF!)=0)*(($F77="")+($F77="En curso"))</formula>
    </cfRule>
    <cfRule type="expression" dxfId="20024" priority="1004">
      <formula>(#REF!&lt;0)*(LEN(#REF!)=0)*(($F77="")+($F77="En curso"))</formula>
    </cfRule>
    <cfRule type="expression" dxfId="20023" priority="1137">
      <formula>$F66="Vencida"</formula>
    </cfRule>
    <cfRule type="expression" dxfId="20022" priority="1138">
      <formula>$F66="Cancelada"</formula>
    </cfRule>
    <cfRule type="expression" dxfId="20021" priority="1139">
      <formula>$F66="Pausada"</formula>
    </cfRule>
    <cfRule type="expression" dxfId="20020" priority="1140">
      <formula>$F66="Para hoy"</formula>
    </cfRule>
    <cfRule type="expression" dxfId="20019" priority="1141">
      <formula>$F66="En curso"</formula>
    </cfRule>
    <cfRule type="expression" dxfId="20018" priority="1142">
      <formula>$F66="Completada"</formula>
    </cfRule>
    <cfRule type="expression" dxfId="20017" priority="1143">
      <formula>(#REF!=0)*(#REF!&lt;&gt;"")*(LEN(#REF!)=0)*(($F66="")+($F66="En curso"))</formula>
    </cfRule>
    <cfRule type="expression" dxfId="20016" priority="1144">
      <formula>(#REF!&lt;0)*(LEN(#REF!)=0)*(($F66="")+($F66="En curso"))</formula>
    </cfRule>
  </conditionalFormatting>
  <conditionalFormatting sqref="D53">
    <cfRule type="expression" dxfId="20015" priority="1097">
      <formula>$F59="Vencida"</formula>
    </cfRule>
    <cfRule type="expression" dxfId="20014" priority="1098">
      <formula>$F59="Cancelada"</formula>
    </cfRule>
    <cfRule type="expression" dxfId="20013" priority="1099">
      <formula>$F59="Pausada"</formula>
    </cfRule>
    <cfRule type="expression" dxfId="20012" priority="1100">
      <formula>$F59="Para hoy"</formula>
    </cfRule>
    <cfRule type="expression" dxfId="20011" priority="1101">
      <formula>$F59="En curso"</formula>
    </cfRule>
    <cfRule type="expression" dxfId="20010" priority="1102">
      <formula>$F59="Completada"</formula>
    </cfRule>
    <cfRule type="expression" dxfId="20009" priority="1103">
      <formula>(#REF!=0)*(#REF!&lt;&gt;"")*(LEN(#REF!)=0)*(($F59="")+($F59="En curso"))</formula>
    </cfRule>
    <cfRule type="expression" dxfId="20008" priority="1104">
      <formula>(#REF!&lt;0)*(LEN(#REF!)=0)*(($F59="")+($F59="En curso"))</formula>
    </cfRule>
  </conditionalFormatting>
  <conditionalFormatting sqref="D54:D56">
    <cfRule type="expression" dxfId="20007" priority="1089">
      <formula>$F46="Vencida"</formula>
    </cfRule>
    <cfRule type="expression" dxfId="20006" priority="1090">
      <formula>$F46="Cancelada"</formula>
    </cfRule>
    <cfRule type="expression" dxfId="20005" priority="1091">
      <formula>$F46="Pausada"</formula>
    </cfRule>
    <cfRule type="expression" dxfId="20004" priority="1092">
      <formula>$F46="Para hoy"</formula>
    </cfRule>
    <cfRule type="expression" dxfId="20003" priority="1093">
      <formula>$F46="En curso"</formula>
    </cfRule>
    <cfRule type="expression" dxfId="20002" priority="1094">
      <formula>$F46="Completada"</formula>
    </cfRule>
    <cfRule type="expression" dxfId="20001" priority="1095">
      <formula>(#REF!=0)*(#REF!&lt;&gt;"")*(LEN(#REF!)=0)*(($F46="")+($F46="En curso"))</formula>
    </cfRule>
    <cfRule type="expression" dxfId="20000" priority="1096">
      <formula>(#REF!&lt;0)*(LEN(#REF!)=0)*(($F46="")+($F46="En curso"))</formula>
    </cfRule>
  </conditionalFormatting>
  <conditionalFormatting sqref="E15 F23 F31 F33 F48:F51 F53:F55 F6:F13">
    <cfRule type="expression" dxfId="19999" priority="1073">
      <formula>$F6="Vencida"</formula>
    </cfRule>
    <cfRule type="expression" dxfId="19998" priority="1074">
      <formula>$F6="Cancelada"</formula>
    </cfRule>
    <cfRule type="expression" dxfId="19997" priority="1075">
      <formula>$F6="Pausada"</formula>
    </cfRule>
    <cfRule type="expression" dxfId="19996" priority="1076">
      <formula>$F6="Para hoy"</formula>
    </cfRule>
    <cfRule type="expression" dxfId="19995" priority="1077">
      <formula>$F6="En curso"</formula>
    </cfRule>
    <cfRule type="expression" dxfId="19994" priority="1078">
      <formula>$F6="Completada"</formula>
    </cfRule>
    <cfRule type="expression" dxfId="19993" priority="1079">
      <formula>(#REF!=0)*(#REF!&lt;&gt;"")*(LEN(#REF!)=0)*(($F6="")+($F6="En curso"))</formula>
    </cfRule>
    <cfRule type="expression" dxfId="19992" priority="1080">
      <formula>(#REF!&lt;0)*(LEN(#REF!)=0)*(($F6="")+($F6="En curso"))</formula>
    </cfRule>
  </conditionalFormatting>
  <conditionalFormatting sqref="E19">
    <cfRule type="expression" dxfId="19991" priority="507">
      <formula>$F16="Vencida"</formula>
    </cfRule>
    <cfRule type="expression" dxfId="19990" priority="508">
      <formula>$F16="Cancelada"</formula>
    </cfRule>
    <cfRule type="expression" dxfId="19989" priority="509">
      <formula>$F16="Pausada"</formula>
    </cfRule>
    <cfRule type="expression" dxfId="19988" priority="510">
      <formula>$F16="Para hoy"</formula>
    </cfRule>
    <cfRule type="expression" dxfId="19987" priority="511">
      <formula>$F16="En curso"</formula>
    </cfRule>
    <cfRule type="expression" dxfId="19986" priority="512">
      <formula>$F16="Completada"</formula>
    </cfRule>
    <cfRule type="expression" dxfId="19985" priority="513">
      <formula>(#REF!=0)*(#REF!&lt;&gt;"")*(LEN(#REF!)=0)*(($F16="")+($F16="En curso"))</formula>
    </cfRule>
    <cfRule type="expression" dxfId="19984" priority="514">
      <formula>(#REF!&lt;0)*(LEN(#REF!)=0)*(($F16="")+($F16="En curso"))</formula>
    </cfRule>
  </conditionalFormatting>
  <conditionalFormatting sqref="C20">
    <cfRule type="expression" dxfId="19983" priority="767">
      <formula>#REF!="Vencida"</formula>
    </cfRule>
    <cfRule type="expression" dxfId="19982" priority="768">
      <formula>#REF!="Cancelada"</formula>
    </cfRule>
    <cfRule type="expression" dxfId="19981" priority="769">
      <formula>#REF!="Pausada"</formula>
    </cfRule>
    <cfRule type="expression" dxfId="19980" priority="770">
      <formula>#REF!="Para hoy"</formula>
    </cfRule>
    <cfRule type="expression" dxfId="19979" priority="771">
      <formula>#REF!="En curso"</formula>
    </cfRule>
    <cfRule type="expression" dxfId="19978" priority="772">
      <formula>#REF!="Completada"</formula>
    </cfRule>
  </conditionalFormatting>
  <conditionalFormatting sqref="E21">
    <cfRule type="expression" dxfId="19977" priority="773">
      <formula>(#REF!=0)*(#REF!&lt;&gt;"")*(LEN(#REF!)=0)*((#REF!="")+(#REF!="En curso"))</formula>
    </cfRule>
    <cfRule type="expression" dxfId="19976" priority="774">
      <formula>(#REF!&lt;0)*(LEN(#REF!)=0)*((#REF!="")+(#REF!="En curso"))</formula>
    </cfRule>
  </conditionalFormatting>
  <conditionalFormatting sqref="E22:E23">
    <cfRule type="expression" dxfId="19975" priority="1047">
      <formula>(#REF!=0)*(#REF!&lt;&gt;"")*(LEN(#REF!)=0)*(($F22="")+($F22="En curso"))</formula>
    </cfRule>
    <cfRule type="expression" dxfId="19974" priority="1048">
      <formula>(#REF!&lt;0)*(LEN(#REF!)=0)*(($F22="")+($F22="En curso"))</formula>
    </cfRule>
  </conditionalFormatting>
  <conditionalFormatting sqref="E22:E24">
    <cfRule type="expression" dxfId="19973" priority="1039">
      <formula>$F22="Vencida"</formula>
    </cfRule>
    <cfRule type="expression" dxfId="19972" priority="1040">
      <formula>$F22="Cancelada"</formula>
    </cfRule>
    <cfRule type="expression" dxfId="19971" priority="1041">
      <formula>$F22="Pausada"</formula>
    </cfRule>
    <cfRule type="expression" dxfId="19970" priority="1042">
      <formula>$F22="Para hoy"</formula>
    </cfRule>
    <cfRule type="expression" dxfId="19969" priority="1043">
      <formula>$F22="En curso"</formula>
    </cfRule>
    <cfRule type="expression" dxfId="19968" priority="1044">
      <formula>$F22="Completada"</formula>
    </cfRule>
  </conditionalFormatting>
  <conditionalFormatting sqref="E24">
    <cfRule type="expression" dxfId="19967" priority="1045">
      <formula>(#REF!=0)*(#REF!&lt;&gt;"")*(LEN(#REF!)=0)*(($F24="")+($F24="En curso"))</formula>
    </cfRule>
    <cfRule type="expression" dxfId="19966" priority="1046">
      <formula>(#REF!&lt;0)*(LEN(#REF!)=0)*(($F24="")+($F24="En curso"))</formula>
    </cfRule>
  </conditionalFormatting>
  <conditionalFormatting sqref="E30:E31">
    <cfRule type="expression" dxfId="19965" priority="869">
      <formula>$F26="Vencida"</formula>
    </cfRule>
    <cfRule type="expression" dxfId="19964" priority="870">
      <formula>$F26="Cancelada"</formula>
    </cfRule>
    <cfRule type="expression" dxfId="19963" priority="871">
      <formula>$F26="Pausada"</formula>
    </cfRule>
    <cfRule type="expression" dxfId="19962" priority="872">
      <formula>$F26="Para hoy"</formula>
    </cfRule>
    <cfRule type="expression" dxfId="19961" priority="873">
      <formula>$F26="En curso"</formula>
    </cfRule>
    <cfRule type="expression" dxfId="19960" priority="874">
      <formula>$F26="Completada"</formula>
    </cfRule>
    <cfRule type="expression" dxfId="19959" priority="875">
      <formula>(#REF!=0)*(#REF!&lt;&gt;"")*(LEN(#REF!)=0)*(($F26="")+($F26="En curso"))</formula>
    </cfRule>
    <cfRule type="expression" dxfId="19958" priority="876">
      <formula>(#REF!&lt;0)*(LEN(#REF!)=0)*(($F26="")+($F26="En curso"))</formula>
    </cfRule>
    <cfRule type="expression" dxfId="19957" priority="883">
      <formula>$F27="Vencida"</formula>
    </cfRule>
    <cfRule type="expression" dxfId="19956" priority="884">
      <formula>$F27="Cancelada"</formula>
    </cfRule>
    <cfRule type="expression" dxfId="19955" priority="885">
      <formula>$F27="Pausada"</formula>
    </cfRule>
    <cfRule type="expression" dxfId="19954" priority="886">
      <formula>$F27="Para hoy"</formula>
    </cfRule>
    <cfRule type="expression" dxfId="19953" priority="887">
      <formula>$F27="En curso"</formula>
    </cfRule>
    <cfRule type="expression" dxfId="19952" priority="888">
      <formula>$F27="Completada"</formula>
    </cfRule>
    <cfRule type="expression" dxfId="19951" priority="889">
      <formula>(#REF!=0)*(#REF!&lt;&gt;"")*(LEN(#REF!)=0)*(($F27="")+($F27="En curso"))</formula>
    </cfRule>
    <cfRule type="expression" dxfId="19950" priority="890">
      <formula>(#REF!&lt;0)*(LEN(#REF!)=0)*(($F27="")+($F27="En curso"))</formula>
    </cfRule>
  </conditionalFormatting>
  <conditionalFormatting sqref="E31:E32">
    <cfRule type="expression" dxfId="19949" priority="811">
      <formula>$F28="Vencida"</formula>
    </cfRule>
    <cfRule type="expression" dxfId="19948" priority="812">
      <formula>$F28="Cancelada"</formula>
    </cfRule>
    <cfRule type="expression" dxfId="19947" priority="813">
      <formula>$F28="Pausada"</formula>
    </cfRule>
    <cfRule type="expression" dxfId="19946" priority="814">
      <formula>$F28="Para hoy"</formula>
    </cfRule>
    <cfRule type="expression" dxfId="19945" priority="815">
      <formula>$F28="En curso"</formula>
    </cfRule>
    <cfRule type="expression" dxfId="19944" priority="816">
      <formula>$F28="Completada"</formula>
    </cfRule>
    <cfRule type="expression" dxfId="19943" priority="817">
      <formula>(#REF!=0)*(#REF!&lt;&gt;"")*(LEN(#REF!)=0)*(($F28="")+($F28="En curso"))</formula>
    </cfRule>
    <cfRule type="expression" dxfId="19942" priority="818">
      <formula>(#REF!&lt;0)*(LEN(#REF!)=0)*(($F28="")+($F28="En curso"))</formula>
    </cfRule>
    <cfRule type="expression" dxfId="19941" priority="827">
      <formula>$F28="Vencida"</formula>
    </cfRule>
    <cfRule type="expression" dxfId="19940" priority="828">
      <formula>$F28="Cancelada"</formula>
    </cfRule>
    <cfRule type="expression" dxfId="19939" priority="829">
      <formula>$F28="Pausada"</formula>
    </cfRule>
    <cfRule type="expression" dxfId="19938" priority="830">
      <formula>$F28="Para hoy"</formula>
    </cfRule>
    <cfRule type="expression" dxfId="19937" priority="831">
      <formula>$F28="En curso"</formula>
    </cfRule>
    <cfRule type="expression" dxfId="19936" priority="832">
      <formula>$F28="Completada"</formula>
    </cfRule>
    <cfRule type="expression" dxfId="19935" priority="833">
      <formula>(#REF!=0)*(#REF!&lt;&gt;"")*(LEN(#REF!)=0)*(($F28="")+($F28="En curso"))</formula>
    </cfRule>
    <cfRule type="expression" dxfId="19934" priority="834">
      <formula>(#REF!&lt;0)*(LEN(#REF!)=0)*(($F28="")+($F28="En curso"))</formula>
    </cfRule>
  </conditionalFormatting>
  <conditionalFormatting sqref="E32:E33">
    <cfRule type="expression" dxfId="19933" priority="955">
      <formula>(#REF!=0)*(#REF!&lt;&gt;"")*(LEN(#REF!)=0)*(($F32="")+($F32="En curso"))</formula>
    </cfRule>
    <cfRule type="expression" dxfId="19932" priority="956">
      <formula>(#REF!&lt;0)*(LEN(#REF!)=0)*(($F32="")+($F32="En curso"))</formula>
    </cfRule>
    <cfRule type="expression" dxfId="19931" priority="965">
      <formula>$F29="Vencida"</formula>
    </cfRule>
    <cfRule type="expression" dxfId="19930" priority="966">
      <formula>$F29="Cancelada"</formula>
    </cfRule>
    <cfRule type="expression" dxfId="19929" priority="967">
      <formula>$F29="Pausada"</formula>
    </cfRule>
    <cfRule type="expression" dxfId="19928" priority="968">
      <formula>$F29="Para hoy"</formula>
    </cfRule>
    <cfRule type="expression" dxfId="19927" priority="969">
      <formula>$F29="En curso"</formula>
    </cfRule>
    <cfRule type="expression" dxfId="19926" priority="970">
      <formula>$F29="Completada"</formula>
    </cfRule>
    <cfRule type="expression" dxfId="19925" priority="971">
      <formula>(#REF!=0)*(#REF!&lt;&gt;"")*(LEN(#REF!)=0)*(($F29="")+($F29="En curso"))</formula>
    </cfRule>
    <cfRule type="expression" dxfId="19924" priority="972">
      <formula>(#REF!&lt;0)*(LEN(#REF!)=0)*(($F29="")+($F29="En curso"))</formula>
    </cfRule>
  </conditionalFormatting>
  <conditionalFormatting sqref="E32:E34">
    <cfRule type="expression" dxfId="19923" priority="949">
      <formula>$F32="Vencida"</formula>
    </cfRule>
    <cfRule type="expression" dxfId="19922" priority="950">
      <formula>$F32="Cancelada"</formula>
    </cfRule>
    <cfRule type="expression" dxfId="19921" priority="951">
      <formula>$F32="Pausada"</formula>
    </cfRule>
    <cfRule type="expression" dxfId="19920" priority="952">
      <formula>$F32="Para hoy"</formula>
    </cfRule>
    <cfRule type="expression" dxfId="19919" priority="953">
      <formula>$F32="En curso"</formula>
    </cfRule>
    <cfRule type="expression" dxfId="19918" priority="954">
      <formula>$F32="Completada"</formula>
    </cfRule>
  </conditionalFormatting>
  <conditionalFormatting sqref="E33:E34">
    <cfRule type="expression" dxfId="19917" priority="1029">
      <formula>(#REF!=0)*(#REF!&lt;&gt;"")*(LEN(#REF!)=0)*(($F33="")+($F33="En curso"))</formula>
    </cfRule>
    <cfRule type="expression" dxfId="19916" priority="1030">
      <formula>(#REF!&lt;0)*(LEN(#REF!)=0)*(($F33="")+($F33="En curso"))</formula>
    </cfRule>
  </conditionalFormatting>
  <conditionalFormatting sqref="E34:E35">
    <cfRule type="expression" dxfId="19915" priority="989">
      <formula>$F31="Vencida"</formula>
    </cfRule>
    <cfRule type="expression" dxfId="19914" priority="990">
      <formula>$F31="Cancelada"</formula>
    </cfRule>
    <cfRule type="expression" dxfId="19913" priority="991">
      <formula>$F31="Pausada"</formula>
    </cfRule>
    <cfRule type="expression" dxfId="19912" priority="992">
      <formula>$F31="Para hoy"</formula>
    </cfRule>
    <cfRule type="expression" dxfId="19911" priority="993">
      <formula>$F31="En curso"</formula>
    </cfRule>
    <cfRule type="expression" dxfId="19910" priority="994">
      <formula>$F31="Completada"</formula>
    </cfRule>
    <cfRule type="expression" dxfId="19909" priority="995">
      <formula>(#REF!=0)*(#REF!&lt;&gt;"")*(LEN(#REF!)=0)*(($F31="")+($F31="En curso"))</formula>
    </cfRule>
    <cfRule type="expression" dxfId="19908" priority="996">
      <formula>(#REF!&lt;0)*(LEN(#REF!)=0)*(($F31="")+($F31="En curso"))</formula>
    </cfRule>
    <cfRule type="expression" dxfId="19907" priority="1121">
      <formula>$F31="Vencida"</formula>
    </cfRule>
    <cfRule type="expression" dxfId="19906" priority="1122">
      <formula>$F31="Cancelada"</formula>
    </cfRule>
    <cfRule type="expression" dxfId="19905" priority="1123">
      <formula>$F31="Pausada"</formula>
    </cfRule>
    <cfRule type="expression" dxfId="19904" priority="1124">
      <formula>$F31="Para hoy"</formula>
    </cfRule>
    <cfRule type="expression" dxfId="19903" priority="1125">
      <formula>$F31="En curso"</formula>
    </cfRule>
    <cfRule type="expression" dxfId="19902" priority="1126">
      <formula>$F31="Completada"</formula>
    </cfRule>
    <cfRule type="expression" dxfId="19901" priority="1127">
      <formula>(#REF!=0)*(#REF!&lt;&gt;"")*(LEN(#REF!)=0)*(($F31="")+($F31="En curso"))</formula>
    </cfRule>
    <cfRule type="expression" dxfId="19900" priority="1128">
      <formula>(#REF!&lt;0)*(LEN(#REF!)=0)*(($F31="")+($F31="En curso"))</formula>
    </cfRule>
  </conditionalFormatting>
  <conditionalFormatting sqref="E36">
    <cfRule type="expression" dxfId="19899" priority="1233">
      <formula>$F32="Vencida"</formula>
    </cfRule>
    <cfRule type="expression" dxfId="19898" priority="1234">
      <formula>$F32="Cancelada"</formula>
    </cfRule>
    <cfRule type="expression" dxfId="19897" priority="1235">
      <formula>$F32="Pausada"</formula>
    </cfRule>
    <cfRule type="expression" dxfId="19896" priority="1236">
      <formula>$F32="Para hoy"</formula>
    </cfRule>
    <cfRule type="expression" dxfId="19895" priority="1237">
      <formula>$F32="En curso"</formula>
    </cfRule>
    <cfRule type="expression" dxfId="19894" priority="1238">
      <formula>$F32="Completada"</formula>
    </cfRule>
    <cfRule type="expression" dxfId="19893" priority="1239">
      <formula>(#REF!=0)*(#REF!&lt;&gt;"")*(LEN(#REF!)=0)*(($F32="")+($F32="En curso"))</formula>
    </cfRule>
    <cfRule type="expression" dxfId="19892" priority="1240">
      <formula>(#REF!&lt;0)*(LEN(#REF!)=0)*(($F32="")+($F32="En curso"))</formula>
    </cfRule>
    <cfRule type="expression" dxfId="19891" priority="1241">
      <formula>$F32="Vencida"</formula>
    </cfRule>
    <cfRule type="expression" dxfId="19890" priority="1242">
      <formula>$F32="Cancelada"</formula>
    </cfRule>
    <cfRule type="expression" dxfId="19889" priority="1243">
      <formula>$F32="Pausada"</formula>
    </cfRule>
    <cfRule type="expression" dxfId="19888" priority="1244">
      <formula>$F32="Para hoy"</formula>
    </cfRule>
    <cfRule type="expression" dxfId="19887" priority="1245">
      <formula>$F32="En curso"</formula>
    </cfRule>
    <cfRule type="expression" dxfId="19886" priority="1246">
      <formula>$F32="Completada"</formula>
    </cfRule>
    <cfRule type="expression" dxfId="19885" priority="1247">
      <formula>(#REF!=0)*(#REF!&lt;&gt;"")*(LEN(#REF!)=0)*(($F32="")+($F32="En curso"))</formula>
    </cfRule>
    <cfRule type="expression" dxfId="19884" priority="1248">
      <formula>(#REF!&lt;0)*(LEN(#REF!)=0)*(($F32="")+($F32="En curso"))</formula>
    </cfRule>
  </conditionalFormatting>
  <conditionalFormatting sqref="E37">
    <cfRule type="expression" dxfId="19883" priority="1209">
      <formula>$F32="Vencida"</formula>
    </cfRule>
    <cfRule type="expression" dxfId="19882" priority="1210">
      <formula>$F32="Cancelada"</formula>
    </cfRule>
    <cfRule type="expression" dxfId="19881" priority="1211">
      <formula>$F32="Pausada"</formula>
    </cfRule>
    <cfRule type="expression" dxfId="19880" priority="1212">
      <formula>$F32="Para hoy"</formula>
    </cfRule>
    <cfRule type="expression" dxfId="19879" priority="1213">
      <formula>$F32="En curso"</formula>
    </cfRule>
    <cfRule type="expression" dxfId="19878" priority="1214">
      <formula>$F32="Completada"</formula>
    </cfRule>
    <cfRule type="expression" dxfId="19877" priority="1215">
      <formula>(#REF!=0)*(#REF!&lt;&gt;"")*(LEN(#REF!)=0)*(($F32="")+($F32="En curso"))</formula>
    </cfRule>
    <cfRule type="expression" dxfId="19876" priority="1216">
      <formula>(#REF!&lt;0)*(LEN(#REF!)=0)*(($F32="")+($F32="En curso"))</formula>
    </cfRule>
    <cfRule type="expression" dxfId="19875" priority="1217">
      <formula>$F32="Vencida"</formula>
    </cfRule>
    <cfRule type="expression" dxfId="19874" priority="1218">
      <formula>$F32="Cancelada"</formula>
    </cfRule>
    <cfRule type="expression" dxfId="19873" priority="1219">
      <formula>$F32="Pausada"</formula>
    </cfRule>
    <cfRule type="expression" dxfId="19872" priority="1220">
      <formula>$F32="Para hoy"</formula>
    </cfRule>
    <cfRule type="expression" dxfId="19871" priority="1221">
      <formula>$F32="En curso"</formula>
    </cfRule>
    <cfRule type="expression" dxfId="19870" priority="1222">
      <formula>$F32="Completada"</formula>
    </cfRule>
    <cfRule type="expression" dxfId="19869" priority="1223">
      <formula>(#REF!=0)*(#REF!&lt;&gt;"")*(LEN(#REF!)=0)*(($F32="")+($F32="En curso"))</formula>
    </cfRule>
    <cfRule type="expression" dxfId="19868" priority="1224">
      <formula>(#REF!&lt;0)*(LEN(#REF!)=0)*(($F32="")+($F32="En curso"))</formula>
    </cfRule>
  </conditionalFormatting>
  <conditionalFormatting sqref="E38">
    <cfRule type="expression" dxfId="19867" priority="1185">
      <formula>$F32="Vencida"</formula>
    </cfRule>
    <cfRule type="expression" dxfId="19866" priority="1186">
      <formula>$F32="Cancelada"</formula>
    </cfRule>
    <cfRule type="expression" dxfId="19865" priority="1187">
      <formula>$F32="Pausada"</formula>
    </cfRule>
    <cfRule type="expression" dxfId="19864" priority="1188">
      <formula>$F32="Para hoy"</formula>
    </cfRule>
    <cfRule type="expression" dxfId="19863" priority="1189">
      <formula>$F32="En curso"</formula>
    </cfRule>
    <cfRule type="expression" dxfId="19862" priority="1190">
      <formula>$F32="Completada"</formula>
    </cfRule>
    <cfRule type="expression" dxfId="19861" priority="1191">
      <formula>(#REF!=0)*(#REF!&lt;&gt;"")*(LEN(#REF!)=0)*(($F32="")+($F32="En curso"))</formula>
    </cfRule>
    <cfRule type="expression" dxfId="19860" priority="1192">
      <formula>(#REF!&lt;0)*(LEN(#REF!)=0)*(($F32="")+($F32="En curso"))</formula>
    </cfRule>
    <cfRule type="expression" dxfId="19859" priority="1193">
      <formula>$F32="Vencida"</formula>
    </cfRule>
    <cfRule type="expression" dxfId="19858" priority="1194">
      <formula>$F32="Cancelada"</formula>
    </cfRule>
    <cfRule type="expression" dxfId="19857" priority="1195">
      <formula>$F32="Pausada"</formula>
    </cfRule>
    <cfRule type="expression" dxfId="19856" priority="1196">
      <formula>$F32="Para hoy"</formula>
    </cfRule>
    <cfRule type="expression" dxfId="19855" priority="1197">
      <formula>$F32="En curso"</formula>
    </cfRule>
    <cfRule type="expression" dxfId="19854" priority="1198">
      <formula>$F32="Completada"</formula>
    </cfRule>
    <cfRule type="expression" dxfId="19853" priority="1199">
      <formula>(#REF!=0)*(#REF!&lt;&gt;"")*(LEN(#REF!)=0)*(($F32="")+($F32="En curso"))</formula>
    </cfRule>
    <cfRule type="expression" dxfId="19852" priority="1200">
      <formula>(#REF!&lt;0)*(LEN(#REF!)=0)*(($F32="")+($F32="En curso"))</formula>
    </cfRule>
  </conditionalFormatting>
  <conditionalFormatting sqref="E39">
    <cfRule type="expression" dxfId="19851" priority="1169">
      <formula>$F32="Vencida"</formula>
    </cfRule>
    <cfRule type="expression" dxfId="19850" priority="1170">
      <formula>$F32="Cancelada"</formula>
    </cfRule>
    <cfRule type="expression" dxfId="19849" priority="1171">
      <formula>$F32="Pausada"</formula>
    </cfRule>
    <cfRule type="expression" dxfId="19848" priority="1172">
      <formula>$F32="Para hoy"</formula>
    </cfRule>
    <cfRule type="expression" dxfId="19847" priority="1173">
      <formula>$F32="En curso"</formula>
    </cfRule>
    <cfRule type="expression" dxfId="19846" priority="1174">
      <formula>$F32="Completada"</formula>
    </cfRule>
    <cfRule type="expression" dxfId="19845" priority="1175">
      <formula>(#REF!=0)*(#REF!&lt;&gt;"")*(LEN(#REF!)=0)*(($F32="")+($F32="En curso"))</formula>
    </cfRule>
    <cfRule type="expression" dxfId="19844" priority="1176">
      <formula>(#REF!&lt;0)*(LEN(#REF!)=0)*(($F32="")+($F32="En curso"))</formula>
    </cfRule>
    <cfRule type="expression" dxfId="19843" priority="1177">
      <formula>$F32="Vencida"</formula>
    </cfRule>
    <cfRule type="expression" dxfId="19842" priority="1178">
      <formula>$F32="Cancelada"</formula>
    </cfRule>
    <cfRule type="expression" dxfId="19841" priority="1179">
      <formula>$F32="Pausada"</formula>
    </cfRule>
    <cfRule type="expression" dxfId="19840" priority="1180">
      <formula>$F32="Para hoy"</formula>
    </cfRule>
    <cfRule type="expression" dxfId="19839" priority="1181">
      <formula>$F32="En curso"</formula>
    </cfRule>
    <cfRule type="expression" dxfId="19838" priority="1182">
      <formula>$F32="Completada"</formula>
    </cfRule>
    <cfRule type="expression" dxfId="19837" priority="1183">
      <formula>(#REF!=0)*(#REF!&lt;&gt;"")*(LEN(#REF!)=0)*(($F32="")+($F32="En curso"))</formula>
    </cfRule>
    <cfRule type="expression" dxfId="19836" priority="1184">
      <formula>(#REF!&lt;0)*(LEN(#REF!)=0)*(($F32="")+($F32="En curso"))</formula>
    </cfRule>
  </conditionalFormatting>
  <conditionalFormatting sqref="E40">
    <cfRule type="expression" dxfId="19835" priority="701">
      <formula>$F40="Vencida"</formula>
    </cfRule>
    <cfRule type="expression" dxfId="19834" priority="702">
      <formula>$F40="Cancelada"</formula>
    </cfRule>
    <cfRule type="expression" dxfId="19833" priority="703">
      <formula>$F40="Pausada"</formula>
    </cfRule>
    <cfRule type="expression" dxfId="19832" priority="704">
      <formula>$F40="Para hoy"</formula>
    </cfRule>
    <cfRule type="expression" dxfId="19831" priority="705">
      <formula>$F40="En curso"</formula>
    </cfRule>
    <cfRule type="expression" dxfId="19830" priority="706">
      <formula>$F40="Completada"</formula>
    </cfRule>
    <cfRule type="expression" dxfId="19829" priority="707">
      <formula>(#REF!=0)*(#REF!&lt;&gt;"")*(LEN(#REF!)=0)*(($F40="")+($F40="En curso"))</formula>
    </cfRule>
    <cfRule type="expression" dxfId="19828" priority="708">
      <formula>(#REF!&lt;0)*(LEN(#REF!)=0)*(($F40="")+($F40="En curso"))</formula>
    </cfRule>
    <cfRule type="expression" dxfId="19827" priority="717">
      <formula>$F32="Vencida"</formula>
    </cfRule>
    <cfRule type="expression" dxfId="19826" priority="718">
      <formula>$F32="Cancelada"</formula>
    </cfRule>
    <cfRule type="expression" dxfId="19825" priority="719">
      <formula>$F32="Pausada"</formula>
    </cfRule>
    <cfRule type="expression" dxfId="19824" priority="720">
      <formula>$F32="Para hoy"</formula>
    </cfRule>
    <cfRule type="expression" dxfId="19823" priority="721">
      <formula>$F32="En curso"</formula>
    </cfRule>
    <cfRule type="expression" dxfId="19822" priority="722">
      <formula>$F32="Completada"</formula>
    </cfRule>
    <cfRule type="expression" dxfId="19821" priority="723">
      <formula>(#REF!=0)*(#REF!&lt;&gt;"")*(LEN(#REF!)=0)*(($F32="")+($F32="En curso"))</formula>
    </cfRule>
    <cfRule type="expression" dxfId="19820" priority="724">
      <formula>(#REF!&lt;0)*(LEN(#REF!)=0)*(($F32="")+($F32="En curso"))</formula>
    </cfRule>
  </conditionalFormatting>
  <conditionalFormatting sqref="E44">
    <cfRule type="expression" dxfId="19819" priority="1021">
      <formula>$F44="Vencida"</formula>
    </cfRule>
    <cfRule type="expression" dxfId="19818" priority="1022">
      <formula>$F44="Cancelada"</formula>
    </cfRule>
    <cfRule type="expression" dxfId="19817" priority="1023">
      <formula>$F44="Pausada"</formula>
    </cfRule>
    <cfRule type="expression" dxfId="19816" priority="1024">
      <formula>$F44="Para hoy"</formula>
    </cfRule>
    <cfRule type="expression" dxfId="19815" priority="1025">
      <formula>$F44="En curso"</formula>
    </cfRule>
    <cfRule type="expression" dxfId="19814" priority="1026">
      <formula>$F44="Completada"</formula>
    </cfRule>
    <cfRule type="expression" dxfId="19813" priority="1027">
      <formula>(#REF!=0)*(#REF!&lt;&gt;"")*(LEN(#REF!)=0)*(($F44="")+($F44="En curso"))</formula>
    </cfRule>
    <cfRule type="expression" dxfId="19812" priority="1028">
      <formula>(#REF!&lt;0)*(LEN(#REF!)=0)*(($F44="")+($F44="En curso"))</formula>
    </cfRule>
  </conditionalFormatting>
  <conditionalFormatting sqref="E48 E8:E9">
    <cfRule type="expression" dxfId="19811" priority="645">
      <formula>$F1="Vencida"</formula>
    </cfRule>
    <cfRule type="expression" dxfId="19810" priority="646">
      <formula>$F1="Cancelada"</formula>
    </cfRule>
    <cfRule type="expression" dxfId="19809" priority="647">
      <formula>$F1="Pausada"</formula>
    </cfRule>
    <cfRule type="expression" dxfId="19808" priority="648">
      <formula>$F1="Para hoy"</formula>
    </cfRule>
    <cfRule type="expression" dxfId="19807" priority="649">
      <formula>$F1="En curso"</formula>
    </cfRule>
    <cfRule type="expression" dxfId="19806" priority="650">
      <formula>$F1="Completada"</formula>
    </cfRule>
    <cfRule type="expression" dxfId="19805" priority="651">
      <formula>(#REF!=0)*(#REF!&lt;&gt;"")*(LEN(#REF!)=0)*(($F1="")+($F1="En curso"))</formula>
    </cfRule>
    <cfRule type="expression" dxfId="19804" priority="652">
      <formula>(#REF!&lt;0)*(LEN(#REF!)=0)*(($F1="")+($F1="En curso"))</formula>
    </cfRule>
    <cfRule type="expression" dxfId="19803" priority="653">
      <formula>$F1="Vencida"</formula>
    </cfRule>
    <cfRule type="expression" dxfId="19802" priority="654">
      <formula>$F1="Cancelada"</formula>
    </cfRule>
    <cfRule type="expression" dxfId="19801" priority="655">
      <formula>$F1="Pausada"</formula>
    </cfRule>
    <cfRule type="expression" dxfId="19800" priority="656">
      <formula>$F1="Para hoy"</formula>
    </cfRule>
    <cfRule type="expression" dxfId="19799" priority="657">
      <formula>$F1="En curso"</formula>
    </cfRule>
    <cfRule type="expression" dxfId="19798" priority="658">
      <formula>$F1="Completada"</formula>
    </cfRule>
    <cfRule type="expression" dxfId="19797" priority="659">
      <formula>(#REF!=0)*(#REF!&lt;&gt;"")*(LEN(#REF!)=0)*(($F1="")+($F1="En curso"))</formula>
    </cfRule>
    <cfRule type="expression" dxfId="19796" priority="660">
      <formula>(#REF!&lt;0)*(LEN(#REF!)=0)*(($F1="")+($F1="En curso"))</formula>
    </cfRule>
  </conditionalFormatting>
  <conditionalFormatting sqref="E49">
    <cfRule type="expression" dxfId="19795" priority="661">
      <formula>$F49="Vencida"</formula>
    </cfRule>
    <cfRule type="expression" dxfId="19794" priority="662">
      <formula>$F49="Cancelada"</formula>
    </cfRule>
    <cfRule type="expression" dxfId="19793" priority="663">
      <formula>$F49="Pausada"</formula>
    </cfRule>
    <cfRule type="expression" dxfId="19792" priority="664">
      <formula>$F49="Para hoy"</formula>
    </cfRule>
    <cfRule type="expression" dxfId="19791" priority="665">
      <formula>$F49="En curso"</formula>
    </cfRule>
    <cfRule type="expression" dxfId="19790" priority="666">
      <formula>$F49="Completada"</formula>
    </cfRule>
    <cfRule type="expression" dxfId="19789" priority="667">
      <formula>(#REF!=0)*(#REF!&lt;&gt;"")*(LEN(#REF!)=0)*(($F49="")+($F49="En curso"))</formula>
    </cfRule>
    <cfRule type="expression" dxfId="19788" priority="668">
      <formula>(#REF!&lt;0)*(LEN(#REF!)=0)*(($F49="")+($F49="En curso"))</formula>
    </cfRule>
    <cfRule type="expression" dxfId="19787" priority="677">
      <formula>$F41="Vencida"</formula>
    </cfRule>
    <cfRule type="expression" dxfId="19786" priority="678">
      <formula>$F41="Cancelada"</formula>
    </cfRule>
    <cfRule type="expression" dxfId="19785" priority="679">
      <formula>$F41="Pausada"</formula>
    </cfRule>
    <cfRule type="expression" dxfId="19784" priority="680">
      <formula>$F41="Para hoy"</formula>
    </cfRule>
    <cfRule type="expression" dxfId="19783" priority="681">
      <formula>$F41="En curso"</formula>
    </cfRule>
    <cfRule type="expression" dxfId="19782" priority="682">
      <formula>$F41="Completada"</formula>
    </cfRule>
    <cfRule type="expression" dxfId="19781" priority="683">
      <formula>(#REF!=0)*(#REF!&lt;&gt;"")*(LEN(#REF!)=0)*(($F41="")+($F41="En curso"))</formula>
    </cfRule>
    <cfRule type="expression" dxfId="19780" priority="684">
      <formula>(#REF!&lt;0)*(LEN(#REF!)=0)*(($F41="")+($F41="En curso"))</formula>
    </cfRule>
  </conditionalFormatting>
  <conditionalFormatting sqref="E51">
    <cfRule type="expression" dxfId="19779" priority="1013">
      <formula>$F51="Vencida"</formula>
    </cfRule>
    <cfRule type="expression" dxfId="19778" priority="1014">
      <formula>$F51="Cancelada"</formula>
    </cfRule>
    <cfRule type="expression" dxfId="19777" priority="1015">
      <formula>$F51="Pausada"</formula>
    </cfRule>
    <cfRule type="expression" dxfId="19776" priority="1016">
      <formula>$F51="Para hoy"</formula>
    </cfRule>
    <cfRule type="expression" dxfId="19775" priority="1017">
      <formula>$F51="En curso"</formula>
    </cfRule>
    <cfRule type="expression" dxfId="19774" priority="1018">
      <formula>$F51="Completada"</formula>
    </cfRule>
    <cfRule type="expression" dxfId="19773" priority="1019">
      <formula>(#REF!=0)*(#REF!&lt;&gt;"")*(LEN(#REF!)=0)*(($F51="")+($F51="En curso"))</formula>
    </cfRule>
    <cfRule type="expression" dxfId="19772" priority="1020">
      <formula>(#REF!&lt;0)*(LEN(#REF!)=0)*(($F51="")+($F51="En curso"))</formula>
    </cfRule>
    <cfRule type="expression" dxfId="19771" priority="1145">
      <formula>$F29="Vencida"</formula>
    </cfRule>
    <cfRule type="expression" dxfId="19770" priority="1146">
      <formula>$F29="Cancelada"</formula>
    </cfRule>
    <cfRule type="expression" dxfId="19769" priority="1147">
      <formula>$F29="Pausada"</formula>
    </cfRule>
    <cfRule type="expression" dxfId="19768" priority="1148">
      <formula>$F29="Para hoy"</formula>
    </cfRule>
    <cfRule type="expression" dxfId="19767" priority="1149">
      <formula>$F29="En curso"</formula>
    </cfRule>
    <cfRule type="expression" dxfId="19766" priority="1150">
      <formula>$F29="Completada"</formula>
    </cfRule>
    <cfRule type="expression" dxfId="19765" priority="1151">
      <formula>(#REF!=0)*(#REF!&lt;&gt;"")*(LEN(#REF!)=0)*(($F29="")+($F29="En curso"))</formula>
    </cfRule>
    <cfRule type="expression" dxfId="19764" priority="1152">
      <formula>(#REF!&lt;0)*(LEN(#REF!)=0)*(($F29="")+($F29="En curso"))</formula>
    </cfRule>
  </conditionalFormatting>
  <conditionalFormatting sqref="E52">
    <cfRule type="expression" dxfId="19763" priority="581">
      <formula>$F48="Vencida"</formula>
    </cfRule>
    <cfRule type="expression" dxfId="19762" priority="582">
      <formula>$F48="Cancelada"</formula>
    </cfRule>
    <cfRule type="expression" dxfId="19761" priority="583">
      <formula>$F48="Pausada"</formula>
    </cfRule>
    <cfRule type="expression" dxfId="19760" priority="584">
      <formula>$F48="Para hoy"</formula>
    </cfRule>
    <cfRule type="expression" dxfId="19759" priority="585">
      <formula>$F48="En curso"</formula>
    </cfRule>
    <cfRule type="expression" dxfId="19758" priority="586">
      <formula>$F48="Completada"</formula>
    </cfRule>
    <cfRule type="expression" dxfId="19757" priority="587">
      <formula>(#REF!=0)*(#REF!&lt;&gt;"")*(LEN(#REF!)=0)*(($F48="")+($F48="En curso"))</formula>
    </cfRule>
    <cfRule type="expression" dxfId="19756" priority="588">
      <formula>(#REF!&lt;0)*(LEN(#REF!)=0)*(($F48="")+($F48="En curso"))</formula>
    </cfRule>
    <cfRule type="expression" dxfId="19755" priority="589">
      <formula>$F49="Vencida"</formula>
    </cfRule>
    <cfRule type="expression" dxfId="19754" priority="590">
      <formula>$F49="Cancelada"</formula>
    </cfRule>
    <cfRule type="expression" dxfId="19753" priority="591">
      <formula>$F49="Pausada"</formula>
    </cfRule>
    <cfRule type="expression" dxfId="19752" priority="592">
      <formula>$F49="Para hoy"</formula>
    </cfRule>
    <cfRule type="expression" dxfId="19751" priority="593">
      <formula>$F49="En curso"</formula>
    </cfRule>
    <cfRule type="expression" dxfId="19750" priority="594">
      <formula>$F49="Completada"</formula>
    </cfRule>
    <cfRule type="expression" dxfId="19749" priority="595">
      <formula>(#REF!=0)*(#REF!&lt;&gt;"")*(LEN(#REF!)=0)*(($F49="")+($F49="En curso"))</formula>
    </cfRule>
    <cfRule type="expression" dxfId="19748" priority="596">
      <formula>(#REF!&lt;0)*(LEN(#REF!)=0)*(($F49="")+($F49="En curso"))</formula>
    </cfRule>
  </conditionalFormatting>
  <conditionalFormatting sqref="E53:E56">
    <cfRule type="expression" dxfId="19747" priority="1153">
      <formula>#REF!="Vencida"</formula>
    </cfRule>
    <cfRule type="expression" dxfId="19746" priority="1154">
      <formula>#REF!="Cancelada"</formula>
    </cfRule>
    <cfRule type="expression" dxfId="19745" priority="1155">
      <formula>#REF!="Pausada"</formula>
    </cfRule>
    <cfRule type="expression" dxfId="19744" priority="1156">
      <formula>#REF!="Para hoy"</formula>
    </cfRule>
    <cfRule type="expression" dxfId="19743" priority="1157">
      <formula>#REF!="En curso"</formula>
    </cfRule>
    <cfRule type="expression" dxfId="19742" priority="1158">
      <formula>#REF!="Completada"</formula>
    </cfRule>
    <cfRule type="expression" dxfId="19741" priority="1159">
      <formula>(#REF!=0)*(#REF!&lt;&gt;"")*(LEN(#REF!)=0)*((#REF!="")+(#REF!="En curso"))</formula>
    </cfRule>
    <cfRule type="expression" dxfId="19740" priority="1160">
      <formula>(#REF!&lt;0)*(LEN(#REF!)=0)*((#REF!="")+(#REF!="En curso"))</formula>
    </cfRule>
  </conditionalFormatting>
  <conditionalFormatting sqref="E61">
    <cfRule type="expression" dxfId="19739" priority="1005">
      <formula>$F61="Vencida"</formula>
    </cfRule>
    <cfRule type="expression" dxfId="19738" priority="1006">
      <formula>$F61="Cancelada"</formula>
    </cfRule>
    <cfRule type="expression" dxfId="19737" priority="1007">
      <formula>$F61="Pausada"</formula>
    </cfRule>
    <cfRule type="expression" dxfId="19736" priority="1008">
      <formula>$F61="Para hoy"</formula>
    </cfRule>
    <cfRule type="expression" dxfId="19735" priority="1009">
      <formula>$F61="En curso"</formula>
    </cfRule>
    <cfRule type="expression" dxfId="19734" priority="1010">
      <formula>$F61="Completada"</formula>
    </cfRule>
    <cfRule type="expression" dxfId="19733" priority="1011">
      <formula>(#REF!=0)*(#REF!&lt;&gt;"")*(LEN(#REF!)=0)*(($F61="")+($F61="En curso"))</formula>
    </cfRule>
    <cfRule type="expression" dxfId="19732" priority="1012">
      <formula>(#REF!&lt;0)*(LEN(#REF!)=0)*(($F61="")+($F61="En curso"))</formula>
    </cfRule>
  </conditionalFormatting>
  <conditionalFormatting sqref="F14">
    <cfRule type="expression" dxfId="19731" priority="475">
      <formula>$F14="Vencida"</formula>
    </cfRule>
    <cfRule type="expression" dxfId="19730" priority="476">
      <formula>$F14="Cancelada"</formula>
    </cfRule>
    <cfRule type="expression" dxfId="19729" priority="477">
      <formula>$F14="Pausada"</formula>
    </cfRule>
    <cfRule type="expression" dxfId="19728" priority="478">
      <formula>$F14="Para hoy"</formula>
    </cfRule>
    <cfRule type="expression" dxfId="19727" priority="479">
      <formula>$F14="En curso"</formula>
    </cfRule>
    <cfRule type="expression" dxfId="19726" priority="480">
      <formula>$F14="Completada"</formula>
    </cfRule>
    <cfRule type="expression" dxfId="19725" priority="481">
      <formula>(#REF!=0)*(#REF!&lt;&gt;"")*(LEN(#REF!)=0)*(($F14="")+($F14="En curso"))</formula>
    </cfRule>
    <cfRule type="expression" dxfId="19724" priority="482">
      <formula>(#REF!&lt;0)*(LEN(#REF!)=0)*(($F14="")+($F14="En curso"))</formula>
    </cfRule>
  </conditionalFormatting>
  <conditionalFormatting sqref="F20">
    <cfRule type="expression" dxfId="19723" priority="801">
      <formula>(#REF!=0)*(#REF!&lt;&gt;"")*(LEN(#REF!)=0)*(($F20="")+($F20="En curso"))</formula>
    </cfRule>
    <cfRule type="expression" dxfId="19722" priority="802">
      <formula>(#REF!&lt;0)*(LEN(#REF!)=0)*(($F20="")+($F20="En curso"))</formula>
    </cfRule>
  </conditionalFormatting>
  <conditionalFormatting sqref="F21:F22">
    <cfRule type="expression" dxfId="19721" priority="775">
      <formula>(#REF!=0)*(#REF!&lt;&gt;"")*(LEN(#REF!)=0)*(($F21="")+($F21="En curso"))</formula>
    </cfRule>
    <cfRule type="expression" dxfId="19720" priority="776">
      <formula>(#REF!&lt;0)*(LEN(#REF!)=0)*(($F21="")+($F21="En curso"))</formula>
    </cfRule>
  </conditionalFormatting>
  <conditionalFormatting sqref="F30">
    <cfRule type="expression" dxfId="19719" priority="891">
      <formula>$F30="Vencida"</formula>
    </cfRule>
    <cfRule type="expression" dxfId="19718" priority="892">
      <formula>$F30="Cancelada"</formula>
    </cfRule>
    <cfRule type="expression" dxfId="19717" priority="893">
      <formula>$F30="Pausada"</formula>
    </cfRule>
    <cfRule type="expression" dxfId="19716" priority="894">
      <formula>$F30="Para hoy"</formula>
    </cfRule>
    <cfRule type="expression" dxfId="19715" priority="895">
      <formula>$F30="En curso"</formula>
    </cfRule>
    <cfRule type="expression" dxfId="19714" priority="896">
      <formula>$F30="Completada"</formula>
    </cfRule>
    <cfRule type="expression" dxfId="19713" priority="897">
      <formula>(#REF!=0)*(#REF!&lt;&gt;"")*(LEN(#REF!)=0)*(($F30="")+($F30="En curso"))</formula>
    </cfRule>
    <cfRule type="expression" dxfId="19712" priority="898">
      <formula>(#REF!&lt;0)*(LEN(#REF!)=0)*(($F30="")+($F30="En curso"))</formula>
    </cfRule>
  </conditionalFormatting>
  <conditionalFormatting sqref="F32">
    <cfRule type="expression" dxfId="19711" priority="941">
      <formula>$F32="Vencida"</formula>
    </cfRule>
    <cfRule type="expression" dxfId="19710" priority="942">
      <formula>$F32="Cancelada"</formula>
    </cfRule>
    <cfRule type="expression" dxfId="19709" priority="943">
      <formula>$F32="Pausada"</formula>
    </cfRule>
    <cfRule type="expression" dxfId="19708" priority="944">
      <formula>$F32="Para hoy"</formula>
    </cfRule>
    <cfRule type="expression" dxfId="19707" priority="945">
      <formula>$F32="En curso"</formula>
    </cfRule>
    <cfRule type="expression" dxfId="19706" priority="946">
      <formula>$F32="Completada"</formula>
    </cfRule>
    <cfRule type="expression" dxfId="19705" priority="947">
      <formula>(#REF!=0)*(#REF!&lt;&gt;"")*(LEN(#REF!)=0)*(($F32="")+($F32="En curso"))</formula>
    </cfRule>
    <cfRule type="expression" dxfId="19704" priority="948">
      <formula>(#REF!&lt;0)*(LEN(#REF!)=0)*(($F32="")+($F32="En curso"))</formula>
    </cfRule>
  </conditionalFormatting>
  <conditionalFormatting sqref="F34:F35">
    <cfRule type="expression" dxfId="19703" priority="579">
      <formula>(#REF!=0)*(#REF!&lt;&gt;"")*(LEN(#REF!)=0)*(($F34="")+($F34="En curso"))</formula>
    </cfRule>
    <cfRule type="expression" dxfId="19702" priority="580">
      <formula>(#REF!&lt;0)*(LEN(#REF!)=0)*(($F34="")+($F34="En curso"))</formula>
    </cfRule>
  </conditionalFormatting>
  <conditionalFormatting sqref="F34:F41">
    <cfRule type="expression" dxfId="19701" priority="571">
      <formula>$F34="Vencida"</formula>
    </cfRule>
    <cfRule type="expression" dxfId="19700" priority="572">
      <formula>$F34="Cancelada"</formula>
    </cfRule>
    <cfRule type="expression" dxfId="19699" priority="573">
      <formula>$F34="Pausada"</formula>
    </cfRule>
    <cfRule type="expression" dxfId="19698" priority="574">
      <formula>$F34="Para hoy"</formula>
    </cfRule>
    <cfRule type="expression" dxfId="19697" priority="575">
      <formula>$F34="En curso"</formula>
    </cfRule>
    <cfRule type="expression" dxfId="19696" priority="576">
      <formula>$F34="Completada"</formula>
    </cfRule>
  </conditionalFormatting>
  <conditionalFormatting sqref="F36:F41">
    <cfRule type="expression" dxfId="19695" priority="577">
      <formula>(#REF!=0)*(#REF!&lt;&gt;"")*(LEN(#REF!)=0)*(($F36="")+($F36="En curso"))</formula>
    </cfRule>
    <cfRule type="expression" dxfId="19694" priority="578">
      <formula>(#REF!&lt;0)*(LEN(#REF!)=0)*(($F36="")+($F36="En curso"))</formula>
    </cfRule>
  </conditionalFormatting>
  <conditionalFormatting sqref="F52">
    <cfRule type="expression" dxfId="19693" priority="597">
      <formula>$F52="Vencida"</formula>
    </cfRule>
    <cfRule type="expression" dxfId="19692" priority="598">
      <formula>$F52="Cancelada"</formula>
    </cfRule>
    <cfRule type="expression" dxfId="19691" priority="599">
      <formula>$F52="Pausada"</formula>
    </cfRule>
    <cfRule type="expression" dxfId="19690" priority="600">
      <formula>$F52="Para hoy"</formula>
    </cfRule>
    <cfRule type="expression" dxfId="19689" priority="601">
      <formula>$F52="En curso"</formula>
    </cfRule>
    <cfRule type="expression" dxfId="19688" priority="602">
      <formula>$F52="Completada"</formula>
    </cfRule>
    <cfRule type="expression" dxfId="19687" priority="603">
      <formula>(#REF!=0)*(#REF!&lt;&gt;"")*(LEN(#REF!)=0)*(($F52="")+($F52="En curso"))</formula>
    </cfRule>
    <cfRule type="expression" dxfId="19686" priority="604">
      <formula>(#REF!&lt;0)*(LEN(#REF!)=0)*(($F52="")+($F52="En curso"))</formula>
    </cfRule>
  </conditionalFormatting>
  <conditionalFormatting sqref="G19 G4:G6">
    <cfRule type="expression" dxfId="19685" priority="1049">
      <formula>#REF!="Vencida"</formula>
    </cfRule>
    <cfRule type="expression" dxfId="19684" priority="1050">
      <formula>#REF!="Cancelada"</formula>
    </cfRule>
    <cfRule type="expression" dxfId="19683" priority="1051">
      <formula>#REF!="Pausada"</formula>
    </cfRule>
    <cfRule type="expression" dxfId="19682" priority="1052">
      <formula>#REF!="Para hoy"</formula>
    </cfRule>
    <cfRule type="expression" dxfId="19681" priority="1053">
      <formula>#REF!="En curso"</formula>
    </cfRule>
    <cfRule type="expression" dxfId="19680" priority="1054">
      <formula>#REF!="Completada"</formula>
    </cfRule>
    <cfRule type="expression" dxfId="19679" priority="1055">
      <formula>(#REF!=0)*(#REF!&lt;&gt;"")*(LEN(#REF!)=0)*((#REF!="")+(#REF!="En curso"))</formula>
    </cfRule>
    <cfRule type="expression" dxfId="19678" priority="1056">
      <formula>(#REF!&lt;0)*(LEN(#REF!)=0)*((#REF!="")+(#REF!="En curso"))</formula>
    </cfRule>
  </conditionalFormatting>
  <conditionalFormatting sqref="G20:G23">
    <cfRule type="expression" dxfId="19677" priority="1065">
      <formula>#REF!="Vencida"</formula>
    </cfRule>
    <cfRule type="expression" dxfId="19676" priority="1066">
      <formula>#REF!="Cancelada"</formula>
    </cfRule>
    <cfRule type="expression" dxfId="19675" priority="1067">
      <formula>#REF!="Pausada"</formula>
    </cfRule>
    <cfRule type="expression" dxfId="19674" priority="1068">
      <formula>#REF!="Para hoy"</formula>
    </cfRule>
    <cfRule type="expression" dxfId="19673" priority="1069">
      <formula>#REF!="En curso"</formula>
    </cfRule>
    <cfRule type="expression" dxfId="19672" priority="1070">
      <formula>#REF!="Completada"</formula>
    </cfRule>
    <cfRule type="expression" dxfId="19671" priority="1071">
      <formula>(#REF!=0)*(#REF!&lt;&gt;"")*(LEN(#REF!)=0)*((#REF!="")+(#REF!="En curso"))</formula>
    </cfRule>
    <cfRule type="expression" dxfId="19670" priority="1072">
      <formula>(#REF!&lt;0)*(LEN(#REF!)=0)*((#REF!="")+(#REF!="En curso"))</formula>
    </cfRule>
  </conditionalFormatting>
  <conditionalFormatting sqref="G19">
    <cfRule type="expression" dxfId="19669" priority="515">
      <formula>#REF!="Vencida"</formula>
    </cfRule>
    <cfRule type="expression" dxfId="19668" priority="516">
      <formula>#REF!="Cancelada"</formula>
    </cfRule>
    <cfRule type="expression" dxfId="19667" priority="517">
      <formula>#REF!="Pausada"</formula>
    </cfRule>
    <cfRule type="expression" dxfId="19666" priority="518">
      <formula>#REF!="Para hoy"</formula>
    </cfRule>
    <cfRule type="expression" dxfId="19665" priority="519">
      <formula>#REF!="En curso"</formula>
    </cfRule>
    <cfRule type="expression" dxfId="19664" priority="520">
      <formula>#REF!="Completada"</formula>
    </cfRule>
  </conditionalFormatting>
  <conditionalFormatting sqref="G19">
    <cfRule type="expression" dxfId="19663" priority="523">
      <formula>#REF!="Vencida"</formula>
    </cfRule>
    <cfRule type="expression" dxfId="19662" priority="524">
      <formula>#REF!="Cancelada"</formula>
    </cfRule>
    <cfRule type="expression" dxfId="19661" priority="525">
      <formula>#REF!="Pausada"</formula>
    </cfRule>
    <cfRule type="expression" dxfId="19660" priority="526">
      <formula>#REF!="Para hoy"</formula>
    </cfRule>
    <cfRule type="expression" dxfId="19659" priority="527">
      <formula>#REF!="En curso"</formula>
    </cfRule>
    <cfRule type="expression" dxfId="19658" priority="528">
      <formula>#REF!="Completada"</formula>
    </cfRule>
    <cfRule type="expression" dxfId="19657" priority="529">
      <formula>(#REF!=0)*(#REF!&lt;&gt;"")*(LEN(#REF!)=0)*((#REF!="")+(#REF!="En curso"))</formula>
    </cfRule>
    <cfRule type="expression" dxfId="19656" priority="530">
      <formula>(#REF!&lt;0)*(LEN(#REF!)=0)*((#REF!="")+(#REF!="En curso"))</formula>
    </cfRule>
  </conditionalFormatting>
  <conditionalFormatting sqref="G19">
    <cfRule type="expression" dxfId="19655" priority="521">
      <formula>(#REF!=0)*(#REF!&lt;&gt;"")*(LEN(#REF!)=0)*((#REF!="")+(#REF!="En curso"))</formula>
    </cfRule>
    <cfRule type="expression" dxfId="19654" priority="522">
      <formula>(#REF!&lt;0)*(LEN(#REF!)=0)*((#REF!="")+(#REF!="En curso"))</formula>
    </cfRule>
  </conditionalFormatting>
  <conditionalFormatting sqref="G29">
    <cfRule type="expression" dxfId="19653" priority="563">
      <formula>#REF!="Vencida"</formula>
    </cfRule>
    <cfRule type="expression" dxfId="19652" priority="564">
      <formula>#REF!="Cancelada"</formula>
    </cfRule>
    <cfRule type="expression" dxfId="19651" priority="565">
      <formula>#REF!="Pausada"</formula>
    </cfRule>
    <cfRule type="expression" dxfId="19650" priority="566">
      <formula>#REF!="Para hoy"</formula>
    </cfRule>
    <cfRule type="expression" dxfId="19649" priority="567">
      <formula>#REF!="En curso"</formula>
    </cfRule>
    <cfRule type="expression" dxfId="19648" priority="568">
      <formula>#REF!="Completada"</formula>
    </cfRule>
  </conditionalFormatting>
  <conditionalFormatting sqref="G29">
    <cfRule type="expression" dxfId="19647" priority="555">
      <formula>#REF!="Vencida"</formula>
    </cfRule>
    <cfRule type="expression" dxfId="19646" priority="556">
      <formula>#REF!="Cancelada"</formula>
    </cfRule>
    <cfRule type="expression" dxfId="19645" priority="557">
      <formula>#REF!="Pausada"</formula>
    </cfRule>
    <cfRule type="expression" dxfId="19644" priority="558">
      <formula>#REF!="Para hoy"</formula>
    </cfRule>
    <cfRule type="expression" dxfId="19643" priority="559">
      <formula>#REF!="En curso"</formula>
    </cfRule>
    <cfRule type="expression" dxfId="19642" priority="560">
      <formula>#REF!="Completada"</formula>
    </cfRule>
    <cfRule type="expression" dxfId="19641" priority="561">
      <formula>(#REF!=0)*(#REF!&lt;&gt;"")*(LEN(#REF!)=0)*((#REF!="")+(#REF!="En curso"))</formula>
    </cfRule>
    <cfRule type="expression" dxfId="19640" priority="562">
      <formula>(#REF!&lt;0)*(LEN(#REF!)=0)*((#REF!="")+(#REF!="En curso"))</formula>
    </cfRule>
    <cfRule type="expression" dxfId="19639" priority="569">
      <formula>(#REF!=0)*(#REF!&lt;&gt;"")*(LEN(#REF!)=0)*((#REF!="")+(#REF!="En curso"))</formula>
    </cfRule>
    <cfRule type="expression" dxfId="19638" priority="570">
      <formula>(#REF!&lt;0)*(LEN(#REF!)=0)*((#REF!="")+(#REF!="En curso"))</formula>
    </cfRule>
  </conditionalFormatting>
  <conditionalFormatting sqref="G30">
    <cfRule type="expression" dxfId="19637" priority="899">
      <formula>#REF!="Vencida"</formula>
    </cfRule>
    <cfRule type="expression" dxfId="19636" priority="900">
      <formula>#REF!="Cancelada"</formula>
    </cfRule>
    <cfRule type="expression" dxfId="19635" priority="901">
      <formula>#REF!="Pausada"</formula>
    </cfRule>
    <cfRule type="expression" dxfId="19634" priority="902">
      <formula>#REF!="Para hoy"</formula>
    </cfRule>
    <cfRule type="expression" dxfId="19633" priority="903">
      <formula>#REF!="En curso"</formula>
    </cfRule>
    <cfRule type="expression" dxfId="19632" priority="904">
      <formula>#REF!="Completada"</formula>
    </cfRule>
    <cfRule type="expression" dxfId="19631" priority="905">
      <formula>(#REF!=0)*(#REF!&lt;&gt;"")*(LEN(#REF!)=0)*((#REF!="")+(#REF!="En curso"))</formula>
    </cfRule>
    <cfRule type="expression" dxfId="19630" priority="906">
      <formula>(#REF!&lt;0)*(LEN(#REF!)=0)*((#REF!="")+(#REF!="En curso"))</formula>
    </cfRule>
    <cfRule type="expression" dxfId="19629" priority="907">
      <formula>#REF!="Vencida"</formula>
    </cfRule>
    <cfRule type="expression" dxfId="19628" priority="908">
      <formula>#REF!="Cancelada"</formula>
    </cfRule>
    <cfRule type="expression" dxfId="19627" priority="909">
      <formula>#REF!="Pausada"</formula>
    </cfRule>
    <cfRule type="expression" dxfId="19626" priority="910">
      <formula>#REF!="Para hoy"</formula>
    </cfRule>
    <cfRule type="expression" dxfId="19625" priority="911">
      <formula>#REF!="En curso"</formula>
    </cfRule>
    <cfRule type="expression" dxfId="19624" priority="912">
      <formula>#REF!="Completada"</formula>
    </cfRule>
    <cfRule type="expression" dxfId="19623" priority="913">
      <formula>(#REF!=0)*(#REF!&lt;&gt;"")*(LEN(#REF!)=0)*((#REF!="")+(#REF!="En curso"))</formula>
    </cfRule>
    <cfRule type="expression" dxfId="19622" priority="914">
      <formula>(#REF!&lt;0)*(LEN(#REF!)=0)*((#REF!="")+(#REF!="En curso"))</formula>
    </cfRule>
  </conditionalFormatting>
  <conditionalFormatting sqref="G31:G40">
    <cfRule type="expression" dxfId="19621" priority="1081">
      <formula>#REF!="Vencida"</formula>
    </cfRule>
    <cfRule type="expression" dxfId="19620" priority="1082">
      <formula>#REF!="Cancelada"</formula>
    </cfRule>
    <cfRule type="expression" dxfId="19619" priority="1083">
      <formula>#REF!="Pausada"</formula>
    </cfRule>
    <cfRule type="expression" dxfId="19618" priority="1084">
      <formula>#REF!="Para hoy"</formula>
    </cfRule>
    <cfRule type="expression" dxfId="19617" priority="1085">
      <formula>#REF!="En curso"</formula>
    </cfRule>
    <cfRule type="expression" dxfId="19616" priority="1086">
      <formula>#REF!="Completada"</formula>
    </cfRule>
    <cfRule type="expression" dxfId="19615" priority="1087">
      <formula>(#REF!=0)*(#REF!&lt;&gt;"")*(LEN(#REF!)=0)*((#REF!="")+(#REF!="En curso"))</formula>
    </cfRule>
    <cfRule type="expression" dxfId="19614" priority="1088">
      <formula>(#REF!&lt;0)*(LEN(#REF!)=0)*((#REF!="")+(#REF!="En curso"))</formula>
    </cfRule>
  </conditionalFormatting>
  <conditionalFormatting sqref="G48:G51 G53:G55">
    <cfRule type="expression" dxfId="19613" priority="1031">
      <formula>#REF!="Vencida"</formula>
    </cfRule>
    <cfRule type="expression" dxfId="19612" priority="1032">
      <formula>#REF!="Cancelada"</formula>
    </cfRule>
    <cfRule type="expression" dxfId="19611" priority="1033">
      <formula>#REF!="Pausada"</formula>
    </cfRule>
    <cfRule type="expression" dxfId="19610" priority="1034">
      <formula>#REF!="Para hoy"</formula>
    </cfRule>
    <cfRule type="expression" dxfId="19609" priority="1035">
      <formula>#REF!="En curso"</formula>
    </cfRule>
    <cfRule type="expression" dxfId="19608" priority="1036">
      <formula>#REF!="Completada"</formula>
    </cfRule>
    <cfRule type="expression" dxfId="19607" priority="1037">
      <formula>(#REF!=0)*(#REF!&lt;&gt;"")*(LEN(#REF!)=0)*((#REF!="")+(#REF!="En curso"))</formula>
    </cfRule>
    <cfRule type="expression" dxfId="19606" priority="1038">
      <formula>(#REF!&lt;0)*(LEN(#REF!)=0)*((#REF!="")+(#REF!="En curso"))</formula>
    </cfRule>
  </conditionalFormatting>
  <conditionalFormatting sqref="G52">
    <cfRule type="expression" dxfId="19605" priority="605">
      <formula>#REF!="Vencida"</formula>
    </cfRule>
    <cfRule type="expression" dxfId="19604" priority="606">
      <formula>#REF!="Cancelada"</formula>
    </cfRule>
    <cfRule type="expression" dxfId="19603" priority="607">
      <formula>#REF!="Pausada"</formula>
    </cfRule>
    <cfRule type="expression" dxfId="19602" priority="608">
      <formula>#REF!="Para hoy"</formula>
    </cfRule>
    <cfRule type="expression" dxfId="19601" priority="609">
      <formula>#REF!="En curso"</formula>
    </cfRule>
    <cfRule type="expression" dxfId="19600" priority="610">
      <formula>#REF!="Completada"</formula>
    </cfRule>
    <cfRule type="expression" dxfId="19599" priority="611">
      <formula>(#REF!=0)*(#REF!&lt;&gt;"")*(LEN(#REF!)=0)*((#REF!="")+(#REF!="En curso"))</formula>
    </cfRule>
    <cfRule type="expression" dxfId="19598" priority="612">
      <formula>(#REF!&lt;0)*(LEN(#REF!)=0)*((#REF!="")+(#REF!="En curso"))</formula>
    </cfRule>
    <cfRule type="expression" dxfId="19597" priority="613">
      <formula>#REF!="Vencida"</formula>
    </cfRule>
    <cfRule type="expression" dxfId="19596" priority="614">
      <formula>#REF!="Cancelada"</formula>
    </cfRule>
    <cfRule type="expression" dxfId="19595" priority="615">
      <formula>#REF!="Pausada"</formula>
    </cfRule>
    <cfRule type="expression" dxfId="19594" priority="616">
      <formula>#REF!="Para hoy"</formula>
    </cfRule>
    <cfRule type="expression" dxfId="19593" priority="617">
      <formula>#REF!="En curso"</formula>
    </cfRule>
    <cfRule type="expression" dxfId="19592" priority="618">
      <formula>#REF!="Completada"</formula>
    </cfRule>
    <cfRule type="expression" dxfId="19591" priority="619">
      <formula>(#REF!=0)*(#REF!&lt;&gt;"")*(LEN(#REF!)=0)*((#REF!="")+(#REF!="En curso"))</formula>
    </cfRule>
    <cfRule type="expression" dxfId="19590" priority="620">
      <formula>(#REF!&lt;0)*(LEN(#REF!)=0)*((#REF!="")+(#REF!="En curso"))</formula>
    </cfRule>
  </conditionalFormatting>
  <conditionalFormatting sqref="C14">
    <cfRule type="expression" dxfId="19589" priority="473">
      <formula>(#REF!=0)*(#REF!&lt;&gt;"")*(LEN(#REF!)=0)*(($F14="")+($F14="En curso"))</formula>
    </cfRule>
    <cfRule type="expression" dxfId="19588" priority="474">
      <formula>(#REF!&lt;0)*(LEN(#REF!)=0)*(($F14="")+($F14="En curso"))</formula>
    </cfRule>
  </conditionalFormatting>
  <conditionalFormatting sqref="C14">
    <cfRule type="expression" dxfId="19587" priority="467">
      <formula>$F14="Vencida"</formula>
    </cfRule>
    <cfRule type="expression" dxfId="19586" priority="468">
      <formula>$F14="Cancelada"</formula>
    </cfRule>
    <cfRule type="expression" dxfId="19585" priority="469">
      <formula>$F14="Pausada"</formula>
    </cfRule>
    <cfRule type="expression" dxfId="19584" priority="470">
      <formula>$F14="Para hoy"</formula>
    </cfRule>
    <cfRule type="expression" dxfId="19583" priority="471">
      <formula>$F14="En curso"</formula>
    </cfRule>
    <cfRule type="expression" dxfId="19582" priority="472">
      <formula>$F14="Completada"</formula>
    </cfRule>
  </conditionalFormatting>
  <conditionalFormatting sqref="C14">
    <cfRule type="expression" dxfId="19581" priority="451">
      <formula>$F14="Vencida"</formula>
    </cfRule>
    <cfRule type="expression" dxfId="19580" priority="452">
      <formula>$F14="Cancelada"</formula>
    </cfRule>
    <cfRule type="expression" dxfId="19579" priority="453">
      <formula>$F14="Pausada"</formula>
    </cfRule>
    <cfRule type="expression" dxfId="19578" priority="454">
      <formula>$F14="Para hoy"</formula>
    </cfRule>
    <cfRule type="expression" dxfId="19577" priority="455">
      <formula>$F14="En curso"</formula>
    </cfRule>
    <cfRule type="expression" dxfId="19576" priority="456">
      <formula>$F14="Completada"</formula>
    </cfRule>
    <cfRule type="expression" dxfId="19575" priority="457">
      <formula>(#REF!=0)*(#REF!&lt;&gt;"")*(LEN(#REF!)=0)*(($F14="")+($F14="En curso"))</formula>
    </cfRule>
    <cfRule type="expression" dxfId="19574" priority="458">
      <formula>(#REF!&lt;0)*(LEN(#REF!)=0)*(($F14="")+($F14="En curso"))</formula>
    </cfRule>
  </conditionalFormatting>
  <conditionalFormatting sqref="D14">
    <cfRule type="expression" dxfId="19573" priority="443">
      <formula>#REF!="Vencida"</formula>
    </cfRule>
    <cfRule type="expression" dxfId="19572" priority="444">
      <formula>#REF!="Cancelada"</formula>
    </cfRule>
    <cfRule type="expression" dxfId="19571" priority="445">
      <formula>#REF!="Pausada"</formula>
    </cfRule>
    <cfRule type="expression" dxfId="19570" priority="446">
      <formula>#REF!="Para hoy"</formula>
    </cfRule>
    <cfRule type="expression" dxfId="19569" priority="447">
      <formula>#REF!="En curso"</formula>
    </cfRule>
    <cfRule type="expression" dxfId="19568" priority="448">
      <formula>#REF!="Completada"</formula>
    </cfRule>
    <cfRule type="expression" dxfId="19567" priority="449">
      <formula>(#REF!=0)*(#REF!&lt;&gt;"")*(LEN(#REF!)=0)*((#REF!="")+(#REF!="En curso"))</formula>
    </cfRule>
    <cfRule type="expression" dxfId="19566" priority="450">
      <formula>(#REF!&lt;0)*(LEN(#REF!)=0)*((#REF!="")+(#REF!="En curso"))</formula>
    </cfRule>
    <cfRule type="expression" dxfId="19565" priority="459">
      <formula>$F35="Vencida"</formula>
    </cfRule>
    <cfRule type="expression" dxfId="19564" priority="460">
      <formula>$F35="Cancelada"</formula>
    </cfRule>
    <cfRule type="expression" dxfId="19563" priority="461">
      <formula>$F35="Pausada"</formula>
    </cfRule>
    <cfRule type="expression" dxfId="19562" priority="462">
      <formula>$F35="Para hoy"</formula>
    </cfRule>
    <cfRule type="expression" dxfId="19561" priority="463">
      <formula>$F35="En curso"</formula>
    </cfRule>
    <cfRule type="expression" dxfId="19560" priority="464">
      <formula>$F35="Completada"</formula>
    </cfRule>
    <cfRule type="expression" dxfId="19559" priority="465">
      <formula>(#REF!=0)*(#REF!&lt;&gt;"")*(LEN(#REF!)=0)*(($F35="")+($F35="En curso"))</formula>
    </cfRule>
    <cfRule type="expression" dxfId="19558" priority="466">
      <formula>(#REF!&lt;0)*(LEN(#REF!)=0)*(($F35="")+($F35="En curso"))</formula>
    </cfRule>
  </conditionalFormatting>
  <conditionalFormatting sqref="E20">
    <cfRule type="expression" dxfId="19557" priority="1257">
      <formula>#REF!="Vencida"</formula>
    </cfRule>
    <cfRule type="expression" dxfId="19556" priority="1258">
      <formula>#REF!="Cancelada"</formula>
    </cfRule>
    <cfRule type="expression" dxfId="19555" priority="1259">
      <formula>#REF!="Pausada"</formula>
    </cfRule>
    <cfRule type="expression" dxfId="19554" priority="1260">
      <formula>#REF!="Para hoy"</formula>
    </cfRule>
    <cfRule type="expression" dxfId="19553" priority="1261">
      <formula>#REF!="En curso"</formula>
    </cfRule>
    <cfRule type="expression" dxfId="19552" priority="1262">
      <formula>#REF!="Completada"</formula>
    </cfRule>
    <cfRule type="expression" dxfId="19551" priority="1263">
      <formula>(#REF!=0)*(#REF!&lt;&gt;"")*(LEN(#REF!)=0)*((#REF!="")+(#REF!="En curso"))</formula>
    </cfRule>
    <cfRule type="expression" dxfId="19550" priority="1264">
      <formula>(#REF!&lt;0)*(LEN(#REF!)=0)*((#REF!="")+(#REF!="En curso"))</formula>
    </cfRule>
  </conditionalFormatting>
  <conditionalFormatting sqref="C19">
    <cfRule type="expression" dxfId="19549" priority="1265">
      <formula>$F16="Vencida"</formula>
    </cfRule>
    <cfRule type="expression" dxfId="19548" priority="1266">
      <formula>$F16="Cancelada"</formula>
    </cfRule>
    <cfRule type="expression" dxfId="19547" priority="1267">
      <formula>$F16="Pausada"</formula>
    </cfRule>
    <cfRule type="expression" dxfId="19546" priority="1268">
      <formula>$F16="Para hoy"</formula>
    </cfRule>
    <cfRule type="expression" dxfId="19545" priority="1269">
      <formula>$F16="En curso"</formula>
    </cfRule>
    <cfRule type="expression" dxfId="19544" priority="1270">
      <formula>$F16="Completada"</formula>
    </cfRule>
    <cfRule type="expression" dxfId="19543" priority="1271">
      <formula>(#REF!=0)*(#REF!&lt;&gt;"")*(LEN(#REF!)=0)*(($F16="")+($F16="En curso"))</formula>
    </cfRule>
    <cfRule type="expression" dxfId="19542" priority="1272">
      <formula>(#REF!&lt;0)*(LEN(#REF!)=0)*(($F16="")+($F16="En curso"))</formula>
    </cfRule>
    <cfRule type="expression" dxfId="19541" priority="1273">
      <formula>$F19="Vencida"</formula>
    </cfRule>
    <cfRule type="expression" dxfId="19540" priority="1274">
      <formula>$F19="Cancelada"</formula>
    </cfRule>
    <cfRule type="expression" dxfId="19539" priority="1275">
      <formula>$F19="Pausada"</formula>
    </cfRule>
    <cfRule type="expression" dxfId="19538" priority="1276">
      <formula>$F19="Para hoy"</formula>
    </cfRule>
    <cfRule type="expression" dxfId="19537" priority="1277">
      <formula>$F19="En curso"</formula>
    </cfRule>
    <cfRule type="expression" dxfId="19536" priority="1278">
      <formula>$F19="Completada"</formula>
    </cfRule>
    <cfRule type="expression" dxfId="19535" priority="1279">
      <formula>(#REF!=0)*(#REF!&lt;&gt;"")*(LEN(#REF!)=0)*(($F19="")+($F19="En curso"))</formula>
    </cfRule>
    <cfRule type="expression" dxfId="19534" priority="1280">
      <formula>(#REF!&lt;0)*(LEN(#REF!)=0)*(($F19="")+($F19="En curso"))</formula>
    </cfRule>
  </conditionalFormatting>
  <conditionalFormatting sqref="E21">
    <cfRule type="expression" dxfId="19533" priority="1281">
      <formula>$F20="Vencida"</formula>
    </cfRule>
    <cfRule type="expression" dxfId="19532" priority="1282">
      <formula>$F20="Cancelada"</formula>
    </cfRule>
    <cfRule type="expression" dxfId="19531" priority="1283">
      <formula>$F20="Pausada"</formula>
    </cfRule>
    <cfRule type="expression" dxfId="19530" priority="1284">
      <formula>$F20="Para hoy"</formula>
    </cfRule>
    <cfRule type="expression" dxfId="19529" priority="1285">
      <formula>$F20="En curso"</formula>
    </cfRule>
    <cfRule type="expression" dxfId="19528" priority="1286">
      <formula>$F20="Completada"</formula>
    </cfRule>
  </conditionalFormatting>
  <conditionalFormatting sqref="C28">
    <cfRule type="expression" dxfId="19527" priority="419">
      <formula>$F21="Vencida"</formula>
    </cfRule>
    <cfRule type="expression" dxfId="19526" priority="420">
      <formula>$F21="Cancelada"</formula>
    </cfRule>
    <cfRule type="expression" dxfId="19525" priority="421">
      <formula>$F21="Pausada"</formula>
    </cfRule>
    <cfRule type="expression" dxfId="19524" priority="422">
      <formula>$F21="Para hoy"</formula>
    </cfRule>
    <cfRule type="expression" dxfId="19523" priority="423">
      <formula>$F21="En curso"</formula>
    </cfRule>
    <cfRule type="expression" dxfId="19522" priority="424">
      <formula>$F21="Completada"</formula>
    </cfRule>
    <cfRule type="expression" dxfId="19521" priority="425">
      <formula>(#REF!=0)*(#REF!&lt;&gt;"")*(LEN(#REF!)=0)*(($F21="")+($F21="En curso"))</formula>
    </cfRule>
    <cfRule type="expression" dxfId="19520" priority="426">
      <formula>(#REF!&lt;0)*(LEN(#REF!)=0)*(($F21="")+($F21="En curso"))</formula>
    </cfRule>
  </conditionalFormatting>
  <conditionalFormatting sqref="D28">
    <cfRule type="expression" dxfId="19519" priority="395">
      <formula>$F54="Vencida"</formula>
    </cfRule>
    <cfRule type="expression" dxfId="19518" priority="396">
      <formula>$F54="Cancelada"</formula>
    </cfRule>
    <cfRule type="expression" dxfId="19517" priority="397">
      <formula>$F54="Pausada"</formula>
    </cfRule>
    <cfRule type="expression" dxfId="19516" priority="398">
      <formula>$F54="Para hoy"</formula>
    </cfRule>
    <cfRule type="expression" dxfId="19515" priority="399">
      <formula>$F54="En curso"</formula>
    </cfRule>
    <cfRule type="expression" dxfId="19514" priority="400">
      <formula>$F54="Completada"</formula>
    </cfRule>
  </conditionalFormatting>
  <conditionalFormatting sqref="D28">
    <cfRule type="expression" dxfId="19513" priority="401">
      <formula>(#REF!=0)*(#REF!&lt;&gt;"")*(LEN(#REF!)=0)*(($F54="")+($F54="En curso"))</formula>
    </cfRule>
    <cfRule type="expression" dxfId="19512" priority="402">
      <formula>(#REF!&lt;0)*(LEN(#REF!)=0)*(($F54="")+($F54="En curso"))</formula>
    </cfRule>
    <cfRule type="expression" dxfId="19511" priority="411">
      <formula>$F50="Vencida"</formula>
    </cfRule>
    <cfRule type="expression" dxfId="19510" priority="412">
      <formula>$F50="Cancelada"</formula>
    </cfRule>
    <cfRule type="expression" dxfId="19509" priority="413">
      <formula>$F50="Pausada"</formula>
    </cfRule>
    <cfRule type="expression" dxfId="19508" priority="414">
      <formula>$F50="Para hoy"</formula>
    </cfRule>
    <cfRule type="expression" dxfId="19507" priority="415">
      <formula>$F50="En curso"</formula>
    </cfRule>
    <cfRule type="expression" dxfId="19506" priority="416">
      <formula>$F50="Completada"</formula>
    </cfRule>
    <cfRule type="expression" dxfId="19505" priority="417">
      <formula>(#REF!=0)*(#REF!&lt;&gt;"")*(LEN(#REF!)=0)*(($F50="")+($F50="En curso"))</formula>
    </cfRule>
    <cfRule type="expression" dxfId="19504" priority="418">
      <formula>(#REF!&lt;0)*(LEN(#REF!)=0)*(($F50="")+($F50="En curso"))</formula>
    </cfRule>
  </conditionalFormatting>
  <conditionalFormatting sqref="E28">
    <cfRule type="expression" dxfId="19503" priority="427">
      <formula>$F21="Vencida"</formula>
    </cfRule>
    <cfRule type="expression" dxfId="19502" priority="428">
      <formula>$F21="Cancelada"</formula>
    </cfRule>
    <cfRule type="expression" dxfId="19501" priority="429">
      <formula>$F21="Pausada"</formula>
    </cfRule>
    <cfRule type="expression" dxfId="19500" priority="430">
      <formula>$F21="Para hoy"</formula>
    </cfRule>
    <cfRule type="expression" dxfId="19499" priority="431">
      <formula>$F21="En curso"</formula>
    </cfRule>
    <cfRule type="expression" dxfId="19498" priority="432">
      <formula>$F21="Completada"</formula>
    </cfRule>
    <cfRule type="expression" dxfId="19497" priority="433">
      <formula>(#REF!=0)*(#REF!&lt;&gt;"")*(LEN(#REF!)=0)*(($F21="")+($F21="En curso"))</formula>
    </cfRule>
    <cfRule type="expression" dxfId="19496" priority="434">
      <formula>(#REF!&lt;0)*(LEN(#REF!)=0)*(($F21="")+($F21="En curso"))</formula>
    </cfRule>
    <cfRule type="expression" dxfId="19495" priority="435">
      <formula>$F21="Vencida"</formula>
    </cfRule>
    <cfRule type="expression" dxfId="19494" priority="436">
      <formula>$F21="Cancelada"</formula>
    </cfRule>
    <cfRule type="expression" dxfId="19493" priority="437">
      <formula>$F21="Pausada"</formula>
    </cfRule>
    <cfRule type="expression" dxfId="19492" priority="438">
      <formula>$F21="Para hoy"</formula>
    </cfRule>
    <cfRule type="expression" dxfId="19491" priority="439">
      <formula>$F21="En curso"</formula>
    </cfRule>
    <cfRule type="expression" dxfId="19490" priority="440">
      <formula>$F21="Completada"</formula>
    </cfRule>
    <cfRule type="expression" dxfId="19489" priority="441">
      <formula>(#REF!=0)*(#REF!&lt;&gt;"")*(LEN(#REF!)=0)*(($F21="")+($F21="En curso"))</formula>
    </cfRule>
    <cfRule type="expression" dxfId="19488" priority="442">
      <formula>(#REF!&lt;0)*(LEN(#REF!)=0)*(($F21="")+($F21="En curso"))</formula>
    </cfRule>
  </conditionalFormatting>
  <conditionalFormatting sqref="F28">
    <cfRule type="expression" dxfId="19487" priority="387">
      <formula>$F28="Vencida"</formula>
    </cfRule>
    <cfRule type="expression" dxfId="19486" priority="388">
      <formula>$F28="Cancelada"</formula>
    </cfRule>
    <cfRule type="expression" dxfId="19485" priority="389">
      <formula>$F28="Pausada"</formula>
    </cfRule>
    <cfRule type="expression" dxfId="19484" priority="390">
      <formula>$F28="Para hoy"</formula>
    </cfRule>
    <cfRule type="expression" dxfId="19483" priority="391">
      <formula>$F28="En curso"</formula>
    </cfRule>
    <cfRule type="expression" dxfId="19482" priority="392">
      <formula>$F28="Completada"</formula>
    </cfRule>
  </conditionalFormatting>
  <conditionalFormatting sqref="F28">
    <cfRule type="expression" dxfId="19481" priority="393">
      <formula>(#REF!=0)*(#REF!&lt;&gt;"")*(LEN(#REF!)=0)*(($F28="")+($F28="En curso"))</formula>
    </cfRule>
    <cfRule type="expression" dxfId="19480" priority="394">
      <formula>(#REF!&lt;0)*(LEN(#REF!)=0)*(($F28="")+($F28="En curso"))</formula>
    </cfRule>
  </conditionalFormatting>
  <conditionalFormatting sqref="G28">
    <cfRule type="expression" dxfId="19479" priority="403">
      <formula>#REF!="Vencida"</formula>
    </cfRule>
    <cfRule type="expression" dxfId="19478" priority="404">
      <formula>#REF!="Cancelada"</formula>
    </cfRule>
    <cfRule type="expression" dxfId="19477" priority="405">
      <formula>#REF!="Pausada"</formula>
    </cfRule>
    <cfRule type="expression" dxfId="19476" priority="406">
      <formula>#REF!="Para hoy"</formula>
    </cfRule>
    <cfRule type="expression" dxfId="19475" priority="407">
      <formula>#REF!="En curso"</formula>
    </cfRule>
    <cfRule type="expression" dxfId="19474" priority="408">
      <formula>#REF!="Completada"</formula>
    </cfRule>
    <cfRule type="expression" dxfId="19473" priority="409">
      <formula>(#REF!=0)*(#REF!&lt;&gt;"")*(LEN(#REF!)=0)*((#REF!="")+(#REF!="En curso"))</formula>
    </cfRule>
    <cfRule type="expression" dxfId="19472" priority="410">
      <formula>(#REF!&lt;0)*(LEN(#REF!)=0)*((#REF!="")+(#REF!="En curso"))</formula>
    </cfRule>
  </conditionalFormatting>
  <conditionalFormatting sqref="E4">
    <cfRule type="expression" dxfId="19471" priority="331">
      <formula>#REF!="Vencida"</formula>
    </cfRule>
    <cfRule type="expression" dxfId="19470" priority="332">
      <formula>#REF!="Cancelada"</formula>
    </cfRule>
    <cfRule type="expression" dxfId="19469" priority="333">
      <formula>#REF!="Pausada"</formula>
    </cfRule>
    <cfRule type="expression" dxfId="19468" priority="334">
      <formula>#REF!="Para hoy"</formula>
    </cfRule>
    <cfRule type="expression" dxfId="19467" priority="335">
      <formula>#REF!="En curso"</formula>
    </cfRule>
    <cfRule type="expression" dxfId="19466" priority="336">
      <formula>#REF!="Completada"</formula>
    </cfRule>
    <cfRule type="expression" dxfId="19465" priority="337">
      <formula>(#REF!=0)*(#REF!&lt;&gt;"")*(LEN(#REF!)=0)*((#REF!="")+(#REF!="En curso"))</formula>
    </cfRule>
    <cfRule type="expression" dxfId="19464" priority="338">
      <formula>(#REF!&lt;0)*(LEN(#REF!)=0)*((#REF!="")+(#REF!="En curso"))</formula>
    </cfRule>
  </conditionalFormatting>
  <conditionalFormatting sqref="E4">
    <cfRule type="expression" dxfId="19463" priority="339">
      <formula>(#REF!=0)*(#REF!&lt;&gt;"")*(LEN(#REF!)=0)*((#REF!="")+(#REF!="En curso"))</formula>
    </cfRule>
    <cfRule type="expression" dxfId="19462" priority="340">
      <formula>(#REF!&lt;0)*(LEN(#REF!)=0)*((#REF!="")+(#REF!="En curso"))</formula>
    </cfRule>
  </conditionalFormatting>
  <conditionalFormatting sqref="E5:E6">
    <cfRule type="expression" dxfId="19461" priority="355">
      <formula>(#REF!=0)*(#REF!&lt;&gt;"")*(LEN(#REF!)=0)*(($F5="")+($F5="En curso"))</formula>
    </cfRule>
    <cfRule type="expression" dxfId="19460" priority="356">
      <formula>(#REF!&lt;0)*(LEN(#REF!)=0)*(($F5="")+($F5="En curso"))</formula>
    </cfRule>
  </conditionalFormatting>
  <conditionalFormatting sqref="E5:E6">
    <cfRule type="expression" dxfId="19459" priority="349">
      <formula>$F5="Vencida"</formula>
    </cfRule>
    <cfRule type="expression" dxfId="19458" priority="350">
      <formula>$F5="Cancelada"</formula>
    </cfRule>
    <cfRule type="expression" dxfId="19457" priority="351">
      <formula>$F5="Pausada"</formula>
    </cfRule>
    <cfRule type="expression" dxfId="19456" priority="352">
      <formula>$F5="Para hoy"</formula>
    </cfRule>
    <cfRule type="expression" dxfId="19455" priority="353">
      <formula>$F5="En curso"</formula>
    </cfRule>
    <cfRule type="expression" dxfId="19454" priority="354">
      <formula>$F5="Completada"</formula>
    </cfRule>
  </conditionalFormatting>
  <conditionalFormatting sqref="F4:F5">
    <cfRule type="expression" dxfId="19453" priority="341">
      <formula>(#REF!=0)*(#REF!&lt;&gt;"")*(LEN(#REF!)=0)*(($F4="")+($F4="En curso"))</formula>
    </cfRule>
    <cfRule type="expression" dxfId="19452" priority="342">
      <formula>(#REF!&lt;0)*(LEN(#REF!)=0)*(($F4="")+($F4="En curso"))</formula>
    </cfRule>
  </conditionalFormatting>
  <conditionalFormatting sqref="E4">
    <cfRule type="expression" dxfId="19451" priority="381">
      <formula>$F3="Vencida"</formula>
    </cfRule>
    <cfRule type="expression" dxfId="19450" priority="382">
      <formula>$F3="Cancelada"</formula>
    </cfRule>
    <cfRule type="expression" dxfId="19449" priority="383">
      <formula>$F3="Pausada"</formula>
    </cfRule>
    <cfRule type="expression" dxfId="19448" priority="384">
      <formula>$F3="Para hoy"</formula>
    </cfRule>
    <cfRule type="expression" dxfId="19447" priority="385">
      <formula>$F3="En curso"</formula>
    </cfRule>
    <cfRule type="expression" dxfId="19446" priority="386">
      <formula>$F3="Completada"</formula>
    </cfRule>
  </conditionalFormatting>
  <conditionalFormatting sqref="C7">
    <cfRule type="expression" dxfId="19445" priority="281">
      <formula>$F4="Vencida"</formula>
    </cfRule>
    <cfRule type="expression" dxfId="19444" priority="282">
      <formula>$F4="Cancelada"</formula>
    </cfRule>
    <cfRule type="expression" dxfId="19443" priority="283">
      <formula>$F4="Pausada"</formula>
    </cfRule>
    <cfRule type="expression" dxfId="19442" priority="284">
      <formula>$F4="Para hoy"</formula>
    </cfRule>
    <cfRule type="expression" dxfId="19441" priority="285">
      <formula>$F4="En curso"</formula>
    </cfRule>
    <cfRule type="expression" dxfId="19440" priority="286">
      <formula>$F4="Completada"</formula>
    </cfRule>
    <cfRule type="expression" dxfId="19439" priority="287">
      <formula>(#REF!=0)*(#REF!&lt;&gt;"")*(LEN(#REF!)=0)*(($F4="")+($F4="En curso"))</formula>
    </cfRule>
    <cfRule type="expression" dxfId="19438" priority="288">
      <formula>(#REF!&lt;0)*(LEN(#REF!)=0)*(($F4="")+($F4="En curso"))</formula>
    </cfRule>
  </conditionalFormatting>
  <conditionalFormatting sqref="D7">
    <cfRule type="expression" dxfId="19437" priority="233">
      <formula>$F33="Vencida"</formula>
    </cfRule>
    <cfRule type="expression" dxfId="19436" priority="234">
      <formula>$F33="Cancelada"</formula>
    </cfRule>
    <cfRule type="expression" dxfId="19435" priority="235">
      <formula>$F33="Pausada"</formula>
    </cfRule>
    <cfRule type="expression" dxfId="19434" priority="236">
      <formula>$F33="Para hoy"</formula>
    </cfRule>
    <cfRule type="expression" dxfId="19433" priority="237">
      <formula>$F33="En curso"</formula>
    </cfRule>
    <cfRule type="expression" dxfId="19432" priority="238">
      <formula>$F33="Completada"</formula>
    </cfRule>
    <cfRule type="expression" dxfId="19431" priority="239">
      <formula>(#REF!=0)*(#REF!&lt;&gt;"")*(LEN(#REF!)=0)*(($F33="")+($F33="En curso"))</formula>
    </cfRule>
    <cfRule type="expression" dxfId="19430" priority="240">
      <formula>(#REF!&lt;0)*(LEN(#REF!)=0)*(($F33="")+($F33="En curso"))</formula>
    </cfRule>
    <cfRule type="expression" dxfId="19429" priority="241">
      <formula>$F33="Vencida"</formula>
    </cfRule>
    <cfRule type="expression" dxfId="19428" priority="242">
      <formula>$F33="Cancelada"</formula>
    </cfRule>
    <cfRule type="expression" dxfId="19427" priority="243">
      <formula>$F33="Pausada"</formula>
    </cfRule>
    <cfRule type="expression" dxfId="19426" priority="244">
      <formula>$F33="Para hoy"</formula>
    </cfRule>
    <cfRule type="expression" dxfId="19425" priority="245">
      <formula>$F33="En curso"</formula>
    </cfRule>
    <cfRule type="expression" dxfId="19424" priority="246">
      <formula>$F33="Completada"</formula>
    </cfRule>
    <cfRule type="expression" dxfId="19423" priority="247">
      <formula>(#REF!=0)*(#REF!&lt;&gt;"")*(LEN(#REF!)=0)*(($F33="")+($F33="En curso"))</formula>
    </cfRule>
    <cfRule type="expression" dxfId="19422" priority="248">
      <formula>(#REF!&lt;0)*(LEN(#REF!)=0)*(($F33="")+($F33="En curso"))</formula>
    </cfRule>
  </conditionalFormatting>
  <conditionalFormatting sqref="D7">
    <cfRule type="expression" dxfId="19421" priority="249">
      <formula>$F41="Vencida"</formula>
    </cfRule>
    <cfRule type="expression" dxfId="19420" priority="250">
      <formula>$F41="Cancelada"</formula>
    </cfRule>
    <cfRule type="expression" dxfId="19419" priority="251">
      <formula>$F41="Pausada"</formula>
    </cfRule>
    <cfRule type="expression" dxfId="19418" priority="252">
      <formula>$F41="Para hoy"</formula>
    </cfRule>
    <cfRule type="expression" dxfId="19417" priority="253">
      <formula>$F41="En curso"</formula>
    </cfRule>
    <cfRule type="expression" dxfId="19416" priority="254">
      <formula>$F41="Completada"</formula>
    </cfRule>
    <cfRule type="expression" dxfId="19415" priority="255">
      <formula>(#REF!=0)*(#REF!&lt;&gt;"")*(LEN(#REF!)=0)*(($F41="")+($F41="En curso"))</formula>
    </cfRule>
    <cfRule type="expression" dxfId="19414" priority="256">
      <formula>(#REF!&lt;0)*(LEN(#REF!)=0)*(($F41="")+($F41="En curso"))</formula>
    </cfRule>
    <cfRule type="expression" dxfId="19413" priority="265">
      <formula>$F37="Vencida"</formula>
    </cfRule>
    <cfRule type="expression" dxfId="19412" priority="266">
      <formula>$F37="Cancelada"</formula>
    </cfRule>
    <cfRule type="expression" dxfId="19411" priority="267">
      <formula>$F37="Pausada"</formula>
    </cfRule>
    <cfRule type="expression" dxfId="19410" priority="268">
      <formula>$F37="Para hoy"</formula>
    </cfRule>
    <cfRule type="expression" dxfId="19409" priority="269">
      <formula>$F37="En curso"</formula>
    </cfRule>
    <cfRule type="expression" dxfId="19408" priority="270">
      <formula>$F37="Completada"</formula>
    </cfRule>
    <cfRule type="expression" dxfId="19407" priority="271">
      <formula>(#REF!=0)*(#REF!&lt;&gt;"")*(LEN(#REF!)=0)*(($F37="")+($F37="En curso"))</formula>
    </cfRule>
    <cfRule type="expression" dxfId="19406" priority="272">
      <formula>(#REF!&lt;0)*(LEN(#REF!)=0)*(($F37="")+($F37="En curso"))</formula>
    </cfRule>
  </conditionalFormatting>
  <conditionalFormatting sqref="E7">
    <cfRule type="expression" dxfId="19405" priority="289">
      <formula>$F3="Vencida"</formula>
    </cfRule>
    <cfRule type="expression" dxfId="19404" priority="290">
      <formula>$F3="Cancelada"</formula>
    </cfRule>
    <cfRule type="expression" dxfId="19403" priority="291">
      <formula>$F3="Pausada"</formula>
    </cfRule>
    <cfRule type="expression" dxfId="19402" priority="292">
      <formula>$F3="Para hoy"</formula>
    </cfRule>
    <cfRule type="expression" dxfId="19401" priority="293">
      <formula>$F3="En curso"</formula>
    </cfRule>
    <cfRule type="expression" dxfId="19400" priority="294">
      <formula>$F3="Completada"</formula>
    </cfRule>
    <cfRule type="expression" dxfId="19399" priority="295">
      <formula>(#REF!=0)*(#REF!&lt;&gt;"")*(LEN(#REF!)=0)*(($F3="")+($F3="En curso"))</formula>
    </cfRule>
    <cfRule type="expression" dxfId="19398" priority="296">
      <formula>(#REF!&lt;0)*(LEN(#REF!)=0)*(($F3="")+($F3="En curso"))</formula>
    </cfRule>
    <cfRule type="expression" dxfId="19397" priority="297">
      <formula>$F4="Vencida"</formula>
    </cfRule>
    <cfRule type="expression" dxfId="19396" priority="298">
      <formula>$F4="Cancelada"</formula>
    </cfRule>
    <cfRule type="expression" dxfId="19395" priority="299">
      <formula>$F4="Pausada"</formula>
    </cfRule>
    <cfRule type="expression" dxfId="19394" priority="300">
      <formula>$F4="Para hoy"</formula>
    </cfRule>
    <cfRule type="expression" dxfId="19393" priority="301">
      <formula>$F4="En curso"</formula>
    </cfRule>
    <cfRule type="expression" dxfId="19392" priority="302">
      <formula>$F4="Completada"</formula>
    </cfRule>
    <cfRule type="expression" dxfId="19391" priority="303">
      <formula>(#REF!=0)*(#REF!&lt;&gt;"")*(LEN(#REF!)=0)*(($F4="")+($F4="En curso"))</formula>
    </cfRule>
    <cfRule type="expression" dxfId="19390" priority="304">
      <formula>(#REF!&lt;0)*(LEN(#REF!)=0)*(($F4="")+($F4="En curso"))</formula>
    </cfRule>
  </conditionalFormatting>
  <conditionalFormatting sqref="E7">
    <cfRule type="expression" dxfId="19389" priority="257">
      <formula>$F4="Vencida"</formula>
    </cfRule>
    <cfRule type="expression" dxfId="19388" priority="258">
      <formula>$F4="Cancelada"</formula>
    </cfRule>
    <cfRule type="expression" dxfId="19387" priority="259">
      <formula>$F4="Pausada"</formula>
    </cfRule>
    <cfRule type="expression" dxfId="19386" priority="260">
      <formula>$F4="Para hoy"</formula>
    </cfRule>
    <cfRule type="expression" dxfId="19385" priority="261">
      <formula>$F4="En curso"</formula>
    </cfRule>
    <cfRule type="expression" dxfId="19384" priority="262">
      <formula>$F4="Completada"</formula>
    </cfRule>
    <cfRule type="expression" dxfId="19383" priority="263">
      <formula>(#REF!=0)*(#REF!&lt;&gt;"")*(LEN(#REF!)=0)*(($F4="")+($F4="En curso"))</formula>
    </cfRule>
    <cfRule type="expression" dxfId="19382" priority="264">
      <formula>(#REF!&lt;0)*(LEN(#REF!)=0)*(($F4="")+($F4="En curso"))</formula>
    </cfRule>
    <cfRule type="expression" dxfId="19381" priority="273">
      <formula>$F4="Vencida"</formula>
    </cfRule>
    <cfRule type="expression" dxfId="19380" priority="274">
      <formula>$F4="Cancelada"</formula>
    </cfRule>
    <cfRule type="expression" dxfId="19379" priority="275">
      <formula>$F4="Pausada"</formula>
    </cfRule>
    <cfRule type="expression" dxfId="19378" priority="276">
      <formula>$F4="Para hoy"</formula>
    </cfRule>
    <cfRule type="expression" dxfId="19377" priority="277">
      <formula>$F4="En curso"</formula>
    </cfRule>
    <cfRule type="expression" dxfId="19376" priority="278">
      <formula>$F4="Completada"</formula>
    </cfRule>
    <cfRule type="expression" dxfId="19375" priority="279">
      <formula>(#REF!=0)*(#REF!&lt;&gt;"")*(LEN(#REF!)=0)*(($F4="")+($F4="En curso"))</formula>
    </cfRule>
    <cfRule type="expression" dxfId="19374" priority="280">
      <formula>(#REF!&lt;0)*(LEN(#REF!)=0)*(($F4="")+($F4="En curso"))</formula>
    </cfRule>
  </conditionalFormatting>
  <conditionalFormatting sqref="G7">
    <cfRule type="expression" dxfId="19373" priority="305">
      <formula>#REF!="Vencida"</formula>
    </cfRule>
    <cfRule type="expression" dxfId="19372" priority="306">
      <formula>#REF!="Cancelada"</formula>
    </cfRule>
    <cfRule type="expression" dxfId="19371" priority="307">
      <formula>#REF!="Pausada"</formula>
    </cfRule>
    <cfRule type="expression" dxfId="19370" priority="308">
      <formula>#REF!="Para hoy"</formula>
    </cfRule>
    <cfRule type="expression" dxfId="19369" priority="309">
      <formula>#REF!="En curso"</formula>
    </cfRule>
    <cfRule type="expression" dxfId="19368" priority="310">
      <formula>#REF!="Completada"</formula>
    </cfRule>
    <cfRule type="expression" dxfId="19367" priority="311">
      <formula>(#REF!=0)*(#REF!&lt;&gt;"")*(LEN(#REF!)=0)*((#REF!="")+(#REF!="En curso"))</formula>
    </cfRule>
    <cfRule type="expression" dxfId="19366" priority="312">
      <formula>(#REF!&lt;0)*(LEN(#REF!)=0)*((#REF!="")+(#REF!="En curso"))</formula>
    </cfRule>
  </conditionalFormatting>
  <conditionalFormatting sqref="D7:D13">
    <cfRule type="expression" dxfId="19365" priority="209">
      <formula>$F36="Vencida"</formula>
    </cfRule>
    <cfRule type="expression" dxfId="19364" priority="210">
      <formula>$F36="Cancelada"</formula>
    </cfRule>
    <cfRule type="expression" dxfId="19363" priority="211">
      <formula>$F36="Pausada"</formula>
    </cfRule>
    <cfRule type="expression" dxfId="19362" priority="212">
      <formula>$F36="Para hoy"</formula>
    </cfRule>
    <cfRule type="expression" dxfId="19361" priority="213">
      <formula>$F36="En curso"</formula>
    </cfRule>
    <cfRule type="expression" dxfId="19360" priority="214">
      <formula>$F36="Completada"</formula>
    </cfRule>
    <cfRule type="expression" dxfId="19359" priority="215">
      <formula>(#REF!=0)*(#REF!&lt;&gt;"")*(LEN(#REF!)=0)*(($F36="")+($F36="En curso"))</formula>
    </cfRule>
    <cfRule type="expression" dxfId="19358" priority="216">
      <formula>(#REF!&lt;0)*(LEN(#REF!)=0)*(($F36="")+($F36="En curso"))</formula>
    </cfRule>
    <cfRule type="expression" dxfId="19357" priority="217">
      <formula>$F32="Vencida"</formula>
    </cfRule>
    <cfRule type="expression" dxfId="19356" priority="218">
      <formula>$F32="Cancelada"</formula>
    </cfRule>
    <cfRule type="expression" dxfId="19355" priority="219">
      <formula>$F32="Pausada"</formula>
    </cfRule>
    <cfRule type="expression" dxfId="19354" priority="220">
      <formula>$F32="Para hoy"</formula>
    </cfRule>
    <cfRule type="expression" dxfId="19353" priority="221">
      <formula>$F32="En curso"</formula>
    </cfRule>
    <cfRule type="expression" dxfId="19352" priority="222">
      <formula>$F32="Completada"</formula>
    </cfRule>
    <cfRule type="expression" dxfId="19351" priority="223">
      <formula>(#REF!=0)*(#REF!&lt;&gt;"")*(LEN(#REF!)=0)*(($F32="")+($F32="En curso"))</formula>
    </cfRule>
    <cfRule type="expression" dxfId="19350" priority="224">
      <formula>(#REF!&lt;0)*(LEN(#REF!)=0)*(($F32="")+($F32="En curso"))</formula>
    </cfRule>
  </conditionalFormatting>
  <conditionalFormatting sqref="G8:G13">
    <cfRule type="expression" dxfId="19349" priority="225">
      <formula>#REF!="Vencida"</formula>
    </cfRule>
    <cfRule type="expression" dxfId="19348" priority="226">
      <formula>#REF!="Cancelada"</formula>
    </cfRule>
    <cfRule type="expression" dxfId="19347" priority="227">
      <formula>#REF!="Pausada"</formula>
    </cfRule>
    <cfRule type="expression" dxfId="19346" priority="228">
      <formula>#REF!="Para hoy"</formula>
    </cfRule>
    <cfRule type="expression" dxfId="19345" priority="229">
      <formula>#REF!="En curso"</formula>
    </cfRule>
    <cfRule type="expression" dxfId="19344" priority="230">
      <formula>#REF!="Completada"</formula>
    </cfRule>
    <cfRule type="expression" dxfId="19343" priority="231">
      <formula>(#REF!=0)*(#REF!&lt;&gt;"")*(LEN(#REF!)=0)*((#REF!="")+(#REF!="En curso"))</formula>
    </cfRule>
    <cfRule type="expression" dxfId="19342" priority="232">
      <formula>(#REF!&lt;0)*(LEN(#REF!)=0)*((#REF!="")+(#REF!="En curso"))</formula>
    </cfRule>
  </conditionalFormatting>
  <conditionalFormatting sqref="C10:C13">
    <cfRule type="expression" dxfId="19341" priority="1287">
      <formula>$F2="Vencida"</formula>
    </cfRule>
    <cfRule type="expression" dxfId="19340" priority="1288">
      <formula>$F2="Cancelada"</formula>
    </cfRule>
    <cfRule type="expression" dxfId="19339" priority="1289">
      <formula>$F2="Pausada"</formula>
    </cfRule>
    <cfRule type="expression" dxfId="19338" priority="1290">
      <formula>$F2="Para hoy"</formula>
    </cfRule>
    <cfRule type="expression" dxfId="19337" priority="1291">
      <formula>$F2="En curso"</formula>
    </cfRule>
    <cfRule type="expression" dxfId="19336" priority="1292">
      <formula>$F2="Completada"</formula>
    </cfRule>
    <cfRule type="expression" dxfId="19335" priority="1293">
      <formula>(#REF!=0)*(#REF!&lt;&gt;"")*(LEN(#REF!)=0)*(($F2="")+($F2="En curso"))</formula>
    </cfRule>
    <cfRule type="expression" dxfId="19334" priority="1294">
      <formula>(#REF!&lt;0)*(LEN(#REF!)=0)*(($F2="")+($F2="En curso"))</formula>
    </cfRule>
  </conditionalFormatting>
  <conditionalFormatting sqref="D8:D9">
    <cfRule type="expression" dxfId="19333" priority="1295">
      <formula>$F38="Vencida"</formula>
    </cfRule>
    <cfRule type="expression" dxfId="19332" priority="1296">
      <formula>$F38="Cancelada"</formula>
    </cfRule>
    <cfRule type="expression" dxfId="19331" priority="1297">
      <formula>$F38="Pausada"</formula>
    </cfRule>
    <cfRule type="expression" dxfId="19330" priority="1298">
      <formula>$F38="Para hoy"</formula>
    </cfRule>
    <cfRule type="expression" dxfId="19329" priority="1299">
      <formula>$F38="En curso"</formula>
    </cfRule>
    <cfRule type="expression" dxfId="19328" priority="1300">
      <formula>$F38="Completada"</formula>
    </cfRule>
    <cfRule type="expression" dxfId="19327" priority="1301">
      <formula>(#REF!=0)*(#REF!&lt;&gt;"")*(LEN(#REF!)=0)*(($F38="")+($F38="En curso"))</formula>
    </cfRule>
    <cfRule type="expression" dxfId="19326" priority="1302">
      <formula>(#REF!&lt;0)*(LEN(#REF!)=0)*(($F38="")+($F38="En curso"))</formula>
    </cfRule>
    <cfRule type="expression" dxfId="19325" priority="1303">
      <formula>$F34="Vencida"</formula>
    </cfRule>
    <cfRule type="expression" dxfId="19324" priority="1304">
      <formula>$F34="Cancelada"</formula>
    </cfRule>
    <cfRule type="expression" dxfId="19323" priority="1305">
      <formula>$F34="Pausada"</formula>
    </cfRule>
    <cfRule type="expression" dxfId="19322" priority="1306">
      <formula>$F34="Para hoy"</formula>
    </cfRule>
    <cfRule type="expression" dxfId="19321" priority="1307">
      <formula>$F34="En curso"</formula>
    </cfRule>
    <cfRule type="expression" dxfId="19320" priority="1308">
      <formula>$F34="Completada"</formula>
    </cfRule>
    <cfRule type="expression" dxfId="19319" priority="1309">
      <formula>(#REF!=0)*(#REF!&lt;&gt;"")*(LEN(#REF!)=0)*(($F34="")+($F34="En curso"))</formula>
    </cfRule>
    <cfRule type="expression" dxfId="19318" priority="1310">
      <formula>(#REF!&lt;0)*(LEN(#REF!)=0)*(($F34="")+($F34="En curso"))</formula>
    </cfRule>
  </conditionalFormatting>
  <conditionalFormatting sqref="E7:E13">
    <cfRule type="expression" dxfId="19317" priority="1311">
      <formula>$F1048575="Vencida"</formula>
    </cfRule>
    <cfRule type="expression" dxfId="19316" priority="1312">
      <formula>$F1048575="Cancelada"</formula>
    </cfRule>
    <cfRule type="expression" dxfId="19315" priority="1313">
      <formula>$F1048575="Pausada"</formula>
    </cfRule>
    <cfRule type="expression" dxfId="19314" priority="1314">
      <formula>$F1048575="Para hoy"</formula>
    </cfRule>
    <cfRule type="expression" dxfId="19313" priority="1315">
      <formula>$F1048575="En curso"</formula>
    </cfRule>
    <cfRule type="expression" dxfId="19312" priority="1316">
      <formula>$F1048575="Completada"</formula>
    </cfRule>
    <cfRule type="expression" dxfId="19311" priority="1317">
      <formula>(#REF!=0)*(#REF!&lt;&gt;"")*(LEN(#REF!)=0)*(($F1048575="")+($F1048575="En curso"))</formula>
    </cfRule>
    <cfRule type="expression" dxfId="19310" priority="1318">
      <formula>(#REF!&lt;0)*(LEN(#REF!)=0)*(($F1048575="")+($F1048575="En curso"))</formula>
    </cfRule>
    <cfRule type="expression" dxfId="19309" priority="1319">
      <formula>$F1048575="Vencida"</formula>
    </cfRule>
    <cfRule type="expression" dxfId="19308" priority="1320">
      <formula>$F1048575="Cancelada"</formula>
    </cfRule>
    <cfRule type="expression" dxfId="19307" priority="1321">
      <formula>$F1048575="Pausada"</formula>
    </cfRule>
    <cfRule type="expression" dxfId="19306" priority="1322">
      <formula>$F1048575="Para hoy"</formula>
    </cfRule>
    <cfRule type="expression" dxfId="19305" priority="1323">
      <formula>$F1048575="En curso"</formula>
    </cfRule>
    <cfRule type="expression" dxfId="19304" priority="1324">
      <formula>$F1048575="Completada"</formula>
    </cfRule>
    <cfRule type="expression" dxfId="19303" priority="1325">
      <formula>(#REF!=0)*(#REF!&lt;&gt;"")*(LEN(#REF!)=0)*(($F1048575="")+($F1048575="En curso"))</formula>
    </cfRule>
    <cfRule type="expression" dxfId="19302" priority="1326">
      <formula>(#REF!&lt;0)*(LEN(#REF!)=0)*(($F1048575="")+($F1048575="En curso"))</formula>
    </cfRule>
  </conditionalFormatting>
  <conditionalFormatting sqref="C5">
    <cfRule type="expression" dxfId="19301" priority="185">
      <formula>(#REF!=0)*(#REF!&lt;&gt;"")*(LEN(#REF!)=0)*((#REF!="")+(#REF!="En curso"))</formula>
    </cfRule>
    <cfRule type="expression" dxfId="19300" priority="186">
      <formula>(#REF!&lt;0)*(LEN(#REF!)=0)*((#REF!="")+(#REF!="En curso"))</formula>
    </cfRule>
  </conditionalFormatting>
  <conditionalFormatting sqref="C5">
    <cfRule type="expression" dxfId="19299" priority="168">
      <formula>#REF!="Vencida"</formula>
    </cfRule>
    <cfRule type="expression" dxfId="19298" priority="169">
      <formula>#REF!="Cancelada"</formula>
    </cfRule>
    <cfRule type="expression" dxfId="19297" priority="170">
      <formula>#REF!="Pausada"</formula>
    </cfRule>
    <cfRule type="expression" dxfId="19296" priority="171">
      <formula>#REF!="Para hoy"</formula>
    </cfRule>
    <cfRule type="expression" dxfId="19295" priority="172">
      <formula>#REF!="En curso"</formula>
    </cfRule>
    <cfRule type="expression" dxfId="19294" priority="173">
      <formula>#REF!="Completada"</formula>
    </cfRule>
    <cfRule type="expression" dxfId="19293" priority="174">
      <formula>(#REF!=0)*(#REF!&lt;&gt;"")*(LEN(#REF!)=0)*((#REF!="")+(#REF!="En curso"))</formula>
    </cfRule>
    <cfRule type="expression" dxfId="19292" priority="175">
      <formula>(#REF!&lt;0)*(LEN(#REF!)=0)*((#REF!="")+(#REF!="En curso"))</formula>
    </cfRule>
  </conditionalFormatting>
  <conditionalFormatting sqref="C6">
    <cfRule type="expression" dxfId="19291" priority="147">
      <formula>#REF!="Vencida"</formula>
    </cfRule>
    <cfRule type="expression" dxfId="19290" priority="148">
      <formula>#REF!="Cancelada"</formula>
    </cfRule>
    <cfRule type="expression" dxfId="19289" priority="149">
      <formula>#REF!="Pausada"</formula>
    </cfRule>
    <cfRule type="expression" dxfId="19288" priority="150">
      <formula>#REF!="Para hoy"</formula>
    </cfRule>
    <cfRule type="expression" dxfId="19287" priority="151">
      <formula>#REF!="En curso"</formula>
    </cfRule>
    <cfRule type="expression" dxfId="19286" priority="152">
      <formula>#REF!="Completada"</formula>
    </cfRule>
    <cfRule type="expression" dxfId="19285" priority="153">
      <formula>(#REF!=0)*(#REF!&lt;&gt;"")*(LEN(#REF!)=0)*((#REF!="")+(#REF!="En curso"))</formula>
    </cfRule>
    <cfRule type="expression" dxfId="19284" priority="154">
      <formula>(#REF!&lt;0)*(LEN(#REF!)=0)*((#REF!="")+(#REF!="En curso"))</formula>
    </cfRule>
  </conditionalFormatting>
  <conditionalFormatting sqref="C6">
    <cfRule type="expression" dxfId="19283" priority="129">
      <formula>#REF!="Vencida"</formula>
    </cfRule>
    <cfRule type="expression" dxfId="19282" priority="130">
      <formula>#REF!="Cancelada"</formula>
    </cfRule>
    <cfRule type="expression" dxfId="19281" priority="131">
      <formula>#REF!="Pausada"</formula>
    </cfRule>
    <cfRule type="expression" dxfId="19280" priority="132">
      <formula>#REF!="Para hoy"</formula>
    </cfRule>
    <cfRule type="expression" dxfId="19279" priority="133">
      <formula>#REF!="En curso"</formula>
    </cfRule>
    <cfRule type="expression" dxfId="19278" priority="134">
      <formula>#REF!="Completada"</formula>
    </cfRule>
    <cfRule type="expression" dxfId="19277" priority="135">
      <formula>(#REF!=0)*(#REF!&lt;&gt;"")*(LEN(#REF!)=0)*((#REF!="")+(#REF!="En curso"))</formula>
    </cfRule>
    <cfRule type="expression" dxfId="19276" priority="136">
      <formula>(#REF!&lt;0)*(LEN(#REF!)=0)*((#REF!="")+(#REF!="En curso"))</formula>
    </cfRule>
  </conditionalFormatting>
  <conditionalFormatting sqref="D4">
    <cfRule type="expression" dxfId="19275" priority="113">
      <formula>$F18="Vencida"</formula>
    </cfRule>
    <cfRule type="expression" dxfId="19274" priority="114">
      <formula>$F18="Cancelada"</formula>
    </cfRule>
    <cfRule type="expression" dxfId="19273" priority="115">
      <formula>$F18="Pausada"</formula>
    </cfRule>
    <cfRule type="expression" dxfId="19272" priority="116">
      <formula>$F18="Para hoy"</formula>
    </cfRule>
    <cfRule type="expression" dxfId="19271" priority="117">
      <formula>$F18="En curso"</formula>
    </cfRule>
    <cfRule type="expression" dxfId="19270" priority="118">
      <formula>$F18="Completada"</formula>
    </cfRule>
    <cfRule type="expression" dxfId="19269" priority="119">
      <formula>(#REF!=0)*(#REF!&lt;&gt;"")*(LEN(#REF!)=0)*(($F18="")+($F18="En curso"))</formula>
    </cfRule>
    <cfRule type="expression" dxfId="19268" priority="120">
      <formula>(#REF!&lt;0)*(LEN(#REF!)=0)*(($F18="")+($F18="En curso"))</formula>
    </cfRule>
    <cfRule type="expression" dxfId="19267" priority="121">
      <formula>$F18="Vencida"</formula>
    </cfRule>
    <cfRule type="expression" dxfId="19266" priority="122">
      <formula>$F18="Cancelada"</formula>
    </cfRule>
    <cfRule type="expression" dxfId="19265" priority="123">
      <formula>$F18="Pausada"</formula>
    </cfRule>
    <cfRule type="expression" dxfId="19264" priority="124">
      <formula>$F18="Para hoy"</formula>
    </cfRule>
    <cfRule type="expression" dxfId="19263" priority="125">
      <formula>$F18="En curso"</formula>
    </cfRule>
    <cfRule type="expression" dxfId="19262" priority="126">
      <formula>$F18="Completada"</formula>
    </cfRule>
    <cfRule type="expression" dxfId="19261" priority="127">
      <formula>(#REF!=0)*(#REF!&lt;&gt;"")*(LEN(#REF!)=0)*(($F18="")+($F18="En curso"))</formula>
    </cfRule>
    <cfRule type="expression" dxfId="19260" priority="128">
      <formula>(#REF!&lt;0)*(LEN(#REF!)=0)*(($F18="")+($F18="En curso"))</formula>
    </cfRule>
  </conditionalFormatting>
  <conditionalFormatting sqref="D6">
    <cfRule type="expression" dxfId="19259" priority="187">
      <formula>$F32="Vencida"</formula>
    </cfRule>
    <cfRule type="expression" dxfId="19258" priority="188">
      <formula>$F32="Cancelada"</formula>
    </cfRule>
    <cfRule type="expression" dxfId="19257" priority="189">
      <formula>$F32="Pausada"</formula>
    </cfRule>
    <cfRule type="expression" dxfId="19256" priority="190">
      <formula>$F32="Para hoy"</formula>
    </cfRule>
    <cfRule type="expression" dxfId="19255" priority="191">
      <formula>$F32="En curso"</formula>
    </cfRule>
    <cfRule type="expression" dxfId="19254" priority="192">
      <formula>$F32="Completada"</formula>
    </cfRule>
  </conditionalFormatting>
  <conditionalFormatting sqref="D5">
    <cfRule type="expression" dxfId="19253" priority="177">
      <formula>$F35="Vencida"</formula>
    </cfRule>
    <cfRule type="expression" dxfId="19252" priority="178">
      <formula>$F35="Cancelada"</formula>
    </cfRule>
    <cfRule type="expression" dxfId="19251" priority="179">
      <formula>$F35="Pausada"</formula>
    </cfRule>
    <cfRule type="expression" dxfId="19250" priority="180">
      <formula>$F35="Para hoy"</formula>
    </cfRule>
    <cfRule type="expression" dxfId="19249" priority="181">
      <formula>$F35="En curso"</formula>
    </cfRule>
    <cfRule type="expression" dxfId="19248" priority="182">
      <formula>$F35="Completada"</formula>
    </cfRule>
  </conditionalFormatting>
  <conditionalFormatting sqref="D5">
    <cfRule type="expression" dxfId="19247" priority="176">
      <formula>(#REF!=0)*(#REF!&lt;&gt;"")*(LEN(#REF!)=0)*(($F30="")+($F30="En curso"))</formula>
    </cfRule>
    <cfRule type="expression" dxfId="19246" priority="183">
      <formula>(#REF!=0)*(#REF!&lt;&gt;"")*(LEN(#REF!)=0)*(($F35="")+($F35="En curso"))</formula>
    </cfRule>
    <cfRule type="expression" dxfId="19245" priority="184">
      <formula>(#REF!&lt;0)*(LEN(#REF!)=0)*(($F35="")+($F35="En curso"))</formula>
    </cfRule>
  </conditionalFormatting>
  <conditionalFormatting sqref="D5">
    <cfRule type="expression" dxfId="19244" priority="161">
      <formula>$F30="Vencida"</formula>
    </cfRule>
    <cfRule type="expression" dxfId="19243" priority="162">
      <formula>$F30="Cancelada"</formula>
    </cfRule>
    <cfRule type="expression" dxfId="19242" priority="163">
      <formula>$F30="Pausada"</formula>
    </cfRule>
    <cfRule type="expression" dxfId="19241" priority="164">
      <formula>$F30="Para hoy"</formula>
    </cfRule>
    <cfRule type="expression" dxfId="19240" priority="165">
      <formula>$F30="En curso"</formula>
    </cfRule>
    <cfRule type="expression" dxfId="19239" priority="166">
      <formula>$F30="Completada"</formula>
    </cfRule>
    <cfRule type="expression" dxfId="19238" priority="167">
      <formula>(#REF!&lt;0)*(LEN(#REF!)=0)*(($F30="")+($F30="En curso"))</formula>
    </cfRule>
  </conditionalFormatting>
  <conditionalFormatting sqref="D6">
    <cfRule type="expression" dxfId="19237" priority="137">
      <formula>(#REF!=0)*(#REF!&lt;&gt;"")*(LEN(#REF!)=0)*(($F32="")+($F32="En curso"))</formula>
    </cfRule>
    <cfRule type="expression" dxfId="19236" priority="138">
      <formula>(#REF!&lt;0)*(LEN(#REF!)=0)*(($F32="")+($F32="En curso"))</formula>
    </cfRule>
    <cfRule type="expression" dxfId="19235" priority="139">
      <formula>$F37="Vencida"</formula>
    </cfRule>
    <cfRule type="expression" dxfId="19234" priority="140">
      <formula>$F37="Cancelada"</formula>
    </cfRule>
    <cfRule type="expression" dxfId="19233" priority="141">
      <formula>$F37="Pausada"</formula>
    </cfRule>
    <cfRule type="expression" dxfId="19232" priority="142">
      <formula>$F37="Para hoy"</formula>
    </cfRule>
    <cfRule type="expression" dxfId="19231" priority="143">
      <formula>$F37="En curso"</formula>
    </cfRule>
    <cfRule type="expression" dxfId="19230" priority="144">
      <formula>$F37="Completada"</formula>
    </cfRule>
    <cfRule type="expression" dxfId="19229" priority="145">
      <formula>(#REF!=0)*(#REF!&lt;&gt;"")*(LEN(#REF!)=0)*(($F37="")+($F37="En curso"))</formula>
    </cfRule>
    <cfRule type="expression" dxfId="19228" priority="146">
      <formula>(#REF!&lt;0)*(LEN(#REF!)=0)*(($F37="")+($F37="En curso"))</formula>
    </cfRule>
  </conditionalFormatting>
  <conditionalFormatting sqref="C5">
    <cfRule type="expression" dxfId="19227" priority="155">
      <formula>#REF!="Vencida"</formula>
    </cfRule>
    <cfRule type="expression" dxfId="19226" priority="156">
      <formula>#REF!="Cancelada"</formula>
    </cfRule>
    <cfRule type="expression" dxfId="19225" priority="157">
      <formula>#REF!="Pausada"</formula>
    </cfRule>
    <cfRule type="expression" dxfId="19224" priority="158">
      <formula>#REF!="Para hoy"</formula>
    </cfRule>
    <cfRule type="expression" dxfId="19223" priority="159">
      <formula>#REF!="En curso"</formula>
    </cfRule>
    <cfRule type="expression" dxfId="19222" priority="160">
      <formula>#REF!="Completada"</formula>
    </cfRule>
  </conditionalFormatting>
  <conditionalFormatting sqref="C4">
    <cfRule type="expression" dxfId="19221" priority="193">
      <formula>$F1="Vencida"</formula>
    </cfRule>
    <cfRule type="expression" dxfId="19220" priority="194">
      <formula>$F1="Cancelada"</formula>
    </cfRule>
    <cfRule type="expression" dxfId="19219" priority="195">
      <formula>$F1="Pausada"</formula>
    </cfRule>
    <cfRule type="expression" dxfId="19218" priority="196">
      <formula>$F1="Para hoy"</formula>
    </cfRule>
    <cfRule type="expression" dxfId="19217" priority="197">
      <formula>$F1="En curso"</formula>
    </cfRule>
    <cfRule type="expression" dxfId="19216" priority="198">
      <formula>$F1="Completada"</formula>
    </cfRule>
    <cfRule type="expression" dxfId="19215" priority="199">
      <formula>(#REF!=0)*(#REF!&lt;&gt;"")*(LEN(#REF!)=0)*(($F1="")+($F1="En curso"))</formula>
    </cfRule>
    <cfRule type="expression" dxfId="19214" priority="200">
      <formula>(#REF!&lt;0)*(LEN(#REF!)=0)*(($F1="")+($F1="En curso"))</formula>
    </cfRule>
    <cfRule type="expression" dxfId="19213" priority="201">
      <formula>$F4="Vencida"</formula>
    </cfRule>
    <cfRule type="expression" dxfId="19212" priority="202">
      <formula>$F4="Cancelada"</formula>
    </cfRule>
    <cfRule type="expression" dxfId="19211" priority="203">
      <formula>$F4="Pausada"</formula>
    </cfRule>
    <cfRule type="expression" dxfId="19210" priority="204">
      <formula>$F4="Para hoy"</formula>
    </cfRule>
    <cfRule type="expression" dxfId="19209" priority="205">
      <formula>$F4="En curso"</formula>
    </cfRule>
    <cfRule type="expression" dxfId="19208" priority="206">
      <formula>$F4="Completada"</formula>
    </cfRule>
    <cfRule type="expression" dxfId="19207" priority="207">
      <formula>(#REF!=0)*(#REF!&lt;&gt;"")*(LEN(#REF!)=0)*(($F4="")+($F4="En curso"))</formula>
    </cfRule>
    <cfRule type="expression" dxfId="19206" priority="208">
      <formula>(#REF!&lt;0)*(LEN(#REF!)=0)*(($F4="")+($F4="En curso"))</formula>
    </cfRule>
  </conditionalFormatting>
  <conditionalFormatting sqref="E5:E6">
    <cfRule type="expression" dxfId="19205" priority="81">
      <formula>$F1048574="Vencida"</formula>
    </cfRule>
    <cfRule type="expression" dxfId="19204" priority="82">
      <formula>$F1048574="Cancelada"</formula>
    </cfRule>
    <cfRule type="expression" dxfId="19203" priority="83">
      <formula>$F1048574="Pausada"</formula>
    </cfRule>
    <cfRule type="expression" dxfId="19202" priority="84">
      <formula>$F1048574="Para hoy"</formula>
    </cfRule>
    <cfRule type="expression" dxfId="19201" priority="85">
      <formula>$F1048574="En curso"</formula>
    </cfRule>
    <cfRule type="expression" dxfId="19200" priority="86">
      <formula>$F1048574="Completada"</formula>
    </cfRule>
    <cfRule type="expression" dxfId="19199" priority="87">
      <formula>(#REF!=0)*(#REF!&lt;&gt;"")*(LEN(#REF!)=0)*(($F1048574="")+($F1048574="En curso"))</formula>
    </cfRule>
    <cfRule type="expression" dxfId="19198" priority="88">
      <formula>(#REF!&lt;0)*(LEN(#REF!)=0)*(($F1048574="")+($F1048574="En curso"))</formula>
    </cfRule>
    <cfRule type="expression" dxfId="19197" priority="89">
      <formula>$F1048574="Vencida"</formula>
    </cfRule>
    <cfRule type="expression" dxfId="19196" priority="90">
      <formula>$F1048574="Cancelada"</formula>
    </cfRule>
    <cfRule type="expression" dxfId="19195" priority="91">
      <formula>$F1048574="Pausada"</formula>
    </cfRule>
    <cfRule type="expression" dxfId="19194" priority="92">
      <formula>$F1048574="Para hoy"</formula>
    </cfRule>
    <cfRule type="expression" dxfId="19193" priority="93">
      <formula>$F1048574="En curso"</formula>
    </cfRule>
    <cfRule type="expression" dxfId="19192" priority="94">
      <formula>$F1048574="Completada"</formula>
    </cfRule>
    <cfRule type="expression" dxfId="19191" priority="95">
      <formula>(#REF!=0)*(#REF!&lt;&gt;"")*(LEN(#REF!)=0)*(($F1048574="")+($F1048574="En curso"))</formula>
    </cfRule>
    <cfRule type="expression" dxfId="19190" priority="96">
      <formula>(#REF!&lt;0)*(LEN(#REF!)=0)*(($F1048574="")+($F1048574="En curso"))</formula>
    </cfRule>
  </conditionalFormatting>
  <conditionalFormatting sqref="D11">
    <cfRule type="expression" dxfId="19189" priority="65">
      <formula>#REF!="Vencida"</formula>
    </cfRule>
    <cfRule type="expression" dxfId="19188" priority="66">
      <formula>#REF!="Cancelada"</formula>
    </cfRule>
    <cfRule type="expression" dxfId="19187" priority="67">
      <formula>#REF!="Pausada"</formula>
    </cfRule>
    <cfRule type="expression" dxfId="19186" priority="68">
      <formula>#REF!="Para hoy"</formula>
    </cfRule>
    <cfRule type="expression" dxfId="19185" priority="69">
      <formula>#REF!="En curso"</formula>
    </cfRule>
    <cfRule type="expression" dxfId="19184" priority="70">
      <formula>#REF!="Completada"</formula>
    </cfRule>
    <cfRule type="expression" dxfId="19183" priority="71">
      <formula>(#REF!=0)*(#REF!&lt;&gt;"")*(LEN(#REF!)=0)*((#REF!="")+(#REF!="En curso"))</formula>
    </cfRule>
    <cfRule type="expression" dxfId="19182" priority="72">
      <formula>(#REF!&lt;0)*(LEN(#REF!)=0)*((#REF!="")+(#REF!="En curso"))</formula>
    </cfRule>
    <cfRule type="expression" dxfId="19181" priority="73">
      <formula>$F32="Vencida"</formula>
    </cfRule>
    <cfRule type="expression" dxfId="19180" priority="74">
      <formula>$F32="Cancelada"</formula>
    </cfRule>
    <cfRule type="expression" dxfId="19179" priority="75">
      <formula>$F32="Pausada"</formula>
    </cfRule>
    <cfRule type="expression" dxfId="19178" priority="76">
      <formula>$F32="Para hoy"</formula>
    </cfRule>
    <cfRule type="expression" dxfId="19177" priority="77">
      <formula>$F32="En curso"</formula>
    </cfRule>
    <cfRule type="expression" dxfId="19176" priority="78">
      <formula>$F32="Completada"</formula>
    </cfRule>
    <cfRule type="expression" dxfId="19175" priority="79">
      <formula>(#REF!=0)*(#REF!&lt;&gt;"")*(LEN(#REF!)=0)*(($F32="")+($F32="En curso"))</formula>
    </cfRule>
    <cfRule type="expression" dxfId="19174" priority="80">
      <formula>(#REF!&lt;0)*(LEN(#REF!)=0)*(($F32="")+($F32="En curso"))</formula>
    </cfRule>
  </conditionalFormatting>
  <conditionalFormatting sqref="D4">
    <cfRule type="expression" dxfId="19173" priority="1">
      <formula>$F30="Vencida"</formula>
    </cfRule>
    <cfRule type="expression" dxfId="19172" priority="2">
      <formula>$F30="Cancelada"</formula>
    </cfRule>
    <cfRule type="expression" dxfId="19171" priority="3">
      <formula>$F30="Pausada"</formula>
    </cfRule>
    <cfRule type="expression" dxfId="19170" priority="4">
      <formula>$F30="Para hoy"</formula>
    </cfRule>
    <cfRule type="expression" dxfId="19169" priority="5">
      <formula>$F30="En curso"</formula>
    </cfRule>
    <cfRule type="expression" dxfId="19168" priority="6">
      <formula>$F30="Completada"</formula>
    </cfRule>
    <cfRule type="expression" dxfId="19167" priority="7">
      <formula>(#REF!=0)*(#REF!&lt;&gt;"")*(LEN(#REF!)=0)*(($F30="")+($F30="En curso"))</formula>
    </cfRule>
    <cfRule type="expression" dxfId="19166" priority="8">
      <formula>(#REF!&lt;0)*(LEN(#REF!)=0)*(($F30="")+($F30="En curso"))</formula>
    </cfRule>
    <cfRule type="expression" dxfId="19165" priority="9">
      <formula>$F30="Vencida"</formula>
    </cfRule>
    <cfRule type="expression" dxfId="19164" priority="10">
      <formula>$F30="Cancelada"</formula>
    </cfRule>
    <cfRule type="expression" dxfId="19163" priority="11">
      <formula>$F30="Pausada"</formula>
    </cfRule>
    <cfRule type="expression" dxfId="19162" priority="12">
      <formula>$F30="Para hoy"</formula>
    </cfRule>
    <cfRule type="expression" dxfId="19161" priority="13">
      <formula>$F30="En curso"</formula>
    </cfRule>
    <cfRule type="expression" dxfId="19160" priority="14">
      <formula>$F30="Completada"</formula>
    </cfRule>
    <cfRule type="expression" dxfId="19159" priority="15">
      <formula>(#REF!=0)*(#REF!&lt;&gt;"")*(LEN(#REF!)=0)*(($F30="")+($F30="En curso"))</formula>
    </cfRule>
    <cfRule type="expression" dxfId="19158" priority="16">
      <formula>(#REF!&lt;0)*(LEN(#REF!)=0)*(($F30="")+($F30="En curso"))</formula>
    </cfRule>
  </conditionalFormatting>
  <conditionalFormatting sqref="D4">
    <cfRule type="expression" dxfId="19157" priority="17">
      <formula>$F38="Vencida"</formula>
    </cfRule>
    <cfRule type="expression" dxfId="19156" priority="18">
      <formula>$F38="Cancelada"</formula>
    </cfRule>
    <cfRule type="expression" dxfId="19155" priority="19">
      <formula>$F38="Pausada"</formula>
    </cfRule>
    <cfRule type="expression" dxfId="19154" priority="20">
      <formula>$F38="Para hoy"</formula>
    </cfRule>
    <cfRule type="expression" dxfId="19153" priority="21">
      <formula>$F38="En curso"</formula>
    </cfRule>
    <cfRule type="expression" dxfId="19152" priority="22">
      <formula>$F38="Completada"</formula>
    </cfRule>
    <cfRule type="expression" dxfId="19151" priority="23">
      <formula>(#REF!=0)*(#REF!&lt;&gt;"")*(LEN(#REF!)=0)*(($F38="")+($F38="En curso"))</formula>
    </cfRule>
    <cfRule type="expression" dxfId="19150" priority="24">
      <formula>(#REF!&lt;0)*(LEN(#REF!)=0)*(($F38="")+($F38="En curso"))</formula>
    </cfRule>
    <cfRule type="expression" dxfId="19149" priority="33">
      <formula>$F34="Vencida"</formula>
    </cfRule>
    <cfRule type="expression" dxfId="19148" priority="34">
      <formula>$F34="Cancelada"</formula>
    </cfRule>
    <cfRule type="expression" dxfId="19147" priority="35">
      <formula>$F34="Pausada"</formula>
    </cfRule>
    <cfRule type="expression" dxfId="19146" priority="36">
      <formula>$F34="Para hoy"</formula>
    </cfRule>
    <cfRule type="expression" dxfId="19145" priority="37">
      <formula>$F34="En curso"</formula>
    </cfRule>
    <cfRule type="expression" dxfId="19144" priority="38">
      <formula>$F34="Completada"</formula>
    </cfRule>
    <cfRule type="expression" dxfId="19143" priority="39">
      <formula>(#REF!=0)*(#REF!&lt;&gt;"")*(LEN(#REF!)=0)*(($F34="")+($F34="En curso"))</formula>
    </cfRule>
    <cfRule type="expression" dxfId="19142" priority="40">
      <formula>(#REF!&lt;0)*(LEN(#REF!)=0)*(($F34="")+($F34="En curso"))</formula>
    </cfRule>
  </conditionalFormatting>
  <conditionalFormatting sqref="E4">
    <cfRule type="expression" dxfId="19141" priority="49">
      <formula>$F1048576="Vencida"</formula>
    </cfRule>
    <cfRule type="expression" dxfId="19140" priority="50">
      <formula>$F1048576="Cancelada"</formula>
    </cfRule>
    <cfRule type="expression" dxfId="19139" priority="51">
      <formula>$F1048576="Pausada"</formula>
    </cfRule>
    <cfRule type="expression" dxfId="19138" priority="52">
      <formula>$F1048576="Para hoy"</formula>
    </cfRule>
    <cfRule type="expression" dxfId="19137" priority="53">
      <formula>$F1048576="En curso"</formula>
    </cfRule>
    <cfRule type="expression" dxfId="19136" priority="54">
      <formula>$F1048576="Completada"</formula>
    </cfRule>
    <cfRule type="expression" dxfId="19135" priority="55">
      <formula>(#REF!=0)*(#REF!&lt;&gt;"")*(LEN(#REF!)=0)*(($F1048576="")+($F1048576="En curso"))</formula>
    </cfRule>
    <cfRule type="expression" dxfId="19134" priority="56">
      <formula>(#REF!&lt;0)*(LEN(#REF!)=0)*(($F1048576="")+($F1048576="En curso"))</formula>
    </cfRule>
    <cfRule type="expression" dxfId="19133" priority="57">
      <formula>$F1="Vencida"</formula>
    </cfRule>
    <cfRule type="expression" dxfId="19132" priority="58">
      <formula>$F1="Cancelada"</formula>
    </cfRule>
    <cfRule type="expression" dxfId="19131" priority="59">
      <formula>$F1="Pausada"</formula>
    </cfRule>
    <cfRule type="expression" dxfId="19130" priority="60">
      <formula>$F1="Para hoy"</formula>
    </cfRule>
    <cfRule type="expression" dxfId="19129" priority="61">
      <formula>$F1="En curso"</formula>
    </cfRule>
    <cfRule type="expression" dxfId="19128" priority="62">
      <formula>$F1="Completada"</formula>
    </cfRule>
    <cfRule type="expression" dxfId="19127" priority="63">
      <formula>(#REF!=0)*(#REF!&lt;&gt;"")*(LEN(#REF!)=0)*(($F1="")+($F1="En curso"))</formula>
    </cfRule>
    <cfRule type="expression" dxfId="19126" priority="64">
      <formula>(#REF!&lt;0)*(LEN(#REF!)=0)*(($F1="")+($F1="En curso"))</formula>
    </cfRule>
  </conditionalFormatting>
  <conditionalFormatting sqref="E4">
    <cfRule type="expression" dxfId="19125" priority="25">
      <formula>$F1="Vencida"</formula>
    </cfRule>
    <cfRule type="expression" dxfId="19124" priority="26">
      <formula>$F1="Cancelada"</formula>
    </cfRule>
    <cfRule type="expression" dxfId="19123" priority="27">
      <formula>$F1="Pausada"</formula>
    </cfRule>
    <cfRule type="expression" dxfId="19122" priority="28">
      <formula>$F1="Para hoy"</formula>
    </cfRule>
    <cfRule type="expression" dxfId="19121" priority="29">
      <formula>$F1="En curso"</formula>
    </cfRule>
    <cfRule type="expression" dxfId="19120" priority="30">
      <formula>$F1="Completada"</formula>
    </cfRule>
    <cfRule type="expression" dxfId="19119" priority="31">
      <formula>(#REF!=0)*(#REF!&lt;&gt;"")*(LEN(#REF!)=0)*(($F1="")+($F1="En curso"))</formula>
    </cfRule>
    <cfRule type="expression" dxfId="19118" priority="32">
      <formula>(#REF!&lt;0)*(LEN(#REF!)=0)*(($F1="")+($F1="En curso"))</formula>
    </cfRule>
    <cfRule type="expression" dxfId="19117" priority="41">
      <formula>$F1="Vencida"</formula>
    </cfRule>
    <cfRule type="expression" dxfId="19116" priority="42">
      <formula>$F1="Cancelada"</formula>
    </cfRule>
    <cfRule type="expression" dxfId="19115" priority="43">
      <formula>$F1="Pausada"</formula>
    </cfRule>
    <cfRule type="expression" dxfId="19114" priority="44">
      <formula>$F1="Para hoy"</formula>
    </cfRule>
    <cfRule type="expression" dxfId="19113" priority="45">
      <formula>$F1="En curso"</formula>
    </cfRule>
    <cfRule type="expression" dxfId="19112" priority="46">
      <formula>$F1="Completada"</formula>
    </cfRule>
    <cfRule type="expression" dxfId="19111" priority="47">
      <formula>(#REF!=0)*(#REF!&lt;&gt;"")*(LEN(#REF!)=0)*(($F1="")+($F1="En curso"))</formula>
    </cfRule>
    <cfRule type="expression" dxfId="19110" priority="48">
      <formula>(#REF!&lt;0)*(LEN(#REF!)=0)*(($F1="")+($F1="En curso"))</formula>
    </cfRule>
  </conditionalFormatting>
  <conditionalFormatting sqref="D5:D6">
    <cfRule type="expression" dxfId="19109" priority="97">
      <formula>$F35="Vencida"</formula>
    </cfRule>
    <cfRule type="expression" dxfId="19108" priority="98">
      <formula>$F35="Cancelada"</formula>
    </cfRule>
    <cfRule type="expression" dxfId="19107" priority="99">
      <formula>$F35="Pausada"</formula>
    </cfRule>
    <cfRule type="expression" dxfId="19106" priority="100">
      <formula>$F35="Para hoy"</formula>
    </cfRule>
    <cfRule type="expression" dxfId="19105" priority="101">
      <formula>$F35="En curso"</formula>
    </cfRule>
    <cfRule type="expression" dxfId="19104" priority="102">
      <formula>$F35="Completada"</formula>
    </cfRule>
    <cfRule type="expression" dxfId="19103" priority="103">
      <formula>(#REF!=0)*(#REF!&lt;&gt;"")*(LEN(#REF!)=0)*(($F35="")+($F35="En curso"))</formula>
    </cfRule>
    <cfRule type="expression" dxfId="19102" priority="104">
      <formula>(#REF!&lt;0)*(LEN(#REF!)=0)*(($F35="")+($F35="En curso"))</formula>
    </cfRule>
    <cfRule type="expression" dxfId="19101" priority="105">
      <formula>$F31="Vencida"</formula>
    </cfRule>
    <cfRule type="expression" dxfId="19100" priority="106">
      <formula>$F31="Cancelada"</formula>
    </cfRule>
    <cfRule type="expression" dxfId="19099" priority="107">
      <formula>$F31="Pausada"</formula>
    </cfRule>
    <cfRule type="expression" dxfId="19098" priority="108">
      <formula>$F31="Para hoy"</formula>
    </cfRule>
    <cfRule type="expression" dxfId="19097" priority="109">
      <formula>$F31="En curso"</formula>
    </cfRule>
    <cfRule type="expression" dxfId="19096" priority="110">
      <formula>$F31="Completada"</formula>
    </cfRule>
    <cfRule type="expression" dxfId="19095" priority="111">
      <formula>(#REF!=0)*(#REF!&lt;&gt;"")*(LEN(#REF!)=0)*(($F31="")+($F31="En curso"))</formula>
    </cfRule>
    <cfRule type="expression" dxfId="19094" priority="112">
      <formula>(#REF!&lt;0)*(LEN(#REF!)=0)*(($F31="")+($F31="En curso"))</formula>
    </cfRule>
  </conditionalFormatting>
  <dataValidations count="11">
    <dataValidation allowBlank="1" showInputMessage="1" showErrorMessage="1" prompt="Escriba las notas en esta columna, debajo de este encabezado." sqref="G31:G40 G53:G55 G18 G27:G28 G47:G51 G20:G23 G3:G10" xr:uid="{109B40B3-8471-4694-8396-0704722452AA}"/>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8:E18 B27:E27 B47:E47 C53:D55 D53:D56 C22:D23 C33" xr:uid="{E750BF97-A043-4449-8018-99472FF61001}"/>
    <dataValidation allowBlank="1" showInputMessage="1" showErrorMessage="1" prompt="Seleccione el estado en esta columna, debajo de este encabezado. Presione ALT+FLECHA ABAJO para mostrar las opciones y, después, FLECHA ABAJO y ENTRAR para realizar la selección." sqref="F3 F33 F18 F23 F31 F47:F51 F53:F55 F27 F6:F10" xr:uid="{067AAE21-FF58-4BFF-80A3-915B51572400}"/>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7 A26 A46" xr:uid="{A9965789-F23B-4956-BD5A-7F57F22660F4}"/>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7:E17 B26:E26 B46:E46" xr:uid="{679E6FC2-7EFC-4941-83AD-5AFBC3D5A79A}"/>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0 B52:B56 B22:B23 B30 B49 B19:B20 B4:B5" xr:uid="{39A0ACA5-A02B-4A2D-9BF1-4512D9532635}">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2:C55 C19:C23 C48:C49 C30:C40 C28 C4:C14" xr:uid="{C2D8FE18-9D69-4E67-8260-D9E72F1C02F6}">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53:F55 F33 F23 F31 F48:F51 F6:F10" xr:uid="{FCCEB1D2-0243-4AF6-8579-45351C482A79}">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2:E56 E21:E23 E48:E49 E15 E31:E40 E19 E28 E12:E13 E4:E10" xr:uid="{460B9CE5-C08D-4467-BA3D-0164B90A0956}"/>
    <dataValidation type="list" errorStyle="warning" allowBlank="1" showInputMessage="1" showErrorMessage="1" error="Seleccione un estado de la lista. Seleccione CANCELAR, presione ALT+FLECHA ABAJO para mostrar las opciones y, después, FLECHA ABAJO y ENTRAR para realizar la selección." sqref="F32 F34:F41 F19:F22 F52 F30 F28 F4:F5 F11:F14" xr:uid="{81E0C5C2-B810-4DE0-A95C-4C79F4CB4753}">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8 B41:B42 B31:B39 B50:B51 B21 B28 B6:B10" xr:uid="{8F24636E-B206-4C8F-806B-60CB5A1C04FF}">
      <formula1>"Digital Workshop Web,Digital Workshop App,Petroplay,Test Drive,Inalco Ecommerce,Fleet,Spareparts,Forcenter Ecommerce"</formula1>
    </dataValidation>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FA526-30AD-4189-979B-E280345D9E0A}">
  <sheetPr>
    <tabColor theme="4"/>
    <pageSetUpPr autoPageBreaks="0" fitToPage="1"/>
  </sheetPr>
  <dimension ref="A1:Q72"/>
  <sheetViews>
    <sheetView showGridLines="0" zoomScale="90" zoomScaleNormal="90" workbookViewId="0">
      <selection activeCell="C4" sqref="C4"/>
    </sheetView>
  </sheetViews>
  <sheetFormatPr defaultColWidth="8.6640625" defaultRowHeight="18.2"/>
  <cols>
    <col min="1" max="1" width="2.5546875" style="2" customWidth="1"/>
    <col min="2" max="3" width="21" style="2" customWidth="1"/>
    <col min="4" max="4" width="88.88671875" style="2" customWidth="1"/>
    <col min="5" max="5" width="14.33203125" style="2" customWidth="1"/>
    <col min="6" max="6" width="15.5546875" style="2" customWidth="1"/>
    <col min="7" max="7" width="99.44140625" style="2" customWidth="1"/>
    <col min="8" max="8" width="2.5546875" style="2" customWidth="1"/>
    <col min="9" max="9" width="20.44140625" style="2" customWidth="1"/>
    <col min="10" max="16384" width="8.6640625" style="2"/>
  </cols>
  <sheetData>
    <row r="1" spans="1:17" customFormat="1" ht="34.5">
      <c r="A1" s="3"/>
      <c r="B1" s="430" t="s">
        <v>362</v>
      </c>
      <c r="C1" s="430"/>
      <c r="D1" s="430"/>
      <c r="E1" s="430"/>
      <c r="F1" s="425"/>
      <c r="G1" s="425"/>
      <c r="H1" s="425"/>
      <c r="I1" s="425"/>
      <c r="J1" s="425"/>
      <c r="K1" s="425"/>
      <c r="L1" s="425"/>
      <c r="M1" s="425"/>
      <c r="N1" s="425"/>
      <c r="O1" s="425"/>
      <c r="P1" s="425"/>
      <c r="Q1" s="425"/>
    </row>
    <row r="2" spans="1:17" s="14" customFormat="1" ht="34.5">
      <c r="A2" s="12"/>
      <c r="B2" s="431" t="s">
        <v>363</v>
      </c>
      <c r="C2" s="431"/>
      <c r="D2" s="431"/>
      <c r="E2" s="431"/>
      <c r="F2" s="13"/>
      <c r="G2" s="13"/>
      <c r="H2" s="13"/>
      <c r="I2" s="13"/>
      <c r="J2" s="13"/>
      <c r="K2" s="13"/>
    </row>
    <row r="3" spans="1:17" s="1" customFormat="1">
      <c r="A3" s="23"/>
      <c r="B3" s="7" t="s">
        <v>4</v>
      </c>
      <c r="C3" s="8" t="s">
        <v>5</v>
      </c>
      <c r="D3" s="8" t="s">
        <v>6</v>
      </c>
      <c r="E3" s="8" t="s">
        <v>7</v>
      </c>
      <c r="F3" s="24" t="s">
        <v>8</v>
      </c>
      <c r="G3" s="9" t="s">
        <v>9</v>
      </c>
      <c r="H3" s="23"/>
      <c r="I3" s="23"/>
      <c r="J3" s="23"/>
      <c r="K3" s="23"/>
      <c r="L3" s="23"/>
      <c r="M3" s="23"/>
      <c r="N3" s="23"/>
      <c r="O3" s="23"/>
      <c r="P3" s="23"/>
      <c r="Q3" s="23"/>
    </row>
    <row r="4" spans="1:17" s="169" customFormat="1" ht="23.45" customHeight="1">
      <c r="A4" s="167"/>
      <c r="B4" s="168"/>
      <c r="C4" s="43"/>
      <c r="D4" s="44" t="s">
        <v>364</v>
      </c>
      <c r="E4" s="176" t="s">
        <v>365</v>
      </c>
      <c r="F4" s="44"/>
      <c r="G4" s="50"/>
      <c r="H4" s="167"/>
      <c r="I4" s="44"/>
      <c r="J4" s="167"/>
      <c r="K4" s="167"/>
      <c r="L4" s="167"/>
      <c r="M4" s="167"/>
      <c r="N4" s="167"/>
      <c r="O4" s="167"/>
      <c r="P4" s="167"/>
      <c r="Q4" s="167"/>
    </row>
    <row r="5" spans="1:17" s="169" customFormat="1">
      <c r="A5" s="167"/>
      <c r="B5" s="168"/>
      <c r="C5" s="43"/>
      <c r="D5" s="44" t="s">
        <v>366</v>
      </c>
      <c r="E5" s="176">
        <v>1</v>
      </c>
      <c r="F5" s="44"/>
      <c r="G5" s="50"/>
      <c r="H5" s="167"/>
      <c r="I5" s="44"/>
      <c r="J5" s="167"/>
      <c r="K5" s="167"/>
      <c r="L5" s="167"/>
      <c r="M5" s="167"/>
      <c r="N5" s="167"/>
      <c r="O5" s="167"/>
      <c r="P5" s="167"/>
      <c r="Q5" s="167"/>
    </row>
    <row r="6" spans="1:17" s="169" customFormat="1" ht="30" customHeight="1">
      <c r="A6" s="167"/>
      <c r="B6" s="168"/>
      <c r="C6" s="43"/>
      <c r="D6" s="44" t="s">
        <v>367</v>
      </c>
      <c r="E6" s="43">
        <v>3</v>
      </c>
      <c r="F6" s="44"/>
      <c r="G6" s="50"/>
      <c r="H6" s="167"/>
      <c r="I6" s="44"/>
      <c r="J6" s="167"/>
      <c r="K6" s="167"/>
      <c r="L6" s="167"/>
      <c r="M6" s="167"/>
      <c r="N6" s="167"/>
      <c r="O6" s="167"/>
      <c r="P6" s="167"/>
      <c r="Q6" s="167"/>
    </row>
    <row r="7" spans="1:17" s="169" customFormat="1" ht="36.4">
      <c r="A7" s="167"/>
      <c r="B7" s="168"/>
      <c r="C7" s="43"/>
      <c r="D7" s="44" t="s">
        <v>368</v>
      </c>
      <c r="E7" s="43">
        <v>2</v>
      </c>
      <c r="F7" s="44"/>
      <c r="G7" s="50"/>
      <c r="H7" s="167"/>
      <c r="I7" s="167"/>
      <c r="J7" s="167"/>
      <c r="K7" s="167"/>
      <c r="L7" s="167"/>
      <c r="M7" s="167"/>
      <c r="N7" s="167"/>
      <c r="O7" s="167"/>
      <c r="P7" s="167"/>
      <c r="Q7" s="167"/>
    </row>
    <row r="8" spans="1:17" s="169" customFormat="1" ht="17.649999999999999" customHeight="1">
      <c r="A8" s="167"/>
      <c r="B8" s="168"/>
      <c r="C8" s="43"/>
      <c r="D8" s="44" t="s">
        <v>369</v>
      </c>
      <c r="E8" s="43">
        <v>2</v>
      </c>
      <c r="F8" s="44"/>
      <c r="G8" s="50"/>
      <c r="H8" s="167"/>
      <c r="I8" s="167"/>
      <c r="J8" s="167"/>
      <c r="K8" s="167"/>
      <c r="L8" s="167"/>
      <c r="M8" s="167"/>
      <c r="N8" s="167"/>
      <c r="O8" s="167"/>
      <c r="P8" s="167"/>
      <c r="Q8" s="167"/>
    </row>
    <row r="9" spans="1:17" s="169" customFormat="1" ht="17.649999999999999" customHeight="1">
      <c r="A9" s="167"/>
      <c r="B9" s="168"/>
      <c r="C9" s="43"/>
      <c r="D9" s="44" t="s">
        <v>370</v>
      </c>
      <c r="E9" s="43">
        <v>2</v>
      </c>
      <c r="F9" s="44"/>
      <c r="G9" s="50"/>
      <c r="H9" s="167"/>
      <c r="I9" s="167"/>
      <c r="J9" s="167"/>
      <c r="K9" s="167"/>
      <c r="L9" s="167"/>
      <c r="M9" s="167"/>
      <c r="N9" s="167"/>
      <c r="O9" s="167"/>
      <c r="P9" s="167"/>
      <c r="Q9" s="167"/>
    </row>
    <row r="10" spans="1:17" s="169" customFormat="1" ht="17.649999999999999" customHeight="1">
      <c r="A10" s="167"/>
      <c r="B10" s="168"/>
      <c r="C10" s="43"/>
      <c r="D10" s="44" t="s">
        <v>371</v>
      </c>
      <c r="E10" s="43">
        <v>2</v>
      </c>
      <c r="F10" s="44"/>
      <c r="G10" s="50"/>
      <c r="H10" s="167"/>
      <c r="I10" s="167"/>
      <c r="J10" s="167"/>
      <c r="K10" s="167"/>
      <c r="L10" s="167"/>
      <c r="M10" s="167"/>
      <c r="N10" s="167"/>
      <c r="O10" s="167"/>
      <c r="P10" s="167"/>
      <c r="Q10" s="167"/>
    </row>
    <row r="11" spans="1:17" s="169" customFormat="1" ht="17.649999999999999" customHeight="1">
      <c r="A11" s="167"/>
      <c r="B11" s="168"/>
      <c r="C11" s="43"/>
      <c r="D11" s="44" t="s">
        <v>372</v>
      </c>
      <c r="E11" s="199">
        <v>5</v>
      </c>
      <c r="F11" s="44"/>
      <c r="G11" s="50"/>
      <c r="H11" s="167"/>
      <c r="I11" s="167"/>
      <c r="J11" s="167"/>
      <c r="K11" s="167"/>
      <c r="L11" s="167"/>
      <c r="M11" s="167"/>
      <c r="N11" s="167"/>
      <c r="O11" s="167"/>
      <c r="P11" s="167"/>
      <c r="Q11" s="167"/>
    </row>
    <row r="12" spans="1:17" s="169" customFormat="1" ht="17.649999999999999" customHeight="1">
      <c r="A12" s="167"/>
      <c r="B12" s="168"/>
      <c r="C12" s="43"/>
      <c r="D12" s="44" t="s">
        <v>373</v>
      </c>
      <c r="E12" s="43">
        <v>2.5</v>
      </c>
      <c r="F12" s="44"/>
      <c r="G12" s="50"/>
      <c r="H12" s="167"/>
      <c r="I12" s="167"/>
      <c r="J12" s="167"/>
      <c r="K12" s="167"/>
      <c r="L12" s="167"/>
      <c r="M12" s="167"/>
      <c r="N12" s="167"/>
      <c r="O12" s="167"/>
      <c r="P12" s="167"/>
      <c r="Q12" s="167"/>
    </row>
    <row r="13" spans="1:17" s="169" customFormat="1" ht="17.649999999999999" customHeight="1">
      <c r="A13" s="167"/>
      <c r="B13" s="168"/>
      <c r="C13" s="43"/>
      <c r="D13" s="44" t="s">
        <v>374</v>
      </c>
      <c r="E13" s="43">
        <v>0.5</v>
      </c>
      <c r="F13" s="44"/>
      <c r="G13" s="50"/>
      <c r="H13" s="167"/>
      <c r="I13" s="167"/>
      <c r="J13" s="167"/>
      <c r="K13" s="167"/>
      <c r="L13" s="167"/>
      <c r="M13" s="167"/>
      <c r="N13" s="167"/>
      <c r="O13" s="167"/>
      <c r="P13" s="167"/>
      <c r="Q13" s="167"/>
    </row>
    <row r="14" spans="1:17">
      <c r="A14" s="25"/>
      <c r="B14" s="25"/>
      <c r="C14" s="5"/>
      <c r="D14" t="s">
        <v>375</v>
      </c>
      <c r="E14" s="201">
        <v>0.5</v>
      </c>
      <c r="F14"/>
      <c r="G14" s="25"/>
      <c r="H14" s="25"/>
      <c r="I14" s="25"/>
      <c r="J14" s="25"/>
      <c r="K14" s="25"/>
      <c r="L14" s="25"/>
      <c r="M14" s="25"/>
      <c r="N14" s="25"/>
      <c r="O14" s="25"/>
      <c r="P14" s="25"/>
      <c r="Q14" s="25"/>
    </row>
    <row r="15" spans="1:17">
      <c r="A15" s="25"/>
      <c r="B15" s="25"/>
      <c r="C15" s="25"/>
      <c r="D15"/>
      <c r="E15" s="15">
        <f>SUM(E4:E14)</f>
        <v>20.5</v>
      </c>
      <c r="F15"/>
      <c r="G15" s="25"/>
      <c r="H15" s="25"/>
      <c r="I15" s="25"/>
      <c r="J15" s="25"/>
      <c r="K15" s="25"/>
      <c r="L15" s="25"/>
      <c r="M15" s="25"/>
      <c r="N15" s="25"/>
      <c r="O15" s="25"/>
      <c r="P15" s="25"/>
      <c r="Q15" s="25"/>
    </row>
    <row r="16" spans="1:17">
      <c r="A16" s="25"/>
      <c r="B16" s="16"/>
      <c r="C16"/>
      <c r="D16" s="197"/>
      <c r="E16" s="152"/>
      <c r="F16"/>
      <c r="G16" s="17"/>
      <c r="H16" s="25"/>
      <c r="I16" s="25"/>
      <c r="J16" s="25"/>
      <c r="K16" s="25"/>
      <c r="L16" s="25"/>
      <c r="M16" s="25"/>
      <c r="N16" s="25"/>
      <c r="O16" s="25"/>
      <c r="P16" s="25"/>
      <c r="Q16" s="25"/>
    </row>
    <row r="17" spans="1:17" s="14" customFormat="1" ht="34.5">
      <c r="A17" s="12"/>
      <c r="B17" s="431" t="s">
        <v>376</v>
      </c>
      <c r="C17" s="431"/>
      <c r="D17" s="431"/>
      <c r="E17" s="431"/>
      <c r="F17" s="13"/>
      <c r="G17" s="13"/>
      <c r="H17" s="13"/>
      <c r="I17" s="13"/>
      <c r="J17" s="13"/>
      <c r="K17" s="13"/>
    </row>
    <row r="18" spans="1:17" s="1" customFormat="1">
      <c r="A18" s="23"/>
      <c r="B18" s="148" t="s">
        <v>4</v>
      </c>
      <c r="C18" s="149" t="s">
        <v>5</v>
      </c>
      <c r="D18" s="149" t="s">
        <v>6</v>
      </c>
      <c r="E18" s="149" t="s">
        <v>7</v>
      </c>
      <c r="F18" s="150" t="s">
        <v>8</v>
      </c>
      <c r="G18" s="151" t="s">
        <v>9</v>
      </c>
      <c r="H18" s="23"/>
      <c r="I18" s="23"/>
      <c r="J18" s="23"/>
      <c r="K18" s="23"/>
      <c r="L18" s="23"/>
      <c r="M18" s="23"/>
      <c r="N18" s="23"/>
      <c r="O18" s="23"/>
      <c r="P18" s="23"/>
      <c r="Q18" s="23"/>
    </row>
    <row r="19" spans="1:17" customFormat="1" ht="25.7" customHeight="1">
      <c r="B19" s="16"/>
      <c r="C19" s="10"/>
      <c r="D19" t="s">
        <v>377</v>
      </c>
      <c r="E19" s="10"/>
      <c r="G19" s="17"/>
    </row>
    <row r="20" spans="1:17">
      <c r="A20" s="25"/>
      <c r="B20" s="16"/>
      <c r="C20" s="10"/>
      <c r="D20" s="14" t="s">
        <v>378</v>
      </c>
      <c r="E20" s="10"/>
      <c r="F20"/>
      <c r="G20" s="17" t="s">
        <v>379</v>
      </c>
      <c r="H20" s="25"/>
      <c r="I20" s="25"/>
      <c r="J20" s="25"/>
      <c r="K20" s="25"/>
      <c r="L20" s="25"/>
      <c r="M20" s="25"/>
      <c r="N20" s="25"/>
      <c r="O20" s="25"/>
      <c r="P20" s="25"/>
      <c r="Q20" s="25"/>
    </row>
    <row r="21" spans="1:17">
      <c r="A21" s="25"/>
      <c r="B21" s="16"/>
      <c r="C21" s="10"/>
      <c r="D21" t="s">
        <v>380</v>
      </c>
      <c r="E21" s="10"/>
      <c r="F21"/>
      <c r="G21" s="17" t="s">
        <v>379</v>
      </c>
      <c r="H21" s="25"/>
      <c r="I21" s="25"/>
      <c r="J21" s="25"/>
      <c r="K21" s="25"/>
      <c r="L21" s="25"/>
      <c r="M21" s="25"/>
      <c r="N21" s="25"/>
      <c r="O21" s="25"/>
      <c r="P21" s="25"/>
      <c r="Q21" s="25"/>
    </row>
    <row r="22" spans="1:17">
      <c r="A22" s="25"/>
      <c r="B22" s="16"/>
      <c r="C22" s="10"/>
      <c r="D22"/>
      <c r="E22" s="10"/>
      <c r="F22"/>
      <c r="G22" s="17"/>
      <c r="H22" s="25"/>
      <c r="I22" s="25"/>
      <c r="J22" s="25"/>
      <c r="K22" s="25"/>
      <c r="L22" s="25"/>
      <c r="M22" s="25"/>
      <c r="N22" s="25"/>
      <c r="O22" s="25"/>
      <c r="P22" s="25"/>
      <c r="Q22" s="25"/>
    </row>
    <row r="23" spans="1:17">
      <c r="A23" s="25"/>
      <c r="B23" s="16"/>
      <c r="C23" s="10"/>
      <c r="D23"/>
      <c r="E23" s="10"/>
      <c r="F23"/>
      <c r="G23" s="17"/>
      <c r="H23" s="25"/>
      <c r="I23" s="25"/>
      <c r="J23" s="25"/>
      <c r="K23" s="25"/>
      <c r="L23" s="25"/>
      <c r="M23" s="25"/>
      <c r="N23" s="25"/>
      <c r="O23" s="25"/>
      <c r="P23" s="25"/>
      <c r="Q23" s="25"/>
    </row>
    <row r="24" spans="1:17">
      <c r="A24" s="25"/>
      <c r="B24"/>
      <c r="C24"/>
      <c r="D24"/>
      <c r="E24" s="18">
        <f>SUBTOTAL(109,Lista3111519232731353943475155596367[Estimación])</f>
        <v>0</v>
      </c>
      <c r="F24">
        <f>SUBTOTAL(109,Lista3111519232731353943475155596367[ESTADO])</f>
        <v>0</v>
      </c>
      <c r="G24"/>
      <c r="H24" s="25"/>
      <c r="I24" s="25"/>
      <c r="J24" s="25"/>
      <c r="K24" s="25"/>
      <c r="L24" s="25"/>
      <c r="M24" s="25"/>
      <c r="N24" s="25"/>
      <c r="O24" s="25"/>
      <c r="P24" s="25"/>
      <c r="Q24" s="25"/>
    </row>
    <row r="25" spans="1:17">
      <c r="A25" s="25"/>
      <c r="B25" s="25"/>
      <c r="C25" s="25"/>
      <c r="D25" s="25"/>
      <c r="E25" s="25">
        <f>E6+E10+E20+E22</f>
        <v>5</v>
      </c>
      <c r="F25"/>
      <c r="G25" s="25"/>
      <c r="H25" s="25"/>
      <c r="I25" s="25"/>
      <c r="J25" s="25"/>
      <c r="K25" s="25"/>
      <c r="L25" s="25"/>
      <c r="M25" s="25"/>
      <c r="N25" s="25"/>
      <c r="O25" s="25"/>
      <c r="P25" s="25"/>
      <c r="Q25" s="25"/>
    </row>
    <row r="26" spans="1:17" s="14" customFormat="1" ht="34.5">
      <c r="A26" s="12"/>
      <c r="B26" s="431" t="s">
        <v>381</v>
      </c>
      <c r="C26" s="431"/>
      <c r="D26" s="431"/>
      <c r="E26" s="431"/>
      <c r="F26" s="13"/>
      <c r="G26" s="13"/>
      <c r="H26" s="13"/>
      <c r="I26" s="13"/>
      <c r="J26" s="13"/>
      <c r="K26" s="13"/>
    </row>
    <row r="27" spans="1:17" s="1" customFormat="1">
      <c r="A27" s="23"/>
      <c r="B27" s="148" t="s">
        <v>4</v>
      </c>
      <c r="C27" s="149" t="s">
        <v>5</v>
      </c>
      <c r="D27" s="149" t="s">
        <v>6</v>
      </c>
      <c r="E27" s="149" t="s">
        <v>7</v>
      </c>
      <c r="F27" s="150" t="s">
        <v>8</v>
      </c>
      <c r="G27" s="151" t="s">
        <v>9</v>
      </c>
      <c r="H27" s="23"/>
      <c r="I27" s="23"/>
      <c r="J27" s="23"/>
      <c r="K27" s="23"/>
      <c r="L27" s="23"/>
      <c r="M27" s="23"/>
      <c r="N27" s="23"/>
      <c r="O27" s="23"/>
      <c r="P27" s="23"/>
      <c r="Q27" s="23"/>
    </row>
    <row r="28" spans="1:17">
      <c r="A28" s="25"/>
      <c r="B28" s="16"/>
      <c r="C28" s="10"/>
      <c r="D28"/>
      <c r="E28" s="152"/>
      <c r="F28"/>
      <c r="G28" s="17"/>
      <c r="H28" s="25"/>
      <c r="I28" s="25"/>
      <c r="J28" s="25"/>
      <c r="K28" s="25"/>
      <c r="L28" s="25"/>
      <c r="M28" s="25"/>
      <c r="N28" s="25"/>
      <c r="O28" s="25"/>
      <c r="P28" s="25"/>
      <c r="Q28" s="25"/>
    </row>
    <row r="29" spans="1:17">
      <c r="A29" s="25"/>
      <c r="B29" s="16"/>
      <c r="C29"/>
      <c r="D29"/>
      <c r="E29" s="152"/>
      <c r="F29"/>
      <c r="G29" s="19"/>
      <c r="H29" s="25"/>
      <c r="I29" s="25"/>
      <c r="J29" s="25"/>
      <c r="K29" s="25"/>
      <c r="L29" s="25"/>
      <c r="M29" s="25"/>
      <c r="N29" s="25"/>
      <c r="O29" s="25"/>
      <c r="P29" s="25"/>
      <c r="Q29" s="25"/>
    </row>
    <row r="30" spans="1:17">
      <c r="A30" s="25"/>
      <c r="B30" s="16"/>
      <c r="C30" s="10"/>
      <c r="D30"/>
      <c r="E30" s="152"/>
      <c r="F30"/>
      <c r="G30" s="19"/>
      <c r="H30" s="25"/>
      <c r="I30" s="25"/>
      <c r="J30" s="25"/>
      <c r="K30" s="25"/>
      <c r="L30" s="25"/>
      <c r="M30" s="25"/>
      <c r="N30" s="25"/>
      <c r="O30" s="25"/>
      <c r="P30" s="25"/>
      <c r="Q30" s="25"/>
    </row>
    <row r="31" spans="1:17">
      <c r="A31" s="25"/>
      <c r="B31" s="16"/>
      <c r="C31" s="10"/>
      <c r="D31"/>
      <c r="E31" s="152"/>
      <c r="F31"/>
      <c r="G31" s="17"/>
      <c r="H31" s="25"/>
      <c r="I31" s="25"/>
      <c r="J31" s="25"/>
      <c r="K31" s="25"/>
      <c r="L31" s="25"/>
      <c r="M31" s="25"/>
      <c r="N31" s="25"/>
      <c r="O31" s="25"/>
      <c r="P31" s="25"/>
      <c r="Q31" s="25"/>
    </row>
    <row r="32" spans="1:17">
      <c r="A32" s="25"/>
      <c r="B32" s="16"/>
      <c r="C32" s="10"/>
      <c r="D32"/>
      <c r="E32" s="152"/>
      <c r="F32"/>
      <c r="G32" s="17"/>
      <c r="H32" s="25"/>
      <c r="I32" s="25"/>
      <c r="J32" s="25"/>
      <c r="K32" s="25"/>
      <c r="L32" s="25"/>
      <c r="M32" s="25"/>
      <c r="N32" s="25"/>
      <c r="O32" s="25"/>
      <c r="P32" s="25"/>
      <c r="Q32" s="25"/>
    </row>
    <row r="33" spans="1:17">
      <c r="A33" s="25"/>
      <c r="B33" s="16"/>
      <c r="C33" s="10"/>
      <c r="D33"/>
      <c r="E33" s="152"/>
      <c r="F33"/>
      <c r="G33" s="17"/>
      <c r="H33" s="25"/>
      <c r="I33" s="25"/>
      <c r="J33" s="25"/>
      <c r="K33" s="25"/>
      <c r="L33" s="25"/>
      <c r="M33" s="25"/>
      <c r="N33" s="25"/>
      <c r="O33" s="25"/>
      <c r="P33" s="25"/>
      <c r="Q33" s="25"/>
    </row>
    <row r="34" spans="1:17">
      <c r="A34" s="25"/>
      <c r="B34" s="16"/>
      <c r="C34" s="10"/>
      <c r="D34"/>
      <c r="E34" s="152"/>
      <c r="F34"/>
      <c r="G34" s="17"/>
      <c r="H34" s="25"/>
      <c r="I34" s="25"/>
      <c r="J34" s="25"/>
      <c r="K34" s="25"/>
      <c r="L34" s="25"/>
      <c r="M34" s="25"/>
      <c r="N34" s="25"/>
      <c r="O34" s="25"/>
      <c r="P34" s="25"/>
      <c r="Q34" s="25"/>
    </row>
    <row r="35" spans="1:17">
      <c r="A35" s="25"/>
      <c r="B35" s="16"/>
      <c r="C35" s="10"/>
      <c r="D35"/>
      <c r="E35" s="152"/>
      <c r="F35"/>
      <c r="G35" s="17"/>
      <c r="H35" s="25"/>
      <c r="I35" s="25"/>
      <c r="J35" s="25"/>
      <c r="K35" s="25"/>
      <c r="L35" s="25"/>
      <c r="M35" s="25"/>
      <c r="N35" s="25"/>
      <c r="O35" s="25"/>
      <c r="P35" s="25"/>
      <c r="Q35" s="25"/>
    </row>
    <row r="36" spans="1:17">
      <c r="A36" s="25"/>
      <c r="B36" s="16"/>
      <c r="C36" s="10"/>
      <c r="D36"/>
      <c r="E36" s="152"/>
      <c r="F36"/>
      <c r="G36" s="17"/>
      <c r="H36" s="25"/>
      <c r="I36" s="25"/>
      <c r="J36" s="25"/>
      <c r="K36" s="25"/>
      <c r="L36" s="25"/>
      <c r="M36" s="25"/>
      <c r="N36" s="25"/>
      <c r="O36" s="25"/>
      <c r="P36" s="25"/>
      <c r="Q36" s="25"/>
    </row>
    <row r="37" spans="1:17" customFormat="1">
      <c r="B37" s="16"/>
      <c r="C37" s="10"/>
      <c r="E37" s="152"/>
      <c r="G37" s="17"/>
    </row>
    <row r="38" spans="1:17">
      <c r="A38" s="25"/>
      <c r="B38" s="16"/>
      <c r="C38" s="10"/>
      <c r="D38"/>
      <c r="E38" s="152"/>
      <c r="F38"/>
      <c r="G38" s="17"/>
      <c r="H38" s="25"/>
      <c r="I38" s="25"/>
      <c r="J38" s="25"/>
      <c r="K38" s="25"/>
      <c r="L38" s="25"/>
      <c r="M38" s="25"/>
      <c r="N38" s="25"/>
      <c r="O38" s="25"/>
      <c r="P38" s="25"/>
      <c r="Q38" s="25"/>
    </row>
    <row r="39" spans="1:17">
      <c r="A39" s="25"/>
      <c r="B39" s="16"/>
      <c r="C39" s="10"/>
      <c r="D39"/>
      <c r="E39" s="152"/>
      <c r="F39"/>
      <c r="G39" s="17"/>
      <c r="H39" s="25"/>
      <c r="I39" s="25"/>
      <c r="J39" s="25"/>
      <c r="K39" s="25"/>
      <c r="L39" s="25"/>
      <c r="M39" s="25"/>
      <c r="N39" s="25"/>
      <c r="O39" s="25"/>
      <c r="P39" s="25"/>
      <c r="Q39" s="25"/>
    </row>
    <row r="40" spans="1:17">
      <c r="A40" s="25"/>
      <c r="B40" s="16"/>
      <c r="C40" s="10"/>
      <c r="D40"/>
      <c r="E40" s="152"/>
      <c r="F40"/>
      <c r="G40" s="17"/>
      <c r="H40" s="25"/>
      <c r="I40" s="25"/>
      <c r="J40" s="25"/>
      <c r="K40" s="25"/>
      <c r="L40" s="25"/>
      <c r="M40" s="25"/>
      <c r="N40" s="25"/>
      <c r="O40" s="25"/>
      <c r="P40" s="25"/>
      <c r="Q40" s="25"/>
    </row>
    <row r="41" spans="1:17">
      <c r="A41" s="25"/>
      <c r="B41" s="16"/>
      <c r="C41" s="25"/>
      <c r="D41" s="25"/>
      <c r="E41" s="152"/>
      <c r="F41"/>
      <c r="G41" s="17"/>
      <c r="H41" s="25"/>
      <c r="I41" s="25"/>
      <c r="J41" s="25"/>
      <c r="K41" s="25"/>
      <c r="L41" s="25"/>
      <c r="M41" s="25"/>
      <c r="N41" s="25"/>
      <c r="O41" s="25"/>
      <c r="P41" s="25"/>
      <c r="Q41" s="25"/>
    </row>
    <row r="42" spans="1:17">
      <c r="A42" s="25"/>
      <c r="B42" s="16"/>
      <c r="C42" s="25"/>
      <c r="D42" s="25"/>
      <c r="E42" s="152"/>
      <c r="F42"/>
      <c r="G42" s="17"/>
      <c r="H42" s="25"/>
      <c r="I42" s="25"/>
      <c r="J42" s="25"/>
      <c r="K42" s="25"/>
      <c r="L42" s="25"/>
      <c r="M42" s="25"/>
      <c r="N42" s="25"/>
      <c r="O42" s="25"/>
      <c r="P42" s="25"/>
      <c r="Q42" s="25"/>
    </row>
    <row r="43" spans="1:17">
      <c r="A43" s="25"/>
      <c r="B43" s="4"/>
      <c r="C43" s="26"/>
      <c r="D43" s="26"/>
      <c r="E43" s="184"/>
      <c r="F43" s="6"/>
      <c r="G43" s="11"/>
      <c r="H43" s="25"/>
      <c r="I43" s="25"/>
      <c r="J43" s="25"/>
      <c r="K43" s="25"/>
      <c r="L43" s="25"/>
      <c r="M43" s="25"/>
      <c r="N43" s="25"/>
      <c r="O43" s="25"/>
      <c r="P43" s="25"/>
      <c r="Q43" s="25"/>
    </row>
    <row r="44" spans="1:17">
      <c r="A44" s="25"/>
      <c r="B44"/>
      <c r="C44"/>
      <c r="D44"/>
      <c r="E44" s="18">
        <f>SUBTOTAL(109,Lista34121620242832364044485256606468[Estimación])</f>
        <v>0</v>
      </c>
      <c r="F44" s="193">
        <f>E29+E32</f>
        <v>0</v>
      </c>
      <c r="G44"/>
      <c r="H44" s="25"/>
      <c r="I44" s="25"/>
      <c r="J44" s="25"/>
      <c r="K44" s="25"/>
      <c r="L44" s="25"/>
      <c r="M44" s="25"/>
      <c r="N44" s="25"/>
      <c r="O44" s="25"/>
      <c r="P44" s="25"/>
      <c r="Q44" s="25"/>
    </row>
    <row r="45" spans="1:17">
      <c r="A45" s="25"/>
      <c r="B45" s="25"/>
      <c r="C45" s="25"/>
      <c r="D45" s="25"/>
      <c r="E45" s="195">
        <f>E34+E37+E39</f>
        <v>0</v>
      </c>
      <c r="F45" s="25"/>
      <c r="G45" s="25"/>
      <c r="H45" s="25"/>
      <c r="I45" s="25"/>
      <c r="J45" s="25"/>
      <c r="K45" s="25"/>
      <c r="L45" s="25"/>
      <c r="M45" s="25"/>
      <c r="N45" s="25"/>
      <c r="O45" s="25"/>
      <c r="P45" s="25"/>
      <c r="Q45" s="25"/>
    </row>
    <row r="46" spans="1:17" s="14" customFormat="1" ht="34.5">
      <c r="A46" s="12"/>
      <c r="B46" s="431" t="s">
        <v>382</v>
      </c>
      <c r="C46" s="431"/>
      <c r="D46" s="431"/>
      <c r="E46" s="431"/>
      <c r="F46" s="13"/>
      <c r="G46" s="13"/>
      <c r="H46" s="13"/>
      <c r="I46" s="13"/>
      <c r="J46" s="13"/>
      <c r="K46" s="13"/>
    </row>
    <row r="47" spans="1:17" s="1" customFormat="1">
      <c r="A47" s="23"/>
      <c r="B47" s="148" t="s">
        <v>4</v>
      </c>
      <c r="C47" s="149" t="s">
        <v>5</v>
      </c>
      <c r="D47" s="149" t="s">
        <v>6</v>
      </c>
      <c r="E47" s="149" t="s">
        <v>7</v>
      </c>
      <c r="F47" s="150" t="s">
        <v>8</v>
      </c>
      <c r="G47" s="151" t="s">
        <v>9</v>
      </c>
      <c r="H47" s="23"/>
      <c r="I47" s="23"/>
      <c r="J47" s="23"/>
      <c r="K47" s="23"/>
      <c r="L47" s="23"/>
      <c r="M47" s="23"/>
      <c r="N47" s="23"/>
      <c r="O47" s="23"/>
      <c r="P47" s="23"/>
      <c r="Q47" s="23"/>
    </row>
    <row r="48" spans="1:17" ht="17.649999999999999" customHeight="1">
      <c r="A48" s="25"/>
      <c r="B48" s="16"/>
      <c r="C48" s="10"/>
      <c r="D48" t="s">
        <v>342</v>
      </c>
      <c r="E48" s="152">
        <v>5</v>
      </c>
      <c r="F48"/>
      <c r="G48" s="17"/>
      <c r="H48" s="25"/>
      <c r="I48" s="25"/>
      <c r="J48" s="25"/>
      <c r="K48" s="25"/>
      <c r="L48" s="25"/>
      <c r="M48" s="25"/>
      <c r="N48" s="25"/>
      <c r="O48" s="25"/>
      <c r="P48" s="25"/>
      <c r="Q48" s="25"/>
    </row>
    <row r="49" spans="1:17" ht="17.649999999999999" customHeight="1">
      <c r="A49" s="25"/>
      <c r="B49" s="16"/>
      <c r="C49" s="10"/>
      <c r="D49"/>
      <c r="E49" s="152"/>
      <c r="F49"/>
      <c r="G49" s="17"/>
      <c r="H49" s="25"/>
      <c r="I49" s="25"/>
      <c r="J49" s="25"/>
      <c r="K49" s="25"/>
      <c r="L49" s="25"/>
      <c r="M49" s="25"/>
      <c r="N49" s="25"/>
      <c r="O49" s="25"/>
      <c r="P49" s="25"/>
      <c r="Q49" s="25"/>
    </row>
    <row r="50" spans="1:17" customFormat="1" ht="17.649999999999999" customHeight="1">
      <c r="B50" s="16"/>
      <c r="E50" s="152"/>
      <c r="G50" s="17"/>
    </row>
    <row r="51" spans="1:17" customFormat="1" ht="17.649999999999999" customHeight="1">
      <c r="B51" s="16"/>
      <c r="E51" s="152"/>
      <c r="G51" s="17"/>
    </row>
    <row r="52" spans="1:17" customFormat="1" ht="17.649999999999999" customHeight="1">
      <c r="B52" s="16"/>
      <c r="E52" s="152"/>
      <c r="G52" s="38"/>
    </row>
    <row r="53" spans="1:17" customFormat="1" ht="17.649999999999999" customHeight="1">
      <c r="B53" s="16"/>
      <c r="C53" s="10"/>
      <c r="E53" s="152"/>
      <c r="G53" s="17"/>
    </row>
    <row r="54" spans="1:17" customFormat="1" ht="17.649999999999999" customHeight="1">
      <c r="B54" s="16"/>
      <c r="C54" s="10"/>
      <c r="E54" s="152"/>
      <c r="G54" s="17"/>
    </row>
    <row r="55" spans="1:17" customFormat="1" ht="17.649999999999999" customHeight="1">
      <c r="B55" s="16"/>
      <c r="C55" s="10"/>
      <c r="E55" s="152"/>
      <c r="G55" s="17"/>
    </row>
    <row r="56" spans="1:17" s="28" customFormat="1" ht="17.649999999999999" customHeight="1">
      <c r="B56" s="33"/>
      <c r="E56" s="185"/>
      <c r="G56" s="35"/>
    </row>
    <row r="57" spans="1:17" s="28" customFormat="1">
      <c r="B57" s="33"/>
      <c r="E57" s="185"/>
      <c r="G57" s="35"/>
    </row>
    <row r="58" spans="1:17" customFormat="1">
      <c r="B58" s="16"/>
      <c r="E58" s="152"/>
      <c r="G58" s="17"/>
    </row>
    <row r="59" spans="1:17" customFormat="1">
      <c r="B59" s="16"/>
      <c r="E59" s="152"/>
      <c r="G59" s="17"/>
    </row>
    <row r="60" spans="1:17" customFormat="1">
      <c r="B60" s="4"/>
      <c r="C60" s="6"/>
      <c r="D60" s="6"/>
      <c r="E60" s="184"/>
      <c r="F60" s="6"/>
      <c r="G60" s="11"/>
    </row>
    <row r="61" spans="1:17">
      <c r="A61" s="25"/>
      <c r="B61"/>
      <c r="C61"/>
      <c r="D61"/>
      <c r="E61" s="183">
        <f>SUBTOTAL(109,Lista345131721252933374145495357616569[Estimación])</f>
        <v>5</v>
      </c>
      <c r="F61"/>
      <c r="G61"/>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row r="69" spans="1:17">
      <c r="A69" s="25"/>
      <c r="B69" s="25"/>
      <c r="C69" s="25"/>
      <c r="D69" s="25"/>
      <c r="E69" s="25"/>
      <c r="F69" s="25"/>
      <c r="G69" s="25"/>
      <c r="H69" s="25"/>
      <c r="I69" s="25"/>
      <c r="J69" s="25"/>
      <c r="K69" s="25"/>
      <c r="L69" s="25"/>
      <c r="M69" s="25"/>
      <c r="N69" s="25"/>
      <c r="O69" s="25"/>
      <c r="P69" s="25"/>
      <c r="Q69" s="25"/>
    </row>
    <row r="70" spans="1:17">
      <c r="A70" s="25"/>
      <c r="B70" s="25"/>
      <c r="C70" s="25"/>
      <c r="D70" s="25"/>
      <c r="E70" s="25"/>
      <c r="F70" s="25"/>
      <c r="G70" s="25"/>
      <c r="H70" s="25"/>
      <c r="I70" s="25"/>
      <c r="J70" s="25"/>
      <c r="K70" s="25"/>
      <c r="L70" s="25"/>
      <c r="M70" s="25"/>
      <c r="N70" s="25"/>
      <c r="O70" s="25"/>
      <c r="P70" s="25"/>
      <c r="Q70" s="25"/>
    </row>
    <row r="71" spans="1:17">
      <c r="A71" s="25"/>
      <c r="B71" s="25"/>
      <c r="C71" s="25"/>
      <c r="D71" s="25"/>
      <c r="E71" s="25"/>
      <c r="F71" s="25"/>
      <c r="G71" s="25"/>
      <c r="H71" s="25"/>
      <c r="I71" s="25"/>
      <c r="J71" s="25"/>
      <c r="K71" s="25"/>
      <c r="L71" s="25"/>
      <c r="M71" s="25"/>
      <c r="N71" s="25"/>
      <c r="O71" s="25"/>
      <c r="P71" s="25"/>
      <c r="Q71" s="25"/>
    </row>
    <row r="72" spans="1:17">
      <c r="A72" s="25"/>
      <c r="B72" s="25"/>
      <c r="C72" s="25"/>
      <c r="D72" s="25"/>
      <c r="E72" s="25"/>
      <c r="F72" s="25"/>
      <c r="G72" s="25"/>
      <c r="H72" s="25"/>
      <c r="I72" s="25"/>
      <c r="J72" s="25"/>
      <c r="K72" s="25"/>
      <c r="L72" s="25"/>
      <c r="M72" s="25"/>
      <c r="N72" s="25"/>
      <c r="O72" s="25"/>
      <c r="P72" s="25"/>
      <c r="Q72" s="25"/>
    </row>
  </sheetData>
  <dataConsolidate/>
  <mergeCells count="9">
    <mergeCell ref="O1:Q1"/>
    <mergeCell ref="B2:E2"/>
    <mergeCell ref="B17:E17"/>
    <mergeCell ref="B26:E26"/>
    <mergeCell ref="B46:E46"/>
    <mergeCell ref="B1:E1"/>
    <mergeCell ref="F1:H1"/>
    <mergeCell ref="I1:K1"/>
    <mergeCell ref="L1:N1"/>
  </mergeCells>
  <conditionalFormatting sqref="C20">
    <cfRule type="expression" dxfId="19046" priority="819">
      <formula>(#REF!=0)*(#REF!&lt;&gt;"")*(LEN(#REF!)=0)*((#REF!="")+(#REF!="En curso"))</formula>
    </cfRule>
    <cfRule type="expression" dxfId="19045" priority="820">
      <formula>(#REF!&lt;0)*(LEN(#REF!)=0)*((#REF!="")+(#REF!="En curso"))</formula>
    </cfRule>
  </conditionalFormatting>
  <conditionalFormatting sqref="C20">
    <cfRule type="expression" dxfId="19044" priority="802">
      <formula>#REF!="Vencida"</formula>
    </cfRule>
    <cfRule type="expression" dxfId="19043" priority="803">
      <formula>#REF!="Cancelada"</formula>
    </cfRule>
    <cfRule type="expression" dxfId="19042" priority="804">
      <formula>#REF!="Pausada"</formula>
    </cfRule>
    <cfRule type="expression" dxfId="19041" priority="805">
      <formula>#REF!="Para hoy"</formula>
    </cfRule>
    <cfRule type="expression" dxfId="19040" priority="806">
      <formula>#REF!="En curso"</formula>
    </cfRule>
    <cfRule type="expression" dxfId="19039" priority="807">
      <formula>#REF!="Completada"</formula>
    </cfRule>
    <cfRule type="expression" dxfId="19038" priority="808">
      <formula>(#REF!=0)*(#REF!&lt;&gt;"")*(LEN(#REF!)=0)*((#REF!="")+(#REF!="En curso"))</formula>
    </cfRule>
    <cfRule type="expression" dxfId="19037" priority="809">
      <formula>(#REF!&lt;0)*(LEN(#REF!)=0)*((#REF!="")+(#REF!="En curso"))</formula>
    </cfRule>
  </conditionalFormatting>
  <conditionalFormatting sqref="C21 E21">
    <cfRule type="expression" dxfId="19036" priority="711">
      <formula>#REF!="Vencida"</formula>
    </cfRule>
    <cfRule type="expression" dxfId="19035" priority="712">
      <formula>#REF!="Cancelada"</formula>
    </cfRule>
    <cfRule type="expression" dxfId="19034" priority="713">
      <formula>#REF!="Pausada"</formula>
    </cfRule>
    <cfRule type="expression" dxfId="19033" priority="714">
      <formula>#REF!="Para hoy"</formula>
    </cfRule>
    <cfRule type="expression" dxfId="19032" priority="715">
      <formula>#REF!="En curso"</formula>
    </cfRule>
    <cfRule type="expression" dxfId="19031" priority="716">
      <formula>#REF!="Completada"</formula>
    </cfRule>
    <cfRule type="expression" dxfId="19030" priority="717">
      <formula>(#REF!=0)*(#REF!&lt;&gt;"")*(LEN(#REF!)=0)*((#REF!="")+(#REF!="En curso"))</formula>
    </cfRule>
    <cfRule type="expression" dxfId="19029" priority="718">
      <formula>(#REF!&lt;0)*(LEN(#REF!)=0)*((#REF!="")+(#REF!="En curso"))</formula>
    </cfRule>
  </conditionalFormatting>
  <conditionalFormatting sqref="C21">
    <cfRule type="expression" dxfId="19028" priority="693">
      <formula>#REF!="Vencida"</formula>
    </cfRule>
    <cfRule type="expression" dxfId="19027" priority="694">
      <formula>#REF!="Cancelada"</formula>
    </cfRule>
    <cfRule type="expression" dxfId="19026" priority="695">
      <formula>#REF!="Pausada"</formula>
    </cfRule>
    <cfRule type="expression" dxfId="19025" priority="696">
      <formula>#REF!="Para hoy"</formula>
    </cfRule>
    <cfRule type="expression" dxfId="19024" priority="697">
      <formula>#REF!="En curso"</formula>
    </cfRule>
    <cfRule type="expression" dxfId="19023" priority="698">
      <formula>#REF!="Completada"</formula>
    </cfRule>
    <cfRule type="expression" dxfId="19022" priority="699">
      <formula>(#REF!=0)*(#REF!&lt;&gt;"")*(LEN(#REF!)=0)*((#REF!="")+(#REF!="En curso"))</formula>
    </cfRule>
    <cfRule type="expression" dxfId="19021" priority="700">
      <formula>(#REF!&lt;0)*(LEN(#REF!)=0)*((#REF!="")+(#REF!="En curso"))</formula>
    </cfRule>
  </conditionalFormatting>
  <conditionalFormatting sqref="C22:C23 C51:C55 F19">
    <cfRule type="expression" dxfId="19020" priority="1009">
      <formula>$F19="Vencida"</formula>
    </cfRule>
    <cfRule type="expression" dxfId="19019" priority="1010">
      <formula>$F19="Cancelada"</formula>
    </cfRule>
    <cfRule type="expression" dxfId="19018" priority="1011">
      <formula>$F19="Pausada"</formula>
    </cfRule>
    <cfRule type="expression" dxfId="19017" priority="1012">
      <formula>$F19="Para hoy"</formula>
    </cfRule>
    <cfRule type="expression" dxfId="19016" priority="1013">
      <formula>$F19="En curso"</formula>
    </cfRule>
    <cfRule type="expression" dxfId="19015" priority="1014">
      <formula>$F19="Completada"</formula>
    </cfRule>
    <cfRule type="expression" dxfId="19014" priority="1015">
      <formula>(#REF!=0)*(#REF!&lt;&gt;"")*(LEN(#REF!)=0)*(($F19="")+($F19="En curso"))</formula>
    </cfRule>
    <cfRule type="expression" dxfId="19013" priority="1016">
      <formula>(#REF!&lt;0)*(LEN(#REF!)=0)*(($F19="")+($F19="En curso"))</formula>
    </cfRule>
  </conditionalFormatting>
  <conditionalFormatting sqref="C30">
    <cfRule type="expression" dxfId="19012" priority="483">
      <formula>$F27="Vencida"</formula>
    </cfRule>
    <cfRule type="expression" dxfId="19011" priority="484">
      <formula>$F27="Cancelada"</formula>
    </cfRule>
    <cfRule type="expression" dxfId="19010" priority="485">
      <formula>$F27="Pausada"</formula>
    </cfRule>
    <cfRule type="expression" dxfId="19009" priority="486">
      <formula>$F27="Para hoy"</formula>
    </cfRule>
    <cfRule type="expression" dxfId="19008" priority="487">
      <formula>$F27="En curso"</formula>
    </cfRule>
    <cfRule type="expression" dxfId="19007" priority="488">
      <formula>$F27="Completada"</formula>
    </cfRule>
    <cfRule type="expression" dxfId="19006" priority="489">
      <formula>(#REF!=0)*(#REF!&lt;&gt;"")*(LEN(#REF!)=0)*(($F27="")+($F27="En curso"))</formula>
    </cfRule>
    <cfRule type="expression" dxfId="19005" priority="490">
      <formula>(#REF!&lt;0)*(LEN(#REF!)=0)*(($F27="")+($F27="En curso"))</formula>
    </cfRule>
  </conditionalFormatting>
  <conditionalFormatting sqref="F20:F22 F4:F5">
    <cfRule type="expression" dxfId="19004" priority="829">
      <formula>$F4="Vencida"</formula>
    </cfRule>
    <cfRule type="expression" dxfId="19003" priority="830">
      <formula>$F4="Cancelada"</formula>
    </cfRule>
    <cfRule type="expression" dxfId="19002" priority="831">
      <formula>$F4="Pausada"</formula>
    </cfRule>
    <cfRule type="expression" dxfId="19001" priority="832">
      <formula>$F4="Para hoy"</formula>
    </cfRule>
    <cfRule type="expression" dxfId="19000" priority="833">
      <formula>$F4="En curso"</formula>
    </cfRule>
    <cfRule type="expression" dxfId="18999" priority="834">
      <formula>$F4="Completada"</formula>
    </cfRule>
  </conditionalFormatting>
  <conditionalFormatting sqref="C31">
    <cfRule type="expression" dxfId="18998" priority="787">
      <formula>$F28="Vencida"</formula>
    </cfRule>
    <cfRule type="expression" dxfId="18997" priority="788">
      <formula>$F28="Cancelada"</formula>
    </cfRule>
    <cfRule type="expression" dxfId="18996" priority="789">
      <formula>$F28="Pausada"</formula>
    </cfRule>
    <cfRule type="expression" dxfId="18995" priority="790">
      <formula>$F28="Para hoy"</formula>
    </cfRule>
    <cfRule type="expression" dxfId="18994" priority="791">
      <formula>$F28="En curso"</formula>
    </cfRule>
    <cfRule type="expression" dxfId="18993" priority="792">
      <formula>$F28="Completada"</formula>
    </cfRule>
    <cfRule type="expression" dxfId="18992" priority="793">
      <formula>(#REF!=0)*(#REF!&lt;&gt;"")*(LEN(#REF!)=0)*(($F28="")+($F28="En curso"))</formula>
    </cfRule>
    <cfRule type="expression" dxfId="18991" priority="794">
      <formula>(#REF!&lt;0)*(LEN(#REF!)=0)*(($F28="")+($F28="En curso"))</formula>
    </cfRule>
  </conditionalFormatting>
  <conditionalFormatting sqref="C32">
    <cfRule type="expression" dxfId="18990" priority="925">
      <formula>$F28="Vencida"</formula>
    </cfRule>
    <cfRule type="expression" dxfId="18989" priority="926">
      <formula>$F28="Cancelada"</formula>
    </cfRule>
    <cfRule type="expression" dxfId="18988" priority="927">
      <formula>$F28="Pausada"</formula>
    </cfRule>
    <cfRule type="expression" dxfId="18987" priority="928">
      <formula>$F28="Para hoy"</formula>
    </cfRule>
    <cfRule type="expression" dxfId="18986" priority="929">
      <formula>$F28="En curso"</formula>
    </cfRule>
    <cfRule type="expression" dxfId="18985" priority="930">
      <formula>$F28="Completada"</formula>
    </cfRule>
    <cfRule type="expression" dxfId="18984" priority="931">
      <formula>(#REF!=0)*(#REF!&lt;&gt;"")*(LEN(#REF!)=0)*(($F28="")+($F28="En curso"))</formula>
    </cfRule>
    <cfRule type="expression" dxfId="18983" priority="932">
      <formula>(#REF!&lt;0)*(LEN(#REF!)=0)*(($F28="")+($F28="En curso"))</formula>
    </cfRule>
  </conditionalFormatting>
  <conditionalFormatting sqref="C33">
    <cfRule type="expression" dxfId="18982" priority="745">
      <formula>$F33="Vencida"</formula>
    </cfRule>
    <cfRule type="expression" dxfId="18981" priority="746">
      <formula>$F33="Cancelada"</formula>
    </cfRule>
    <cfRule type="expression" dxfId="18980" priority="747">
      <formula>$F33="Pausada"</formula>
    </cfRule>
    <cfRule type="expression" dxfId="18979" priority="748">
      <formula>$F33="Para hoy"</formula>
    </cfRule>
    <cfRule type="expression" dxfId="18978" priority="749">
      <formula>$F33="En curso"</formula>
    </cfRule>
    <cfRule type="expression" dxfId="18977" priority="750">
      <formula>$F33="Completada"</formula>
    </cfRule>
    <cfRule type="expression" dxfId="18976" priority="751">
      <formula>(#REF!=0)*(#REF!&lt;&gt;"")*(LEN(#REF!)=0)*(($F33="")+($F33="En curso"))</formula>
    </cfRule>
    <cfRule type="expression" dxfId="18975" priority="752">
      <formula>(#REF!&lt;0)*(LEN(#REF!)=0)*(($F33="")+($F33="En curso"))</formula>
    </cfRule>
  </conditionalFormatting>
  <conditionalFormatting sqref="C34:C35">
    <cfRule type="expression" dxfId="18974" priority="867">
      <formula>$F31="Vencida"</formula>
    </cfRule>
    <cfRule type="expression" dxfId="18973" priority="868">
      <formula>$F31="Cancelada"</formula>
    </cfRule>
    <cfRule type="expression" dxfId="18972" priority="869">
      <formula>$F31="Pausada"</formula>
    </cfRule>
    <cfRule type="expression" dxfId="18971" priority="870">
      <formula>$F31="Para hoy"</formula>
    </cfRule>
    <cfRule type="expression" dxfId="18970" priority="871">
      <formula>$F31="En curso"</formula>
    </cfRule>
    <cfRule type="expression" dxfId="18969" priority="872">
      <formula>$F31="Completada"</formula>
    </cfRule>
    <cfRule type="expression" dxfId="18968" priority="873">
      <formula>(#REF!=0)*(#REF!&lt;&gt;"")*(LEN(#REF!)=0)*(($F31="")+($F31="En curso"))</formula>
    </cfRule>
    <cfRule type="expression" dxfId="18967" priority="874">
      <formula>(#REF!&lt;0)*(LEN(#REF!)=0)*(($F31="")+($F31="En curso"))</formula>
    </cfRule>
  </conditionalFormatting>
  <conditionalFormatting sqref="C36">
    <cfRule type="expression" dxfId="18966" priority="1201">
      <formula>$F32="Vencida"</formula>
    </cfRule>
    <cfRule type="expression" dxfId="18965" priority="1202">
      <formula>$F32="Cancelada"</formula>
    </cfRule>
    <cfRule type="expression" dxfId="18964" priority="1203">
      <formula>$F32="Pausada"</formula>
    </cfRule>
    <cfRule type="expression" dxfId="18963" priority="1204">
      <formula>$F32="Para hoy"</formula>
    </cfRule>
    <cfRule type="expression" dxfId="18962" priority="1205">
      <formula>$F32="En curso"</formula>
    </cfRule>
    <cfRule type="expression" dxfId="18961" priority="1206">
      <formula>$F32="Completada"</formula>
    </cfRule>
    <cfRule type="expression" dxfId="18960" priority="1207">
      <formula>(#REF!=0)*(#REF!&lt;&gt;"")*(LEN(#REF!)=0)*(($F32="")+($F32="En curso"))</formula>
    </cfRule>
    <cfRule type="expression" dxfId="18959" priority="1208">
      <formula>(#REF!&lt;0)*(LEN(#REF!)=0)*(($F32="")+($F32="En curso"))</formula>
    </cfRule>
  </conditionalFormatting>
  <conditionalFormatting sqref="C37">
    <cfRule type="expression" dxfId="18958" priority="1177">
      <formula>$F32="Vencida"</formula>
    </cfRule>
    <cfRule type="expression" dxfId="18957" priority="1178">
      <formula>$F32="Cancelada"</formula>
    </cfRule>
    <cfRule type="expression" dxfId="18956" priority="1179">
      <formula>$F32="Pausada"</formula>
    </cfRule>
    <cfRule type="expression" dxfId="18955" priority="1180">
      <formula>$F32="Para hoy"</formula>
    </cfRule>
    <cfRule type="expression" dxfId="18954" priority="1181">
      <formula>$F32="En curso"</formula>
    </cfRule>
    <cfRule type="expression" dxfId="18953" priority="1182">
      <formula>$F32="Completada"</formula>
    </cfRule>
    <cfRule type="expression" dxfId="18952" priority="1183">
      <formula>(#REF!=0)*(#REF!&lt;&gt;"")*(LEN(#REF!)=0)*(($F32="")+($F32="En curso"))</formula>
    </cfRule>
    <cfRule type="expression" dxfId="18951" priority="1184">
      <formula>(#REF!&lt;0)*(LEN(#REF!)=0)*(($F32="")+($F32="En curso"))</formula>
    </cfRule>
  </conditionalFormatting>
  <conditionalFormatting sqref="C38">
    <cfRule type="expression" dxfId="18950" priority="1153">
      <formula>$F32="Vencida"</formula>
    </cfRule>
    <cfRule type="expression" dxfId="18949" priority="1154">
      <formula>$F32="Cancelada"</formula>
    </cfRule>
    <cfRule type="expression" dxfId="18948" priority="1155">
      <formula>$F32="Pausada"</formula>
    </cfRule>
    <cfRule type="expression" dxfId="18947" priority="1156">
      <formula>$F32="Para hoy"</formula>
    </cfRule>
    <cfRule type="expression" dxfId="18946" priority="1157">
      <formula>$F32="En curso"</formula>
    </cfRule>
    <cfRule type="expression" dxfId="18945" priority="1158">
      <formula>$F32="Completada"</formula>
    </cfRule>
    <cfRule type="expression" dxfId="18944" priority="1159">
      <formula>(#REF!=0)*(#REF!&lt;&gt;"")*(LEN(#REF!)=0)*(($F32="")+($F32="En curso"))</formula>
    </cfRule>
    <cfRule type="expression" dxfId="18943" priority="1160">
      <formula>(#REF!&lt;0)*(LEN(#REF!)=0)*(($F32="")+($F32="En curso"))</formula>
    </cfRule>
  </conditionalFormatting>
  <conditionalFormatting sqref="C39">
    <cfRule type="expression" dxfId="18942" priority="1113">
      <formula>$F32="Vencida"</formula>
    </cfRule>
    <cfRule type="expression" dxfId="18941" priority="1114">
      <formula>$F32="Cancelada"</formula>
    </cfRule>
    <cfRule type="expression" dxfId="18940" priority="1115">
      <formula>$F32="Pausada"</formula>
    </cfRule>
    <cfRule type="expression" dxfId="18939" priority="1116">
      <formula>$F32="Para hoy"</formula>
    </cfRule>
    <cfRule type="expression" dxfId="18938" priority="1117">
      <formula>$F32="En curso"</formula>
    </cfRule>
    <cfRule type="expression" dxfId="18937" priority="1118">
      <formula>$F32="Completada"</formula>
    </cfRule>
    <cfRule type="expression" dxfId="18936" priority="1119">
      <formula>(#REF!=0)*(#REF!&lt;&gt;"")*(LEN(#REF!)=0)*(($F32="")+($F32="En curso"))</formula>
    </cfRule>
    <cfRule type="expression" dxfId="18935" priority="1120">
      <formula>(#REF!&lt;0)*(LEN(#REF!)=0)*(($F32="")+($F32="En curso"))</formula>
    </cfRule>
  </conditionalFormatting>
  <conditionalFormatting sqref="C40">
    <cfRule type="expression" dxfId="18934" priority="685">
      <formula>$F40="Vencida"</formula>
    </cfRule>
    <cfRule type="expression" dxfId="18933" priority="686">
      <formula>$F40="Cancelada"</formula>
    </cfRule>
    <cfRule type="expression" dxfId="18932" priority="687">
      <formula>$F40="Pausada"</formula>
    </cfRule>
    <cfRule type="expression" dxfId="18931" priority="688">
      <formula>$F40="Para hoy"</formula>
    </cfRule>
    <cfRule type="expression" dxfId="18930" priority="689">
      <formula>$F40="En curso"</formula>
    </cfRule>
    <cfRule type="expression" dxfId="18929" priority="690">
      <formula>$F40="Completada"</formula>
    </cfRule>
    <cfRule type="expression" dxfId="18928" priority="691">
      <formula>(#REF!=0)*(#REF!&lt;&gt;"")*(LEN(#REF!)=0)*(($F40="")+($F40="En curso"))</formula>
    </cfRule>
    <cfRule type="expression" dxfId="18927" priority="692">
      <formula>(#REF!&lt;0)*(LEN(#REF!)=0)*(($F40="")+($F40="En curso"))</formula>
    </cfRule>
  </conditionalFormatting>
  <conditionalFormatting sqref="C48 C8:C9">
    <cfRule type="expression" dxfId="18926" priority="589">
      <formula>$F1="Vencida"</formula>
    </cfRule>
    <cfRule type="expression" dxfId="18925" priority="590">
      <formula>$F1="Cancelada"</formula>
    </cfRule>
    <cfRule type="expression" dxfId="18924" priority="591">
      <formula>$F1="Pausada"</formula>
    </cfRule>
    <cfRule type="expression" dxfId="18923" priority="592">
      <formula>$F1="Para hoy"</formula>
    </cfRule>
    <cfRule type="expression" dxfId="18922" priority="593">
      <formula>$F1="En curso"</formula>
    </cfRule>
    <cfRule type="expression" dxfId="18921" priority="594">
      <formula>$F1="Completada"</formula>
    </cfRule>
    <cfRule type="expression" dxfId="18920" priority="595">
      <formula>(#REF!=0)*(#REF!&lt;&gt;"")*(LEN(#REF!)=0)*(($F1="")+($F1="En curso"))</formula>
    </cfRule>
    <cfRule type="expression" dxfId="18919" priority="596">
      <formula>(#REF!&lt;0)*(LEN(#REF!)=0)*(($F1="")+($F1="En curso"))</formula>
    </cfRule>
  </conditionalFormatting>
  <conditionalFormatting sqref="C49">
    <cfRule type="expression" dxfId="18918" priority="645">
      <formula>$F49="Vencida"</formula>
    </cfRule>
    <cfRule type="expression" dxfId="18917" priority="646">
      <formula>$F49="Cancelada"</formula>
    </cfRule>
    <cfRule type="expression" dxfId="18916" priority="647">
      <formula>$F49="Pausada"</formula>
    </cfRule>
    <cfRule type="expression" dxfId="18915" priority="648">
      <formula>$F49="Para hoy"</formula>
    </cfRule>
    <cfRule type="expression" dxfId="18914" priority="649">
      <formula>$F49="En curso"</formula>
    </cfRule>
    <cfRule type="expression" dxfId="18913" priority="650">
      <formula>$F49="Completada"</formula>
    </cfRule>
    <cfRule type="expression" dxfId="18912" priority="651">
      <formula>(#REF!=0)*(#REF!&lt;&gt;"")*(LEN(#REF!)=0)*(($F49="")+($F49="En curso"))</formula>
    </cfRule>
    <cfRule type="expression" dxfId="18911" priority="652">
      <formula>(#REF!&lt;0)*(LEN(#REF!)=0)*(($F49="")+($F49="En curso"))</formula>
    </cfRule>
  </conditionalFormatting>
  <conditionalFormatting sqref="D15">
    <cfRule type="expression" dxfId="18910" priority="435">
      <formula>#REF!="Vencida"</formula>
    </cfRule>
    <cfRule type="expression" dxfId="18909" priority="436">
      <formula>#REF!="Cancelada"</formula>
    </cfRule>
    <cfRule type="expression" dxfId="18908" priority="437">
      <formula>#REF!="Pausada"</formula>
    </cfRule>
    <cfRule type="expression" dxfId="18907" priority="438">
      <formula>#REF!="Para hoy"</formula>
    </cfRule>
    <cfRule type="expression" dxfId="18906" priority="439">
      <formula>#REF!="En curso"</formula>
    </cfRule>
    <cfRule type="expression" dxfId="18905" priority="440">
      <formula>#REF!="Completada"</formula>
    </cfRule>
    <cfRule type="expression" dxfId="18904" priority="441">
      <formula>(#REF!=0)*(#REF!&lt;&gt;"")*(LEN(#REF!)=0)*((#REF!="")+(#REF!="En curso"))</formula>
    </cfRule>
    <cfRule type="expression" dxfId="18903" priority="442">
      <formula>(#REF!&lt;0)*(LEN(#REF!)=0)*((#REF!="")+(#REF!="En curso"))</formula>
    </cfRule>
  </conditionalFormatting>
  <conditionalFormatting sqref="D19">
    <cfRule type="expression" dxfId="18902" priority="443">
      <formula>$F33="Vencida"</formula>
    </cfRule>
    <cfRule type="expression" dxfId="18901" priority="444">
      <formula>$F33="Cancelada"</formula>
    </cfRule>
    <cfRule type="expression" dxfId="18900" priority="445">
      <formula>$F33="Pausada"</formula>
    </cfRule>
    <cfRule type="expression" dxfId="18899" priority="446">
      <formula>$F33="Para hoy"</formula>
    </cfRule>
    <cfRule type="expression" dxfId="18898" priority="447">
      <formula>$F33="En curso"</formula>
    </cfRule>
    <cfRule type="expression" dxfId="18897" priority="448">
      <formula>$F33="Completada"</formula>
    </cfRule>
    <cfRule type="expression" dxfId="18896" priority="449">
      <formula>(#REF!=0)*(#REF!&lt;&gt;"")*(LEN(#REF!)=0)*(($F33="")+($F33="En curso"))</formula>
    </cfRule>
    <cfRule type="expression" dxfId="18895" priority="450">
      <formula>(#REF!&lt;0)*(LEN(#REF!)=0)*(($F33="")+($F33="En curso"))</formula>
    </cfRule>
    <cfRule type="expression" dxfId="18894" priority="451">
      <formula>$F33="Vencida"</formula>
    </cfRule>
    <cfRule type="expression" dxfId="18893" priority="452">
      <formula>$F33="Cancelada"</formula>
    </cfRule>
    <cfRule type="expression" dxfId="18892" priority="453">
      <formula>$F33="Pausada"</formula>
    </cfRule>
    <cfRule type="expression" dxfId="18891" priority="454">
      <formula>$F33="Para hoy"</formula>
    </cfRule>
    <cfRule type="expression" dxfId="18890" priority="455">
      <formula>$F33="En curso"</formula>
    </cfRule>
    <cfRule type="expression" dxfId="18889" priority="456">
      <formula>$F33="Completada"</formula>
    </cfRule>
    <cfRule type="expression" dxfId="18888" priority="457">
      <formula>(#REF!=0)*(#REF!&lt;&gt;"")*(LEN(#REF!)=0)*(($F33="")+($F33="En curso"))</formula>
    </cfRule>
    <cfRule type="expression" dxfId="18887" priority="458">
      <formula>(#REF!&lt;0)*(LEN(#REF!)=0)*(($F33="")+($F33="En curso"))</formula>
    </cfRule>
  </conditionalFormatting>
  <conditionalFormatting sqref="D34:D38">
    <cfRule type="expression" dxfId="18886" priority="881">
      <formula>(#REF!=0)*(#REF!&lt;&gt;"")*(LEN(#REF!)=0)*(($F60="")+($F60="En curso"))</formula>
    </cfRule>
    <cfRule type="expression" dxfId="18885" priority="882">
      <formula>(#REF!&lt;0)*(LEN(#REF!)=0)*(($F60="")+($F60="En curso"))</formula>
    </cfRule>
  </conditionalFormatting>
  <conditionalFormatting sqref="D21 D34:D39">
    <cfRule type="expression" dxfId="18884" priority="875">
      <formula>$F47="Vencida"</formula>
    </cfRule>
    <cfRule type="expression" dxfId="18883" priority="876">
      <formula>$F47="Cancelada"</formula>
    </cfRule>
    <cfRule type="expression" dxfId="18882" priority="877">
      <formula>$F47="Pausada"</formula>
    </cfRule>
    <cfRule type="expression" dxfId="18881" priority="878">
      <formula>$F47="Para hoy"</formula>
    </cfRule>
    <cfRule type="expression" dxfId="18880" priority="879">
      <formula>$F47="En curso"</formula>
    </cfRule>
    <cfRule type="expression" dxfId="18879" priority="880">
      <formula>$F47="Completada"</formula>
    </cfRule>
  </conditionalFormatting>
  <conditionalFormatting sqref="D20">
    <cfRule type="expression" dxfId="18878" priority="811">
      <formula>$F50="Vencida"</formula>
    </cfRule>
    <cfRule type="expression" dxfId="18877" priority="812">
      <formula>$F50="Cancelada"</formula>
    </cfRule>
    <cfRule type="expression" dxfId="18876" priority="813">
      <formula>$F50="Pausada"</formula>
    </cfRule>
    <cfRule type="expression" dxfId="18875" priority="814">
      <formula>$F50="Para hoy"</formula>
    </cfRule>
    <cfRule type="expression" dxfId="18874" priority="815">
      <formula>$F50="En curso"</formula>
    </cfRule>
    <cfRule type="expression" dxfId="18873" priority="816">
      <formula>$F50="Completada"</formula>
    </cfRule>
  </conditionalFormatting>
  <conditionalFormatting sqref="D20">
    <cfRule type="expression" dxfId="18872" priority="810">
      <formula>(#REF!=0)*(#REF!&lt;&gt;"")*(LEN(#REF!)=0)*(($F45="")+($F45="En curso"))</formula>
    </cfRule>
    <cfRule type="expression" dxfId="18871" priority="817">
      <formula>(#REF!=0)*(#REF!&lt;&gt;"")*(LEN(#REF!)=0)*(($F50="")+($F50="En curso"))</formula>
    </cfRule>
    <cfRule type="expression" dxfId="18870" priority="818">
      <formula>(#REF!&lt;0)*(LEN(#REF!)=0)*(($F50="")+($F50="En curso"))</formula>
    </cfRule>
  </conditionalFormatting>
  <conditionalFormatting sqref="D20">
    <cfRule type="expression" dxfId="18869" priority="795">
      <formula>$F45="Vencida"</formula>
    </cfRule>
    <cfRule type="expression" dxfId="18868" priority="796">
      <formula>$F45="Cancelada"</formula>
    </cfRule>
    <cfRule type="expression" dxfId="18867" priority="797">
      <formula>$F45="Pausada"</formula>
    </cfRule>
    <cfRule type="expression" dxfId="18866" priority="798">
      <formula>$F45="Para hoy"</formula>
    </cfRule>
    <cfRule type="expression" dxfId="18865" priority="799">
      <formula>$F45="En curso"</formula>
    </cfRule>
    <cfRule type="expression" dxfId="18864" priority="800">
      <formula>$F45="Completada"</formula>
    </cfRule>
    <cfRule type="expression" dxfId="18863" priority="801">
      <formula>(#REF!&lt;0)*(LEN(#REF!)=0)*(($F45="")+($F45="En curso"))</formula>
    </cfRule>
  </conditionalFormatting>
  <conditionalFormatting sqref="D21">
    <cfRule type="expression" dxfId="18862" priority="701">
      <formula>(#REF!=0)*(#REF!&lt;&gt;"")*(LEN(#REF!)=0)*(($F47="")+($F47="En curso"))</formula>
    </cfRule>
    <cfRule type="expression" dxfId="18861" priority="702">
      <formula>(#REF!&lt;0)*(LEN(#REF!)=0)*(($F47="")+($F47="En curso"))</formula>
    </cfRule>
    <cfRule type="expression" dxfId="18860" priority="703">
      <formula>$F52="Vencida"</formula>
    </cfRule>
    <cfRule type="expression" dxfId="18859" priority="704">
      <formula>$F52="Cancelada"</formula>
    </cfRule>
    <cfRule type="expression" dxfId="18858" priority="705">
      <formula>$F52="Pausada"</formula>
    </cfRule>
    <cfRule type="expression" dxfId="18857" priority="706">
      <formula>$F52="Para hoy"</formula>
    </cfRule>
    <cfRule type="expression" dxfId="18856" priority="707">
      <formula>$F52="En curso"</formula>
    </cfRule>
    <cfRule type="expression" dxfId="18855" priority="708">
      <formula>$F52="Completada"</formula>
    </cfRule>
    <cfRule type="expression" dxfId="18854" priority="709">
      <formula>(#REF!=0)*(#REF!&lt;&gt;"")*(LEN(#REF!)=0)*(($F52="")+($F52="En curso"))</formula>
    </cfRule>
    <cfRule type="expression" dxfId="18853" priority="710">
      <formula>(#REF!&lt;0)*(LEN(#REF!)=0)*(($F52="")+($F52="En curso"))</formula>
    </cfRule>
  </conditionalFormatting>
  <conditionalFormatting sqref="D22">
    <cfRule type="expression" dxfId="18852" priority="1065">
      <formula>$F47="Vencida"</formula>
    </cfRule>
    <cfRule type="expression" dxfId="18851" priority="1066">
      <formula>$F47="Cancelada"</formula>
    </cfRule>
    <cfRule type="expression" dxfId="18850" priority="1067">
      <formula>$F47="Pausada"</formula>
    </cfRule>
    <cfRule type="expression" dxfId="18849" priority="1068">
      <formula>$F47="Para hoy"</formula>
    </cfRule>
    <cfRule type="expression" dxfId="18848" priority="1069">
      <formula>$F47="En curso"</formula>
    </cfRule>
    <cfRule type="expression" dxfId="18847" priority="1070">
      <formula>$F47="Completada"</formula>
    </cfRule>
    <cfRule type="expression" dxfId="18846" priority="1071">
      <formula>(#REF!=0)*(#REF!&lt;&gt;"")*(LEN(#REF!)=0)*(($F47="")+($F47="En curso"))</formula>
    </cfRule>
    <cfRule type="expression" dxfId="18845" priority="1072">
      <formula>(#REF!&lt;0)*(LEN(#REF!)=0)*(($F47="")+($F47="En curso"))</formula>
    </cfRule>
  </conditionalFormatting>
  <conditionalFormatting sqref="D23">
    <cfRule type="expression" dxfId="18844" priority="1057">
      <formula>$F47="Vencida"</formula>
    </cfRule>
    <cfRule type="expression" dxfId="18843" priority="1058">
      <formula>$F47="Cancelada"</formula>
    </cfRule>
    <cfRule type="expression" dxfId="18842" priority="1059">
      <formula>$F47="Pausada"</formula>
    </cfRule>
    <cfRule type="expression" dxfId="18841" priority="1060">
      <formula>$F47="Para hoy"</formula>
    </cfRule>
    <cfRule type="expression" dxfId="18840" priority="1061">
      <formula>$F47="En curso"</formula>
    </cfRule>
    <cfRule type="expression" dxfId="18839" priority="1062">
      <formula>$F47="Completada"</formula>
    </cfRule>
    <cfRule type="expression" dxfId="18838" priority="1063">
      <formula>(#REF!=0)*(#REF!&lt;&gt;"")*(LEN(#REF!)=0)*(($F47="")+($F47="En curso"))</formula>
    </cfRule>
    <cfRule type="expression" dxfId="18837" priority="1064">
      <formula>(#REF!&lt;0)*(LEN(#REF!)=0)*(($F47="")+($F47="En curso"))</formula>
    </cfRule>
  </conditionalFormatting>
  <conditionalFormatting sqref="D30:D31">
    <cfRule type="expression" dxfId="18836" priority="491">
      <formula>$F52="Vencida"</formula>
    </cfRule>
    <cfRule type="expression" dxfId="18835" priority="492">
      <formula>$F52="Cancelada"</formula>
    </cfRule>
    <cfRule type="expression" dxfId="18834" priority="493">
      <formula>$F52="Pausada"</formula>
    </cfRule>
    <cfRule type="expression" dxfId="18833" priority="494">
      <formula>$F52="Para hoy"</formula>
    </cfRule>
    <cfRule type="expression" dxfId="18832" priority="495">
      <formula>$F52="En curso"</formula>
    </cfRule>
    <cfRule type="expression" dxfId="18831" priority="496">
      <formula>$F52="Completada"</formula>
    </cfRule>
    <cfRule type="expression" dxfId="18830" priority="497">
      <formula>(#REF!=0)*(#REF!&lt;&gt;"")*(LEN(#REF!)=0)*(($F52="")+($F52="En curso"))</formula>
    </cfRule>
    <cfRule type="expression" dxfId="18829" priority="498">
      <formula>(#REF!&lt;0)*(LEN(#REF!)=0)*(($F52="")+($F52="En curso"))</formula>
    </cfRule>
    <cfRule type="expression" dxfId="18828" priority="499">
      <formula>$F52="Vencida"</formula>
    </cfRule>
    <cfRule type="expression" dxfId="18827" priority="500">
      <formula>$F52="Cancelada"</formula>
    </cfRule>
    <cfRule type="expression" dxfId="18826" priority="501">
      <formula>$F52="Pausada"</formula>
    </cfRule>
    <cfRule type="expression" dxfId="18825" priority="502">
      <formula>$F52="Para hoy"</formula>
    </cfRule>
    <cfRule type="expression" dxfId="18824" priority="503">
      <formula>$F52="En curso"</formula>
    </cfRule>
    <cfRule type="expression" dxfId="18823" priority="504">
      <formula>$F52="Completada"</formula>
    </cfRule>
    <cfRule type="expression" dxfId="18822" priority="505">
      <formula>(#REF!=0)*(#REF!&lt;&gt;"")*(LEN(#REF!)=0)*(($F52="")+($F52="En curso"))</formula>
    </cfRule>
    <cfRule type="expression" dxfId="18821" priority="506">
      <formula>(#REF!&lt;0)*(LEN(#REF!)=0)*(($F52="")+($F52="En curso"))</formula>
    </cfRule>
  </conditionalFormatting>
  <conditionalFormatting sqref="D31:D32">
    <cfRule type="expression" dxfId="18820" priority="755">
      <formula>$F61="Vencida"</formula>
    </cfRule>
    <cfRule type="expression" dxfId="18819" priority="756">
      <formula>$F61="Cancelada"</formula>
    </cfRule>
    <cfRule type="expression" dxfId="18818" priority="757">
      <formula>$F61="Pausada"</formula>
    </cfRule>
    <cfRule type="expression" dxfId="18817" priority="758">
      <formula>$F61="Para hoy"</formula>
    </cfRule>
    <cfRule type="expression" dxfId="18816" priority="759">
      <formula>$F61="En curso"</formula>
    </cfRule>
    <cfRule type="expression" dxfId="18815" priority="760">
      <formula>$F61="Completada"</formula>
    </cfRule>
    <cfRule type="expression" dxfId="18814" priority="761">
      <formula>(#REF!=0)*(#REF!&lt;&gt;"")*(LEN(#REF!)=0)*(($F61="")+($F61="En curso"))</formula>
    </cfRule>
    <cfRule type="expression" dxfId="18813" priority="762">
      <formula>(#REF!&lt;0)*(LEN(#REF!)=0)*(($F61="")+($F61="En curso"))</formula>
    </cfRule>
    <cfRule type="expression" dxfId="18812" priority="771">
      <formula>$F57="Vencida"</formula>
    </cfRule>
    <cfRule type="expression" dxfId="18811" priority="772">
      <formula>$F57="Cancelada"</formula>
    </cfRule>
    <cfRule type="expression" dxfId="18810" priority="773">
      <formula>$F57="Pausada"</formula>
    </cfRule>
    <cfRule type="expression" dxfId="18809" priority="774">
      <formula>$F57="Para hoy"</formula>
    </cfRule>
    <cfRule type="expression" dxfId="18808" priority="775">
      <formula>$F57="En curso"</formula>
    </cfRule>
    <cfRule type="expression" dxfId="18807" priority="776">
      <formula>$F57="Completada"</formula>
    </cfRule>
    <cfRule type="expression" dxfId="18806" priority="777">
      <formula>(#REF!=0)*(#REF!&lt;&gt;"")*(LEN(#REF!)=0)*(($F57="")+($F57="En curso"))</formula>
    </cfRule>
    <cfRule type="expression" dxfId="18805" priority="778">
      <formula>(#REF!&lt;0)*(LEN(#REF!)=0)*(($F57="")+($F57="En curso"))</formula>
    </cfRule>
  </conditionalFormatting>
  <conditionalFormatting sqref="D32:D33">
    <cfRule type="expression" dxfId="18804" priority="909">
      <formula>$F63="Vencida"</formula>
    </cfRule>
    <cfRule type="expression" dxfId="18803" priority="910">
      <formula>$F63="Cancelada"</formula>
    </cfRule>
    <cfRule type="expression" dxfId="18802" priority="911">
      <formula>$F63="Pausada"</formula>
    </cfRule>
    <cfRule type="expression" dxfId="18801" priority="912">
      <formula>$F63="Para hoy"</formula>
    </cfRule>
    <cfRule type="expression" dxfId="18800" priority="913">
      <formula>$F63="En curso"</formula>
    </cfRule>
    <cfRule type="expression" dxfId="18799" priority="914">
      <formula>$F63="Completada"</formula>
    </cfRule>
    <cfRule type="expression" dxfId="18798" priority="915">
      <formula>(#REF!=0)*(#REF!&lt;&gt;"")*(LEN(#REF!)=0)*(($F63="")+($F63="En curso"))</formula>
    </cfRule>
    <cfRule type="expression" dxfId="18797" priority="916">
      <formula>(#REF!&lt;0)*(LEN(#REF!)=0)*(($F63="")+($F63="En curso"))</formula>
    </cfRule>
    <cfRule type="expression" dxfId="18796" priority="933">
      <formula>#REF!="Vencida"</formula>
    </cfRule>
    <cfRule type="expression" dxfId="18795" priority="934">
      <formula>#REF!="Cancelada"</formula>
    </cfRule>
    <cfRule type="expression" dxfId="18794" priority="935">
      <formula>#REF!="Pausada"</formula>
    </cfRule>
    <cfRule type="expression" dxfId="18793" priority="936">
      <formula>#REF!="Para hoy"</formula>
    </cfRule>
    <cfRule type="expression" dxfId="18792" priority="937">
      <formula>#REF!="En curso"</formula>
    </cfRule>
    <cfRule type="expression" dxfId="18791" priority="938">
      <formula>#REF!="Completada"</formula>
    </cfRule>
    <cfRule type="expression" dxfId="18790" priority="939">
      <formula>(#REF!=0)*(#REF!&lt;&gt;"")*(LEN(#REF!)=0)*((#REF!="")+(#REF!="En curso"))</formula>
    </cfRule>
    <cfRule type="expression" dxfId="18789" priority="940">
      <formula>(#REF!&lt;0)*(LEN(#REF!)=0)*((#REF!="")+(#REF!="En curso"))</formula>
    </cfRule>
  </conditionalFormatting>
  <conditionalFormatting sqref="D33:D34">
    <cfRule type="expression" dxfId="18788" priority="729">
      <formula>#REF!="Vencida"</formula>
    </cfRule>
    <cfRule type="expression" dxfId="18787" priority="730">
      <formula>#REF!="Cancelada"</formula>
    </cfRule>
    <cfRule type="expression" dxfId="18786" priority="731">
      <formula>#REF!="Pausada"</formula>
    </cfRule>
    <cfRule type="expression" dxfId="18785" priority="732">
      <formula>#REF!="Para hoy"</formula>
    </cfRule>
    <cfRule type="expression" dxfId="18784" priority="733">
      <formula>#REF!="En curso"</formula>
    </cfRule>
    <cfRule type="expression" dxfId="18783" priority="734">
      <formula>#REF!="Completada"</formula>
    </cfRule>
    <cfRule type="expression" dxfId="18782" priority="735">
      <formula>(#REF!=0)*(#REF!&lt;&gt;"")*(LEN(#REF!)=0)*((#REF!="")+(#REF!="En curso"))</formula>
    </cfRule>
    <cfRule type="expression" dxfId="18781" priority="736">
      <formula>(#REF!&lt;0)*(LEN(#REF!)=0)*((#REF!="")+(#REF!="En curso"))</formula>
    </cfRule>
    <cfRule type="expression" dxfId="18780" priority="737">
      <formula>#REF!="Vencida"</formula>
    </cfRule>
    <cfRule type="expression" dxfId="18779" priority="738">
      <formula>#REF!="Cancelada"</formula>
    </cfRule>
    <cfRule type="expression" dxfId="18778" priority="739">
      <formula>#REF!="Pausada"</formula>
    </cfRule>
    <cfRule type="expression" dxfId="18777" priority="740">
      <formula>#REF!="Para hoy"</formula>
    </cfRule>
    <cfRule type="expression" dxfId="18776" priority="741">
      <formula>#REF!="En curso"</formula>
    </cfRule>
    <cfRule type="expression" dxfId="18775" priority="742">
      <formula>#REF!="Completada"</formula>
    </cfRule>
    <cfRule type="expression" dxfId="18774" priority="743">
      <formula>(#REF!=0)*(#REF!&lt;&gt;"")*(LEN(#REF!)=0)*((#REF!="")+(#REF!="En curso"))</formula>
    </cfRule>
    <cfRule type="expression" dxfId="18773" priority="744">
      <formula>(#REF!&lt;0)*(LEN(#REF!)=0)*((#REF!="")+(#REF!="En curso"))</formula>
    </cfRule>
  </conditionalFormatting>
  <conditionalFormatting sqref="D34:D38">
    <cfRule type="expression" dxfId="18772" priority="883">
      <formula>$F64="Vencida"</formula>
    </cfRule>
    <cfRule type="expression" dxfId="18771" priority="884">
      <formula>$F64="Cancelada"</formula>
    </cfRule>
    <cfRule type="expression" dxfId="18770" priority="885">
      <formula>$F64="Pausada"</formula>
    </cfRule>
    <cfRule type="expression" dxfId="18769" priority="886">
      <formula>$F64="Para hoy"</formula>
    </cfRule>
    <cfRule type="expression" dxfId="18768" priority="887">
      <formula>$F64="En curso"</formula>
    </cfRule>
    <cfRule type="expression" dxfId="18767" priority="888">
      <formula>$F64="Completada"</formula>
    </cfRule>
    <cfRule type="expression" dxfId="18766" priority="889">
      <formula>(#REF!=0)*(#REF!&lt;&gt;"")*(LEN(#REF!)=0)*(($F64="")+($F64="En curso"))</formula>
    </cfRule>
    <cfRule type="expression" dxfId="18765" priority="890">
      <formula>(#REF!&lt;0)*(LEN(#REF!)=0)*(($F64="")+($F64="En curso"))</formula>
    </cfRule>
  </conditionalFormatting>
  <conditionalFormatting sqref="D39">
    <cfRule type="expression" dxfId="18764" priority="891">
      <formula>(#REF!=0)*(#REF!&lt;&gt;"")*(LEN(#REF!)=0)*(($F65="")+($F65="En curso"))</formula>
    </cfRule>
    <cfRule type="expression" dxfId="18763" priority="892">
      <formula>(#REF!&lt;0)*(LEN(#REF!)=0)*(($F65="")+($F65="En curso"))</formula>
    </cfRule>
    <cfRule type="expression" dxfId="18762" priority="1081">
      <formula>$F61="Vencida"</formula>
    </cfRule>
    <cfRule type="expression" dxfId="18761" priority="1082">
      <formula>$F61="Cancelada"</formula>
    </cfRule>
    <cfRule type="expression" dxfId="18760" priority="1083">
      <formula>$F61="Pausada"</formula>
    </cfRule>
    <cfRule type="expression" dxfId="18759" priority="1084">
      <formula>$F61="Para hoy"</formula>
    </cfRule>
    <cfRule type="expression" dxfId="18758" priority="1085">
      <formula>$F61="En curso"</formula>
    </cfRule>
    <cfRule type="expression" dxfId="18757" priority="1086">
      <formula>$F61="Completada"</formula>
    </cfRule>
    <cfRule type="expression" dxfId="18756" priority="1087">
      <formula>(#REF!=0)*(#REF!&lt;&gt;"")*(LEN(#REF!)=0)*(($F61="")+($F61="En curso"))</formula>
    </cfRule>
    <cfRule type="expression" dxfId="18755" priority="1088">
      <formula>(#REF!&lt;0)*(LEN(#REF!)=0)*(($F61="")+($F61="En curso"))</formula>
    </cfRule>
  </conditionalFormatting>
  <conditionalFormatting sqref="D40">
    <cfRule type="expression" dxfId="18754" priority="661">
      <formula>#REF!="Vencida"</formula>
    </cfRule>
    <cfRule type="expression" dxfId="18753" priority="662">
      <formula>#REF!="Cancelada"</formula>
    </cfRule>
    <cfRule type="expression" dxfId="18752" priority="663">
      <formula>#REF!="Pausada"</formula>
    </cfRule>
    <cfRule type="expression" dxfId="18751" priority="664">
      <formula>#REF!="Para hoy"</formula>
    </cfRule>
    <cfRule type="expression" dxfId="18750" priority="665">
      <formula>#REF!="En curso"</formula>
    </cfRule>
    <cfRule type="expression" dxfId="18749" priority="666">
      <formula>#REF!="Completada"</formula>
    </cfRule>
    <cfRule type="expression" dxfId="18748" priority="667">
      <formula>(#REF!=0)*(#REF!&lt;&gt;"")*(LEN(#REF!)=0)*((#REF!="")+(#REF!="En curso"))</formula>
    </cfRule>
    <cfRule type="expression" dxfId="18747" priority="668">
      <formula>(#REF!&lt;0)*(LEN(#REF!)=0)*((#REF!="")+(#REF!="En curso"))</formula>
    </cfRule>
    <cfRule type="expression" dxfId="18746" priority="677">
      <formula>#REF!="Vencida"</formula>
    </cfRule>
    <cfRule type="expression" dxfId="18745" priority="678">
      <formula>#REF!="Cancelada"</formula>
    </cfRule>
    <cfRule type="expression" dxfId="18744" priority="679">
      <formula>#REF!="Pausada"</formula>
    </cfRule>
    <cfRule type="expression" dxfId="18743" priority="680">
      <formula>#REF!="Para hoy"</formula>
    </cfRule>
    <cfRule type="expression" dxfId="18742" priority="681">
      <formula>#REF!="En curso"</formula>
    </cfRule>
    <cfRule type="expression" dxfId="18741" priority="682">
      <formula>#REF!="Completada"</formula>
    </cfRule>
    <cfRule type="expression" dxfId="18740" priority="683">
      <formula>(#REF!=0)*(#REF!&lt;&gt;"")*(LEN(#REF!)=0)*((#REF!="")+(#REF!="En curso"))</formula>
    </cfRule>
    <cfRule type="expression" dxfId="18739" priority="684">
      <formula>(#REF!&lt;0)*(LEN(#REF!)=0)*((#REF!="")+(#REF!="En curso"))</formula>
    </cfRule>
  </conditionalFormatting>
  <conditionalFormatting sqref="D48">
    <cfRule type="expression" dxfId="18738" priority="573">
      <formula>$F74="Vencida"</formula>
    </cfRule>
    <cfRule type="expression" dxfId="18737" priority="574">
      <formula>$F74="Cancelada"</formula>
    </cfRule>
    <cfRule type="expression" dxfId="18736" priority="575">
      <formula>$F74="Pausada"</formula>
    </cfRule>
    <cfRule type="expression" dxfId="18735" priority="576">
      <formula>$F74="Para hoy"</formula>
    </cfRule>
    <cfRule type="expression" dxfId="18734" priority="577">
      <formula>$F74="En curso"</formula>
    </cfRule>
    <cfRule type="expression" dxfId="18733" priority="578">
      <formula>$F74="Completada"</formula>
    </cfRule>
    <cfRule type="expression" dxfId="18732" priority="579">
      <formula>(#REF!=0)*(#REF!&lt;&gt;"")*(LEN(#REF!)=0)*(($F74="")+($F74="En curso"))</formula>
    </cfRule>
    <cfRule type="expression" dxfId="18731" priority="580">
      <formula>(#REF!&lt;0)*(LEN(#REF!)=0)*(($F74="")+($F74="En curso"))</formula>
    </cfRule>
    <cfRule type="expression" dxfId="18730" priority="581">
      <formula>$F70="Vencida"</formula>
    </cfRule>
    <cfRule type="expression" dxfId="18729" priority="582">
      <formula>$F70="Cancelada"</formula>
    </cfRule>
    <cfRule type="expression" dxfId="18728" priority="583">
      <formula>$F70="Pausada"</formula>
    </cfRule>
    <cfRule type="expression" dxfId="18727" priority="584">
      <formula>$F70="Para hoy"</formula>
    </cfRule>
    <cfRule type="expression" dxfId="18726" priority="585">
      <formula>$F70="En curso"</formula>
    </cfRule>
    <cfRule type="expression" dxfId="18725" priority="586">
      <formula>$F70="Completada"</formula>
    </cfRule>
    <cfRule type="expression" dxfId="18724" priority="587">
      <formula>(#REF!=0)*(#REF!&lt;&gt;"")*(LEN(#REF!)=0)*(($F70="")+($F70="En curso"))</formula>
    </cfRule>
    <cfRule type="expression" dxfId="18723" priority="588">
      <formula>(#REF!&lt;0)*(LEN(#REF!)=0)*(($F70="")+($F70="En curso"))</formula>
    </cfRule>
  </conditionalFormatting>
  <conditionalFormatting sqref="D49">
    <cfRule type="expression" dxfId="18722" priority="621">
      <formula>#REF!="Vencida"</formula>
    </cfRule>
    <cfRule type="expression" dxfId="18721" priority="622">
      <formula>#REF!="Cancelada"</formula>
    </cfRule>
    <cfRule type="expression" dxfId="18720" priority="623">
      <formula>#REF!="Pausada"</formula>
    </cfRule>
    <cfRule type="expression" dxfId="18719" priority="624">
      <formula>#REF!="Para hoy"</formula>
    </cfRule>
    <cfRule type="expression" dxfId="18718" priority="625">
      <formula>#REF!="En curso"</formula>
    </cfRule>
    <cfRule type="expression" dxfId="18717" priority="626">
      <formula>#REF!="Completada"</formula>
    </cfRule>
    <cfRule type="expression" dxfId="18716" priority="627">
      <formula>(#REF!=0)*(#REF!&lt;&gt;"")*(LEN(#REF!)=0)*((#REF!="")+(#REF!="En curso"))</formula>
    </cfRule>
    <cfRule type="expression" dxfId="18715" priority="628">
      <formula>(#REF!&lt;0)*(LEN(#REF!)=0)*((#REF!="")+(#REF!="En curso"))</formula>
    </cfRule>
    <cfRule type="expression" dxfId="18714" priority="637">
      <formula>#REF!="Vencida"</formula>
    </cfRule>
    <cfRule type="expression" dxfId="18713" priority="638">
      <formula>#REF!="Cancelada"</formula>
    </cfRule>
    <cfRule type="expression" dxfId="18712" priority="639">
      <formula>#REF!="Pausada"</formula>
    </cfRule>
    <cfRule type="expression" dxfId="18711" priority="640">
      <formula>#REF!="Para hoy"</formula>
    </cfRule>
    <cfRule type="expression" dxfId="18710" priority="641">
      <formula>#REF!="En curso"</formula>
    </cfRule>
    <cfRule type="expression" dxfId="18709" priority="642">
      <formula>#REF!="Completada"</formula>
    </cfRule>
    <cfRule type="expression" dxfId="18708" priority="643">
      <formula>(#REF!=0)*(#REF!&lt;&gt;"")*(LEN(#REF!)=0)*((#REF!="")+(#REF!="En curso"))</formula>
    </cfRule>
    <cfRule type="expression" dxfId="18707" priority="644">
      <formula>(#REF!&lt;0)*(LEN(#REF!)=0)*((#REF!="")+(#REF!="En curso"))</formula>
    </cfRule>
  </conditionalFormatting>
  <conditionalFormatting sqref="D51:D52">
    <cfRule type="expression" dxfId="18706" priority="949">
      <formula>$F77="Vencida"</formula>
    </cfRule>
    <cfRule type="expression" dxfId="18705" priority="950">
      <formula>$F77="Cancelada"</formula>
    </cfRule>
    <cfRule type="expression" dxfId="18704" priority="951">
      <formula>$F77="Pausada"</formula>
    </cfRule>
    <cfRule type="expression" dxfId="18703" priority="952">
      <formula>$F77="Para hoy"</formula>
    </cfRule>
    <cfRule type="expression" dxfId="18702" priority="953">
      <formula>$F77="En curso"</formula>
    </cfRule>
    <cfRule type="expression" dxfId="18701" priority="954">
      <formula>$F77="Completada"</formula>
    </cfRule>
    <cfRule type="expression" dxfId="18700" priority="955">
      <formula>(#REF!=0)*(#REF!&lt;&gt;"")*(LEN(#REF!)=0)*(($F77="")+($F77="En curso"))</formula>
    </cfRule>
    <cfRule type="expression" dxfId="18699" priority="956">
      <formula>(#REF!&lt;0)*(LEN(#REF!)=0)*(($F77="")+($F77="En curso"))</formula>
    </cfRule>
    <cfRule type="expression" dxfId="18698" priority="1089">
      <formula>$F66="Vencida"</formula>
    </cfRule>
    <cfRule type="expression" dxfId="18697" priority="1090">
      <formula>$F66="Cancelada"</formula>
    </cfRule>
    <cfRule type="expression" dxfId="18696" priority="1091">
      <formula>$F66="Pausada"</formula>
    </cfRule>
    <cfRule type="expression" dxfId="18695" priority="1092">
      <formula>$F66="Para hoy"</formula>
    </cfRule>
    <cfRule type="expression" dxfId="18694" priority="1093">
      <formula>$F66="En curso"</formula>
    </cfRule>
    <cfRule type="expression" dxfId="18693" priority="1094">
      <formula>$F66="Completada"</formula>
    </cfRule>
    <cfRule type="expression" dxfId="18692" priority="1095">
      <formula>(#REF!=0)*(#REF!&lt;&gt;"")*(LEN(#REF!)=0)*(($F66="")+($F66="En curso"))</formula>
    </cfRule>
    <cfRule type="expression" dxfId="18691" priority="1096">
      <formula>(#REF!&lt;0)*(LEN(#REF!)=0)*(($F66="")+($F66="En curso"))</formula>
    </cfRule>
  </conditionalFormatting>
  <conditionalFormatting sqref="D53">
    <cfRule type="expression" dxfId="18690" priority="1049">
      <formula>$F59="Vencida"</formula>
    </cfRule>
    <cfRule type="expression" dxfId="18689" priority="1050">
      <formula>$F59="Cancelada"</formula>
    </cfRule>
    <cfRule type="expression" dxfId="18688" priority="1051">
      <formula>$F59="Pausada"</formula>
    </cfRule>
    <cfRule type="expression" dxfId="18687" priority="1052">
      <formula>$F59="Para hoy"</formula>
    </cfRule>
    <cfRule type="expression" dxfId="18686" priority="1053">
      <formula>$F59="En curso"</formula>
    </cfRule>
    <cfRule type="expression" dxfId="18685" priority="1054">
      <formula>$F59="Completada"</formula>
    </cfRule>
    <cfRule type="expression" dxfId="18684" priority="1055">
      <formula>(#REF!=0)*(#REF!&lt;&gt;"")*(LEN(#REF!)=0)*(($F59="")+($F59="En curso"))</formula>
    </cfRule>
    <cfRule type="expression" dxfId="18683" priority="1056">
      <formula>(#REF!&lt;0)*(LEN(#REF!)=0)*(($F59="")+($F59="En curso"))</formula>
    </cfRule>
  </conditionalFormatting>
  <conditionalFormatting sqref="D54:D56">
    <cfRule type="expression" dxfId="18682" priority="1041">
      <formula>$F46="Vencida"</formula>
    </cfRule>
    <cfRule type="expression" dxfId="18681" priority="1042">
      <formula>$F46="Cancelada"</formula>
    </cfRule>
    <cfRule type="expression" dxfId="18680" priority="1043">
      <formula>$F46="Pausada"</formula>
    </cfRule>
    <cfRule type="expression" dxfId="18679" priority="1044">
      <formula>$F46="Para hoy"</formula>
    </cfRule>
    <cfRule type="expression" dxfId="18678" priority="1045">
      <formula>$F46="En curso"</formula>
    </cfRule>
    <cfRule type="expression" dxfId="18677" priority="1046">
      <formula>$F46="Completada"</formula>
    </cfRule>
    <cfRule type="expression" dxfId="18676" priority="1047">
      <formula>(#REF!=0)*(#REF!&lt;&gt;"")*(LEN(#REF!)=0)*(($F46="")+($F46="En curso"))</formula>
    </cfRule>
    <cfRule type="expression" dxfId="18675" priority="1048">
      <formula>(#REF!&lt;0)*(LEN(#REF!)=0)*(($F46="")+($F46="En curso"))</formula>
    </cfRule>
  </conditionalFormatting>
  <conditionalFormatting sqref="E15 F23 F31 F33 F48:F51 F53:F55 F6:F13">
    <cfRule type="expression" dxfId="18674" priority="1025">
      <formula>$F6="Vencida"</formula>
    </cfRule>
    <cfRule type="expression" dxfId="18673" priority="1026">
      <formula>$F6="Cancelada"</formula>
    </cfRule>
    <cfRule type="expression" dxfId="18672" priority="1027">
      <formula>$F6="Pausada"</formula>
    </cfRule>
    <cfRule type="expression" dxfId="18671" priority="1028">
      <formula>$F6="Para hoy"</formula>
    </cfRule>
    <cfRule type="expression" dxfId="18670" priority="1029">
      <formula>$F6="En curso"</formula>
    </cfRule>
    <cfRule type="expression" dxfId="18669" priority="1030">
      <formula>$F6="Completada"</formula>
    </cfRule>
    <cfRule type="expression" dxfId="18668" priority="1031">
      <formula>(#REF!=0)*(#REF!&lt;&gt;"")*(LEN(#REF!)=0)*(($F6="")+($F6="En curso"))</formula>
    </cfRule>
    <cfRule type="expression" dxfId="18667" priority="1032">
      <formula>(#REF!&lt;0)*(LEN(#REF!)=0)*(($F6="")+($F6="En curso"))</formula>
    </cfRule>
  </conditionalFormatting>
  <conditionalFormatting sqref="E19">
    <cfRule type="expression" dxfId="18666" priority="459">
      <formula>$F16="Vencida"</formula>
    </cfRule>
    <cfRule type="expression" dxfId="18665" priority="460">
      <formula>$F16="Cancelada"</formula>
    </cfRule>
    <cfRule type="expression" dxfId="18664" priority="461">
      <formula>$F16="Pausada"</formula>
    </cfRule>
    <cfRule type="expression" dxfId="18663" priority="462">
      <formula>$F16="Para hoy"</formula>
    </cfRule>
    <cfRule type="expression" dxfId="18662" priority="463">
      <formula>$F16="En curso"</formula>
    </cfRule>
    <cfRule type="expression" dxfId="18661" priority="464">
      <formula>$F16="Completada"</formula>
    </cfRule>
    <cfRule type="expression" dxfId="18660" priority="465">
      <formula>(#REF!=0)*(#REF!&lt;&gt;"")*(LEN(#REF!)=0)*(($F16="")+($F16="En curso"))</formula>
    </cfRule>
    <cfRule type="expression" dxfId="18659" priority="466">
      <formula>(#REF!&lt;0)*(LEN(#REF!)=0)*(($F16="")+($F16="En curso"))</formula>
    </cfRule>
  </conditionalFormatting>
  <conditionalFormatting sqref="C20">
    <cfRule type="expression" dxfId="18658" priority="719">
      <formula>#REF!="Vencida"</formula>
    </cfRule>
    <cfRule type="expression" dxfId="18657" priority="720">
      <formula>#REF!="Cancelada"</formula>
    </cfRule>
    <cfRule type="expression" dxfId="18656" priority="721">
      <formula>#REF!="Pausada"</formula>
    </cfRule>
    <cfRule type="expression" dxfId="18655" priority="722">
      <formula>#REF!="Para hoy"</formula>
    </cfRule>
    <cfRule type="expression" dxfId="18654" priority="723">
      <formula>#REF!="En curso"</formula>
    </cfRule>
    <cfRule type="expression" dxfId="18653" priority="724">
      <formula>#REF!="Completada"</formula>
    </cfRule>
  </conditionalFormatting>
  <conditionalFormatting sqref="E21">
    <cfRule type="expression" dxfId="18652" priority="725">
      <formula>(#REF!=0)*(#REF!&lt;&gt;"")*(LEN(#REF!)=0)*((#REF!="")+(#REF!="En curso"))</formula>
    </cfRule>
    <cfRule type="expression" dxfId="18651" priority="726">
      <formula>(#REF!&lt;0)*(LEN(#REF!)=0)*((#REF!="")+(#REF!="En curso"))</formula>
    </cfRule>
  </conditionalFormatting>
  <conditionalFormatting sqref="E22:E23">
    <cfRule type="expression" dxfId="18650" priority="999">
      <formula>(#REF!=0)*(#REF!&lt;&gt;"")*(LEN(#REF!)=0)*(($F22="")+($F22="En curso"))</formula>
    </cfRule>
    <cfRule type="expression" dxfId="18649" priority="1000">
      <formula>(#REF!&lt;0)*(LEN(#REF!)=0)*(($F22="")+($F22="En curso"))</formula>
    </cfRule>
  </conditionalFormatting>
  <conditionalFormatting sqref="E22:E24">
    <cfRule type="expression" dxfId="18648" priority="991">
      <formula>$F22="Vencida"</formula>
    </cfRule>
    <cfRule type="expression" dxfId="18647" priority="992">
      <formula>$F22="Cancelada"</formula>
    </cfRule>
    <cfRule type="expression" dxfId="18646" priority="993">
      <formula>$F22="Pausada"</formula>
    </cfRule>
    <cfRule type="expression" dxfId="18645" priority="994">
      <formula>$F22="Para hoy"</formula>
    </cfRule>
    <cfRule type="expression" dxfId="18644" priority="995">
      <formula>$F22="En curso"</formula>
    </cfRule>
    <cfRule type="expression" dxfId="18643" priority="996">
      <formula>$F22="Completada"</formula>
    </cfRule>
  </conditionalFormatting>
  <conditionalFormatting sqref="E24">
    <cfRule type="expression" dxfId="18642" priority="997">
      <formula>(#REF!=0)*(#REF!&lt;&gt;"")*(LEN(#REF!)=0)*(($F24="")+($F24="En curso"))</formula>
    </cfRule>
    <cfRule type="expression" dxfId="18641" priority="998">
      <formula>(#REF!&lt;0)*(LEN(#REF!)=0)*(($F24="")+($F24="En curso"))</formula>
    </cfRule>
  </conditionalFormatting>
  <conditionalFormatting sqref="E30:E31">
    <cfRule type="expression" dxfId="18640" priority="821">
      <formula>$F26="Vencida"</formula>
    </cfRule>
    <cfRule type="expression" dxfId="18639" priority="822">
      <formula>$F26="Cancelada"</formula>
    </cfRule>
    <cfRule type="expression" dxfId="18638" priority="823">
      <formula>$F26="Pausada"</formula>
    </cfRule>
    <cfRule type="expression" dxfId="18637" priority="824">
      <formula>$F26="Para hoy"</formula>
    </cfRule>
    <cfRule type="expression" dxfId="18636" priority="825">
      <formula>$F26="En curso"</formula>
    </cfRule>
    <cfRule type="expression" dxfId="18635" priority="826">
      <formula>$F26="Completada"</formula>
    </cfRule>
    <cfRule type="expression" dxfId="18634" priority="827">
      <formula>(#REF!=0)*(#REF!&lt;&gt;"")*(LEN(#REF!)=0)*(($F26="")+($F26="En curso"))</formula>
    </cfRule>
    <cfRule type="expression" dxfId="18633" priority="828">
      <formula>(#REF!&lt;0)*(LEN(#REF!)=0)*(($F26="")+($F26="En curso"))</formula>
    </cfRule>
    <cfRule type="expression" dxfId="18632" priority="835">
      <formula>$F27="Vencida"</formula>
    </cfRule>
    <cfRule type="expression" dxfId="18631" priority="836">
      <formula>$F27="Cancelada"</formula>
    </cfRule>
    <cfRule type="expression" dxfId="18630" priority="837">
      <formula>$F27="Pausada"</formula>
    </cfRule>
    <cfRule type="expression" dxfId="18629" priority="838">
      <formula>$F27="Para hoy"</formula>
    </cfRule>
    <cfRule type="expression" dxfId="18628" priority="839">
      <formula>$F27="En curso"</formula>
    </cfRule>
    <cfRule type="expression" dxfId="18627" priority="840">
      <formula>$F27="Completada"</formula>
    </cfRule>
    <cfRule type="expression" dxfId="18626" priority="841">
      <formula>(#REF!=0)*(#REF!&lt;&gt;"")*(LEN(#REF!)=0)*(($F27="")+($F27="En curso"))</formula>
    </cfRule>
    <cfRule type="expression" dxfId="18625" priority="842">
      <formula>(#REF!&lt;0)*(LEN(#REF!)=0)*(($F27="")+($F27="En curso"))</formula>
    </cfRule>
  </conditionalFormatting>
  <conditionalFormatting sqref="E31:E32">
    <cfRule type="expression" dxfId="18624" priority="763">
      <formula>$F28="Vencida"</formula>
    </cfRule>
    <cfRule type="expression" dxfId="18623" priority="764">
      <formula>$F28="Cancelada"</formula>
    </cfRule>
    <cfRule type="expression" dxfId="18622" priority="765">
      <formula>$F28="Pausada"</formula>
    </cfRule>
    <cfRule type="expression" dxfId="18621" priority="766">
      <formula>$F28="Para hoy"</formula>
    </cfRule>
    <cfRule type="expression" dxfId="18620" priority="767">
      <formula>$F28="En curso"</formula>
    </cfRule>
    <cfRule type="expression" dxfId="18619" priority="768">
      <formula>$F28="Completada"</formula>
    </cfRule>
    <cfRule type="expression" dxfId="18618" priority="769">
      <formula>(#REF!=0)*(#REF!&lt;&gt;"")*(LEN(#REF!)=0)*(($F28="")+($F28="En curso"))</formula>
    </cfRule>
    <cfRule type="expression" dxfId="18617" priority="770">
      <formula>(#REF!&lt;0)*(LEN(#REF!)=0)*(($F28="")+($F28="En curso"))</formula>
    </cfRule>
    <cfRule type="expression" dxfId="18616" priority="779">
      <formula>$F28="Vencida"</formula>
    </cfRule>
    <cfRule type="expression" dxfId="18615" priority="780">
      <formula>$F28="Cancelada"</formula>
    </cfRule>
    <cfRule type="expression" dxfId="18614" priority="781">
      <formula>$F28="Pausada"</formula>
    </cfRule>
    <cfRule type="expression" dxfId="18613" priority="782">
      <formula>$F28="Para hoy"</formula>
    </cfRule>
    <cfRule type="expression" dxfId="18612" priority="783">
      <formula>$F28="En curso"</formula>
    </cfRule>
    <cfRule type="expression" dxfId="18611" priority="784">
      <formula>$F28="Completada"</formula>
    </cfRule>
    <cfRule type="expression" dxfId="18610" priority="785">
      <formula>(#REF!=0)*(#REF!&lt;&gt;"")*(LEN(#REF!)=0)*(($F28="")+($F28="En curso"))</formula>
    </cfRule>
    <cfRule type="expression" dxfId="18609" priority="786">
      <formula>(#REF!&lt;0)*(LEN(#REF!)=0)*(($F28="")+($F28="En curso"))</formula>
    </cfRule>
  </conditionalFormatting>
  <conditionalFormatting sqref="E32:E33">
    <cfRule type="expression" dxfId="18608" priority="907">
      <formula>(#REF!=0)*(#REF!&lt;&gt;"")*(LEN(#REF!)=0)*(($F32="")+($F32="En curso"))</formula>
    </cfRule>
    <cfRule type="expression" dxfId="18607" priority="908">
      <formula>(#REF!&lt;0)*(LEN(#REF!)=0)*(($F32="")+($F32="En curso"))</formula>
    </cfRule>
    <cfRule type="expression" dxfId="18606" priority="917">
      <formula>$F29="Vencida"</formula>
    </cfRule>
    <cfRule type="expression" dxfId="18605" priority="918">
      <formula>$F29="Cancelada"</formula>
    </cfRule>
    <cfRule type="expression" dxfId="18604" priority="919">
      <formula>$F29="Pausada"</formula>
    </cfRule>
    <cfRule type="expression" dxfId="18603" priority="920">
      <formula>$F29="Para hoy"</formula>
    </cfRule>
    <cfRule type="expression" dxfId="18602" priority="921">
      <formula>$F29="En curso"</formula>
    </cfRule>
    <cfRule type="expression" dxfId="18601" priority="922">
      <formula>$F29="Completada"</formula>
    </cfRule>
    <cfRule type="expression" dxfId="18600" priority="923">
      <formula>(#REF!=0)*(#REF!&lt;&gt;"")*(LEN(#REF!)=0)*(($F29="")+($F29="En curso"))</formula>
    </cfRule>
    <cfRule type="expression" dxfId="18599" priority="924">
      <formula>(#REF!&lt;0)*(LEN(#REF!)=0)*(($F29="")+($F29="En curso"))</formula>
    </cfRule>
  </conditionalFormatting>
  <conditionalFormatting sqref="E32:E34">
    <cfRule type="expression" dxfId="18598" priority="901">
      <formula>$F32="Vencida"</formula>
    </cfRule>
    <cfRule type="expression" dxfId="18597" priority="902">
      <formula>$F32="Cancelada"</formula>
    </cfRule>
    <cfRule type="expression" dxfId="18596" priority="903">
      <formula>$F32="Pausada"</formula>
    </cfRule>
    <cfRule type="expression" dxfId="18595" priority="904">
      <formula>$F32="Para hoy"</formula>
    </cfRule>
    <cfRule type="expression" dxfId="18594" priority="905">
      <formula>$F32="En curso"</formula>
    </cfRule>
    <cfRule type="expression" dxfId="18593" priority="906">
      <formula>$F32="Completada"</formula>
    </cfRule>
  </conditionalFormatting>
  <conditionalFormatting sqref="E33:E34">
    <cfRule type="expression" dxfId="18592" priority="981">
      <formula>(#REF!=0)*(#REF!&lt;&gt;"")*(LEN(#REF!)=0)*(($F33="")+($F33="En curso"))</formula>
    </cfRule>
    <cfRule type="expression" dxfId="18591" priority="982">
      <formula>(#REF!&lt;0)*(LEN(#REF!)=0)*(($F33="")+($F33="En curso"))</formula>
    </cfRule>
  </conditionalFormatting>
  <conditionalFormatting sqref="E34:E35">
    <cfRule type="expression" dxfId="18590" priority="941">
      <formula>$F31="Vencida"</formula>
    </cfRule>
    <cfRule type="expression" dxfId="18589" priority="942">
      <formula>$F31="Cancelada"</formula>
    </cfRule>
    <cfRule type="expression" dxfId="18588" priority="943">
      <formula>$F31="Pausada"</formula>
    </cfRule>
    <cfRule type="expression" dxfId="18587" priority="944">
      <formula>$F31="Para hoy"</formula>
    </cfRule>
    <cfRule type="expression" dxfId="18586" priority="945">
      <formula>$F31="En curso"</formula>
    </cfRule>
    <cfRule type="expression" dxfId="18585" priority="946">
      <formula>$F31="Completada"</formula>
    </cfRule>
    <cfRule type="expression" dxfId="18584" priority="947">
      <formula>(#REF!=0)*(#REF!&lt;&gt;"")*(LEN(#REF!)=0)*(($F31="")+($F31="En curso"))</formula>
    </cfRule>
    <cfRule type="expression" dxfId="18583" priority="948">
      <formula>(#REF!&lt;0)*(LEN(#REF!)=0)*(($F31="")+($F31="En curso"))</formula>
    </cfRule>
    <cfRule type="expression" dxfId="18582" priority="1073">
      <formula>$F31="Vencida"</formula>
    </cfRule>
    <cfRule type="expression" dxfId="18581" priority="1074">
      <formula>$F31="Cancelada"</formula>
    </cfRule>
    <cfRule type="expression" dxfId="18580" priority="1075">
      <formula>$F31="Pausada"</formula>
    </cfRule>
    <cfRule type="expression" dxfId="18579" priority="1076">
      <formula>$F31="Para hoy"</formula>
    </cfRule>
    <cfRule type="expression" dxfId="18578" priority="1077">
      <formula>$F31="En curso"</formula>
    </cfRule>
    <cfRule type="expression" dxfId="18577" priority="1078">
      <formula>$F31="Completada"</formula>
    </cfRule>
    <cfRule type="expression" dxfId="18576" priority="1079">
      <formula>(#REF!=0)*(#REF!&lt;&gt;"")*(LEN(#REF!)=0)*(($F31="")+($F31="En curso"))</formula>
    </cfRule>
    <cfRule type="expression" dxfId="18575" priority="1080">
      <formula>(#REF!&lt;0)*(LEN(#REF!)=0)*(($F31="")+($F31="En curso"))</formula>
    </cfRule>
  </conditionalFormatting>
  <conditionalFormatting sqref="E36">
    <cfRule type="expression" dxfId="18574" priority="1185">
      <formula>$F32="Vencida"</formula>
    </cfRule>
    <cfRule type="expression" dxfId="18573" priority="1186">
      <formula>$F32="Cancelada"</formula>
    </cfRule>
    <cfRule type="expression" dxfId="18572" priority="1187">
      <formula>$F32="Pausada"</formula>
    </cfRule>
    <cfRule type="expression" dxfId="18571" priority="1188">
      <formula>$F32="Para hoy"</formula>
    </cfRule>
    <cfRule type="expression" dxfId="18570" priority="1189">
      <formula>$F32="En curso"</formula>
    </cfRule>
    <cfRule type="expression" dxfId="18569" priority="1190">
      <formula>$F32="Completada"</formula>
    </cfRule>
    <cfRule type="expression" dxfId="18568" priority="1191">
      <formula>(#REF!=0)*(#REF!&lt;&gt;"")*(LEN(#REF!)=0)*(($F32="")+($F32="En curso"))</formula>
    </cfRule>
    <cfRule type="expression" dxfId="18567" priority="1192">
      <formula>(#REF!&lt;0)*(LEN(#REF!)=0)*(($F32="")+($F32="En curso"))</formula>
    </cfRule>
    <cfRule type="expression" dxfId="18566" priority="1193">
      <formula>$F32="Vencida"</formula>
    </cfRule>
    <cfRule type="expression" dxfId="18565" priority="1194">
      <formula>$F32="Cancelada"</formula>
    </cfRule>
    <cfRule type="expression" dxfId="18564" priority="1195">
      <formula>$F32="Pausada"</formula>
    </cfRule>
    <cfRule type="expression" dxfId="18563" priority="1196">
      <formula>$F32="Para hoy"</formula>
    </cfRule>
    <cfRule type="expression" dxfId="18562" priority="1197">
      <formula>$F32="En curso"</formula>
    </cfRule>
    <cfRule type="expression" dxfId="18561" priority="1198">
      <formula>$F32="Completada"</formula>
    </cfRule>
    <cfRule type="expression" dxfId="18560" priority="1199">
      <formula>(#REF!=0)*(#REF!&lt;&gt;"")*(LEN(#REF!)=0)*(($F32="")+($F32="En curso"))</formula>
    </cfRule>
    <cfRule type="expression" dxfId="18559" priority="1200">
      <formula>(#REF!&lt;0)*(LEN(#REF!)=0)*(($F32="")+($F32="En curso"))</formula>
    </cfRule>
  </conditionalFormatting>
  <conditionalFormatting sqref="E37">
    <cfRule type="expression" dxfId="18558" priority="1161">
      <formula>$F32="Vencida"</formula>
    </cfRule>
    <cfRule type="expression" dxfId="18557" priority="1162">
      <formula>$F32="Cancelada"</formula>
    </cfRule>
    <cfRule type="expression" dxfId="18556" priority="1163">
      <formula>$F32="Pausada"</formula>
    </cfRule>
    <cfRule type="expression" dxfId="18555" priority="1164">
      <formula>$F32="Para hoy"</formula>
    </cfRule>
    <cfRule type="expression" dxfId="18554" priority="1165">
      <formula>$F32="En curso"</formula>
    </cfRule>
    <cfRule type="expression" dxfId="18553" priority="1166">
      <formula>$F32="Completada"</formula>
    </cfRule>
    <cfRule type="expression" dxfId="18552" priority="1167">
      <formula>(#REF!=0)*(#REF!&lt;&gt;"")*(LEN(#REF!)=0)*(($F32="")+($F32="En curso"))</formula>
    </cfRule>
    <cfRule type="expression" dxfId="18551" priority="1168">
      <formula>(#REF!&lt;0)*(LEN(#REF!)=0)*(($F32="")+($F32="En curso"))</formula>
    </cfRule>
    <cfRule type="expression" dxfId="18550" priority="1169">
      <formula>$F32="Vencida"</formula>
    </cfRule>
    <cfRule type="expression" dxfId="18549" priority="1170">
      <formula>$F32="Cancelada"</formula>
    </cfRule>
    <cfRule type="expression" dxfId="18548" priority="1171">
      <formula>$F32="Pausada"</formula>
    </cfRule>
    <cfRule type="expression" dxfId="18547" priority="1172">
      <formula>$F32="Para hoy"</formula>
    </cfRule>
    <cfRule type="expression" dxfId="18546" priority="1173">
      <formula>$F32="En curso"</formula>
    </cfRule>
    <cfRule type="expression" dxfId="18545" priority="1174">
      <formula>$F32="Completada"</formula>
    </cfRule>
    <cfRule type="expression" dxfId="18544" priority="1175">
      <formula>(#REF!=0)*(#REF!&lt;&gt;"")*(LEN(#REF!)=0)*(($F32="")+($F32="En curso"))</formula>
    </cfRule>
    <cfRule type="expression" dxfId="18543" priority="1176">
      <formula>(#REF!&lt;0)*(LEN(#REF!)=0)*(($F32="")+($F32="En curso"))</formula>
    </cfRule>
  </conditionalFormatting>
  <conditionalFormatting sqref="E38">
    <cfRule type="expression" dxfId="18542" priority="1137">
      <formula>$F32="Vencida"</formula>
    </cfRule>
    <cfRule type="expression" dxfId="18541" priority="1138">
      <formula>$F32="Cancelada"</formula>
    </cfRule>
    <cfRule type="expression" dxfId="18540" priority="1139">
      <formula>$F32="Pausada"</formula>
    </cfRule>
    <cfRule type="expression" dxfId="18539" priority="1140">
      <formula>$F32="Para hoy"</formula>
    </cfRule>
    <cfRule type="expression" dxfId="18538" priority="1141">
      <formula>$F32="En curso"</formula>
    </cfRule>
    <cfRule type="expression" dxfId="18537" priority="1142">
      <formula>$F32="Completada"</formula>
    </cfRule>
    <cfRule type="expression" dxfId="18536" priority="1143">
      <formula>(#REF!=0)*(#REF!&lt;&gt;"")*(LEN(#REF!)=0)*(($F32="")+($F32="En curso"))</formula>
    </cfRule>
    <cfRule type="expression" dxfId="18535" priority="1144">
      <formula>(#REF!&lt;0)*(LEN(#REF!)=0)*(($F32="")+($F32="En curso"))</formula>
    </cfRule>
    <cfRule type="expression" dxfId="18534" priority="1145">
      <formula>$F32="Vencida"</formula>
    </cfRule>
    <cfRule type="expression" dxfId="18533" priority="1146">
      <formula>$F32="Cancelada"</formula>
    </cfRule>
    <cfRule type="expression" dxfId="18532" priority="1147">
      <formula>$F32="Pausada"</formula>
    </cfRule>
    <cfRule type="expression" dxfId="18531" priority="1148">
      <formula>$F32="Para hoy"</formula>
    </cfRule>
    <cfRule type="expression" dxfId="18530" priority="1149">
      <formula>$F32="En curso"</formula>
    </cfRule>
    <cfRule type="expression" dxfId="18529" priority="1150">
      <formula>$F32="Completada"</formula>
    </cfRule>
    <cfRule type="expression" dxfId="18528" priority="1151">
      <formula>(#REF!=0)*(#REF!&lt;&gt;"")*(LEN(#REF!)=0)*(($F32="")+($F32="En curso"))</formula>
    </cfRule>
    <cfRule type="expression" dxfId="18527" priority="1152">
      <formula>(#REF!&lt;0)*(LEN(#REF!)=0)*(($F32="")+($F32="En curso"))</formula>
    </cfRule>
  </conditionalFormatting>
  <conditionalFormatting sqref="E39">
    <cfRule type="expression" dxfId="18526" priority="1121">
      <formula>$F32="Vencida"</formula>
    </cfRule>
    <cfRule type="expression" dxfId="18525" priority="1122">
      <formula>$F32="Cancelada"</formula>
    </cfRule>
    <cfRule type="expression" dxfId="18524" priority="1123">
      <formula>$F32="Pausada"</formula>
    </cfRule>
    <cfRule type="expression" dxfId="18523" priority="1124">
      <formula>$F32="Para hoy"</formula>
    </cfRule>
    <cfRule type="expression" dxfId="18522" priority="1125">
      <formula>$F32="En curso"</formula>
    </cfRule>
    <cfRule type="expression" dxfId="18521" priority="1126">
      <formula>$F32="Completada"</formula>
    </cfRule>
    <cfRule type="expression" dxfId="18520" priority="1127">
      <formula>(#REF!=0)*(#REF!&lt;&gt;"")*(LEN(#REF!)=0)*(($F32="")+($F32="En curso"))</formula>
    </cfRule>
    <cfRule type="expression" dxfId="18519" priority="1128">
      <formula>(#REF!&lt;0)*(LEN(#REF!)=0)*(($F32="")+($F32="En curso"))</formula>
    </cfRule>
    <cfRule type="expression" dxfId="18518" priority="1129">
      <formula>$F32="Vencida"</formula>
    </cfRule>
    <cfRule type="expression" dxfId="18517" priority="1130">
      <formula>$F32="Cancelada"</formula>
    </cfRule>
    <cfRule type="expression" dxfId="18516" priority="1131">
      <formula>$F32="Pausada"</formula>
    </cfRule>
    <cfRule type="expression" dxfId="18515" priority="1132">
      <formula>$F32="Para hoy"</formula>
    </cfRule>
    <cfRule type="expression" dxfId="18514" priority="1133">
      <formula>$F32="En curso"</formula>
    </cfRule>
    <cfRule type="expression" dxfId="18513" priority="1134">
      <formula>$F32="Completada"</formula>
    </cfRule>
    <cfRule type="expression" dxfId="18512" priority="1135">
      <formula>(#REF!=0)*(#REF!&lt;&gt;"")*(LEN(#REF!)=0)*(($F32="")+($F32="En curso"))</formula>
    </cfRule>
    <cfRule type="expression" dxfId="18511" priority="1136">
      <formula>(#REF!&lt;0)*(LEN(#REF!)=0)*(($F32="")+($F32="En curso"))</formula>
    </cfRule>
  </conditionalFormatting>
  <conditionalFormatting sqref="E40">
    <cfRule type="expression" dxfId="18510" priority="653">
      <formula>$F40="Vencida"</formula>
    </cfRule>
    <cfRule type="expression" dxfId="18509" priority="654">
      <formula>$F40="Cancelada"</formula>
    </cfRule>
    <cfRule type="expression" dxfId="18508" priority="655">
      <formula>$F40="Pausada"</formula>
    </cfRule>
    <cfRule type="expression" dxfId="18507" priority="656">
      <formula>$F40="Para hoy"</formula>
    </cfRule>
    <cfRule type="expression" dxfId="18506" priority="657">
      <formula>$F40="En curso"</formula>
    </cfRule>
    <cfRule type="expression" dxfId="18505" priority="658">
      <formula>$F40="Completada"</formula>
    </cfRule>
    <cfRule type="expression" dxfId="18504" priority="659">
      <formula>(#REF!=0)*(#REF!&lt;&gt;"")*(LEN(#REF!)=0)*(($F40="")+($F40="En curso"))</formula>
    </cfRule>
    <cfRule type="expression" dxfId="18503" priority="660">
      <formula>(#REF!&lt;0)*(LEN(#REF!)=0)*(($F40="")+($F40="En curso"))</formula>
    </cfRule>
    <cfRule type="expression" dxfId="18502" priority="669">
      <formula>$F32="Vencida"</formula>
    </cfRule>
    <cfRule type="expression" dxfId="18501" priority="670">
      <formula>$F32="Cancelada"</formula>
    </cfRule>
    <cfRule type="expression" dxfId="18500" priority="671">
      <formula>$F32="Pausada"</formula>
    </cfRule>
    <cfRule type="expression" dxfId="18499" priority="672">
      <formula>$F32="Para hoy"</formula>
    </cfRule>
    <cfRule type="expression" dxfId="18498" priority="673">
      <formula>$F32="En curso"</formula>
    </cfRule>
    <cfRule type="expression" dxfId="18497" priority="674">
      <formula>$F32="Completada"</formula>
    </cfRule>
    <cfRule type="expression" dxfId="18496" priority="675">
      <formula>(#REF!=0)*(#REF!&lt;&gt;"")*(LEN(#REF!)=0)*(($F32="")+($F32="En curso"))</formula>
    </cfRule>
    <cfRule type="expression" dxfId="18495" priority="676">
      <formula>(#REF!&lt;0)*(LEN(#REF!)=0)*(($F32="")+($F32="En curso"))</formula>
    </cfRule>
  </conditionalFormatting>
  <conditionalFormatting sqref="E44">
    <cfRule type="expression" dxfId="18494" priority="973">
      <formula>$F44="Vencida"</formula>
    </cfRule>
    <cfRule type="expression" dxfId="18493" priority="974">
      <formula>$F44="Cancelada"</formula>
    </cfRule>
    <cfRule type="expression" dxfId="18492" priority="975">
      <formula>$F44="Pausada"</formula>
    </cfRule>
    <cfRule type="expression" dxfId="18491" priority="976">
      <formula>$F44="Para hoy"</formula>
    </cfRule>
    <cfRule type="expression" dxfId="18490" priority="977">
      <formula>$F44="En curso"</formula>
    </cfRule>
    <cfRule type="expression" dxfId="18489" priority="978">
      <formula>$F44="Completada"</formula>
    </cfRule>
    <cfRule type="expression" dxfId="18488" priority="979">
      <formula>(#REF!=0)*(#REF!&lt;&gt;"")*(LEN(#REF!)=0)*(($F44="")+($F44="En curso"))</formula>
    </cfRule>
    <cfRule type="expression" dxfId="18487" priority="980">
      <formula>(#REF!&lt;0)*(LEN(#REF!)=0)*(($F44="")+($F44="En curso"))</formula>
    </cfRule>
  </conditionalFormatting>
  <conditionalFormatting sqref="E48 E8:E9">
    <cfRule type="expression" dxfId="18486" priority="597">
      <formula>$F1="Vencida"</formula>
    </cfRule>
    <cfRule type="expression" dxfId="18485" priority="598">
      <formula>$F1="Cancelada"</formula>
    </cfRule>
    <cfRule type="expression" dxfId="18484" priority="599">
      <formula>$F1="Pausada"</formula>
    </cfRule>
    <cfRule type="expression" dxfId="18483" priority="600">
      <formula>$F1="Para hoy"</formula>
    </cfRule>
    <cfRule type="expression" dxfId="18482" priority="601">
      <formula>$F1="En curso"</formula>
    </cfRule>
    <cfRule type="expression" dxfId="18481" priority="602">
      <formula>$F1="Completada"</formula>
    </cfRule>
    <cfRule type="expression" dxfId="18480" priority="603">
      <formula>(#REF!=0)*(#REF!&lt;&gt;"")*(LEN(#REF!)=0)*(($F1="")+($F1="En curso"))</formula>
    </cfRule>
    <cfRule type="expression" dxfId="18479" priority="604">
      <formula>(#REF!&lt;0)*(LEN(#REF!)=0)*(($F1="")+($F1="En curso"))</formula>
    </cfRule>
    <cfRule type="expression" dxfId="18478" priority="605">
      <formula>$F1="Vencida"</formula>
    </cfRule>
    <cfRule type="expression" dxfId="18477" priority="606">
      <formula>$F1="Cancelada"</formula>
    </cfRule>
    <cfRule type="expression" dxfId="18476" priority="607">
      <formula>$F1="Pausada"</formula>
    </cfRule>
    <cfRule type="expression" dxfId="18475" priority="608">
      <formula>$F1="Para hoy"</formula>
    </cfRule>
    <cfRule type="expression" dxfId="18474" priority="609">
      <formula>$F1="En curso"</formula>
    </cfRule>
    <cfRule type="expression" dxfId="18473" priority="610">
      <formula>$F1="Completada"</formula>
    </cfRule>
    <cfRule type="expression" dxfId="18472" priority="611">
      <formula>(#REF!=0)*(#REF!&lt;&gt;"")*(LEN(#REF!)=0)*(($F1="")+($F1="En curso"))</formula>
    </cfRule>
    <cfRule type="expression" dxfId="18471" priority="612">
      <formula>(#REF!&lt;0)*(LEN(#REF!)=0)*(($F1="")+($F1="En curso"))</formula>
    </cfRule>
  </conditionalFormatting>
  <conditionalFormatting sqref="E49">
    <cfRule type="expression" dxfId="18470" priority="613">
      <formula>$F49="Vencida"</formula>
    </cfRule>
    <cfRule type="expression" dxfId="18469" priority="614">
      <formula>$F49="Cancelada"</formula>
    </cfRule>
    <cfRule type="expression" dxfId="18468" priority="615">
      <formula>$F49="Pausada"</formula>
    </cfRule>
    <cfRule type="expression" dxfId="18467" priority="616">
      <formula>$F49="Para hoy"</formula>
    </cfRule>
    <cfRule type="expression" dxfId="18466" priority="617">
      <formula>$F49="En curso"</formula>
    </cfRule>
    <cfRule type="expression" dxfId="18465" priority="618">
      <formula>$F49="Completada"</formula>
    </cfRule>
    <cfRule type="expression" dxfId="18464" priority="619">
      <formula>(#REF!=0)*(#REF!&lt;&gt;"")*(LEN(#REF!)=0)*(($F49="")+($F49="En curso"))</formula>
    </cfRule>
    <cfRule type="expression" dxfId="18463" priority="620">
      <formula>(#REF!&lt;0)*(LEN(#REF!)=0)*(($F49="")+($F49="En curso"))</formula>
    </cfRule>
    <cfRule type="expression" dxfId="18462" priority="629">
      <formula>$F41="Vencida"</formula>
    </cfRule>
    <cfRule type="expression" dxfId="18461" priority="630">
      <formula>$F41="Cancelada"</formula>
    </cfRule>
    <cfRule type="expression" dxfId="18460" priority="631">
      <formula>$F41="Pausada"</formula>
    </cfRule>
    <cfRule type="expression" dxfId="18459" priority="632">
      <formula>$F41="Para hoy"</formula>
    </cfRule>
    <cfRule type="expression" dxfId="18458" priority="633">
      <formula>$F41="En curso"</formula>
    </cfRule>
    <cfRule type="expression" dxfId="18457" priority="634">
      <formula>$F41="Completada"</formula>
    </cfRule>
    <cfRule type="expression" dxfId="18456" priority="635">
      <formula>(#REF!=0)*(#REF!&lt;&gt;"")*(LEN(#REF!)=0)*(($F41="")+($F41="En curso"))</formula>
    </cfRule>
    <cfRule type="expression" dxfId="18455" priority="636">
      <formula>(#REF!&lt;0)*(LEN(#REF!)=0)*(($F41="")+($F41="En curso"))</formula>
    </cfRule>
  </conditionalFormatting>
  <conditionalFormatting sqref="E51">
    <cfRule type="expression" dxfId="18454" priority="965">
      <formula>$F51="Vencida"</formula>
    </cfRule>
    <cfRule type="expression" dxfId="18453" priority="966">
      <formula>$F51="Cancelada"</formula>
    </cfRule>
    <cfRule type="expression" dxfId="18452" priority="967">
      <formula>$F51="Pausada"</formula>
    </cfRule>
    <cfRule type="expression" dxfId="18451" priority="968">
      <formula>$F51="Para hoy"</formula>
    </cfRule>
    <cfRule type="expression" dxfId="18450" priority="969">
      <formula>$F51="En curso"</formula>
    </cfRule>
    <cfRule type="expression" dxfId="18449" priority="970">
      <formula>$F51="Completada"</formula>
    </cfRule>
    <cfRule type="expression" dxfId="18448" priority="971">
      <formula>(#REF!=0)*(#REF!&lt;&gt;"")*(LEN(#REF!)=0)*(($F51="")+($F51="En curso"))</formula>
    </cfRule>
    <cfRule type="expression" dxfId="18447" priority="972">
      <formula>(#REF!&lt;0)*(LEN(#REF!)=0)*(($F51="")+($F51="En curso"))</formula>
    </cfRule>
    <cfRule type="expression" dxfId="18446" priority="1097">
      <formula>$F29="Vencida"</formula>
    </cfRule>
    <cfRule type="expression" dxfId="18445" priority="1098">
      <formula>$F29="Cancelada"</formula>
    </cfRule>
    <cfRule type="expression" dxfId="18444" priority="1099">
      <formula>$F29="Pausada"</formula>
    </cfRule>
    <cfRule type="expression" dxfId="18443" priority="1100">
      <formula>$F29="Para hoy"</formula>
    </cfRule>
    <cfRule type="expression" dxfId="18442" priority="1101">
      <formula>$F29="En curso"</formula>
    </cfRule>
    <cfRule type="expression" dxfId="18441" priority="1102">
      <formula>$F29="Completada"</formula>
    </cfRule>
    <cfRule type="expression" dxfId="18440" priority="1103">
      <formula>(#REF!=0)*(#REF!&lt;&gt;"")*(LEN(#REF!)=0)*(($F29="")+($F29="En curso"))</formula>
    </cfRule>
    <cfRule type="expression" dxfId="18439" priority="1104">
      <formula>(#REF!&lt;0)*(LEN(#REF!)=0)*(($F29="")+($F29="En curso"))</formula>
    </cfRule>
  </conditionalFormatting>
  <conditionalFormatting sqref="E52">
    <cfRule type="expression" dxfId="18438" priority="533">
      <formula>$F48="Vencida"</formula>
    </cfRule>
    <cfRule type="expression" dxfId="18437" priority="534">
      <formula>$F48="Cancelada"</formula>
    </cfRule>
    <cfRule type="expression" dxfId="18436" priority="535">
      <formula>$F48="Pausada"</formula>
    </cfRule>
    <cfRule type="expression" dxfId="18435" priority="536">
      <formula>$F48="Para hoy"</formula>
    </cfRule>
    <cfRule type="expression" dxfId="18434" priority="537">
      <formula>$F48="En curso"</formula>
    </cfRule>
    <cfRule type="expression" dxfId="18433" priority="538">
      <formula>$F48="Completada"</formula>
    </cfRule>
    <cfRule type="expression" dxfId="18432" priority="539">
      <formula>(#REF!=0)*(#REF!&lt;&gt;"")*(LEN(#REF!)=0)*(($F48="")+($F48="En curso"))</formula>
    </cfRule>
    <cfRule type="expression" dxfId="18431" priority="540">
      <formula>(#REF!&lt;0)*(LEN(#REF!)=0)*(($F48="")+($F48="En curso"))</formula>
    </cfRule>
    <cfRule type="expression" dxfId="18430" priority="541">
      <formula>$F49="Vencida"</formula>
    </cfRule>
    <cfRule type="expression" dxfId="18429" priority="542">
      <formula>$F49="Cancelada"</formula>
    </cfRule>
    <cfRule type="expression" dxfId="18428" priority="543">
      <formula>$F49="Pausada"</formula>
    </cfRule>
    <cfRule type="expression" dxfId="18427" priority="544">
      <formula>$F49="Para hoy"</formula>
    </cfRule>
    <cfRule type="expression" dxfId="18426" priority="545">
      <formula>$F49="En curso"</formula>
    </cfRule>
    <cfRule type="expression" dxfId="18425" priority="546">
      <formula>$F49="Completada"</formula>
    </cfRule>
    <cfRule type="expression" dxfId="18424" priority="547">
      <formula>(#REF!=0)*(#REF!&lt;&gt;"")*(LEN(#REF!)=0)*(($F49="")+($F49="En curso"))</formula>
    </cfRule>
    <cfRule type="expression" dxfId="18423" priority="548">
      <formula>(#REF!&lt;0)*(LEN(#REF!)=0)*(($F49="")+($F49="En curso"))</formula>
    </cfRule>
  </conditionalFormatting>
  <conditionalFormatting sqref="E53:E56">
    <cfRule type="expression" dxfId="18422" priority="1105">
      <formula>#REF!="Vencida"</formula>
    </cfRule>
    <cfRule type="expression" dxfId="18421" priority="1106">
      <formula>#REF!="Cancelada"</formula>
    </cfRule>
    <cfRule type="expression" dxfId="18420" priority="1107">
      <formula>#REF!="Pausada"</formula>
    </cfRule>
    <cfRule type="expression" dxfId="18419" priority="1108">
      <formula>#REF!="Para hoy"</formula>
    </cfRule>
    <cfRule type="expression" dxfId="18418" priority="1109">
      <formula>#REF!="En curso"</formula>
    </cfRule>
    <cfRule type="expression" dxfId="18417" priority="1110">
      <formula>#REF!="Completada"</formula>
    </cfRule>
    <cfRule type="expression" dxfId="18416" priority="1111">
      <formula>(#REF!=0)*(#REF!&lt;&gt;"")*(LEN(#REF!)=0)*((#REF!="")+(#REF!="En curso"))</formula>
    </cfRule>
    <cfRule type="expression" dxfId="18415" priority="1112">
      <formula>(#REF!&lt;0)*(LEN(#REF!)=0)*((#REF!="")+(#REF!="En curso"))</formula>
    </cfRule>
  </conditionalFormatting>
  <conditionalFormatting sqref="E61">
    <cfRule type="expression" dxfId="18414" priority="957">
      <formula>$F61="Vencida"</formula>
    </cfRule>
    <cfRule type="expression" dxfId="18413" priority="958">
      <formula>$F61="Cancelada"</formula>
    </cfRule>
    <cfRule type="expression" dxfId="18412" priority="959">
      <formula>$F61="Pausada"</formula>
    </cfRule>
    <cfRule type="expression" dxfId="18411" priority="960">
      <formula>$F61="Para hoy"</formula>
    </cfRule>
    <cfRule type="expression" dxfId="18410" priority="961">
      <formula>$F61="En curso"</formula>
    </cfRule>
    <cfRule type="expression" dxfId="18409" priority="962">
      <formula>$F61="Completada"</formula>
    </cfRule>
    <cfRule type="expression" dxfId="18408" priority="963">
      <formula>(#REF!=0)*(#REF!&lt;&gt;"")*(LEN(#REF!)=0)*(($F61="")+($F61="En curso"))</formula>
    </cfRule>
    <cfRule type="expression" dxfId="18407" priority="964">
      <formula>(#REF!&lt;0)*(LEN(#REF!)=0)*(($F61="")+($F61="En curso"))</formula>
    </cfRule>
  </conditionalFormatting>
  <conditionalFormatting sqref="F14">
    <cfRule type="expression" dxfId="18406" priority="427">
      <formula>$F14="Vencida"</formula>
    </cfRule>
    <cfRule type="expression" dxfId="18405" priority="428">
      <formula>$F14="Cancelada"</formula>
    </cfRule>
    <cfRule type="expression" dxfId="18404" priority="429">
      <formula>$F14="Pausada"</formula>
    </cfRule>
    <cfRule type="expression" dxfId="18403" priority="430">
      <formula>$F14="Para hoy"</formula>
    </cfRule>
    <cfRule type="expression" dxfId="18402" priority="431">
      <formula>$F14="En curso"</formula>
    </cfRule>
    <cfRule type="expression" dxfId="18401" priority="432">
      <formula>$F14="Completada"</formula>
    </cfRule>
    <cfRule type="expression" dxfId="18400" priority="433">
      <formula>(#REF!=0)*(#REF!&lt;&gt;"")*(LEN(#REF!)=0)*(($F14="")+($F14="En curso"))</formula>
    </cfRule>
    <cfRule type="expression" dxfId="18399" priority="434">
      <formula>(#REF!&lt;0)*(LEN(#REF!)=0)*(($F14="")+($F14="En curso"))</formula>
    </cfRule>
  </conditionalFormatting>
  <conditionalFormatting sqref="F20">
    <cfRule type="expression" dxfId="18398" priority="753">
      <formula>(#REF!=0)*(#REF!&lt;&gt;"")*(LEN(#REF!)=0)*(($F20="")+($F20="En curso"))</formula>
    </cfRule>
    <cfRule type="expression" dxfId="18397" priority="754">
      <formula>(#REF!&lt;0)*(LEN(#REF!)=0)*(($F20="")+($F20="En curso"))</formula>
    </cfRule>
  </conditionalFormatting>
  <conditionalFormatting sqref="F21:F22">
    <cfRule type="expression" dxfId="18396" priority="727">
      <formula>(#REF!=0)*(#REF!&lt;&gt;"")*(LEN(#REF!)=0)*(($F21="")+($F21="En curso"))</formula>
    </cfRule>
    <cfRule type="expression" dxfId="18395" priority="728">
      <formula>(#REF!&lt;0)*(LEN(#REF!)=0)*(($F21="")+($F21="En curso"))</formula>
    </cfRule>
  </conditionalFormatting>
  <conditionalFormatting sqref="F30">
    <cfRule type="expression" dxfId="18394" priority="843">
      <formula>$F30="Vencida"</formula>
    </cfRule>
    <cfRule type="expression" dxfId="18393" priority="844">
      <formula>$F30="Cancelada"</formula>
    </cfRule>
    <cfRule type="expression" dxfId="18392" priority="845">
      <formula>$F30="Pausada"</formula>
    </cfRule>
    <cfRule type="expression" dxfId="18391" priority="846">
      <formula>$F30="Para hoy"</formula>
    </cfRule>
    <cfRule type="expression" dxfId="18390" priority="847">
      <formula>$F30="En curso"</formula>
    </cfRule>
    <cfRule type="expression" dxfId="18389" priority="848">
      <formula>$F30="Completada"</formula>
    </cfRule>
    <cfRule type="expression" dxfId="18388" priority="849">
      <formula>(#REF!=0)*(#REF!&lt;&gt;"")*(LEN(#REF!)=0)*(($F30="")+($F30="En curso"))</formula>
    </cfRule>
    <cfRule type="expression" dxfId="18387" priority="850">
      <formula>(#REF!&lt;0)*(LEN(#REF!)=0)*(($F30="")+($F30="En curso"))</formula>
    </cfRule>
  </conditionalFormatting>
  <conditionalFormatting sqref="F32">
    <cfRule type="expression" dxfId="18386" priority="893">
      <formula>$F32="Vencida"</formula>
    </cfRule>
    <cfRule type="expression" dxfId="18385" priority="894">
      <formula>$F32="Cancelada"</formula>
    </cfRule>
    <cfRule type="expression" dxfId="18384" priority="895">
      <formula>$F32="Pausada"</formula>
    </cfRule>
    <cfRule type="expression" dxfId="18383" priority="896">
      <formula>$F32="Para hoy"</formula>
    </cfRule>
    <cfRule type="expression" dxfId="18382" priority="897">
      <formula>$F32="En curso"</formula>
    </cfRule>
    <cfRule type="expression" dxfId="18381" priority="898">
      <formula>$F32="Completada"</formula>
    </cfRule>
    <cfRule type="expression" dxfId="18380" priority="899">
      <formula>(#REF!=0)*(#REF!&lt;&gt;"")*(LEN(#REF!)=0)*(($F32="")+($F32="En curso"))</formula>
    </cfRule>
    <cfRule type="expression" dxfId="18379" priority="900">
      <formula>(#REF!&lt;0)*(LEN(#REF!)=0)*(($F32="")+($F32="En curso"))</formula>
    </cfRule>
  </conditionalFormatting>
  <conditionalFormatting sqref="F34:F35">
    <cfRule type="expression" dxfId="18378" priority="531">
      <formula>(#REF!=0)*(#REF!&lt;&gt;"")*(LEN(#REF!)=0)*(($F34="")+($F34="En curso"))</formula>
    </cfRule>
    <cfRule type="expression" dxfId="18377" priority="532">
      <formula>(#REF!&lt;0)*(LEN(#REF!)=0)*(($F34="")+($F34="En curso"))</formula>
    </cfRule>
  </conditionalFormatting>
  <conditionalFormatting sqref="F34:F41">
    <cfRule type="expression" dxfId="18376" priority="523">
      <formula>$F34="Vencida"</formula>
    </cfRule>
    <cfRule type="expression" dxfId="18375" priority="524">
      <formula>$F34="Cancelada"</formula>
    </cfRule>
    <cfRule type="expression" dxfId="18374" priority="525">
      <formula>$F34="Pausada"</formula>
    </cfRule>
    <cfRule type="expression" dxfId="18373" priority="526">
      <formula>$F34="Para hoy"</formula>
    </cfRule>
    <cfRule type="expression" dxfId="18372" priority="527">
      <formula>$F34="En curso"</formula>
    </cfRule>
    <cfRule type="expression" dxfId="18371" priority="528">
      <formula>$F34="Completada"</formula>
    </cfRule>
  </conditionalFormatting>
  <conditionalFormatting sqref="F36:F41">
    <cfRule type="expression" dxfId="18370" priority="529">
      <formula>(#REF!=0)*(#REF!&lt;&gt;"")*(LEN(#REF!)=0)*(($F36="")+($F36="En curso"))</formula>
    </cfRule>
    <cfRule type="expression" dxfId="18369" priority="530">
      <formula>(#REF!&lt;0)*(LEN(#REF!)=0)*(($F36="")+($F36="En curso"))</formula>
    </cfRule>
  </conditionalFormatting>
  <conditionalFormatting sqref="F52">
    <cfRule type="expression" dxfId="18368" priority="549">
      <formula>$F52="Vencida"</formula>
    </cfRule>
    <cfRule type="expression" dxfId="18367" priority="550">
      <formula>$F52="Cancelada"</formula>
    </cfRule>
    <cfRule type="expression" dxfId="18366" priority="551">
      <formula>$F52="Pausada"</formula>
    </cfRule>
    <cfRule type="expression" dxfId="18365" priority="552">
      <formula>$F52="Para hoy"</formula>
    </cfRule>
    <cfRule type="expression" dxfId="18364" priority="553">
      <formula>$F52="En curso"</formula>
    </cfRule>
    <cfRule type="expression" dxfId="18363" priority="554">
      <formula>$F52="Completada"</formula>
    </cfRule>
    <cfRule type="expression" dxfId="18362" priority="555">
      <formula>(#REF!=0)*(#REF!&lt;&gt;"")*(LEN(#REF!)=0)*(($F52="")+($F52="En curso"))</formula>
    </cfRule>
    <cfRule type="expression" dxfId="18361" priority="556">
      <formula>(#REF!&lt;0)*(LEN(#REF!)=0)*(($F52="")+($F52="En curso"))</formula>
    </cfRule>
  </conditionalFormatting>
  <conditionalFormatting sqref="G19 G4:G6">
    <cfRule type="expression" dxfId="18360" priority="1001">
      <formula>#REF!="Vencida"</formula>
    </cfRule>
    <cfRule type="expression" dxfId="18359" priority="1002">
      <formula>#REF!="Cancelada"</formula>
    </cfRule>
    <cfRule type="expression" dxfId="18358" priority="1003">
      <formula>#REF!="Pausada"</formula>
    </cfRule>
    <cfRule type="expression" dxfId="18357" priority="1004">
      <formula>#REF!="Para hoy"</formula>
    </cfRule>
    <cfRule type="expression" dxfId="18356" priority="1005">
      <formula>#REF!="En curso"</formula>
    </cfRule>
    <cfRule type="expression" dxfId="18355" priority="1006">
      <formula>#REF!="Completada"</formula>
    </cfRule>
    <cfRule type="expression" dxfId="18354" priority="1007">
      <formula>(#REF!=0)*(#REF!&lt;&gt;"")*(LEN(#REF!)=0)*((#REF!="")+(#REF!="En curso"))</formula>
    </cfRule>
    <cfRule type="expression" dxfId="18353" priority="1008">
      <formula>(#REF!&lt;0)*(LEN(#REF!)=0)*((#REF!="")+(#REF!="En curso"))</formula>
    </cfRule>
  </conditionalFormatting>
  <conditionalFormatting sqref="G20:G23">
    <cfRule type="expression" dxfId="18352" priority="1017">
      <formula>#REF!="Vencida"</formula>
    </cfRule>
    <cfRule type="expression" dxfId="18351" priority="1018">
      <formula>#REF!="Cancelada"</formula>
    </cfRule>
    <cfRule type="expression" dxfId="18350" priority="1019">
      <formula>#REF!="Pausada"</formula>
    </cfRule>
    <cfRule type="expression" dxfId="18349" priority="1020">
      <formula>#REF!="Para hoy"</formula>
    </cfRule>
    <cfRule type="expression" dxfId="18348" priority="1021">
      <formula>#REF!="En curso"</formula>
    </cfRule>
    <cfRule type="expression" dxfId="18347" priority="1022">
      <formula>#REF!="Completada"</formula>
    </cfRule>
    <cfRule type="expression" dxfId="18346" priority="1023">
      <formula>(#REF!=0)*(#REF!&lt;&gt;"")*(LEN(#REF!)=0)*((#REF!="")+(#REF!="En curso"))</formula>
    </cfRule>
    <cfRule type="expression" dxfId="18345" priority="1024">
      <formula>(#REF!&lt;0)*(LEN(#REF!)=0)*((#REF!="")+(#REF!="En curso"))</formula>
    </cfRule>
  </conditionalFormatting>
  <conditionalFormatting sqref="G19">
    <cfRule type="expression" dxfId="18344" priority="467">
      <formula>#REF!="Vencida"</formula>
    </cfRule>
    <cfRule type="expression" dxfId="18343" priority="468">
      <formula>#REF!="Cancelada"</formula>
    </cfRule>
    <cfRule type="expression" dxfId="18342" priority="469">
      <formula>#REF!="Pausada"</formula>
    </cfRule>
    <cfRule type="expression" dxfId="18341" priority="470">
      <formula>#REF!="Para hoy"</formula>
    </cfRule>
    <cfRule type="expression" dxfId="18340" priority="471">
      <formula>#REF!="En curso"</formula>
    </cfRule>
    <cfRule type="expression" dxfId="18339" priority="472">
      <formula>#REF!="Completada"</formula>
    </cfRule>
  </conditionalFormatting>
  <conditionalFormatting sqref="G19">
    <cfRule type="expression" dxfId="18338" priority="475">
      <formula>#REF!="Vencida"</formula>
    </cfRule>
    <cfRule type="expression" dxfId="18337" priority="476">
      <formula>#REF!="Cancelada"</formula>
    </cfRule>
    <cfRule type="expression" dxfId="18336" priority="477">
      <formula>#REF!="Pausada"</formula>
    </cfRule>
    <cfRule type="expression" dxfId="18335" priority="478">
      <formula>#REF!="Para hoy"</formula>
    </cfRule>
    <cfRule type="expression" dxfId="18334" priority="479">
      <formula>#REF!="En curso"</formula>
    </cfRule>
    <cfRule type="expression" dxfId="18333" priority="480">
      <formula>#REF!="Completada"</formula>
    </cfRule>
    <cfRule type="expression" dxfId="18332" priority="481">
      <formula>(#REF!=0)*(#REF!&lt;&gt;"")*(LEN(#REF!)=0)*((#REF!="")+(#REF!="En curso"))</formula>
    </cfRule>
    <cfRule type="expression" dxfId="18331" priority="482">
      <formula>(#REF!&lt;0)*(LEN(#REF!)=0)*((#REF!="")+(#REF!="En curso"))</formula>
    </cfRule>
  </conditionalFormatting>
  <conditionalFormatting sqref="G19">
    <cfRule type="expression" dxfId="18330" priority="473">
      <formula>(#REF!=0)*(#REF!&lt;&gt;"")*(LEN(#REF!)=0)*((#REF!="")+(#REF!="En curso"))</formula>
    </cfRule>
    <cfRule type="expression" dxfId="18329" priority="474">
      <formula>(#REF!&lt;0)*(LEN(#REF!)=0)*((#REF!="")+(#REF!="En curso"))</formula>
    </cfRule>
  </conditionalFormatting>
  <conditionalFormatting sqref="G29">
    <cfRule type="expression" dxfId="18328" priority="515">
      <formula>#REF!="Vencida"</formula>
    </cfRule>
    <cfRule type="expression" dxfId="18327" priority="516">
      <formula>#REF!="Cancelada"</formula>
    </cfRule>
    <cfRule type="expression" dxfId="18326" priority="517">
      <formula>#REF!="Pausada"</formula>
    </cfRule>
    <cfRule type="expression" dxfId="18325" priority="518">
      <formula>#REF!="Para hoy"</formula>
    </cfRule>
    <cfRule type="expression" dxfId="18324" priority="519">
      <formula>#REF!="En curso"</formula>
    </cfRule>
    <cfRule type="expression" dxfId="18323" priority="520">
      <formula>#REF!="Completada"</formula>
    </cfRule>
  </conditionalFormatting>
  <conditionalFormatting sqref="G29">
    <cfRule type="expression" dxfId="18322" priority="507">
      <formula>#REF!="Vencida"</formula>
    </cfRule>
    <cfRule type="expression" dxfId="18321" priority="508">
      <formula>#REF!="Cancelada"</formula>
    </cfRule>
    <cfRule type="expression" dxfId="18320" priority="509">
      <formula>#REF!="Pausada"</formula>
    </cfRule>
    <cfRule type="expression" dxfId="18319" priority="510">
      <formula>#REF!="Para hoy"</formula>
    </cfRule>
    <cfRule type="expression" dxfId="18318" priority="511">
      <formula>#REF!="En curso"</formula>
    </cfRule>
    <cfRule type="expression" dxfId="18317" priority="512">
      <formula>#REF!="Completada"</formula>
    </cfRule>
    <cfRule type="expression" dxfId="18316" priority="513">
      <formula>(#REF!=0)*(#REF!&lt;&gt;"")*(LEN(#REF!)=0)*((#REF!="")+(#REF!="En curso"))</formula>
    </cfRule>
    <cfRule type="expression" dxfId="18315" priority="514">
      <formula>(#REF!&lt;0)*(LEN(#REF!)=0)*((#REF!="")+(#REF!="En curso"))</formula>
    </cfRule>
    <cfRule type="expression" dxfId="18314" priority="521">
      <formula>(#REF!=0)*(#REF!&lt;&gt;"")*(LEN(#REF!)=0)*((#REF!="")+(#REF!="En curso"))</formula>
    </cfRule>
    <cfRule type="expression" dxfId="18313" priority="522">
      <formula>(#REF!&lt;0)*(LEN(#REF!)=0)*((#REF!="")+(#REF!="En curso"))</formula>
    </cfRule>
  </conditionalFormatting>
  <conditionalFormatting sqref="G30">
    <cfRule type="expression" dxfId="18312" priority="851">
      <formula>#REF!="Vencida"</formula>
    </cfRule>
    <cfRule type="expression" dxfId="18311" priority="852">
      <formula>#REF!="Cancelada"</formula>
    </cfRule>
    <cfRule type="expression" dxfId="18310" priority="853">
      <formula>#REF!="Pausada"</formula>
    </cfRule>
    <cfRule type="expression" dxfId="18309" priority="854">
      <formula>#REF!="Para hoy"</formula>
    </cfRule>
    <cfRule type="expression" dxfId="18308" priority="855">
      <formula>#REF!="En curso"</formula>
    </cfRule>
    <cfRule type="expression" dxfId="18307" priority="856">
      <formula>#REF!="Completada"</formula>
    </cfRule>
    <cfRule type="expression" dxfId="18306" priority="857">
      <formula>(#REF!=0)*(#REF!&lt;&gt;"")*(LEN(#REF!)=0)*((#REF!="")+(#REF!="En curso"))</formula>
    </cfRule>
    <cfRule type="expression" dxfId="18305" priority="858">
      <formula>(#REF!&lt;0)*(LEN(#REF!)=0)*((#REF!="")+(#REF!="En curso"))</formula>
    </cfRule>
    <cfRule type="expression" dxfId="18304" priority="859">
      <formula>#REF!="Vencida"</formula>
    </cfRule>
    <cfRule type="expression" dxfId="18303" priority="860">
      <formula>#REF!="Cancelada"</formula>
    </cfRule>
    <cfRule type="expression" dxfId="18302" priority="861">
      <formula>#REF!="Pausada"</formula>
    </cfRule>
    <cfRule type="expression" dxfId="18301" priority="862">
      <formula>#REF!="Para hoy"</formula>
    </cfRule>
    <cfRule type="expression" dxfId="18300" priority="863">
      <formula>#REF!="En curso"</formula>
    </cfRule>
    <cfRule type="expression" dxfId="18299" priority="864">
      <formula>#REF!="Completada"</formula>
    </cfRule>
    <cfRule type="expression" dxfId="18298" priority="865">
      <formula>(#REF!=0)*(#REF!&lt;&gt;"")*(LEN(#REF!)=0)*((#REF!="")+(#REF!="En curso"))</formula>
    </cfRule>
    <cfRule type="expression" dxfId="18297" priority="866">
      <formula>(#REF!&lt;0)*(LEN(#REF!)=0)*((#REF!="")+(#REF!="En curso"))</formula>
    </cfRule>
  </conditionalFormatting>
  <conditionalFormatting sqref="G31:G40">
    <cfRule type="expression" dxfId="18296" priority="1033">
      <formula>#REF!="Vencida"</formula>
    </cfRule>
    <cfRule type="expression" dxfId="18295" priority="1034">
      <formula>#REF!="Cancelada"</formula>
    </cfRule>
    <cfRule type="expression" dxfId="18294" priority="1035">
      <formula>#REF!="Pausada"</formula>
    </cfRule>
    <cfRule type="expression" dxfId="18293" priority="1036">
      <formula>#REF!="Para hoy"</formula>
    </cfRule>
    <cfRule type="expression" dxfId="18292" priority="1037">
      <formula>#REF!="En curso"</formula>
    </cfRule>
    <cfRule type="expression" dxfId="18291" priority="1038">
      <formula>#REF!="Completada"</formula>
    </cfRule>
    <cfRule type="expression" dxfId="18290" priority="1039">
      <formula>(#REF!=0)*(#REF!&lt;&gt;"")*(LEN(#REF!)=0)*((#REF!="")+(#REF!="En curso"))</formula>
    </cfRule>
    <cfRule type="expression" dxfId="18289" priority="1040">
      <formula>(#REF!&lt;0)*(LEN(#REF!)=0)*((#REF!="")+(#REF!="En curso"))</formula>
    </cfRule>
  </conditionalFormatting>
  <conditionalFormatting sqref="G48:G51 G53:G55">
    <cfRule type="expression" dxfId="18288" priority="983">
      <formula>#REF!="Vencida"</formula>
    </cfRule>
    <cfRule type="expression" dxfId="18287" priority="984">
      <formula>#REF!="Cancelada"</formula>
    </cfRule>
    <cfRule type="expression" dxfId="18286" priority="985">
      <formula>#REF!="Pausada"</formula>
    </cfRule>
    <cfRule type="expression" dxfId="18285" priority="986">
      <formula>#REF!="Para hoy"</formula>
    </cfRule>
    <cfRule type="expression" dxfId="18284" priority="987">
      <formula>#REF!="En curso"</formula>
    </cfRule>
    <cfRule type="expression" dxfId="18283" priority="988">
      <formula>#REF!="Completada"</formula>
    </cfRule>
    <cfRule type="expression" dxfId="18282" priority="989">
      <formula>(#REF!=0)*(#REF!&lt;&gt;"")*(LEN(#REF!)=0)*((#REF!="")+(#REF!="En curso"))</formula>
    </cfRule>
    <cfRule type="expression" dxfId="18281" priority="990">
      <formula>(#REF!&lt;0)*(LEN(#REF!)=0)*((#REF!="")+(#REF!="En curso"))</formula>
    </cfRule>
  </conditionalFormatting>
  <conditionalFormatting sqref="G52">
    <cfRule type="expression" dxfId="18280" priority="557">
      <formula>#REF!="Vencida"</formula>
    </cfRule>
    <cfRule type="expression" dxfId="18279" priority="558">
      <formula>#REF!="Cancelada"</formula>
    </cfRule>
    <cfRule type="expression" dxfId="18278" priority="559">
      <formula>#REF!="Pausada"</formula>
    </cfRule>
    <cfRule type="expression" dxfId="18277" priority="560">
      <formula>#REF!="Para hoy"</formula>
    </cfRule>
    <cfRule type="expression" dxfId="18276" priority="561">
      <formula>#REF!="En curso"</formula>
    </cfRule>
    <cfRule type="expression" dxfId="18275" priority="562">
      <formula>#REF!="Completada"</formula>
    </cfRule>
    <cfRule type="expression" dxfId="18274" priority="563">
      <formula>(#REF!=0)*(#REF!&lt;&gt;"")*(LEN(#REF!)=0)*((#REF!="")+(#REF!="En curso"))</formula>
    </cfRule>
    <cfRule type="expression" dxfId="18273" priority="564">
      <formula>(#REF!&lt;0)*(LEN(#REF!)=0)*((#REF!="")+(#REF!="En curso"))</formula>
    </cfRule>
    <cfRule type="expression" dxfId="18272" priority="565">
      <formula>#REF!="Vencida"</formula>
    </cfRule>
    <cfRule type="expression" dxfId="18271" priority="566">
      <formula>#REF!="Cancelada"</formula>
    </cfRule>
    <cfRule type="expression" dxfId="18270" priority="567">
      <formula>#REF!="Pausada"</formula>
    </cfRule>
    <cfRule type="expression" dxfId="18269" priority="568">
      <formula>#REF!="Para hoy"</formula>
    </cfRule>
    <cfRule type="expression" dxfId="18268" priority="569">
      <formula>#REF!="En curso"</formula>
    </cfRule>
    <cfRule type="expression" dxfId="18267" priority="570">
      <formula>#REF!="Completada"</formula>
    </cfRule>
    <cfRule type="expression" dxfId="18266" priority="571">
      <formula>(#REF!=0)*(#REF!&lt;&gt;"")*(LEN(#REF!)=0)*((#REF!="")+(#REF!="En curso"))</formula>
    </cfRule>
    <cfRule type="expression" dxfId="18265" priority="572">
      <formula>(#REF!&lt;0)*(LEN(#REF!)=0)*((#REF!="")+(#REF!="En curso"))</formula>
    </cfRule>
  </conditionalFormatting>
  <conditionalFormatting sqref="C14">
    <cfRule type="expression" dxfId="18264" priority="425">
      <formula>(#REF!=0)*(#REF!&lt;&gt;"")*(LEN(#REF!)=0)*(($F14="")+($F14="En curso"))</formula>
    </cfRule>
    <cfRule type="expression" dxfId="18263" priority="426">
      <formula>(#REF!&lt;0)*(LEN(#REF!)=0)*(($F14="")+($F14="En curso"))</formula>
    </cfRule>
  </conditionalFormatting>
  <conditionalFormatting sqref="C14">
    <cfRule type="expression" dxfId="18262" priority="419">
      <formula>$F14="Vencida"</formula>
    </cfRule>
    <cfRule type="expression" dxfId="18261" priority="420">
      <formula>$F14="Cancelada"</formula>
    </cfRule>
    <cfRule type="expression" dxfId="18260" priority="421">
      <formula>$F14="Pausada"</formula>
    </cfRule>
    <cfRule type="expression" dxfId="18259" priority="422">
      <formula>$F14="Para hoy"</formula>
    </cfRule>
    <cfRule type="expression" dxfId="18258" priority="423">
      <formula>$F14="En curso"</formula>
    </cfRule>
    <cfRule type="expression" dxfId="18257" priority="424">
      <formula>$F14="Completada"</formula>
    </cfRule>
  </conditionalFormatting>
  <conditionalFormatting sqref="C14">
    <cfRule type="expression" dxfId="18256" priority="403">
      <formula>$F14="Vencida"</formula>
    </cfRule>
    <cfRule type="expression" dxfId="18255" priority="404">
      <formula>$F14="Cancelada"</formula>
    </cfRule>
    <cfRule type="expression" dxfId="18254" priority="405">
      <formula>$F14="Pausada"</formula>
    </cfRule>
    <cfRule type="expression" dxfId="18253" priority="406">
      <formula>$F14="Para hoy"</formula>
    </cfRule>
    <cfRule type="expression" dxfId="18252" priority="407">
      <formula>$F14="En curso"</formula>
    </cfRule>
    <cfRule type="expression" dxfId="18251" priority="408">
      <formula>$F14="Completada"</formula>
    </cfRule>
    <cfRule type="expression" dxfId="18250" priority="409">
      <formula>(#REF!=0)*(#REF!&lt;&gt;"")*(LEN(#REF!)=0)*(($F14="")+($F14="En curso"))</formula>
    </cfRule>
    <cfRule type="expression" dxfId="18249" priority="410">
      <formula>(#REF!&lt;0)*(LEN(#REF!)=0)*(($F14="")+($F14="En curso"))</formula>
    </cfRule>
  </conditionalFormatting>
  <conditionalFormatting sqref="D14">
    <cfRule type="expression" dxfId="18248" priority="395">
      <formula>#REF!="Vencida"</formula>
    </cfRule>
    <cfRule type="expression" dxfId="18247" priority="396">
      <formula>#REF!="Cancelada"</formula>
    </cfRule>
    <cfRule type="expression" dxfId="18246" priority="397">
      <formula>#REF!="Pausada"</formula>
    </cfRule>
    <cfRule type="expression" dxfId="18245" priority="398">
      <formula>#REF!="Para hoy"</formula>
    </cfRule>
    <cfRule type="expression" dxfId="18244" priority="399">
      <formula>#REF!="En curso"</formula>
    </cfRule>
    <cfRule type="expression" dxfId="18243" priority="400">
      <formula>#REF!="Completada"</formula>
    </cfRule>
    <cfRule type="expression" dxfId="18242" priority="401">
      <formula>(#REF!=0)*(#REF!&lt;&gt;"")*(LEN(#REF!)=0)*((#REF!="")+(#REF!="En curso"))</formula>
    </cfRule>
    <cfRule type="expression" dxfId="18241" priority="402">
      <formula>(#REF!&lt;0)*(LEN(#REF!)=0)*((#REF!="")+(#REF!="En curso"))</formula>
    </cfRule>
    <cfRule type="expression" dxfId="18240" priority="411">
      <formula>$F35="Vencida"</formula>
    </cfRule>
    <cfRule type="expression" dxfId="18239" priority="412">
      <formula>$F35="Cancelada"</formula>
    </cfRule>
    <cfRule type="expression" dxfId="18238" priority="413">
      <formula>$F35="Pausada"</formula>
    </cfRule>
    <cfRule type="expression" dxfId="18237" priority="414">
      <formula>$F35="Para hoy"</formula>
    </cfRule>
    <cfRule type="expression" dxfId="18236" priority="415">
      <formula>$F35="En curso"</formula>
    </cfRule>
    <cfRule type="expression" dxfId="18235" priority="416">
      <formula>$F35="Completada"</formula>
    </cfRule>
    <cfRule type="expression" dxfId="18234" priority="417">
      <formula>(#REF!=0)*(#REF!&lt;&gt;"")*(LEN(#REF!)=0)*(($F35="")+($F35="En curso"))</formula>
    </cfRule>
    <cfRule type="expression" dxfId="18233" priority="418">
      <formula>(#REF!&lt;0)*(LEN(#REF!)=0)*(($F35="")+($F35="En curso"))</formula>
    </cfRule>
  </conditionalFormatting>
  <conditionalFormatting sqref="E20">
    <cfRule type="expression" dxfId="18232" priority="1209">
      <formula>#REF!="Vencida"</formula>
    </cfRule>
    <cfRule type="expression" dxfId="18231" priority="1210">
      <formula>#REF!="Cancelada"</formula>
    </cfRule>
    <cfRule type="expression" dxfId="18230" priority="1211">
      <formula>#REF!="Pausada"</formula>
    </cfRule>
    <cfRule type="expression" dxfId="18229" priority="1212">
      <formula>#REF!="Para hoy"</formula>
    </cfRule>
    <cfRule type="expression" dxfId="18228" priority="1213">
      <formula>#REF!="En curso"</formula>
    </cfRule>
    <cfRule type="expression" dxfId="18227" priority="1214">
      <formula>#REF!="Completada"</formula>
    </cfRule>
    <cfRule type="expression" dxfId="18226" priority="1215">
      <formula>(#REF!=0)*(#REF!&lt;&gt;"")*(LEN(#REF!)=0)*((#REF!="")+(#REF!="En curso"))</formula>
    </cfRule>
    <cfRule type="expression" dxfId="18225" priority="1216">
      <formula>(#REF!&lt;0)*(LEN(#REF!)=0)*((#REF!="")+(#REF!="En curso"))</formula>
    </cfRule>
  </conditionalFormatting>
  <conditionalFormatting sqref="C19">
    <cfRule type="expression" dxfId="18224" priority="1217">
      <formula>$F16="Vencida"</formula>
    </cfRule>
    <cfRule type="expression" dxfId="18223" priority="1218">
      <formula>$F16="Cancelada"</formula>
    </cfRule>
    <cfRule type="expression" dxfId="18222" priority="1219">
      <formula>$F16="Pausada"</formula>
    </cfRule>
    <cfRule type="expression" dxfId="18221" priority="1220">
      <formula>$F16="Para hoy"</formula>
    </cfRule>
    <cfRule type="expression" dxfId="18220" priority="1221">
      <formula>$F16="En curso"</formula>
    </cfRule>
    <cfRule type="expression" dxfId="18219" priority="1222">
      <formula>$F16="Completada"</formula>
    </cfRule>
    <cfRule type="expression" dxfId="18218" priority="1223">
      <formula>(#REF!=0)*(#REF!&lt;&gt;"")*(LEN(#REF!)=0)*(($F16="")+($F16="En curso"))</formula>
    </cfRule>
    <cfRule type="expression" dxfId="18217" priority="1224">
      <formula>(#REF!&lt;0)*(LEN(#REF!)=0)*(($F16="")+($F16="En curso"))</formula>
    </cfRule>
    <cfRule type="expression" dxfId="18216" priority="1225">
      <formula>$F19="Vencida"</formula>
    </cfRule>
    <cfRule type="expression" dxfId="18215" priority="1226">
      <formula>$F19="Cancelada"</formula>
    </cfRule>
    <cfRule type="expression" dxfId="18214" priority="1227">
      <formula>$F19="Pausada"</formula>
    </cfRule>
    <cfRule type="expression" dxfId="18213" priority="1228">
      <formula>$F19="Para hoy"</formula>
    </cfRule>
    <cfRule type="expression" dxfId="18212" priority="1229">
      <formula>$F19="En curso"</formula>
    </cfRule>
    <cfRule type="expression" dxfId="18211" priority="1230">
      <formula>$F19="Completada"</formula>
    </cfRule>
    <cfRule type="expression" dxfId="18210" priority="1231">
      <formula>(#REF!=0)*(#REF!&lt;&gt;"")*(LEN(#REF!)=0)*(($F19="")+($F19="En curso"))</formula>
    </cfRule>
    <cfRule type="expression" dxfId="18209" priority="1232">
      <formula>(#REF!&lt;0)*(LEN(#REF!)=0)*(($F19="")+($F19="En curso"))</formula>
    </cfRule>
  </conditionalFormatting>
  <conditionalFormatting sqref="E21">
    <cfRule type="expression" dxfId="18208" priority="1233">
      <formula>$F20="Vencida"</formula>
    </cfRule>
    <cfRule type="expression" dxfId="18207" priority="1234">
      <formula>$F20="Cancelada"</formula>
    </cfRule>
    <cfRule type="expression" dxfId="18206" priority="1235">
      <formula>$F20="Pausada"</formula>
    </cfRule>
    <cfRule type="expression" dxfId="18205" priority="1236">
      <formula>$F20="Para hoy"</formula>
    </cfRule>
    <cfRule type="expression" dxfId="18204" priority="1237">
      <formula>$F20="En curso"</formula>
    </cfRule>
    <cfRule type="expression" dxfId="18203" priority="1238">
      <formula>$F20="Completada"</formula>
    </cfRule>
  </conditionalFormatting>
  <conditionalFormatting sqref="C28">
    <cfRule type="expression" dxfId="18202" priority="371">
      <formula>$F21="Vencida"</formula>
    </cfRule>
    <cfRule type="expression" dxfId="18201" priority="372">
      <formula>$F21="Cancelada"</formula>
    </cfRule>
    <cfRule type="expression" dxfId="18200" priority="373">
      <formula>$F21="Pausada"</formula>
    </cfRule>
    <cfRule type="expression" dxfId="18199" priority="374">
      <formula>$F21="Para hoy"</formula>
    </cfRule>
    <cfRule type="expression" dxfId="18198" priority="375">
      <formula>$F21="En curso"</formula>
    </cfRule>
    <cfRule type="expression" dxfId="18197" priority="376">
      <formula>$F21="Completada"</formula>
    </cfRule>
    <cfRule type="expression" dxfId="18196" priority="377">
      <formula>(#REF!=0)*(#REF!&lt;&gt;"")*(LEN(#REF!)=0)*(($F21="")+($F21="En curso"))</formula>
    </cfRule>
    <cfRule type="expression" dxfId="18195" priority="378">
      <formula>(#REF!&lt;0)*(LEN(#REF!)=0)*(($F21="")+($F21="En curso"))</formula>
    </cfRule>
  </conditionalFormatting>
  <conditionalFormatting sqref="D28">
    <cfRule type="expression" dxfId="18194" priority="347">
      <formula>$F54="Vencida"</formula>
    </cfRule>
    <cfRule type="expression" dxfId="18193" priority="348">
      <formula>$F54="Cancelada"</formula>
    </cfRule>
    <cfRule type="expression" dxfId="18192" priority="349">
      <formula>$F54="Pausada"</formula>
    </cfRule>
    <cfRule type="expression" dxfId="18191" priority="350">
      <formula>$F54="Para hoy"</formula>
    </cfRule>
    <cfRule type="expression" dxfId="18190" priority="351">
      <formula>$F54="En curso"</formula>
    </cfRule>
    <cfRule type="expression" dxfId="18189" priority="352">
      <formula>$F54="Completada"</formula>
    </cfRule>
  </conditionalFormatting>
  <conditionalFormatting sqref="D28">
    <cfRule type="expression" dxfId="18188" priority="353">
      <formula>(#REF!=0)*(#REF!&lt;&gt;"")*(LEN(#REF!)=0)*(($F54="")+($F54="En curso"))</formula>
    </cfRule>
    <cfRule type="expression" dxfId="18187" priority="354">
      <formula>(#REF!&lt;0)*(LEN(#REF!)=0)*(($F54="")+($F54="En curso"))</formula>
    </cfRule>
    <cfRule type="expression" dxfId="18186" priority="363">
      <formula>$F50="Vencida"</formula>
    </cfRule>
    <cfRule type="expression" dxfId="18185" priority="364">
      <formula>$F50="Cancelada"</formula>
    </cfRule>
    <cfRule type="expression" dxfId="18184" priority="365">
      <formula>$F50="Pausada"</formula>
    </cfRule>
    <cfRule type="expression" dxfId="18183" priority="366">
      <formula>$F50="Para hoy"</formula>
    </cfRule>
    <cfRule type="expression" dxfId="18182" priority="367">
      <formula>$F50="En curso"</formula>
    </cfRule>
    <cfRule type="expression" dxfId="18181" priority="368">
      <formula>$F50="Completada"</formula>
    </cfRule>
    <cfRule type="expression" dxfId="18180" priority="369">
      <formula>(#REF!=0)*(#REF!&lt;&gt;"")*(LEN(#REF!)=0)*(($F50="")+($F50="En curso"))</formula>
    </cfRule>
    <cfRule type="expression" dxfId="18179" priority="370">
      <formula>(#REF!&lt;0)*(LEN(#REF!)=0)*(($F50="")+($F50="En curso"))</formula>
    </cfRule>
  </conditionalFormatting>
  <conditionalFormatting sqref="E28">
    <cfRule type="expression" dxfId="18178" priority="379">
      <formula>$F21="Vencida"</formula>
    </cfRule>
    <cfRule type="expression" dxfId="18177" priority="380">
      <formula>$F21="Cancelada"</formula>
    </cfRule>
    <cfRule type="expression" dxfId="18176" priority="381">
      <formula>$F21="Pausada"</formula>
    </cfRule>
    <cfRule type="expression" dxfId="18175" priority="382">
      <formula>$F21="Para hoy"</formula>
    </cfRule>
    <cfRule type="expression" dxfId="18174" priority="383">
      <formula>$F21="En curso"</formula>
    </cfRule>
    <cfRule type="expression" dxfId="18173" priority="384">
      <formula>$F21="Completada"</formula>
    </cfRule>
    <cfRule type="expression" dxfId="18172" priority="385">
      <formula>(#REF!=0)*(#REF!&lt;&gt;"")*(LEN(#REF!)=0)*(($F21="")+($F21="En curso"))</formula>
    </cfRule>
    <cfRule type="expression" dxfId="18171" priority="386">
      <formula>(#REF!&lt;0)*(LEN(#REF!)=0)*(($F21="")+($F21="En curso"))</formula>
    </cfRule>
    <cfRule type="expression" dxfId="18170" priority="387">
      <formula>$F21="Vencida"</formula>
    </cfRule>
    <cfRule type="expression" dxfId="18169" priority="388">
      <formula>$F21="Cancelada"</formula>
    </cfRule>
    <cfRule type="expression" dxfId="18168" priority="389">
      <formula>$F21="Pausada"</formula>
    </cfRule>
    <cfRule type="expression" dxfId="18167" priority="390">
      <formula>$F21="Para hoy"</formula>
    </cfRule>
    <cfRule type="expression" dxfId="18166" priority="391">
      <formula>$F21="En curso"</formula>
    </cfRule>
    <cfRule type="expression" dxfId="18165" priority="392">
      <formula>$F21="Completada"</formula>
    </cfRule>
    <cfRule type="expression" dxfId="18164" priority="393">
      <formula>(#REF!=0)*(#REF!&lt;&gt;"")*(LEN(#REF!)=0)*(($F21="")+($F21="En curso"))</formula>
    </cfRule>
    <cfRule type="expression" dxfId="18163" priority="394">
      <formula>(#REF!&lt;0)*(LEN(#REF!)=0)*(($F21="")+($F21="En curso"))</formula>
    </cfRule>
  </conditionalFormatting>
  <conditionalFormatting sqref="F28">
    <cfRule type="expression" dxfId="18162" priority="339">
      <formula>$F28="Vencida"</formula>
    </cfRule>
    <cfRule type="expression" dxfId="18161" priority="340">
      <formula>$F28="Cancelada"</formula>
    </cfRule>
    <cfRule type="expression" dxfId="18160" priority="341">
      <formula>$F28="Pausada"</formula>
    </cfRule>
    <cfRule type="expression" dxfId="18159" priority="342">
      <formula>$F28="Para hoy"</formula>
    </cfRule>
    <cfRule type="expression" dxfId="18158" priority="343">
      <formula>$F28="En curso"</formula>
    </cfRule>
    <cfRule type="expression" dxfId="18157" priority="344">
      <formula>$F28="Completada"</formula>
    </cfRule>
  </conditionalFormatting>
  <conditionalFormatting sqref="F28">
    <cfRule type="expression" dxfId="18156" priority="345">
      <formula>(#REF!=0)*(#REF!&lt;&gt;"")*(LEN(#REF!)=0)*(($F28="")+($F28="En curso"))</formula>
    </cfRule>
    <cfRule type="expression" dxfId="18155" priority="346">
      <formula>(#REF!&lt;0)*(LEN(#REF!)=0)*(($F28="")+($F28="En curso"))</formula>
    </cfRule>
  </conditionalFormatting>
  <conditionalFormatting sqref="G28">
    <cfRule type="expression" dxfId="18154" priority="355">
      <formula>#REF!="Vencida"</formula>
    </cfRule>
    <cfRule type="expression" dxfId="18153" priority="356">
      <formula>#REF!="Cancelada"</formula>
    </cfRule>
    <cfRule type="expression" dxfId="18152" priority="357">
      <formula>#REF!="Pausada"</formula>
    </cfRule>
    <cfRule type="expression" dxfId="18151" priority="358">
      <formula>#REF!="Para hoy"</formula>
    </cfRule>
    <cfRule type="expression" dxfId="18150" priority="359">
      <formula>#REF!="En curso"</formula>
    </cfRule>
    <cfRule type="expression" dxfId="18149" priority="360">
      <formula>#REF!="Completada"</formula>
    </cfRule>
    <cfRule type="expression" dxfId="18148" priority="361">
      <formula>(#REF!=0)*(#REF!&lt;&gt;"")*(LEN(#REF!)=0)*((#REF!="")+(#REF!="En curso"))</formula>
    </cfRule>
    <cfRule type="expression" dxfId="18147" priority="362">
      <formula>(#REF!&lt;0)*(LEN(#REF!)=0)*((#REF!="")+(#REF!="En curso"))</formula>
    </cfRule>
  </conditionalFormatting>
  <conditionalFormatting sqref="E4">
    <cfRule type="expression" dxfId="18146" priority="313">
      <formula>#REF!="Vencida"</formula>
    </cfRule>
    <cfRule type="expression" dxfId="18145" priority="314">
      <formula>#REF!="Cancelada"</formula>
    </cfRule>
    <cfRule type="expression" dxfId="18144" priority="315">
      <formula>#REF!="Pausada"</formula>
    </cfRule>
    <cfRule type="expression" dxfId="18143" priority="316">
      <formula>#REF!="Para hoy"</formula>
    </cfRule>
    <cfRule type="expression" dxfId="18142" priority="317">
      <formula>#REF!="En curso"</formula>
    </cfRule>
    <cfRule type="expression" dxfId="18141" priority="318">
      <formula>#REF!="Completada"</formula>
    </cfRule>
    <cfRule type="expression" dxfId="18140" priority="319">
      <formula>(#REF!=0)*(#REF!&lt;&gt;"")*(LEN(#REF!)=0)*((#REF!="")+(#REF!="En curso"))</formula>
    </cfRule>
    <cfRule type="expression" dxfId="18139" priority="320">
      <formula>(#REF!&lt;0)*(LEN(#REF!)=0)*((#REF!="")+(#REF!="En curso"))</formula>
    </cfRule>
  </conditionalFormatting>
  <conditionalFormatting sqref="E4">
    <cfRule type="expression" dxfId="18138" priority="321">
      <formula>(#REF!=0)*(#REF!&lt;&gt;"")*(LEN(#REF!)=0)*((#REF!="")+(#REF!="En curso"))</formula>
    </cfRule>
    <cfRule type="expression" dxfId="18137" priority="322">
      <formula>(#REF!&lt;0)*(LEN(#REF!)=0)*((#REF!="")+(#REF!="En curso"))</formula>
    </cfRule>
  </conditionalFormatting>
  <conditionalFormatting sqref="E5:E6">
    <cfRule type="expression" dxfId="18136" priority="331">
      <formula>(#REF!=0)*(#REF!&lt;&gt;"")*(LEN(#REF!)=0)*(($F5="")+($F5="En curso"))</formula>
    </cfRule>
    <cfRule type="expression" dxfId="18135" priority="332">
      <formula>(#REF!&lt;0)*(LEN(#REF!)=0)*(($F5="")+($F5="En curso"))</formula>
    </cfRule>
  </conditionalFormatting>
  <conditionalFormatting sqref="E5:E6">
    <cfRule type="expression" dxfId="18134" priority="325">
      <formula>$F5="Vencida"</formula>
    </cfRule>
    <cfRule type="expression" dxfId="18133" priority="326">
      <formula>$F5="Cancelada"</formula>
    </cfRule>
    <cfRule type="expression" dxfId="18132" priority="327">
      <formula>$F5="Pausada"</formula>
    </cfRule>
    <cfRule type="expression" dxfId="18131" priority="328">
      <formula>$F5="Para hoy"</formula>
    </cfRule>
    <cfRule type="expression" dxfId="18130" priority="329">
      <formula>$F5="En curso"</formula>
    </cfRule>
    <cfRule type="expression" dxfId="18129" priority="330">
      <formula>$F5="Completada"</formula>
    </cfRule>
  </conditionalFormatting>
  <conditionalFormatting sqref="F4:F5">
    <cfRule type="expression" dxfId="18128" priority="323">
      <formula>(#REF!=0)*(#REF!&lt;&gt;"")*(LEN(#REF!)=0)*(($F4="")+($F4="En curso"))</formula>
    </cfRule>
    <cfRule type="expression" dxfId="18127" priority="324">
      <formula>(#REF!&lt;0)*(LEN(#REF!)=0)*(($F4="")+($F4="En curso"))</formula>
    </cfRule>
  </conditionalFormatting>
  <conditionalFormatting sqref="E4">
    <cfRule type="expression" dxfId="18126" priority="333">
      <formula>$F3="Vencida"</formula>
    </cfRule>
    <cfRule type="expression" dxfId="18125" priority="334">
      <formula>$F3="Cancelada"</formula>
    </cfRule>
    <cfRule type="expression" dxfId="18124" priority="335">
      <formula>$F3="Pausada"</formula>
    </cfRule>
    <cfRule type="expression" dxfId="18123" priority="336">
      <formula>$F3="Para hoy"</formula>
    </cfRule>
    <cfRule type="expression" dxfId="18122" priority="337">
      <formula>$F3="En curso"</formula>
    </cfRule>
    <cfRule type="expression" dxfId="18121" priority="338">
      <formula>$F3="Completada"</formula>
    </cfRule>
  </conditionalFormatting>
  <conditionalFormatting sqref="C7">
    <cfRule type="expression" dxfId="18120" priority="281">
      <formula>$F4="Vencida"</formula>
    </cfRule>
    <cfRule type="expression" dxfId="18119" priority="282">
      <formula>$F4="Cancelada"</formula>
    </cfRule>
    <cfRule type="expression" dxfId="18118" priority="283">
      <formula>$F4="Pausada"</formula>
    </cfRule>
    <cfRule type="expression" dxfId="18117" priority="284">
      <formula>$F4="Para hoy"</formula>
    </cfRule>
    <cfRule type="expression" dxfId="18116" priority="285">
      <formula>$F4="En curso"</formula>
    </cfRule>
    <cfRule type="expression" dxfId="18115" priority="286">
      <formula>$F4="Completada"</formula>
    </cfRule>
    <cfRule type="expression" dxfId="18114" priority="287">
      <formula>(#REF!=0)*(#REF!&lt;&gt;"")*(LEN(#REF!)=0)*(($F4="")+($F4="En curso"))</formula>
    </cfRule>
    <cfRule type="expression" dxfId="18113" priority="288">
      <formula>(#REF!&lt;0)*(LEN(#REF!)=0)*(($F4="")+($F4="En curso"))</formula>
    </cfRule>
  </conditionalFormatting>
  <conditionalFormatting sqref="D7">
    <cfRule type="expression" dxfId="18112" priority="233">
      <formula>$F33="Vencida"</formula>
    </cfRule>
    <cfRule type="expression" dxfId="18111" priority="234">
      <formula>$F33="Cancelada"</formula>
    </cfRule>
    <cfRule type="expression" dxfId="18110" priority="235">
      <formula>$F33="Pausada"</formula>
    </cfRule>
    <cfRule type="expression" dxfId="18109" priority="236">
      <formula>$F33="Para hoy"</formula>
    </cfRule>
    <cfRule type="expression" dxfId="18108" priority="237">
      <formula>$F33="En curso"</formula>
    </cfRule>
    <cfRule type="expression" dxfId="18107" priority="238">
      <formula>$F33="Completada"</formula>
    </cfRule>
    <cfRule type="expression" dxfId="18106" priority="239">
      <formula>(#REF!=0)*(#REF!&lt;&gt;"")*(LEN(#REF!)=0)*(($F33="")+($F33="En curso"))</formula>
    </cfRule>
    <cfRule type="expression" dxfId="18105" priority="240">
      <formula>(#REF!&lt;0)*(LEN(#REF!)=0)*(($F33="")+($F33="En curso"))</formula>
    </cfRule>
    <cfRule type="expression" dxfId="18104" priority="241">
      <formula>$F33="Vencida"</formula>
    </cfRule>
    <cfRule type="expression" dxfId="18103" priority="242">
      <formula>$F33="Cancelada"</formula>
    </cfRule>
    <cfRule type="expression" dxfId="18102" priority="243">
      <formula>$F33="Pausada"</formula>
    </cfRule>
    <cfRule type="expression" dxfId="18101" priority="244">
      <formula>$F33="Para hoy"</formula>
    </cfRule>
    <cfRule type="expression" dxfId="18100" priority="245">
      <formula>$F33="En curso"</formula>
    </cfRule>
    <cfRule type="expression" dxfId="18099" priority="246">
      <formula>$F33="Completada"</formula>
    </cfRule>
    <cfRule type="expression" dxfId="18098" priority="247">
      <formula>(#REF!=0)*(#REF!&lt;&gt;"")*(LEN(#REF!)=0)*(($F33="")+($F33="En curso"))</formula>
    </cfRule>
    <cfRule type="expression" dxfId="18097" priority="248">
      <formula>(#REF!&lt;0)*(LEN(#REF!)=0)*(($F33="")+($F33="En curso"))</formula>
    </cfRule>
  </conditionalFormatting>
  <conditionalFormatting sqref="D7">
    <cfRule type="expression" dxfId="18096" priority="249">
      <formula>$F41="Vencida"</formula>
    </cfRule>
    <cfRule type="expression" dxfId="18095" priority="250">
      <formula>$F41="Cancelada"</formula>
    </cfRule>
    <cfRule type="expression" dxfId="18094" priority="251">
      <formula>$F41="Pausada"</formula>
    </cfRule>
    <cfRule type="expression" dxfId="18093" priority="252">
      <formula>$F41="Para hoy"</formula>
    </cfRule>
    <cfRule type="expression" dxfId="18092" priority="253">
      <formula>$F41="En curso"</formula>
    </cfRule>
    <cfRule type="expression" dxfId="18091" priority="254">
      <formula>$F41="Completada"</formula>
    </cfRule>
    <cfRule type="expression" dxfId="18090" priority="255">
      <formula>(#REF!=0)*(#REF!&lt;&gt;"")*(LEN(#REF!)=0)*(($F41="")+($F41="En curso"))</formula>
    </cfRule>
    <cfRule type="expression" dxfId="18089" priority="256">
      <formula>(#REF!&lt;0)*(LEN(#REF!)=0)*(($F41="")+($F41="En curso"))</formula>
    </cfRule>
    <cfRule type="expression" dxfId="18088" priority="265">
      <formula>$F37="Vencida"</formula>
    </cfRule>
    <cfRule type="expression" dxfId="18087" priority="266">
      <formula>$F37="Cancelada"</formula>
    </cfRule>
    <cfRule type="expression" dxfId="18086" priority="267">
      <formula>$F37="Pausada"</formula>
    </cfRule>
    <cfRule type="expression" dxfId="18085" priority="268">
      <formula>$F37="Para hoy"</formula>
    </cfRule>
    <cfRule type="expression" dxfId="18084" priority="269">
      <formula>$F37="En curso"</formula>
    </cfRule>
    <cfRule type="expression" dxfId="18083" priority="270">
      <formula>$F37="Completada"</formula>
    </cfRule>
    <cfRule type="expression" dxfId="18082" priority="271">
      <formula>(#REF!=0)*(#REF!&lt;&gt;"")*(LEN(#REF!)=0)*(($F37="")+($F37="En curso"))</formula>
    </cfRule>
    <cfRule type="expression" dxfId="18081" priority="272">
      <formula>(#REF!&lt;0)*(LEN(#REF!)=0)*(($F37="")+($F37="En curso"))</formula>
    </cfRule>
  </conditionalFormatting>
  <conditionalFormatting sqref="E7">
    <cfRule type="expression" dxfId="18080" priority="289">
      <formula>$F3="Vencida"</formula>
    </cfRule>
    <cfRule type="expression" dxfId="18079" priority="290">
      <formula>$F3="Cancelada"</formula>
    </cfRule>
    <cfRule type="expression" dxfId="18078" priority="291">
      <formula>$F3="Pausada"</formula>
    </cfRule>
    <cfRule type="expression" dxfId="18077" priority="292">
      <formula>$F3="Para hoy"</formula>
    </cfRule>
    <cfRule type="expression" dxfId="18076" priority="293">
      <formula>$F3="En curso"</formula>
    </cfRule>
    <cfRule type="expression" dxfId="18075" priority="294">
      <formula>$F3="Completada"</formula>
    </cfRule>
    <cfRule type="expression" dxfId="18074" priority="295">
      <formula>(#REF!=0)*(#REF!&lt;&gt;"")*(LEN(#REF!)=0)*(($F3="")+($F3="En curso"))</formula>
    </cfRule>
    <cfRule type="expression" dxfId="18073" priority="296">
      <formula>(#REF!&lt;0)*(LEN(#REF!)=0)*(($F3="")+($F3="En curso"))</formula>
    </cfRule>
    <cfRule type="expression" dxfId="18072" priority="297">
      <formula>$F4="Vencida"</formula>
    </cfRule>
    <cfRule type="expression" dxfId="18071" priority="298">
      <formula>$F4="Cancelada"</formula>
    </cfRule>
    <cfRule type="expression" dxfId="18070" priority="299">
      <formula>$F4="Pausada"</formula>
    </cfRule>
    <cfRule type="expression" dxfId="18069" priority="300">
      <formula>$F4="Para hoy"</formula>
    </cfRule>
    <cfRule type="expression" dxfId="18068" priority="301">
      <formula>$F4="En curso"</formula>
    </cfRule>
    <cfRule type="expression" dxfId="18067" priority="302">
      <formula>$F4="Completada"</formula>
    </cfRule>
    <cfRule type="expression" dxfId="18066" priority="303">
      <formula>(#REF!=0)*(#REF!&lt;&gt;"")*(LEN(#REF!)=0)*(($F4="")+($F4="En curso"))</formula>
    </cfRule>
    <cfRule type="expression" dxfId="18065" priority="304">
      <formula>(#REF!&lt;0)*(LEN(#REF!)=0)*(($F4="")+($F4="En curso"))</formula>
    </cfRule>
  </conditionalFormatting>
  <conditionalFormatting sqref="E7">
    <cfRule type="expression" dxfId="18064" priority="257">
      <formula>$F4="Vencida"</formula>
    </cfRule>
    <cfRule type="expression" dxfId="18063" priority="258">
      <formula>$F4="Cancelada"</formula>
    </cfRule>
    <cfRule type="expression" dxfId="18062" priority="259">
      <formula>$F4="Pausada"</formula>
    </cfRule>
    <cfRule type="expression" dxfId="18061" priority="260">
      <formula>$F4="Para hoy"</formula>
    </cfRule>
    <cfRule type="expression" dxfId="18060" priority="261">
      <formula>$F4="En curso"</formula>
    </cfRule>
    <cfRule type="expression" dxfId="18059" priority="262">
      <formula>$F4="Completada"</formula>
    </cfRule>
    <cfRule type="expression" dxfId="18058" priority="263">
      <formula>(#REF!=0)*(#REF!&lt;&gt;"")*(LEN(#REF!)=0)*(($F4="")+($F4="En curso"))</formula>
    </cfRule>
    <cfRule type="expression" dxfId="18057" priority="264">
      <formula>(#REF!&lt;0)*(LEN(#REF!)=0)*(($F4="")+($F4="En curso"))</formula>
    </cfRule>
    <cfRule type="expression" dxfId="18056" priority="273">
      <formula>$F4="Vencida"</formula>
    </cfRule>
    <cfRule type="expression" dxfId="18055" priority="274">
      <formula>$F4="Cancelada"</formula>
    </cfRule>
    <cfRule type="expression" dxfId="18054" priority="275">
      <formula>$F4="Pausada"</formula>
    </cfRule>
    <cfRule type="expression" dxfId="18053" priority="276">
      <formula>$F4="Para hoy"</formula>
    </cfRule>
    <cfRule type="expression" dxfId="18052" priority="277">
      <formula>$F4="En curso"</formula>
    </cfRule>
    <cfRule type="expression" dxfId="18051" priority="278">
      <formula>$F4="Completada"</formula>
    </cfRule>
    <cfRule type="expression" dxfId="18050" priority="279">
      <formula>(#REF!=0)*(#REF!&lt;&gt;"")*(LEN(#REF!)=0)*(($F4="")+($F4="En curso"))</formula>
    </cfRule>
    <cfRule type="expression" dxfId="18049" priority="280">
      <formula>(#REF!&lt;0)*(LEN(#REF!)=0)*(($F4="")+($F4="En curso"))</formula>
    </cfRule>
  </conditionalFormatting>
  <conditionalFormatting sqref="G7">
    <cfRule type="expression" dxfId="18048" priority="305">
      <formula>#REF!="Vencida"</formula>
    </cfRule>
    <cfRule type="expression" dxfId="18047" priority="306">
      <formula>#REF!="Cancelada"</formula>
    </cfRule>
    <cfRule type="expression" dxfId="18046" priority="307">
      <formula>#REF!="Pausada"</formula>
    </cfRule>
    <cfRule type="expression" dxfId="18045" priority="308">
      <formula>#REF!="Para hoy"</formula>
    </cfRule>
    <cfRule type="expression" dxfId="18044" priority="309">
      <formula>#REF!="En curso"</formula>
    </cfRule>
    <cfRule type="expression" dxfId="18043" priority="310">
      <formula>#REF!="Completada"</formula>
    </cfRule>
    <cfRule type="expression" dxfId="18042" priority="311">
      <formula>(#REF!=0)*(#REF!&lt;&gt;"")*(LEN(#REF!)=0)*((#REF!="")+(#REF!="En curso"))</formula>
    </cfRule>
    <cfRule type="expression" dxfId="18041" priority="312">
      <formula>(#REF!&lt;0)*(LEN(#REF!)=0)*((#REF!="")+(#REF!="En curso"))</formula>
    </cfRule>
  </conditionalFormatting>
  <conditionalFormatting sqref="D7:D13">
    <cfRule type="expression" dxfId="18040" priority="209">
      <formula>$F36="Vencida"</formula>
    </cfRule>
    <cfRule type="expression" dxfId="18039" priority="210">
      <formula>$F36="Cancelada"</formula>
    </cfRule>
    <cfRule type="expression" dxfId="18038" priority="211">
      <formula>$F36="Pausada"</formula>
    </cfRule>
    <cfRule type="expression" dxfId="18037" priority="212">
      <formula>$F36="Para hoy"</formula>
    </cfRule>
    <cfRule type="expression" dxfId="18036" priority="213">
      <formula>$F36="En curso"</formula>
    </cfRule>
    <cfRule type="expression" dxfId="18035" priority="214">
      <formula>$F36="Completada"</formula>
    </cfRule>
    <cfRule type="expression" dxfId="18034" priority="215">
      <formula>(#REF!=0)*(#REF!&lt;&gt;"")*(LEN(#REF!)=0)*(($F36="")+($F36="En curso"))</formula>
    </cfRule>
    <cfRule type="expression" dxfId="18033" priority="216">
      <formula>(#REF!&lt;0)*(LEN(#REF!)=0)*(($F36="")+($F36="En curso"))</formula>
    </cfRule>
    <cfRule type="expression" dxfId="18032" priority="217">
      <formula>$F32="Vencida"</formula>
    </cfRule>
    <cfRule type="expression" dxfId="18031" priority="218">
      <formula>$F32="Cancelada"</formula>
    </cfRule>
    <cfRule type="expression" dxfId="18030" priority="219">
      <formula>$F32="Pausada"</formula>
    </cfRule>
    <cfRule type="expression" dxfId="18029" priority="220">
      <formula>$F32="Para hoy"</formula>
    </cfRule>
    <cfRule type="expression" dxfId="18028" priority="221">
      <formula>$F32="En curso"</formula>
    </cfRule>
    <cfRule type="expression" dxfId="18027" priority="222">
      <formula>$F32="Completada"</formula>
    </cfRule>
    <cfRule type="expression" dxfId="18026" priority="223">
      <formula>(#REF!=0)*(#REF!&lt;&gt;"")*(LEN(#REF!)=0)*(($F32="")+($F32="En curso"))</formula>
    </cfRule>
    <cfRule type="expression" dxfId="18025" priority="224">
      <formula>(#REF!&lt;0)*(LEN(#REF!)=0)*(($F32="")+($F32="En curso"))</formula>
    </cfRule>
  </conditionalFormatting>
  <conditionalFormatting sqref="G8:G13">
    <cfRule type="expression" dxfId="18024" priority="225">
      <formula>#REF!="Vencida"</formula>
    </cfRule>
    <cfRule type="expression" dxfId="18023" priority="226">
      <formula>#REF!="Cancelada"</formula>
    </cfRule>
    <cfRule type="expression" dxfId="18022" priority="227">
      <formula>#REF!="Pausada"</formula>
    </cfRule>
    <cfRule type="expression" dxfId="18021" priority="228">
      <formula>#REF!="Para hoy"</formula>
    </cfRule>
    <cfRule type="expression" dxfId="18020" priority="229">
      <formula>#REF!="En curso"</formula>
    </cfRule>
    <cfRule type="expression" dxfId="18019" priority="230">
      <formula>#REF!="Completada"</formula>
    </cfRule>
    <cfRule type="expression" dxfId="18018" priority="231">
      <formula>(#REF!=0)*(#REF!&lt;&gt;"")*(LEN(#REF!)=0)*((#REF!="")+(#REF!="En curso"))</formula>
    </cfRule>
    <cfRule type="expression" dxfId="18017" priority="232">
      <formula>(#REF!&lt;0)*(LEN(#REF!)=0)*((#REF!="")+(#REF!="En curso"))</formula>
    </cfRule>
  </conditionalFormatting>
  <conditionalFormatting sqref="C10:C13">
    <cfRule type="expression" dxfId="18016" priority="1239">
      <formula>$F2="Vencida"</formula>
    </cfRule>
    <cfRule type="expression" dxfId="18015" priority="1240">
      <formula>$F2="Cancelada"</formula>
    </cfRule>
    <cfRule type="expression" dxfId="18014" priority="1241">
      <formula>$F2="Pausada"</formula>
    </cfRule>
    <cfRule type="expression" dxfId="18013" priority="1242">
      <formula>$F2="Para hoy"</formula>
    </cfRule>
    <cfRule type="expression" dxfId="18012" priority="1243">
      <formula>$F2="En curso"</formula>
    </cfRule>
    <cfRule type="expression" dxfId="18011" priority="1244">
      <formula>$F2="Completada"</formula>
    </cfRule>
    <cfRule type="expression" dxfId="18010" priority="1245">
      <formula>(#REF!=0)*(#REF!&lt;&gt;"")*(LEN(#REF!)=0)*(($F2="")+($F2="En curso"))</formula>
    </cfRule>
    <cfRule type="expression" dxfId="18009" priority="1246">
      <formula>(#REF!&lt;0)*(LEN(#REF!)=0)*(($F2="")+($F2="En curso"))</formula>
    </cfRule>
  </conditionalFormatting>
  <conditionalFormatting sqref="D8:D9">
    <cfRule type="expression" dxfId="18008" priority="1247">
      <formula>$F38="Vencida"</formula>
    </cfRule>
    <cfRule type="expression" dxfId="18007" priority="1248">
      <formula>$F38="Cancelada"</formula>
    </cfRule>
    <cfRule type="expression" dxfId="18006" priority="1249">
      <formula>$F38="Pausada"</formula>
    </cfRule>
    <cfRule type="expression" dxfId="18005" priority="1250">
      <formula>$F38="Para hoy"</formula>
    </cfRule>
    <cfRule type="expression" dxfId="18004" priority="1251">
      <formula>$F38="En curso"</formula>
    </cfRule>
    <cfRule type="expression" dxfId="18003" priority="1252">
      <formula>$F38="Completada"</formula>
    </cfRule>
    <cfRule type="expression" dxfId="18002" priority="1253">
      <formula>(#REF!=0)*(#REF!&lt;&gt;"")*(LEN(#REF!)=0)*(($F38="")+($F38="En curso"))</formula>
    </cfRule>
    <cfRule type="expression" dxfId="18001" priority="1254">
      <formula>(#REF!&lt;0)*(LEN(#REF!)=0)*(($F38="")+($F38="En curso"))</formula>
    </cfRule>
    <cfRule type="expression" dxfId="18000" priority="1255">
      <formula>$F34="Vencida"</formula>
    </cfRule>
    <cfRule type="expression" dxfId="17999" priority="1256">
      <formula>$F34="Cancelada"</formula>
    </cfRule>
    <cfRule type="expression" dxfId="17998" priority="1257">
      <formula>$F34="Pausada"</formula>
    </cfRule>
    <cfRule type="expression" dxfId="17997" priority="1258">
      <formula>$F34="Para hoy"</formula>
    </cfRule>
    <cfRule type="expression" dxfId="17996" priority="1259">
      <formula>$F34="En curso"</formula>
    </cfRule>
    <cfRule type="expression" dxfId="17995" priority="1260">
      <formula>$F34="Completada"</formula>
    </cfRule>
    <cfRule type="expression" dxfId="17994" priority="1261">
      <formula>(#REF!=0)*(#REF!&lt;&gt;"")*(LEN(#REF!)=0)*(($F34="")+($F34="En curso"))</formula>
    </cfRule>
    <cfRule type="expression" dxfId="17993" priority="1262">
      <formula>(#REF!&lt;0)*(LEN(#REF!)=0)*(($F34="")+($F34="En curso"))</formula>
    </cfRule>
  </conditionalFormatting>
  <conditionalFormatting sqref="E7:E13">
    <cfRule type="expression" dxfId="17992" priority="1263">
      <formula>$F1048575="Vencida"</formula>
    </cfRule>
    <cfRule type="expression" dxfId="17991" priority="1264">
      <formula>$F1048575="Cancelada"</formula>
    </cfRule>
    <cfRule type="expression" dxfId="17990" priority="1265">
      <formula>$F1048575="Pausada"</formula>
    </cfRule>
    <cfRule type="expression" dxfId="17989" priority="1266">
      <formula>$F1048575="Para hoy"</formula>
    </cfRule>
    <cfRule type="expression" dxfId="17988" priority="1267">
      <formula>$F1048575="En curso"</formula>
    </cfRule>
    <cfRule type="expression" dxfId="17987" priority="1268">
      <formula>$F1048575="Completada"</formula>
    </cfRule>
    <cfRule type="expression" dxfId="17986" priority="1269">
      <formula>(#REF!=0)*(#REF!&lt;&gt;"")*(LEN(#REF!)=0)*(($F1048575="")+($F1048575="En curso"))</formula>
    </cfRule>
    <cfRule type="expression" dxfId="17985" priority="1270">
      <formula>(#REF!&lt;0)*(LEN(#REF!)=0)*(($F1048575="")+($F1048575="En curso"))</formula>
    </cfRule>
    <cfRule type="expression" dxfId="17984" priority="1271">
      <formula>$F1048575="Vencida"</formula>
    </cfRule>
    <cfRule type="expression" dxfId="17983" priority="1272">
      <formula>$F1048575="Cancelada"</formula>
    </cfRule>
    <cfRule type="expression" dxfId="17982" priority="1273">
      <formula>$F1048575="Pausada"</formula>
    </cfRule>
    <cfRule type="expression" dxfId="17981" priority="1274">
      <formula>$F1048575="Para hoy"</formula>
    </cfRule>
    <cfRule type="expression" dxfId="17980" priority="1275">
      <formula>$F1048575="En curso"</formula>
    </cfRule>
    <cfRule type="expression" dxfId="17979" priority="1276">
      <formula>$F1048575="Completada"</formula>
    </cfRule>
    <cfRule type="expression" dxfId="17978" priority="1277">
      <formula>(#REF!=0)*(#REF!&lt;&gt;"")*(LEN(#REF!)=0)*(($F1048575="")+($F1048575="En curso"))</formula>
    </cfRule>
    <cfRule type="expression" dxfId="17977" priority="1278">
      <formula>(#REF!&lt;0)*(LEN(#REF!)=0)*(($F1048575="")+($F1048575="En curso"))</formula>
    </cfRule>
  </conditionalFormatting>
  <conditionalFormatting sqref="C5">
    <cfRule type="expression" dxfId="17976" priority="185">
      <formula>(#REF!=0)*(#REF!&lt;&gt;"")*(LEN(#REF!)=0)*((#REF!="")+(#REF!="En curso"))</formula>
    </cfRule>
    <cfRule type="expression" dxfId="17975" priority="186">
      <formula>(#REF!&lt;0)*(LEN(#REF!)=0)*((#REF!="")+(#REF!="En curso"))</formula>
    </cfRule>
  </conditionalFormatting>
  <conditionalFormatting sqref="C5">
    <cfRule type="expression" dxfId="17974" priority="168">
      <formula>#REF!="Vencida"</formula>
    </cfRule>
    <cfRule type="expression" dxfId="17973" priority="169">
      <formula>#REF!="Cancelada"</formula>
    </cfRule>
    <cfRule type="expression" dxfId="17972" priority="170">
      <formula>#REF!="Pausada"</formula>
    </cfRule>
    <cfRule type="expression" dxfId="17971" priority="171">
      <formula>#REF!="Para hoy"</formula>
    </cfRule>
    <cfRule type="expression" dxfId="17970" priority="172">
      <formula>#REF!="En curso"</formula>
    </cfRule>
    <cfRule type="expression" dxfId="17969" priority="173">
      <formula>#REF!="Completada"</formula>
    </cfRule>
    <cfRule type="expression" dxfId="17968" priority="174">
      <formula>(#REF!=0)*(#REF!&lt;&gt;"")*(LEN(#REF!)=0)*((#REF!="")+(#REF!="En curso"))</formula>
    </cfRule>
    <cfRule type="expression" dxfId="17967" priority="175">
      <formula>(#REF!&lt;0)*(LEN(#REF!)=0)*((#REF!="")+(#REF!="En curso"))</formula>
    </cfRule>
  </conditionalFormatting>
  <conditionalFormatting sqref="C6">
    <cfRule type="expression" dxfId="17966" priority="147">
      <formula>#REF!="Vencida"</formula>
    </cfRule>
    <cfRule type="expression" dxfId="17965" priority="148">
      <formula>#REF!="Cancelada"</formula>
    </cfRule>
    <cfRule type="expression" dxfId="17964" priority="149">
      <formula>#REF!="Pausada"</formula>
    </cfRule>
    <cfRule type="expression" dxfId="17963" priority="150">
      <formula>#REF!="Para hoy"</formula>
    </cfRule>
    <cfRule type="expression" dxfId="17962" priority="151">
      <formula>#REF!="En curso"</formula>
    </cfRule>
    <cfRule type="expression" dxfId="17961" priority="152">
      <formula>#REF!="Completada"</formula>
    </cfRule>
    <cfRule type="expression" dxfId="17960" priority="153">
      <formula>(#REF!=0)*(#REF!&lt;&gt;"")*(LEN(#REF!)=0)*((#REF!="")+(#REF!="En curso"))</formula>
    </cfRule>
    <cfRule type="expression" dxfId="17959" priority="154">
      <formula>(#REF!&lt;0)*(LEN(#REF!)=0)*((#REF!="")+(#REF!="En curso"))</formula>
    </cfRule>
  </conditionalFormatting>
  <conditionalFormatting sqref="C6">
    <cfRule type="expression" dxfId="17958" priority="129">
      <formula>#REF!="Vencida"</formula>
    </cfRule>
    <cfRule type="expression" dxfId="17957" priority="130">
      <formula>#REF!="Cancelada"</formula>
    </cfRule>
    <cfRule type="expression" dxfId="17956" priority="131">
      <formula>#REF!="Pausada"</formula>
    </cfRule>
    <cfRule type="expression" dxfId="17955" priority="132">
      <formula>#REF!="Para hoy"</formula>
    </cfRule>
    <cfRule type="expression" dxfId="17954" priority="133">
      <formula>#REF!="En curso"</formula>
    </cfRule>
    <cfRule type="expression" dxfId="17953" priority="134">
      <formula>#REF!="Completada"</formula>
    </cfRule>
    <cfRule type="expression" dxfId="17952" priority="135">
      <formula>(#REF!=0)*(#REF!&lt;&gt;"")*(LEN(#REF!)=0)*((#REF!="")+(#REF!="En curso"))</formula>
    </cfRule>
    <cfRule type="expression" dxfId="17951" priority="136">
      <formula>(#REF!&lt;0)*(LEN(#REF!)=0)*((#REF!="")+(#REF!="En curso"))</formula>
    </cfRule>
  </conditionalFormatting>
  <conditionalFormatting sqref="D4">
    <cfRule type="expression" dxfId="17950" priority="113">
      <formula>$F18="Vencida"</formula>
    </cfRule>
    <cfRule type="expression" dxfId="17949" priority="114">
      <formula>$F18="Cancelada"</formula>
    </cfRule>
    <cfRule type="expression" dxfId="17948" priority="115">
      <formula>$F18="Pausada"</formula>
    </cfRule>
    <cfRule type="expression" dxfId="17947" priority="116">
      <formula>$F18="Para hoy"</formula>
    </cfRule>
    <cfRule type="expression" dxfId="17946" priority="117">
      <formula>$F18="En curso"</formula>
    </cfRule>
    <cfRule type="expression" dxfId="17945" priority="118">
      <formula>$F18="Completada"</formula>
    </cfRule>
    <cfRule type="expression" dxfId="17944" priority="119">
      <formula>(#REF!=0)*(#REF!&lt;&gt;"")*(LEN(#REF!)=0)*(($F18="")+($F18="En curso"))</formula>
    </cfRule>
    <cfRule type="expression" dxfId="17943" priority="120">
      <formula>(#REF!&lt;0)*(LEN(#REF!)=0)*(($F18="")+($F18="En curso"))</formula>
    </cfRule>
    <cfRule type="expression" dxfId="17942" priority="121">
      <formula>$F18="Vencida"</formula>
    </cfRule>
    <cfRule type="expression" dxfId="17941" priority="122">
      <formula>$F18="Cancelada"</formula>
    </cfRule>
    <cfRule type="expression" dxfId="17940" priority="123">
      <formula>$F18="Pausada"</formula>
    </cfRule>
    <cfRule type="expression" dxfId="17939" priority="124">
      <formula>$F18="Para hoy"</formula>
    </cfRule>
    <cfRule type="expression" dxfId="17938" priority="125">
      <formula>$F18="En curso"</formula>
    </cfRule>
    <cfRule type="expression" dxfId="17937" priority="126">
      <formula>$F18="Completada"</formula>
    </cfRule>
    <cfRule type="expression" dxfId="17936" priority="127">
      <formula>(#REF!=0)*(#REF!&lt;&gt;"")*(LEN(#REF!)=0)*(($F18="")+($F18="En curso"))</formula>
    </cfRule>
    <cfRule type="expression" dxfId="17935" priority="128">
      <formula>(#REF!&lt;0)*(LEN(#REF!)=0)*(($F18="")+($F18="En curso"))</formula>
    </cfRule>
  </conditionalFormatting>
  <conditionalFormatting sqref="D6">
    <cfRule type="expression" dxfId="17934" priority="187">
      <formula>$F32="Vencida"</formula>
    </cfRule>
    <cfRule type="expression" dxfId="17933" priority="188">
      <formula>$F32="Cancelada"</formula>
    </cfRule>
    <cfRule type="expression" dxfId="17932" priority="189">
      <formula>$F32="Pausada"</formula>
    </cfRule>
    <cfRule type="expression" dxfId="17931" priority="190">
      <formula>$F32="Para hoy"</formula>
    </cfRule>
    <cfRule type="expression" dxfId="17930" priority="191">
      <formula>$F32="En curso"</formula>
    </cfRule>
    <cfRule type="expression" dxfId="17929" priority="192">
      <formula>$F32="Completada"</formula>
    </cfRule>
  </conditionalFormatting>
  <conditionalFormatting sqref="D5">
    <cfRule type="expression" dxfId="17928" priority="177">
      <formula>$F35="Vencida"</formula>
    </cfRule>
    <cfRule type="expression" dxfId="17927" priority="178">
      <formula>$F35="Cancelada"</formula>
    </cfRule>
    <cfRule type="expression" dxfId="17926" priority="179">
      <formula>$F35="Pausada"</formula>
    </cfRule>
    <cfRule type="expression" dxfId="17925" priority="180">
      <formula>$F35="Para hoy"</formula>
    </cfRule>
    <cfRule type="expression" dxfId="17924" priority="181">
      <formula>$F35="En curso"</formula>
    </cfRule>
    <cfRule type="expression" dxfId="17923" priority="182">
      <formula>$F35="Completada"</formula>
    </cfRule>
  </conditionalFormatting>
  <conditionalFormatting sqref="D5">
    <cfRule type="expression" dxfId="17922" priority="176">
      <formula>(#REF!=0)*(#REF!&lt;&gt;"")*(LEN(#REF!)=0)*(($F30="")+($F30="En curso"))</formula>
    </cfRule>
    <cfRule type="expression" dxfId="17921" priority="183">
      <formula>(#REF!=0)*(#REF!&lt;&gt;"")*(LEN(#REF!)=0)*(($F35="")+($F35="En curso"))</formula>
    </cfRule>
    <cfRule type="expression" dxfId="17920" priority="184">
      <formula>(#REF!&lt;0)*(LEN(#REF!)=0)*(($F35="")+($F35="En curso"))</formula>
    </cfRule>
  </conditionalFormatting>
  <conditionalFormatting sqref="D5">
    <cfRule type="expression" dxfId="17919" priority="161">
      <formula>$F30="Vencida"</formula>
    </cfRule>
    <cfRule type="expression" dxfId="17918" priority="162">
      <formula>$F30="Cancelada"</formula>
    </cfRule>
    <cfRule type="expression" dxfId="17917" priority="163">
      <formula>$F30="Pausada"</formula>
    </cfRule>
    <cfRule type="expression" dxfId="17916" priority="164">
      <formula>$F30="Para hoy"</formula>
    </cfRule>
    <cfRule type="expression" dxfId="17915" priority="165">
      <formula>$F30="En curso"</formula>
    </cfRule>
    <cfRule type="expression" dxfId="17914" priority="166">
      <formula>$F30="Completada"</formula>
    </cfRule>
    <cfRule type="expression" dxfId="17913" priority="167">
      <formula>(#REF!&lt;0)*(LEN(#REF!)=0)*(($F30="")+($F30="En curso"))</formula>
    </cfRule>
  </conditionalFormatting>
  <conditionalFormatting sqref="D6">
    <cfRule type="expression" dxfId="17912" priority="137">
      <formula>(#REF!=0)*(#REF!&lt;&gt;"")*(LEN(#REF!)=0)*(($F32="")+($F32="En curso"))</formula>
    </cfRule>
    <cfRule type="expression" dxfId="17911" priority="138">
      <formula>(#REF!&lt;0)*(LEN(#REF!)=0)*(($F32="")+($F32="En curso"))</formula>
    </cfRule>
    <cfRule type="expression" dxfId="17910" priority="139">
      <formula>$F37="Vencida"</formula>
    </cfRule>
    <cfRule type="expression" dxfId="17909" priority="140">
      <formula>$F37="Cancelada"</formula>
    </cfRule>
    <cfRule type="expression" dxfId="17908" priority="141">
      <formula>$F37="Pausada"</formula>
    </cfRule>
    <cfRule type="expression" dxfId="17907" priority="142">
      <formula>$F37="Para hoy"</formula>
    </cfRule>
    <cfRule type="expression" dxfId="17906" priority="143">
      <formula>$F37="En curso"</formula>
    </cfRule>
    <cfRule type="expression" dxfId="17905" priority="144">
      <formula>$F37="Completada"</formula>
    </cfRule>
    <cfRule type="expression" dxfId="17904" priority="145">
      <formula>(#REF!=0)*(#REF!&lt;&gt;"")*(LEN(#REF!)=0)*(($F37="")+($F37="En curso"))</formula>
    </cfRule>
    <cfRule type="expression" dxfId="17903" priority="146">
      <formula>(#REF!&lt;0)*(LEN(#REF!)=0)*(($F37="")+($F37="En curso"))</formula>
    </cfRule>
  </conditionalFormatting>
  <conditionalFormatting sqref="C5">
    <cfRule type="expression" dxfId="17902" priority="155">
      <formula>#REF!="Vencida"</formula>
    </cfRule>
    <cfRule type="expression" dxfId="17901" priority="156">
      <formula>#REF!="Cancelada"</formula>
    </cfRule>
    <cfRule type="expression" dxfId="17900" priority="157">
      <formula>#REF!="Pausada"</formula>
    </cfRule>
    <cfRule type="expression" dxfId="17899" priority="158">
      <formula>#REF!="Para hoy"</formula>
    </cfRule>
    <cfRule type="expression" dxfId="17898" priority="159">
      <formula>#REF!="En curso"</formula>
    </cfRule>
    <cfRule type="expression" dxfId="17897" priority="160">
      <formula>#REF!="Completada"</formula>
    </cfRule>
  </conditionalFormatting>
  <conditionalFormatting sqref="C4">
    <cfRule type="expression" dxfId="17896" priority="193">
      <formula>$F1="Vencida"</formula>
    </cfRule>
    <cfRule type="expression" dxfId="17895" priority="194">
      <formula>$F1="Cancelada"</formula>
    </cfRule>
    <cfRule type="expression" dxfId="17894" priority="195">
      <formula>$F1="Pausada"</formula>
    </cfRule>
    <cfRule type="expression" dxfId="17893" priority="196">
      <formula>$F1="Para hoy"</formula>
    </cfRule>
    <cfRule type="expression" dxfId="17892" priority="197">
      <formula>$F1="En curso"</formula>
    </cfRule>
    <cfRule type="expression" dxfId="17891" priority="198">
      <formula>$F1="Completada"</formula>
    </cfRule>
    <cfRule type="expression" dxfId="17890" priority="199">
      <formula>(#REF!=0)*(#REF!&lt;&gt;"")*(LEN(#REF!)=0)*(($F1="")+($F1="En curso"))</formula>
    </cfRule>
    <cfRule type="expression" dxfId="17889" priority="200">
      <formula>(#REF!&lt;0)*(LEN(#REF!)=0)*(($F1="")+($F1="En curso"))</formula>
    </cfRule>
    <cfRule type="expression" dxfId="17888" priority="201">
      <formula>$F4="Vencida"</formula>
    </cfRule>
    <cfRule type="expression" dxfId="17887" priority="202">
      <formula>$F4="Cancelada"</formula>
    </cfRule>
    <cfRule type="expression" dxfId="17886" priority="203">
      <formula>$F4="Pausada"</formula>
    </cfRule>
    <cfRule type="expression" dxfId="17885" priority="204">
      <formula>$F4="Para hoy"</formula>
    </cfRule>
    <cfRule type="expression" dxfId="17884" priority="205">
      <formula>$F4="En curso"</formula>
    </cfRule>
    <cfRule type="expression" dxfId="17883" priority="206">
      <formula>$F4="Completada"</formula>
    </cfRule>
    <cfRule type="expression" dxfId="17882" priority="207">
      <formula>(#REF!=0)*(#REF!&lt;&gt;"")*(LEN(#REF!)=0)*(($F4="")+($F4="En curso"))</formula>
    </cfRule>
    <cfRule type="expression" dxfId="17881" priority="208">
      <formula>(#REF!&lt;0)*(LEN(#REF!)=0)*(($F4="")+($F4="En curso"))</formula>
    </cfRule>
  </conditionalFormatting>
  <conditionalFormatting sqref="E5:E6">
    <cfRule type="expression" dxfId="17880" priority="81">
      <formula>$F1048574="Vencida"</formula>
    </cfRule>
    <cfRule type="expression" dxfId="17879" priority="82">
      <formula>$F1048574="Cancelada"</formula>
    </cfRule>
    <cfRule type="expression" dxfId="17878" priority="83">
      <formula>$F1048574="Pausada"</formula>
    </cfRule>
    <cfRule type="expression" dxfId="17877" priority="84">
      <formula>$F1048574="Para hoy"</formula>
    </cfRule>
    <cfRule type="expression" dxfId="17876" priority="85">
      <formula>$F1048574="En curso"</formula>
    </cfRule>
    <cfRule type="expression" dxfId="17875" priority="86">
      <formula>$F1048574="Completada"</formula>
    </cfRule>
    <cfRule type="expression" dxfId="17874" priority="87">
      <formula>(#REF!=0)*(#REF!&lt;&gt;"")*(LEN(#REF!)=0)*(($F1048574="")+($F1048574="En curso"))</formula>
    </cfRule>
    <cfRule type="expression" dxfId="17873" priority="88">
      <formula>(#REF!&lt;0)*(LEN(#REF!)=0)*(($F1048574="")+($F1048574="En curso"))</formula>
    </cfRule>
    <cfRule type="expression" dxfId="17872" priority="89">
      <formula>$F1048574="Vencida"</formula>
    </cfRule>
    <cfRule type="expression" dxfId="17871" priority="90">
      <formula>$F1048574="Cancelada"</formula>
    </cfRule>
    <cfRule type="expression" dxfId="17870" priority="91">
      <formula>$F1048574="Pausada"</formula>
    </cfRule>
    <cfRule type="expression" dxfId="17869" priority="92">
      <formula>$F1048574="Para hoy"</formula>
    </cfRule>
    <cfRule type="expression" dxfId="17868" priority="93">
      <formula>$F1048574="En curso"</formula>
    </cfRule>
    <cfRule type="expression" dxfId="17867" priority="94">
      <formula>$F1048574="Completada"</formula>
    </cfRule>
    <cfRule type="expression" dxfId="17866" priority="95">
      <formula>(#REF!=0)*(#REF!&lt;&gt;"")*(LEN(#REF!)=0)*(($F1048574="")+($F1048574="En curso"))</formula>
    </cfRule>
    <cfRule type="expression" dxfId="17865" priority="96">
      <formula>(#REF!&lt;0)*(LEN(#REF!)=0)*(($F1048574="")+($F1048574="En curso"))</formula>
    </cfRule>
  </conditionalFormatting>
  <conditionalFormatting sqref="D11">
    <cfRule type="expression" dxfId="17864" priority="65">
      <formula>#REF!="Vencida"</formula>
    </cfRule>
    <cfRule type="expression" dxfId="17863" priority="66">
      <formula>#REF!="Cancelada"</formula>
    </cfRule>
    <cfRule type="expression" dxfId="17862" priority="67">
      <formula>#REF!="Pausada"</formula>
    </cfRule>
    <cfRule type="expression" dxfId="17861" priority="68">
      <formula>#REF!="Para hoy"</formula>
    </cfRule>
    <cfRule type="expression" dxfId="17860" priority="69">
      <formula>#REF!="En curso"</formula>
    </cfRule>
    <cfRule type="expression" dxfId="17859" priority="70">
      <formula>#REF!="Completada"</formula>
    </cfRule>
    <cfRule type="expression" dxfId="17858" priority="71">
      <formula>(#REF!=0)*(#REF!&lt;&gt;"")*(LEN(#REF!)=0)*((#REF!="")+(#REF!="En curso"))</formula>
    </cfRule>
    <cfRule type="expression" dxfId="17857" priority="72">
      <formula>(#REF!&lt;0)*(LEN(#REF!)=0)*((#REF!="")+(#REF!="En curso"))</formula>
    </cfRule>
    <cfRule type="expression" dxfId="17856" priority="73">
      <formula>$F32="Vencida"</formula>
    </cfRule>
    <cfRule type="expression" dxfId="17855" priority="74">
      <formula>$F32="Cancelada"</formula>
    </cfRule>
    <cfRule type="expression" dxfId="17854" priority="75">
      <formula>$F32="Pausada"</formula>
    </cfRule>
    <cfRule type="expression" dxfId="17853" priority="76">
      <formula>$F32="Para hoy"</formula>
    </cfRule>
    <cfRule type="expression" dxfId="17852" priority="77">
      <formula>$F32="En curso"</formula>
    </cfRule>
    <cfRule type="expression" dxfId="17851" priority="78">
      <formula>$F32="Completada"</formula>
    </cfRule>
    <cfRule type="expression" dxfId="17850" priority="79">
      <formula>(#REF!=0)*(#REF!&lt;&gt;"")*(LEN(#REF!)=0)*(($F32="")+($F32="En curso"))</formula>
    </cfRule>
    <cfRule type="expression" dxfId="17849" priority="80">
      <formula>(#REF!&lt;0)*(LEN(#REF!)=0)*(($F32="")+($F32="En curso"))</formula>
    </cfRule>
  </conditionalFormatting>
  <conditionalFormatting sqref="D4">
    <cfRule type="expression" dxfId="17848" priority="1">
      <formula>$F30="Vencida"</formula>
    </cfRule>
    <cfRule type="expression" dxfId="17847" priority="2">
      <formula>$F30="Cancelada"</formula>
    </cfRule>
    <cfRule type="expression" dxfId="17846" priority="3">
      <formula>$F30="Pausada"</formula>
    </cfRule>
    <cfRule type="expression" dxfId="17845" priority="4">
      <formula>$F30="Para hoy"</formula>
    </cfRule>
    <cfRule type="expression" dxfId="17844" priority="5">
      <formula>$F30="En curso"</formula>
    </cfRule>
    <cfRule type="expression" dxfId="17843" priority="6">
      <formula>$F30="Completada"</formula>
    </cfRule>
    <cfRule type="expression" dxfId="17842" priority="7">
      <formula>(#REF!=0)*(#REF!&lt;&gt;"")*(LEN(#REF!)=0)*(($F30="")+($F30="En curso"))</formula>
    </cfRule>
    <cfRule type="expression" dxfId="17841" priority="8">
      <formula>(#REF!&lt;0)*(LEN(#REF!)=0)*(($F30="")+($F30="En curso"))</formula>
    </cfRule>
    <cfRule type="expression" dxfId="17840" priority="9">
      <formula>$F30="Vencida"</formula>
    </cfRule>
    <cfRule type="expression" dxfId="17839" priority="10">
      <formula>$F30="Cancelada"</formula>
    </cfRule>
    <cfRule type="expression" dxfId="17838" priority="11">
      <formula>$F30="Pausada"</formula>
    </cfRule>
    <cfRule type="expression" dxfId="17837" priority="12">
      <formula>$F30="Para hoy"</formula>
    </cfRule>
    <cfRule type="expression" dxfId="17836" priority="13">
      <formula>$F30="En curso"</formula>
    </cfRule>
    <cfRule type="expression" dxfId="17835" priority="14">
      <formula>$F30="Completada"</formula>
    </cfRule>
    <cfRule type="expression" dxfId="17834" priority="15">
      <formula>(#REF!=0)*(#REF!&lt;&gt;"")*(LEN(#REF!)=0)*(($F30="")+($F30="En curso"))</formula>
    </cfRule>
    <cfRule type="expression" dxfId="17833" priority="16">
      <formula>(#REF!&lt;0)*(LEN(#REF!)=0)*(($F30="")+($F30="En curso"))</formula>
    </cfRule>
  </conditionalFormatting>
  <conditionalFormatting sqref="D4">
    <cfRule type="expression" dxfId="17832" priority="17">
      <formula>$F38="Vencida"</formula>
    </cfRule>
    <cfRule type="expression" dxfId="17831" priority="18">
      <formula>$F38="Cancelada"</formula>
    </cfRule>
    <cfRule type="expression" dxfId="17830" priority="19">
      <formula>$F38="Pausada"</formula>
    </cfRule>
    <cfRule type="expression" dxfId="17829" priority="20">
      <formula>$F38="Para hoy"</formula>
    </cfRule>
    <cfRule type="expression" dxfId="17828" priority="21">
      <formula>$F38="En curso"</formula>
    </cfRule>
    <cfRule type="expression" dxfId="17827" priority="22">
      <formula>$F38="Completada"</formula>
    </cfRule>
    <cfRule type="expression" dxfId="17826" priority="23">
      <formula>(#REF!=0)*(#REF!&lt;&gt;"")*(LEN(#REF!)=0)*(($F38="")+($F38="En curso"))</formula>
    </cfRule>
    <cfRule type="expression" dxfId="17825" priority="24">
      <formula>(#REF!&lt;0)*(LEN(#REF!)=0)*(($F38="")+($F38="En curso"))</formula>
    </cfRule>
    <cfRule type="expression" dxfId="17824" priority="33">
      <formula>$F34="Vencida"</formula>
    </cfRule>
    <cfRule type="expression" dxfId="17823" priority="34">
      <formula>$F34="Cancelada"</formula>
    </cfRule>
    <cfRule type="expression" dxfId="17822" priority="35">
      <formula>$F34="Pausada"</formula>
    </cfRule>
    <cfRule type="expression" dxfId="17821" priority="36">
      <formula>$F34="Para hoy"</formula>
    </cfRule>
    <cfRule type="expression" dxfId="17820" priority="37">
      <formula>$F34="En curso"</formula>
    </cfRule>
    <cfRule type="expression" dxfId="17819" priority="38">
      <formula>$F34="Completada"</formula>
    </cfRule>
    <cfRule type="expression" dxfId="17818" priority="39">
      <formula>(#REF!=0)*(#REF!&lt;&gt;"")*(LEN(#REF!)=0)*(($F34="")+($F34="En curso"))</formula>
    </cfRule>
    <cfRule type="expression" dxfId="17817" priority="40">
      <formula>(#REF!&lt;0)*(LEN(#REF!)=0)*(($F34="")+($F34="En curso"))</formula>
    </cfRule>
  </conditionalFormatting>
  <conditionalFormatting sqref="E4">
    <cfRule type="expression" dxfId="17816" priority="49">
      <formula>$F1048576="Vencida"</formula>
    </cfRule>
    <cfRule type="expression" dxfId="17815" priority="50">
      <formula>$F1048576="Cancelada"</formula>
    </cfRule>
    <cfRule type="expression" dxfId="17814" priority="51">
      <formula>$F1048576="Pausada"</formula>
    </cfRule>
    <cfRule type="expression" dxfId="17813" priority="52">
      <formula>$F1048576="Para hoy"</formula>
    </cfRule>
    <cfRule type="expression" dxfId="17812" priority="53">
      <formula>$F1048576="En curso"</formula>
    </cfRule>
    <cfRule type="expression" dxfId="17811" priority="54">
      <formula>$F1048576="Completada"</formula>
    </cfRule>
    <cfRule type="expression" dxfId="17810" priority="55">
      <formula>(#REF!=0)*(#REF!&lt;&gt;"")*(LEN(#REF!)=0)*(($F1048576="")+($F1048576="En curso"))</formula>
    </cfRule>
    <cfRule type="expression" dxfId="17809" priority="56">
      <formula>(#REF!&lt;0)*(LEN(#REF!)=0)*(($F1048576="")+($F1048576="En curso"))</formula>
    </cfRule>
    <cfRule type="expression" dxfId="17808" priority="57">
      <formula>$F1="Vencida"</formula>
    </cfRule>
    <cfRule type="expression" dxfId="17807" priority="58">
      <formula>$F1="Cancelada"</formula>
    </cfRule>
    <cfRule type="expression" dxfId="17806" priority="59">
      <formula>$F1="Pausada"</formula>
    </cfRule>
    <cfRule type="expression" dxfId="17805" priority="60">
      <formula>$F1="Para hoy"</formula>
    </cfRule>
    <cfRule type="expression" dxfId="17804" priority="61">
      <formula>$F1="En curso"</formula>
    </cfRule>
    <cfRule type="expression" dxfId="17803" priority="62">
      <formula>$F1="Completada"</formula>
    </cfRule>
    <cfRule type="expression" dxfId="17802" priority="63">
      <formula>(#REF!=0)*(#REF!&lt;&gt;"")*(LEN(#REF!)=0)*(($F1="")+($F1="En curso"))</formula>
    </cfRule>
    <cfRule type="expression" dxfId="17801" priority="64">
      <formula>(#REF!&lt;0)*(LEN(#REF!)=0)*(($F1="")+($F1="En curso"))</formula>
    </cfRule>
  </conditionalFormatting>
  <conditionalFormatting sqref="E4">
    <cfRule type="expression" dxfId="17800" priority="25">
      <formula>$F1="Vencida"</formula>
    </cfRule>
    <cfRule type="expression" dxfId="17799" priority="26">
      <formula>$F1="Cancelada"</formula>
    </cfRule>
    <cfRule type="expression" dxfId="17798" priority="27">
      <formula>$F1="Pausada"</formula>
    </cfRule>
    <cfRule type="expression" dxfId="17797" priority="28">
      <formula>$F1="Para hoy"</formula>
    </cfRule>
    <cfRule type="expression" dxfId="17796" priority="29">
      <formula>$F1="En curso"</formula>
    </cfRule>
    <cfRule type="expression" dxfId="17795" priority="30">
      <formula>$F1="Completada"</formula>
    </cfRule>
    <cfRule type="expression" dxfId="17794" priority="31">
      <formula>(#REF!=0)*(#REF!&lt;&gt;"")*(LEN(#REF!)=0)*(($F1="")+($F1="En curso"))</formula>
    </cfRule>
    <cfRule type="expression" dxfId="17793" priority="32">
      <formula>(#REF!&lt;0)*(LEN(#REF!)=0)*(($F1="")+($F1="En curso"))</formula>
    </cfRule>
    <cfRule type="expression" dxfId="17792" priority="41">
      <formula>$F1="Vencida"</formula>
    </cfRule>
    <cfRule type="expression" dxfId="17791" priority="42">
      <formula>$F1="Cancelada"</formula>
    </cfRule>
    <cfRule type="expression" dxfId="17790" priority="43">
      <formula>$F1="Pausada"</formula>
    </cfRule>
    <cfRule type="expression" dxfId="17789" priority="44">
      <formula>$F1="Para hoy"</formula>
    </cfRule>
    <cfRule type="expression" dxfId="17788" priority="45">
      <formula>$F1="En curso"</formula>
    </cfRule>
    <cfRule type="expression" dxfId="17787" priority="46">
      <formula>$F1="Completada"</formula>
    </cfRule>
    <cfRule type="expression" dxfId="17786" priority="47">
      <formula>(#REF!=0)*(#REF!&lt;&gt;"")*(LEN(#REF!)=0)*(($F1="")+($F1="En curso"))</formula>
    </cfRule>
    <cfRule type="expression" dxfId="17785" priority="48">
      <formula>(#REF!&lt;0)*(LEN(#REF!)=0)*(($F1="")+($F1="En curso"))</formula>
    </cfRule>
  </conditionalFormatting>
  <conditionalFormatting sqref="D5:D6">
    <cfRule type="expression" dxfId="17784" priority="97">
      <formula>$F35="Vencida"</formula>
    </cfRule>
    <cfRule type="expression" dxfId="17783" priority="98">
      <formula>$F35="Cancelada"</formula>
    </cfRule>
    <cfRule type="expression" dxfId="17782" priority="99">
      <formula>$F35="Pausada"</formula>
    </cfRule>
    <cfRule type="expression" dxfId="17781" priority="100">
      <formula>$F35="Para hoy"</formula>
    </cfRule>
    <cfRule type="expression" dxfId="17780" priority="101">
      <formula>$F35="En curso"</formula>
    </cfRule>
    <cfRule type="expression" dxfId="17779" priority="102">
      <formula>$F35="Completada"</formula>
    </cfRule>
    <cfRule type="expression" dxfId="17778" priority="103">
      <formula>(#REF!=0)*(#REF!&lt;&gt;"")*(LEN(#REF!)=0)*(($F35="")+($F35="En curso"))</formula>
    </cfRule>
    <cfRule type="expression" dxfId="17777" priority="104">
      <formula>(#REF!&lt;0)*(LEN(#REF!)=0)*(($F35="")+($F35="En curso"))</formula>
    </cfRule>
    <cfRule type="expression" dxfId="17776" priority="105">
      <formula>$F31="Vencida"</formula>
    </cfRule>
    <cfRule type="expression" dxfId="17775" priority="106">
      <formula>$F31="Cancelada"</formula>
    </cfRule>
    <cfRule type="expression" dxfId="17774" priority="107">
      <formula>$F31="Pausada"</formula>
    </cfRule>
    <cfRule type="expression" dxfId="17773" priority="108">
      <formula>$F31="Para hoy"</formula>
    </cfRule>
    <cfRule type="expression" dxfId="17772" priority="109">
      <formula>$F31="En curso"</formula>
    </cfRule>
    <cfRule type="expression" dxfId="17771" priority="110">
      <formula>$F31="Completada"</formula>
    </cfRule>
    <cfRule type="expression" dxfId="17770" priority="111">
      <formula>(#REF!=0)*(#REF!&lt;&gt;"")*(LEN(#REF!)=0)*(($F31="")+($F31="En curso"))</formula>
    </cfRule>
    <cfRule type="expression" dxfId="17769" priority="112">
      <formula>(#REF!&lt;0)*(LEN(#REF!)=0)*(($F31="")+($F31="En curso"))</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8 B41:B42 B31:B39 B50:B51 B21 B28 B6:B10" xr:uid="{7BBBEDEF-82F9-4A35-9B3D-2619C8AEF620}">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32 F34:F41 F19:F22 F52 F30 F28 F4:F5 F11:F14" xr:uid="{77160B10-BD37-4E92-B7F7-4A22317A8D49}">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2:E56 E21:E23 E48:E49 E15 E31:E40 E19 E28 E12:E13 E4:E10" xr:uid="{59571537-44EA-4CED-A00E-BA554B47B6F5}"/>
    <dataValidation type="list" errorStyle="warning" allowBlank="1" showInputMessage="1" showErrorMessage="1" error="Seleccione un estado de la lista. Seleccione CANCELAR, presione ALT+FLECHA ABAJO para mostrar las opciones y, después, FLECHA ABAJO y ENTRAR para realizar la selección." sqref="F53:F55 F33 F23 F31 F48:F51 F6:F10" xr:uid="{88CCBB73-0B54-4598-A2BA-710527A204CE}">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2:C55 C19:C23 C48:C49 C30:C40 C28 C4:C14" xr:uid="{F45D0EA2-9EB0-4873-B9E3-E2D2C4EC26D9}">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0 B52:B56 B22:B23 B30 B49 B19:B20 B4:B5" xr:uid="{506D3A5E-76E1-4BEE-B62C-2147E57765D1}">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7:E17 B26:E26 B46:E46" xr:uid="{E7EB429C-FD09-4D5B-9043-A75F4A2251EA}"/>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7 A26 A46" xr:uid="{3B70CFE1-D2DD-4240-B72D-3401191A0CC4}"/>
    <dataValidation allowBlank="1" showInputMessage="1" showErrorMessage="1" prompt="Seleccione el estado en esta columna, debajo de este encabezado. Presione ALT+FLECHA ABAJO para mostrar las opciones y, después, FLECHA ABAJO y ENTRAR para realizar la selección." sqref="F3 F33 F18 F23 F31 F47:F51 F53:F55 F27 F6:F10" xr:uid="{B890B799-CF5F-451B-B294-09DC6686BE86}"/>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8:E18 B27:E27 B47:E47 C53:D55 D53:D56 C22:D23 C33" xr:uid="{9B1D54FB-4FE4-48C9-B8F6-E4A3FBDE067C}"/>
    <dataValidation allowBlank="1" showInputMessage="1" showErrorMessage="1" prompt="Escriba las notas en esta columna, debajo de este encabezado." sqref="G31:G40 G53:G55 G18 G27:G28 G47:G51 G3:G10 G20:G23" xr:uid="{1E2D948C-2F23-43B0-86FD-C87C6E4767F6}"/>
  </dataValidations>
  <printOptions horizontalCentered="1"/>
  <pageMargins left="0.7" right="0.7" top="0.75" bottom="0.75" header="0.3" footer="0.3"/>
  <pageSetup paperSize="9" fitToHeight="0" orientation="portrait" r:id="rId1"/>
  <headerFooter differentFirst="1">
    <oddFooter>Page &amp;P of &amp;N</oddFooter>
  </headerFooter>
  <drawing r:id="rId2"/>
  <tableParts count="4">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CF6A-A5D4-4151-A689-AF53349C721D}">
  <sheetPr>
    <tabColor theme="4"/>
  </sheetPr>
  <dimension ref="A1:R72"/>
  <sheetViews>
    <sheetView showGridLines="0" topLeftCell="A2" zoomScale="80" zoomScaleNormal="80" workbookViewId="0">
      <selection activeCell="D12" sqref="D12"/>
    </sheetView>
  </sheetViews>
  <sheetFormatPr defaultColWidth="8.6640625" defaultRowHeight="18.2"/>
  <cols>
    <col min="1" max="1" width="3" customWidth="1"/>
    <col min="4" max="4" width="77.109375" customWidth="1"/>
    <col min="5" max="5" width="12.33203125" bestFit="1" customWidth="1"/>
  </cols>
  <sheetData>
    <row r="1" spans="1:17" ht="34.5">
      <c r="A1" s="3"/>
      <c r="B1" s="430" t="s">
        <v>383</v>
      </c>
      <c r="C1" s="430"/>
      <c r="D1" s="430"/>
      <c r="E1" s="430"/>
      <c r="F1" s="425"/>
      <c r="G1" s="425"/>
      <c r="H1" s="425"/>
      <c r="I1" s="425"/>
      <c r="J1" s="425"/>
      <c r="K1" s="425"/>
      <c r="L1" s="425"/>
      <c r="M1" s="425"/>
      <c r="N1" s="425"/>
      <c r="O1" s="425"/>
      <c r="P1" s="425"/>
      <c r="Q1" s="425"/>
    </row>
    <row r="2" spans="1:17" ht="33" customHeight="1">
      <c r="A2" s="12"/>
      <c r="B2" s="431" t="s">
        <v>384</v>
      </c>
      <c r="C2" s="431"/>
      <c r="D2" s="431"/>
      <c r="E2" s="431"/>
      <c r="F2" s="13"/>
      <c r="G2" s="13"/>
      <c r="H2" s="13"/>
      <c r="I2" s="13"/>
      <c r="J2" s="13"/>
      <c r="K2" s="13"/>
      <c r="L2" s="14"/>
      <c r="M2" s="14"/>
      <c r="N2" s="14"/>
      <c r="O2" s="14"/>
      <c r="P2" s="14"/>
      <c r="Q2" s="14"/>
    </row>
    <row r="3" spans="1:17">
      <c r="A3" s="23"/>
      <c r="B3" s="202" t="s">
        <v>4</v>
      </c>
      <c r="C3" s="203" t="s">
        <v>5</v>
      </c>
      <c r="D3" s="203" t="s">
        <v>6</v>
      </c>
      <c r="E3" s="203" t="s">
        <v>7</v>
      </c>
      <c r="F3" s="204" t="s">
        <v>8</v>
      </c>
      <c r="G3" s="205" t="s">
        <v>9</v>
      </c>
      <c r="H3" s="23"/>
      <c r="I3" s="23"/>
      <c r="J3" s="23"/>
      <c r="K3" s="23"/>
      <c r="L3" s="23"/>
      <c r="M3" s="23"/>
      <c r="N3" s="23"/>
      <c r="O3" s="23"/>
      <c r="P3" s="23"/>
      <c r="Q3" s="23"/>
    </row>
    <row r="4" spans="1:17" s="44" customFormat="1" ht="18.75" customHeight="1">
      <c r="A4" s="167"/>
      <c r="B4" s="214"/>
      <c r="C4" s="215"/>
      <c r="D4" s="214" t="s">
        <v>385</v>
      </c>
      <c r="E4" s="216">
        <v>1</v>
      </c>
      <c r="F4" s="214"/>
      <c r="G4" s="214"/>
      <c r="H4" s="167"/>
      <c r="J4" s="167"/>
      <c r="K4" s="167"/>
      <c r="L4" s="167"/>
      <c r="M4" s="167"/>
      <c r="N4" s="167"/>
      <c r="O4" s="167"/>
      <c r="P4" s="167"/>
      <c r="Q4" s="167"/>
    </row>
    <row r="5" spans="1:17" s="44" customFormat="1">
      <c r="A5" s="167"/>
      <c r="B5" s="214"/>
      <c r="C5" s="215"/>
      <c r="D5" s="214" t="s">
        <v>386</v>
      </c>
      <c r="E5" s="216">
        <v>0.5</v>
      </c>
      <c r="F5" s="214"/>
      <c r="G5" s="214"/>
      <c r="H5" s="167"/>
      <c r="J5" s="167"/>
      <c r="K5" s="167"/>
      <c r="L5" s="167"/>
      <c r="M5" s="167"/>
      <c r="N5" s="167"/>
      <c r="O5" s="167"/>
      <c r="P5" s="167"/>
      <c r="Q5" s="167"/>
    </row>
    <row r="6" spans="1:17" s="44" customFormat="1">
      <c r="A6" s="167"/>
      <c r="B6" s="214"/>
      <c r="C6" s="215"/>
      <c r="D6" s="214" t="s">
        <v>387</v>
      </c>
      <c r="E6" s="216">
        <v>10</v>
      </c>
      <c r="F6" s="214"/>
      <c r="G6" s="214"/>
      <c r="H6" s="167"/>
      <c r="J6" s="167"/>
      <c r="K6" s="167"/>
      <c r="L6" s="167"/>
      <c r="M6" s="167"/>
      <c r="N6" s="167"/>
      <c r="O6" s="167"/>
      <c r="P6" s="167"/>
      <c r="Q6" s="167"/>
    </row>
    <row r="7" spans="1:17" s="55" customFormat="1">
      <c r="A7" s="72"/>
      <c r="B7" s="211"/>
      <c r="C7" s="212"/>
      <c r="D7" s="211" t="s">
        <v>388</v>
      </c>
      <c r="E7" s="213">
        <v>4.5</v>
      </c>
      <c r="F7" s="211"/>
      <c r="G7" s="211"/>
      <c r="H7" s="72"/>
      <c r="J7" s="72"/>
      <c r="K7" s="72"/>
      <c r="L7" s="72"/>
      <c r="M7" s="72"/>
      <c r="N7" s="72"/>
      <c r="O7" s="72"/>
      <c r="P7" s="72"/>
      <c r="Q7" s="72"/>
    </row>
    <row r="8" spans="1:17" s="44" customFormat="1">
      <c r="A8" s="167"/>
      <c r="B8" s="214"/>
      <c r="C8" s="215"/>
      <c r="D8" s="214" t="s">
        <v>389</v>
      </c>
      <c r="E8" s="216">
        <v>3.5</v>
      </c>
      <c r="F8" s="214"/>
      <c r="G8" s="214"/>
      <c r="H8" s="167"/>
      <c r="J8" s="167"/>
      <c r="K8" s="167"/>
      <c r="L8" s="167"/>
      <c r="M8" s="167"/>
      <c r="N8" s="167"/>
      <c r="O8" s="167"/>
      <c r="P8" s="167"/>
      <c r="Q8" s="167"/>
    </row>
    <row r="9" spans="1:17">
      <c r="A9" s="114"/>
      <c r="B9" s="206"/>
      <c r="C9" s="207"/>
      <c r="D9" s="206" t="s">
        <v>390</v>
      </c>
      <c r="E9" s="208">
        <v>6</v>
      </c>
      <c r="F9" s="206"/>
      <c r="G9" s="206"/>
      <c r="H9" s="114"/>
      <c r="I9" s="210" t="s">
        <v>391</v>
      </c>
      <c r="J9" s="114"/>
      <c r="K9" s="114"/>
      <c r="L9" s="114"/>
      <c r="M9" s="114"/>
      <c r="N9" s="114"/>
      <c r="O9" s="114"/>
      <c r="P9" s="114"/>
      <c r="Q9" s="114"/>
    </row>
    <row r="10" spans="1:17" s="44" customFormat="1">
      <c r="A10" s="167"/>
      <c r="B10" s="214"/>
      <c r="C10" s="215"/>
      <c r="D10" s="214" t="s">
        <v>392</v>
      </c>
      <c r="E10" s="216">
        <v>4</v>
      </c>
      <c r="F10" s="214"/>
      <c r="G10" s="214"/>
      <c r="H10" s="167"/>
      <c r="J10" s="167"/>
      <c r="K10" s="167"/>
      <c r="L10" s="167"/>
      <c r="M10" s="167"/>
      <c r="N10" s="167"/>
      <c r="O10" s="167"/>
      <c r="P10" s="167"/>
      <c r="Q10" s="167"/>
    </row>
    <row r="11" spans="1:17" s="44" customFormat="1" ht="26.25" customHeight="1">
      <c r="A11" s="167"/>
      <c r="B11" s="214"/>
      <c r="C11" s="215"/>
      <c r="D11" s="214" t="s">
        <v>393</v>
      </c>
      <c r="E11" s="216">
        <v>3</v>
      </c>
      <c r="F11" s="214"/>
      <c r="G11" s="214"/>
      <c r="H11" s="167"/>
      <c r="J11" s="167"/>
      <c r="K11" s="167"/>
      <c r="L11" s="167"/>
      <c r="M11" s="167"/>
      <c r="N11" s="167"/>
      <c r="O11" s="167"/>
      <c r="P11" s="167"/>
      <c r="Q11" s="167"/>
    </row>
    <row r="12" spans="1:17" s="44" customFormat="1" ht="20.65" customHeight="1">
      <c r="A12" s="167"/>
      <c r="B12" s="214"/>
      <c r="C12" s="215"/>
      <c r="D12" s="214" t="s">
        <v>394</v>
      </c>
      <c r="E12" s="216">
        <v>5.5</v>
      </c>
      <c r="F12" s="214"/>
      <c r="G12" s="214"/>
      <c r="H12" s="167"/>
      <c r="J12" s="167"/>
      <c r="K12" s="167"/>
      <c r="L12" s="167"/>
      <c r="M12" s="167"/>
      <c r="N12" s="167"/>
      <c r="O12" s="167"/>
      <c r="P12" s="167"/>
      <c r="Q12" s="167"/>
    </row>
    <row r="13" spans="1:17">
      <c r="A13" s="114"/>
      <c r="B13" s="206"/>
      <c r="C13" s="207"/>
      <c r="D13" s="206"/>
      <c r="E13" s="208"/>
      <c r="F13" s="206"/>
      <c r="G13" s="206"/>
      <c r="H13" s="114"/>
      <c r="I13" s="119"/>
      <c r="J13" s="114"/>
      <c r="K13" s="114"/>
      <c r="L13" s="114"/>
      <c r="M13" s="114"/>
      <c r="N13" s="114"/>
      <c r="O13" s="114"/>
      <c r="P13" s="114"/>
      <c r="Q13" s="114"/>
    </row>
    <row r="14" spans="1:17">
      <c r="A14" s="114"/>
      <c r="B14" s="206"/>
      <c r="C14" s="207"/>
      <c r="D14" s="206"/>
      <c r="E14" s="208"/>
      <c r="F14" s="206"/>
      <c r="G14" s="206"/>
      <c r="H14" s="114"/>
      <c r="I14" s="119"/>
      <c r="J14" s="114"/>
      <c r="K14" s="114"/>
      <c r="L14" s="114"/>
      <c r="M14" s="114"/>
      <c r="N14" s="114"/>
      <c r="O14" s="114"/>
      <c r="P14" s="114"/>
      <c r="Q14" s="114"/>
    </row>
    <row r="15" spans="1:17">
      <c r="A15" s="25"/>
      <c r="B15" s="25"/>
      <c r="C15" s="25"/>
      <c r="E15" s="209">
        <f>SUM(E4:E14)</f>
        <v>38</v>
      </c>
      <c r="G15" s="25"/>
      <c r="H15" s="25"/>
      <c r="I15" s="25"/>
      <c r="J15" s="25"/>
      <c r="K15" s="25"/>
      <c r="L15" s="25"/>
      <c r="M15" s="25"/>
      <c r="N15" s="25"/>
      <c r="O15" s="25"/>
      <c r="P15" s="25"/>
      <c r="Q15" s="25"/>
    </row>
    <row r="16" spans="1:17">
      <c r="A16" s="25"/>
      <c r="B16" s="16"/>
      <c r="D16" s="197"/>
      <c r="E16" s="152"/>
      <c r="G16" s="17"/>
      <c r="H16" s="25"/>
      <c r="I16" s="25"/>
      <c r="J16" s="25"/>
      <c r="K16" s="25"/>
      <c r="L16" s="25"/>
      <c r="M16" s="25"/>
      <c r="N16" s="25"/>
      <c r="O16" s="25"/>
      <c r="P16" s="25"/>
      <c r="Q16" s="25"/>
    </row>
    <row r="17" spans="1:18" ht="34.5">
      <c r="A17" s="12"/>
      <c r="B17" s="431" t="s">
        <v>395</v>
      </c>
      <c r="C17" s="431"/>
      <c r="D17" s="431"/>
      <c r="E17" s="431"/>
      <c r="F17" s="13"/>
      <c r="G17" s="13"/>
      <c r="H17" s="13"/>
      <c r="I17" s="13"/>
      <c r="J17" s="13"/>
      <c r="K17" s="13"/>
      <c r="L17" s="14"/>
      <c r="M17" s="14"/>
      <c r="N17" s="14"/>
      <c r="O17" s="14"/>
      <c r="P17" s="14"/>
      <c r="Q17" s="14"/>
    </row>
    <row r="18" spans="1:18">
      <c r="A18" s="23"/>
      <c r="B18" s="148" t="s">
        <v>4</v>
      </c>
      <c r="C18" s="149" t="s">
        <v>5</v>
      </c>
      <c r="D18" s="149" t="s">
        <v>6</v>
      </c>
      <c r="E18" s="149" t="s">
        <v>7</v>
      </c>
      <c r="F18" s="150" t="s">
        <v>8</v>
      </c>
      <c r="G18" s="151" t="s">
        <v>9</v>
      </c>
      <c r="H18" s="23"/>
      <c r="I18" s="23"/>
      <c r="J18" s="23"/>
      <c r="K18" s="23"/>
      <c r="L18" s="23"/>
      <c r="M18" s="23"/>
      <c r="N18" s="23"/>
      <c r="O18" s="23"/>
      <c r="P18" s="23"/>
      <c r="Q18" s="23"/>
    </row>
    <row r="19" spans="1:18">
      <c r="A19" s="114"/>
      <c r="B19" s="206"/>
      <c r="C19" s="207"/>
      <c r="D19" s="206"/>
      <c r="E19" s="208"/>
      <c r="F19" s="206"/>
      <c r="G19" s="206"/>
      <c r="H19" s="114"/>
      <c r="I19" s="119"/>
      <c r="J19" s="114"/>
      <c r="K19" s="114"/>
      <c r="L19" s="114"/>
      <c r="M19" s="114"/>
      <c r="N19" s="114"/>
      <c r="O19" s="114"/>
      <c r="P19" s="114"/>
      <c r="Q19" s="114"/>
    </row>
    <row r="20" spans="1:18">
      <c r="A20" s="114"/>
      <c r="B20" s="206"/>
      <c r="C20" s="207"/>
      <c r="D20" s="206"/>
      <c r="E20" s="208"/>
      <c r="F20" s="206"/>
      <c r="G20" s="206"/>
      <c r="H20" s="114"/>
      <c r="I20" s="119"/>
      <c r="J20" s="114"/>
      <c r="K20" s="114"/>
      <c r="L20" s="114"/>
      <c r="M20" s="114"/>
      <c r="N20" s="114"/>
      <c r="O20" s="114"/>
      <c r="P20" s="114"/>
      <c r="Q20" s="114"/>
    </row>
    <row r="21" spans="1:18">
      <c r="A21" s="114"/>
      <c r="B21" s="206"/>
      <c r="C21" s="207"/>
      <c r="D21" s="206"/>
      <c r="E21" s="208"/>
      <c r="F21" s="206"/>
      <c r="G21" s="206"/>
      <c r="H21" s="114"/>
      <c r="I21" s="119"/>
      <c r="J21" s="114"/>
      <c r="K21" s="114"/>
      <c r="L21" s="114"/>
      <c r="M21" s="114"/>
      <c r="N21" s="114"/>
      <c r="O21" s="114"/>
      <c r="P21" s="114"/>
      <c r="Q21" s="114"/>
    </row>
    <row r="22" spans="1:18">
      <c r="A22" s="25"/>
      <c r="B22" s="16"/>
      <c r="C22" s="10"/>
      <c r="E22" s="10"/>
      <c r="G22" s="17"/>
      <c r="H22" s="25"/>
      <c r="I22" s="25"/>
      <c r="J22" s="25"/>
      <c r="K22" s="25"/>
      <c r="L22" s="25"/>
      <c r="M22" s="25"/>
      <c r="N22" s="25"/>
      <c r="O22" s="25"/>
      <c r="P22" s="25"/>
      <c r="Q22" s="25"/>
    </row>
    <row r="23" spans="1:18">
      <c r="A23" s="25"/>
      <c r="B23" s="114"/>
      <c r="C23" s="206"/>
      <c r="D23" s="207"/>
      <c r="E23" s="206"/>
      <c r="F23" s="208"/>
      <c r="G23" s="206"/>
      <c r="H23" s="206"/>
      <c r="I23" s="114"/>
      <c r="J23" s="119"/>
      <c r="K23" s="114"/>
      <c r="L23" s="114"/>
      <c r="M23" s="114"/>
      <c r="N23" s="114"/>
      <c r="O23" s="114"/>
      <c r="P23" s="114"/>
      <c r="Q23" s="114"/>
      <c r="R23" s="114"/>
    </row>
    <row r="24" spans="1:18">
      <c r="A24" s="25"/>
      <c r="E24" s="18">
        <f>SUBTOTAL(109,Lista311151923273135394347515559636771[Estimación])</f>
        <v>0</v>
      </c>
      <c r="F24">
        <f>SUBTOTAL(109,Lista311151923273135394347515559636771[ESTADO])</f>
        <v>0</v>
      </c>
      <c r="H24" s="25"/>
      <c r="I24" s="25"/>
      <c r="J24" s="25"/>
      <c r="K24" s="25"/>
      <c r="L24" s="25"/>
      <c r="M24" s="25"/>
      <c r="N24" s="25"/>
      <c r="O24" s="25"/>
      <c r="P24" s="25"/>
      <c r="Q24" s="25"/>
    </row>
    <row r="25" spans="1:18">
      <c r="A25" s="25"/>
      <c r="B25" s="25"/>
      <c r="C25" s="25"/>
      <c r="D25" s="25"/>
      <c r="E25" s="25">
        <f>E6+E10+E20+E22</f>
        <v>14</v>
      </c>
      <c r="G25" s="25"/>
      <c r="H25" s="25"/>
      <c r="I25" s="25"/>
      <c r="J25" s="25"/>
      <c r="K25" s="25"/>
      <c r="L25" s="25"/>
      <c r="M25" s="25"/>
      <c r="N25" s="25"/>
      <c r="O25" s="25"/>
      <c r="P25" s="25"/>
      <c r="Q25" s="25"/>
    </row>
    <row r="26" spans="1:18" ht="34.5">
      <c r="A26" s="12"/>
      <c r="B26" s="431" t="s">
        <v>396</v>
      </c>
      <c r="C26" s="431"/>
      <c r="D26" s="431"/>
      <c r="E26" s="431"/>
      <c r="F26" s="13"/>
      <c r="G26" s="13"/>
      <c r="H26" s="13"/>
      <c r="I26" s="13"/>
      <c r="J26" s="13"/>
      <c r="K26" s="13"/>
      <c r="L26" s="14"/>
      <c r="M26" s="14"/>
      <c r="N26" s="14"/>
      <c r="O26" s="14"/>
      <c r="P26" s="14"/>
      <c r="Q26" s="14"/>
    </row>
    <row r="27" spans="1:18">
      <c r="A27" s="23"/>
      <c r="B27" s="148" t="s">
        <v>4</v>
      </c>
      <c r="C27" s="149" t="s">
        <v>5</v>
      </c>
      <c r="D27" s="149" t="s">
        <v>6</v>
      </c>
      <c r="E27" s="149" t="s">
        <v>7</v>
      </c>
      <c r="F27" s="150" t="s">
        <v>8</v>
      </c>
      <c r="G27" s="151" t="s">
        <v>9</v>
      </c>
      <c r="H27" s="23"/>
      <c r="I27" s="23"/>
      <c r="J27" s="23"/>
      <c r="K27" s="23"/>
      <c r="L27" s="23"/>
      <c r="M27" s="23"/>
      <c r="N27" s="23"/>
      <c r="O27" s="23"/>
      <c r="P27" s="23"/>
      <c r="Q27" s="23"/>
    </row>
    <row r="28" spans="1:18">
      <c r="A28" s="25"/>
      <c r="B28" s="16"/>
      <c r="C28" s="10"/>
      <c r="E28" s="152"/>
      <c r="G28" s="17"/>
      <c r="H28" s="25"/>
      <c r="I28" s="25"/>
      <c r="J28" s="25"/>
      <c r="K28" s="25"/>
      <c r="L28" s="25"/>
      <c r="M28" s="25"/>
      <c r="N28" s="25"/>
      <c r="O28" s="25"/>
      <c r="P28" s="25"/>
      <c r="Q28" s="25"/>
    </row>
    <row r="29" spans="1:18">
      <c r="A29" s="25"/>
      <c r="B29" s="16"/>
      <c r="E29" s="152"/>
      <c r="G29" s="19"/>
      <c r="H29" s="25"/>
      <c r="I29" s="25"/>
      <c r="J29" s="25"/>
      <c r="K29" s="25"/>
      <c r="L29" s="25"/>
      <c r="M29" s="25"/>
      <c r="N29" s="25"/>
      <c r="O29" s="25"/>
      <c r="P29" s="25"/>
      <c r="Q29" s="25"/>
    </row>
    <row r="30" spans="1:18">
      <c r="A30" s="25"/>
      <c r="B30" s="16"/>
      <c r="C30" s="10"/>
      <c r="E30" s="152"/>
      <c r="G30" s="19"/>
      <c r="H30" s="25"/>
      <c r="I30" s="25"/>
      <c r="J30" s="25"/>
      <c r="K30" s="25"/>
      <c r="L30" s="25"/>
      <c r="M30" s="25"/>
      <c r="N30" s="25"/>
      <c r="O30" s="25"/>
      <c r="P30" s="25"/>
      <c r="Q30" s="25"/>
    </row>
    <row r="31" spans="1:18">
      <c r="A31" s="25"/>
      <c r="B31" s="16"/>
      <c r="C31" s="10"/>
      <c r="E31" s="152"/>
      <c r="G31" s="17"/>
      <c r="H31" s="25"/>
      <c r="I31" s="25"/>
      <c r="J31" s="25"/>
      <c r="K31" s="25"/>
      <c r="L31" s="25"/>
      <c r="M31" s="25"/>
      <c r="N31" s="25"/>
      <c r="O31" s="25"/>
      <c r="P31" s="25"/>
      <c r="Q31" s="25"/>
    </row>
    <row r="32" spans="1:18">
      <c r="A32" s="25"/>
      <c r="B32" s="16"/>
      <c r="C32" s="10"/>
      <c r="E32" s="152"/>
      <c r="G32" s="17"/>
      <c r="H32" s="25"/>
      <c r="I32" s="25"/>
      <c r="J32" s="25"/>
      <c r="K32" s="25"/>
      <c r="L32" s="25"/>
      <c r="M32" s="25"/>
      <c r="N32" s="25"/>
      <c r="O32" s="25"/>
      <c r="P32" s="25"/>
      <c r="Q32" s="25"/>
    </row>
    <row r="33" spans="1:17">
      <c r="A33" s="25"/>
      <c r="B33" s="16"/>
      <c r="C33" s="10"/>
      <c r="E33" s="152"/>
      <c r="G33" s="17"/>
      <c r="H33" s="25"/>
      <c r="I33" s="25"/>
      <c r="J33" s="25"/>
      <c r="K33" s="25"/>
      <c r="L33" s="25"/>
      <c r="M33" s="25"/>
      <c r="N33" s="25"/>
      <c r="O33" s="25"/>
      <c r="P33" s="25"/>
      <c r="Q33" s="25"/>
    </row>
    <row r="34" spans="1:17">
      <c r="A34" s="25"/>
      <c r="B34" s="16"/>
      <c r="C34" s="10"/>
      <c r="E34" s="152"/>
      <c r="G34" s="17"/>
      <c r="H34" s="25"/>
      <c r="I34" s="25"/>
      <c r="J34" s="25"/>
      <c r="K34" s="25"/>
      <c r="L34" s="25"/>
      <c r="M34" s="25"/>
      <c r="N34" s="25"/>
      <c r="O34" s="25"/>
      <c r="P34" s="25"/>
      <c r="Q34" s="25"/>
    </row>
    <row r="35" spans="1:17">
      <c r="A35" s="25"/>
      <c r="B35" s="16"/>
      <c r="C35" s="10"/>
      <c r="E35" s="152"/>
      <c r="G35" s="17"/>
      <c r="H35" s="25"/>
      <c r="I35" s="25"/>
      <c r="J35" s="25"/>
      <c r="K35" s="25"/>
      <c r="L35" s="25"/>
      <c r="M35" s="25"/>
      <c r="N35" s="25"/>
      <c r="O35" s="25"/>
      <c r="P35" s="25"/>
      <c r="Q35" s="25"/>
    </row>
    <row r="36" spans="1:17">
      <c r="A36" s="25"/>
      <c r="B36" s="16"/>
      <c r="C36" s="10"/>
      <c r="E36" s="152"/>
      <c r="G36" s="17"/>
      <c r="H36" s="25"/>
      <c r="I36" s="25"/>
      <c r="J36" s="25"/>
      <c r="K36" s="25"/>
      <c r="L36" s="25"/>
      <c r="M36" s="25"/>
      <c r="N36" s="25"/>
      <c r="O36" s="25"/>
      <c r="P36" s="25"/>
      <c r="Q36" s="25"/>
    </row>
    <row r="37" spans="1:17">
      <c r="B37" s="16"/>
      <c r="C37" s="10"/>
      <c r="E37" s="152"/>
      <c r="G37" s="17"/>
    </row>
    <row r="38" spans="1:17">
      <c r="A38" s="25"/>
      <c r="B38" s="16"/>
      <c r="C38" s="10"/>
      <c r="E38" s="152"/>
      <c r="G38" s="17"/>
      <c r="H38" s="25"/>
      <c r="I38" s="25"/>
      <c r="J38" s="25"/>
      <c r="K38" s="25"/>
      <c r="L38" s="25"/>
      <c r="M38" s="25"/>
      <c r="N38" s="25"/>
      <c r="O38" s="25"/>
      <c r="P38" s="25"/>
      <c r="Q38" s="25"/>
    </row>
    <row r="39" spans="1:17">
      <c r="A39" s="25"/>
      <c r="B39" s="16"/>
      <c r="C39" s="10"/>
      <c r="E39" s="152"/>
      <c r="G39" s="17"/>
      <c r="H39" s="25"/>
      <c r="I39" s="25"/>
      <c r="J39" s="25"/>
      <c r="K39" s="25"/>
      <c r="L39" s="25"/>
      <c r="M39" s="25"/>
      <c r="N39" s="25"/>
      <c r="O39" s="25"/>
      <c r="P39" s="25"/>
      <c r="Q39" s="25"/>
    </row>
    <row r="40" spans="1:17">
      <c r="A40" s="25"/>
      <c r="B40" s="16"/>
      <c r="C40" s="10"/>
      <c r="E40" s="152"/>
      <c r="G40" s="17"/>
      <c r="H40" s="25"/>
      <c r="I40" s="25"/>
      <c r="J40" s="25"/>
      <c r="K40" s="25"/>
      <c r="L40" s="25"/>
      <c r="M40" s="25"/>
      <c r="N40" s="25"/>
      <c r="O40" s="25"/>
      <c r="P40" s="25"/>
      <c r="Q40" s="25"/>
    </row>
    <row r="41" spans="1:17">
      <c r="A41" s="25"/>
      <c r="B41" s="16"/>
      <c r="C41" s="25"/>
      <c r="D41" s="25"/>
      <c r="E41" s="152"/>
      <c r="G41" s="17"/>
      <c r="H41" s="25"/>
      <c r="I41" s="25"/>
      <c r="J41" s="25"/>
      <c r="K41" s="25"/>
      <c r="L41" s="25"/>
      <c r="M41" s="25"/>
      <c r="N41" s="25"/>
      <c r="O41" s="25"/>
      <c r="P41" s="25"/>
      <c r="Q41" s="25"/>
    </row>
    <row r="42" spans="1:17">
      <c r="A42" s="25"/>
      <c r="B42" s="16"/>
      <c r="C42" s="25"/>
      <c r="D42" s="25"/>
      <c r="E42" s="152"/>
      <c r="G42" s="17"/>
      <c r="H42" s="25"/>
      <c r="I42" s="25"/>
      <c r="J42" s="25"/>
      <c r="K42" s="25"/>
      <c r="L42" s="25"/>
      <c r="M42" s="25"/>
      <c r="N42" s="25"/>
      <c r="O42" s="25"/>
      <c r="P42" s="25"/>
      <c r="Q42" s="25"/>
    </row>
    <row r="43" spans="1:17">
      <c r="A43" s="25"/>
      <c r="B43" s="4"/>
      <c r="C43" s="26"/>
      <c r="D43" s="26"/>
      <c r="E43" s="184"/>
      <c r="F43" s="6"/>
      <c r="G43" s="11"/>
      <c r="H43" s="25"/>
      <c r="I43" s="25"/>
      <c r="J43" s="25"/>
      <c r="K43" s="25"/>
      <c r="L43" s="25"/>
      <c r="M43" s="25"/>
      <c r="N43" s="25"/>
      <c r="O43" s="25"/>
      <c r="P43" s="25"/>
      <c r="Q43" s="25"/>
    </row>
    <row r="44" spans="1:17">
      <c r="A44" s="25"/>
      <c r="E44" s="18">
        <f>SUBTOTAL(109,Lista3412162024283236404448525660646872[Estimación])</f>
        <v>0</v>
      </c>
      <c r="F44" s="193">
        <f>E29+E32</f>
        <v>0</v>
      </c>
      <c r="H44" s="25"/>
      <c r="I44" s="25"/>
      <c r="J44" s="25"/>
      <c r="K44" s="25"/>
      <c r="L44" s="25"/>
      <c r="M44" s="25"/>
      <c r="N44" s="25"/>
      <c r="O44" s="25"/>
      <c r="P44" s="25"/>
      <c r="Q44" s="25"/>
    </row>
    <row r="45" spans="1:17">
      <c r="A45" s="25"/>
      <c r="B45" s="25"/>
      <c r="C45" s="25"/>
      <c r="D45" s="25"/>
      <c r="E45" s="195">
        <f>E34+E37+E39</f>
        <v>0</v>
      </c>
      <c r="F45" s="25"/>
      <c r="G45" s="25"/>
      <c r="H45" s="25"/>
      <c r="I45" s="25"/>
      <c r="J45" s="25"/>
      <c r="K45" s="25"/>
      <c r="L45" s="25"/>
      <c r="M45" s="25"/>
      <c r="N45" s="25"/>
      <c r="O45" s="25"/>
      <c r="P45" s="25"/>
      <c r="Q45" s="25"/>
    </row>
    <row r="46" spans="1:17" ht="34.5">
      <c r="A46" s="12"/>
      <c r="B46" s="431" t="s">
        <v>397</v>
      </c>
      <c r="C46" s="431"/>
      <c r="D46" s="431"/>
      <c r="E46" s="431"/>
      <c r="F46" s="13"/>
      <c r="G46" s="13"/>
      <c r="H46" s="13"/>
      <c r="I46" s="13"/>
      <c r="J46" s="13"/>
      <c r="K46" s="13"/>
      <c r="L46" s="14"/>
      <c r="M46" s="14"/>
      <c r="N46" s="14"/>
      <c r="O46" s="14"/>
      <c r="P46" s="14"/>
      <c r="Q46" s="14"/>
    </row>
    <row r="47" spans="1:17">
      <c r="A47" s="23"/>
      <c r="B47" s="148" t="s">
        <v>4</v>
      </c>
      <c r="C47" s="149" t="s">
        <v>5</v>
      </c>
      <c r="D47" s="149" t="s">
        <v>6</v>
      </c>
      <c r="E47" s="149" t="s">
        <v>7</v>
      </c>
      <c r="F47" s="150" t="s">
        <v>8</v>
      </c>
      <c r="G47" s="151" t="s">
        <v>9</v>
      </c>
      <c r="H47" s="23"/>
      <c r="I47" s="23"/>
      <c r="J47" s="23"/>
      <c r="K47" s="23"/>
      <c r="L47" s="23"/>
      <c r="M47" s="23"/>
      <c r="N47" s="23"/>
      <c r="O47" s="23"/>
      <c r="P47" s="23"/>
      <c r="Q47" s="23"/>
    </row>
    <row r="48" spans="1:17">
      <c r="A48" s="25"/>
      <c r="B48" s="16"/>
      <c r="C48" s="10"/>
      <c r="E48" s="10"/>
      <c r="G48" s="17"/>
      <c r="H48" s="25"/>
      <c r="I48" s="25"/>
      <c r="J48" s="25"/>
      <c r="K48" s="25"/>
      <c r="L48" s="25"/>
      <c r="M48" s="25"/>
      <c r="N48" s="25"/>
      <c r="O48" s="25"/>
      <c r="P48" s="25"/>
      <c r="Q48" s="25"/>
    </row>
    <row r="49" spans="1:17">
      <c r="A49" s="25"/>
      <c r="B49" s="16"/>
      <c r="C49" s="10"/>
      <c r="E49" s="152"/>
      <c r="G49" s="17"/>
      <c r="H49" s="25"/>
      <c r="I49" s="25"/>
      <c r="J49" s="25"/>
      <c r="K49" s="25"/>
      <c r="L49" s="25"/>
      <c r="M49" s="25"/>
      <c r="N49" s="25"/>
      <c r="O49" s="25"/>
      <c r="P49" s="25"/>
      <c r="Q49" s="25"/>
    </row>
    <row r="50" spans="1:17">
      <c r="B50" s="16"/>
      <c r="E50" s="152"/>
      <c r="G50" s="17"/>
    </row>
    <row r="51" spans="1:17">
      <c r="B51" s="16"/>
      <c r="E51" s="152"/>
      <c r="G51" s="17"/>
    </row>
    <row r="52" spans="1:17">
      <c r="B52" s="16"/>
      <c r="E52" s="152"/>
      <c r="G52" s="38"/>
    </row>
    <row r="53" spans="1:17">
      <c r="B53" s="16"/>
      <c r="C53" s="10"/>
      <c r="E53" s="152"/>
      <c r="G53" s="17"/>
    </row>
    <row r="54" spans="1:17">
      <c r="B54" s="16"/>
      <c r="C54" s="10"/>
      <c r="E54" s="152"/>
      <c r="G54" s="17"/>
    </row>
    <row r="55" spans="1:17">
      <c r="B55" s="16"/>
      <c r="C55" s="10"/>
      <c r="E55" s="152"/>
      <c r="G55" s="17"/>
    </row>
    <row r="56" spans="1:17">
      <c r="A56" s="28"/>
      <c r="B56" s="33"/>
      <c r="C56" s="28"/>
      <c r="D56" s="28"/>
      <c r="E56" s="185"/>
      <c r="F56" s="28"/>
      <c r="G56" s="35"/>
      <c r="H56" s="28"/>
      <c r="I56" s="28"/>
      <c r="J56" s="28"/>
      <c r="K56" s="28"/>
      <c r="L56" s="28"/>
      <c r="M56" s="28"/>
      <c r="N56" s="28"/>
      <c r="O56" s="28"/>
      <c r="P56" s="28"/>
      <c r="Q56" s="28"/>
    </row>
    <row r="57" spans="1:17">
      <c r="A57" s="28"/>
      <c r="B57" s="33"/>
      <c r="C57" s="28"/>
      <c r="D57" s="28"/>
      <c r="E57" s="185"/>
      <c r="F57" s="28"/>
      <c r="G57" s="35"/>
      <c r="H57" s="28"/>
      <c r="I57" s="28"/>
      <c r="J57" s="28"/>
      <c r="K57" s="28"/>
      <c r="L57" s="28"/>
      <c r="M57" s="28"/>
      <c r="N57" s="28"/>
      <c r="O57" s="28"/>
      <c r="P57" s="28"/>
      <c r="Q57" s="28"/>
    </row>
    <row r="58" spans="1:17">
      <c r="B58" s="16"/>
      <c r="E58" s="152"/>
      <c r="G58" s="17"/>
    </row>
    <row r="59" spans="1:17">
      <c r="B59" s="16"/>
      <c r="E59" s="152"/>
      <c r="G59" s="17"/>
    </row>
    <row r="60" spans="1:17">
      <c r="B60" s="4"/>
      <c r="C60" s="6"/>
      <c r="D60" s="6"/>
      <c r="E60" s="184"/>
      <c r="F60" s="6"/>
      <c r="G60" s="11"/>
    </row>
    <row r="61" spans="1:17">
      <c r="A61" s="25"/>
      <c r="E61" s="183">
        <f>SUBTOTAL(109,Lista34513172125293337414549535761656973[Estimación])</f>
        <v>0</v>
      </c>
      <c r="H61" s="25"/>
      <c r="I61" s="25"/>
      <c r="J61" s="25"/>
      <c r="K61" s="25"/>
      <c r="L61" s="25"/>
      <c r="M61" s="25"/>
      <c r="N61" s="25"/>
      <c r="O61" s="25"/>
      <c r="P61" s="25"/>
      <c r="Q61" s="25"/>
    </row>
    <row r="62" spans="1:17">
      <c r="A62" s="25"/>
      <c r="B62" s="25"/>
      <c r="C62" s="25"/>
      <c r="D62" s="25"/>
      <c r="E62" s="25"/>
      <c r="F62" s="25"/>
      <c r="G62" s="25"/>
      <c r="H62" s="25"/>
      <c r="I62" s="25"/>
      <c r="J62" s="25"/>
      <c r="K62" s="25"/>
      <c r="L62" s="25"/>
      <c r="M62" s="25"/>
      <c r="N62" s="25"/>
      <c r="O62" s="25"/>
      <c r="P62" s="25"/>
      <c r="Q62" s="25"/>
    </row>
    <row r="63" spans="1:17">
      <c r="A63" s="25"/>
      <c r="B63" s="25"/>
      <c r="C63" s="25"/>
      <c r="D63" s="25"/>
      <c r="E63" s="25"/>
      <c r="F63" s="25"/>
      <c r="G63" s="25"/>
      <c r="H63" s="25"/>
      <c r="I63" s="25"/>
      <c r="J63" s="25"/>
      <c r="K63" s="25"/>
      <c r="L63" s="25"/>
      <c r="M63" s="25"/>
      <c r="N63" s="25"/>
      <c r="O63" s="25"/>
      <c r="P63" s="25"/>
      <c r="Q63" s="25"/>
    </row>
    <row r="64" spans="1:17">
      <c r="A64" s="25"/>
      <c r="B64" s="25"/>
      <c r="C64" s="25"/>
      <c r="D64" s="25"/>
      <c r="E64" s="25"/>
      <c r="F64" s="25"/>
      <c r="G64" s="25"/>
      <c r="H64" s="25"/>
      <c r="I64" s="25"/>
      <c r="J64" s="25"/>
      <c r="K64" s="25"/>
      <c r="L64" s="25"/>
      <c r="M64" s="25"/>
      <c r="N64" s="25"/>
      <c r="O64" s="25"/>
      <c r="P64" s="25"/>
      <c r="Q64" s="25"/>
    </row>
    <row r="65" spans="1:17">
      <c r="A65" s="25"/>
      <c r="B65" s="25"/>
      <c r="C65" s="25"/>
      <c r="D65" s="25"/>
      <c r="E65" s="25"/>
      <c r="F65" s="25"/>
      <c r="G65" s="25"/>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row r="69" spans="1:17">
      <c r="A69" s="25"/>
      <c r="B69" s="25"/>
      <c r="C69" s="25"/>
      <c r="D69" s="25"/>
      <c r="E69" s="25"/>
      <c r="F69" s="25"/>
      <c r="G69" s="25"/>
      <c r="H69" s="25"/>
      <c r="I69" s="25"/>
      <c r="J69" s="25"/>
      <c r="K69" s="25"/>
      <c r="L69" s="25"/>
      <c r="M69" s="25"/>
      <c r="N69" s="25"/>
      <c r="O69" s="25"/>
      <c r="P69" s="25"/>
      <c r="Q69" s="25"/>
    </row>
    <row r="70" spans="1:17">
      <c r="A70" s="25"/>
      <c r="B70" s="25"/>
      <c r="C70" s="25"/>
      <c r="D70" s="25"/>
      <c r="E70" s="25"/>
      <c r="F70" s="25"/>
      <c r="G70" s="25"/>
      <c r="H70" s="25"/>
      <c r="I70" s="25"/>
      <c r="J70" s="25"/>
      <c r="K70" s="25"/>
      <c r="L70" s="25"/>
      <c r="M70" s="25"/>
      <c r="N70" s="25"/>
      <c r="O70" s="25"/>
      <c r="P70" s="25"/>
      <c r="Q70" s="25"/>
    </row>
    <row r="71" spans="1:17">
      <c r="A71" s="25"/>
      <c r="B71" s="25"/>
      <c r="C71" s="25"/>
      <c r="D71" s="25"/>
      <c r="E71" s="25"/>
      <c r="F71" s="25"/>
      <c r="G71" s="25"/>
      <c r="H71" s="25"/>
      <c r="I71" s="25"/>
      <c r="J71" s="25"/>
      <c r="K71" s="25"/>
      <c r="L71" s="25"/>
      <c r="M71" s="25"/>
      <c r="N71" s="25"/>
      <c r="O71" s="25"/>
      <c r="P71" s="25"/>
      <c r="Q71" s="25"/>
    </row>
    <row r="72" spans="1:17">
      <c r="A72" s="25"/>
      <c r="B72" s="25"/>
      <c r="C72" s="25"/>
      <c r="D72" s="25"/>
      <c r="E72" s="25"/>
      <c r="F72" s="25"/>
      <c r="G72" s="25"/>
      <c r="H72" s="25"/>
      <c r="I72" s="25"/>
      <c r="J72" s="25"/>
      <c r="K72" s="25"/>
      <c r="L72" s="25"/>
      <c r="M72" s="25"/>
      <c r="N72" s="25"/>
      <c r="O72" s="25"/>
      <c r="P72" s="25"/>
      <c r="Q72" s="25"/>
    </row>
  </sheetData>
  <mergeCells count="9">
    <mergeCell ref="O1:Q1"/>
    <mergeCell ref="B2:E2"/>
    <mergeCell ref="B17:E17"/>
    <mergeCell ref="B26:E26"/>
    <mergeCell ref="B46:E46"/>
    <mergeCell ref="B1:E1"/>
    <mergeCell ref="F1:H1"/>
    <mergeCell ref="I1:K1"/>
    <mergeCell ref="L1:N1"/>
  </mergeCells>
  <conditionalFormatting sqref="C51:C55 C22">
    <cfRule type="expression" dxfId="17721" priority="1315">
      <formula>$F22="Vencida"</formula>
    </cfRule>
    <cfRule type="expression" dxfId="17720" priority="1316">
      <formula>$F22="Cancelada"</formula>
    </cfRule>
    <cfRule type="expression" dxfId="17719" priority="1317">
      <formula>$F22="Pausada"</formula>
    </cfRule>
    <cfRule type="expression" dxfId="17718" priority="1318">
      <formula>$F22="Para hoy"</formula>
    </cfRule>
    <cfRule type="expression" dxfId="17717" priority="1319">
      <formula>$F22="En curso"</formula>
    </cfRule>
    <cfRule type="expression" dxfId="17716" priority="1320">
      <formula>$F22="Completada"</formula>
    </cfRule>
  </conditionalFormatting>
  <conditionalFormatting sqref="C30">
    <cfRule type="expression" dxfId="17715" priority="789">
      <formula>$F27="Vencida"</formula>
    </cfRule>
    <cfRule type="expression" dxfId="17714" priority="790">
      <formula>$F27="Cancelada"</formula>
    </cfRule>
    <cfRule type="expression" dxfId="17713" priority="791">
      <formula>$F27="Pausada"</formula>
    </cfRule>
    <cfRule type="expression" dxfId="17712" priority="792">
      <formula>$F27="Para hoy"</formula>
    </cfRule>
    <cfRule type="expression" dxfId="17711" priority="793">
      <formula>$F27="En curso"</formula>
    </cfRule>
    <cfRule type="expression" dxfId="17710" priority="794">
      <formula>$F27="Completada"</formula>
    </cfRule>
  </conditionalFormatting>
  <conditionalFormatting sqref="F4:F14 F19:F22">
    <cfRule type="expression" dxfId="17709" priority="1135">
      <formula>$F4="Vencida"</formula>
    </cfRule>
    <cfRule type="expression" dxfId="17708" priority="1136">
      <formula>$F4="Cancelada"</formula>
    </cfRule>
    <cfRule type="expression" dxfId="17707" priority="1137">
      <formula>$F4="Pausada"</formula>
    </cfRule>
    <cfRule type="expression" dxfId="17706" priority="1138">
      <formula>$F4="Para hoy"</formula>
    </cfRule>
    <cfRule type="expression" dxfId="17705" priority="1139">
      <formula>$F4="En curso"</formula>
    </cfRule>
    <cfRule type="expression" dxfId="17704" priority="1140">
      <formula>$F4="Completada"</formula>
    </cfRule>
  </conditionalFormatting>
  <conditionalFormatting sqref="C31">
    <cfRule type="expression" dxfId="17703" priority="1093">
      <formula>$F28="Vencida"</formula>
    </cfRule>
    <cfRule type="expression" dxfId="17702" priority="1094">
      <formula>$F28="Cancelada"</formula>
    </cfRule>
    <cfRule type="expression" dxfId="17701" priority="1095">
      <formula>$F28="Pausada"</formula>
    </cfRule>
    <cfRule type="expression" dxfId="17700" priority="1096">
      <formula>$F28="Para hoy"</formula>
    </cfRule>
    <cfRule type="expression" dxfId="17699" priority="1097">
      <formula>$F28="En curso"</formula>
    </cfRule>
    <cfRule type="expression" dxfId="17698" priority="1098">
      <formula>$F28="Completada"</formula>
    </cfRule>
  </conditionalFormatting>
  <conditionalFormatting sqref="C32">
    <cfRule type="expression" dxfId="17697" priority="1231">
      <formula>$F28="Vencida"</formula>
    </cfRule>
    <cfRule type="expression" dxfId="17696" priority="1232">
      <formula>$F28="Cancelada"</formula>
    </cfRule>
    <cfRule type="expression" dxfId="17695" priority="1233">
      <formula>$F28="Pausada"</formula>
    </cfRule>
    <cfRule type="expression" dxfId="17694" priority="1234">
      <formula>$F28="Para hoy"</formula>
    </cfRule>
    <cfRule type="expression" dxfId="17693" priority="1235">
      <formula>$F28="En curso"</formula>
    </cfRule>
    <cfRule type="expression" dxfId="17692" priority="1236">
      <formula>$F28="Completada"</formula>
    </cfRule>
  </conditionalFormatting>
  <conditionalFormatting sqref="C33">
    <cfRule type="expression" dxfId="17691" priority="1051">
      <formula>$F33="Vencida"</formula>
    </cfRule>
    <cfRule type="expression" dxfId="17690" priority="1052">
      <formula>$F33="Cancelada"</formula>
    </cfRule>
    <cfRule type="expression" dxfId="17689" priority="1053">
      <formula>$F33="Pausada"</formula>
    </cfRule>
    <cfRule type="expression" dxfId="17688" priority="1054">
      <formula>$F33="Para hoy"</formula>
    </cfRule>
    <cfRule type="expression" dxfId="17687" priority="1055">
      <formula>$F33="En curso"</formula>
    </cfRule>
    <cfRule type="expression" dxfId="17686" priority="1056">
      <formula>$F33="Completada"</formula>
    </cfRule>
  </conditionalFormatting>
  <conditionalFormatting sqref="C34:C35">
    <cfRule type="expression" dxfId="17685" priority="1173">
      <formula>$F31="Vencida"</formula>
    </cfRule>
    <cfRule type="expression" dxfId="17684" priority="1174">
      <formula>$F31="Cancelada"</formula>
    </cfRule>
    <cfRule type="expression" dxfId="17683" priority="1175">
      <formula>$F31="Pausada"</formula>
    </cfRule>
    <cfRule type="expression" dxfId="17682" priority="1176">
      <formula>$F31="Para hoy"</formula>
    </cfRule>
    <cfRule type="expression" dxfId="17681" priority="1177">
      <formula>$F31="En curso"</formula>
    </cfRule>
    <cfRule type="expression" dxfId="17680" priority="1178">
      <formula>$F31="Completada"</formula>
    </cfRule>
  </conditionalFormatting>
  <conditionalFormatting sqref="C36">
    <cfRule type="expression" dxfId="17679" priority="1507">
      <formula>$F32="Vencida"</formula>
    </cfRule>
    <cfRule type="expression" dxfId="17678" priority="1508">
      <formula>$F32="Cancelada"</formula>
    </cfRule>
    <cfRule type="expression" dxfId="17677" priority="1509">
      <formula>$F32="Pausada"</formula>
    </cfRule>
    <cfRule type="expression" dxfId="17676" priority="1510">
      <formula>$F32="Para hoy"</formula>
    </cfRule>
    <cfRule type="expression" dxfId="17675" priority="1511">
      <formula>$F32="En curso"</formula>
    </cfRule>
    <cfRule type="expression" dxfId="17674" priority="1512">
      <formula>$F32="Completada"</formula>
    </cfRule>
  </conditionalFormatting>
  <conditionalFormatting sqref="C37">
    <cfRule type="expression" dxfId="17673" priority="1483">
      <formula>$F32="Vencida"</formula>
    </cfRule>
    <cfRule type="expression" dxfId="17672" priority="1484">
      <formula>$F32="Cancelada"</formula>
    </cfRule>
    <cfRule type="expression" dxfId="17671" priority="1485">
      <formula>$F32="Pausada"</formula>
    </cfRule>
    <cfRule type="expression" dxfId="17670" priority="1486">
      <formula>$F32="Para hoy"</formula>
    </cfRule>
    <cfRule type="expression" dxfId="17669" priority="1487">
      <formula>$F32="En curso"</formula>
    </cfRule>
    <cfRule type="expression" dxfId="17668" priority="1488">
      <formula>$F32="Completada"</formula>
    </cfRule>
  </conditionalFormatting>
  <conditionalFormatting sqref="C38">
    <cfRule type="expression" dxfId="17667" priority="1459">
      <formula>$F32="Vencida"</formula>
    </cfRule>
    <cfRule type="expression" dxfId="17666" priority="1460">
      <formula>$F32="Cancelada"</formula>
    </cfRule>
    <cfRule type="expression" dxfId="17665" priority="1461">
      <formula>$F32="Pausada"</formula>
    </cfRule>
    <cfRule type="expression" dxfId="17664" priority="1462">
      <formula>$F32="Para hoy"</formula>
    </cfRule>
    <cfRule type="expression" dxfId="17663" priority="1463">
      <formula>$F32="En curso"</formula>
    </cfRule>
    <cfRule type="expression" dxfId="17662" priority="1464">
      <formula>$F32="Completada"</formula>
    </cfRule>
  </conditionalFormatting>
  <conditionalFormatting sqref="C39">
    <cfRule type="expression" dxfId="17661" priority="1419">
      <formula>$F32="Vencida"</formula>
    </cfRule>
    <cfRule type="expression" dxfId="17660" priority="1420">
      <formula>$F32="Cancelada"</formula>
    </cfRule>
    <cfRule type="expression" dxfId="17659" priority="1421">
      <formula>$F32="Pausada"</formula>
    </cfRule>
    <cfRule type="expression" dxfId="17658" priority="1422">
      <formula>$F32="Para hoy"</formula>
    </cfRule>
    <cfRule type="expression" dxfId="17657" priority="1423">
      <formula>$F32="En curso"</formula>
    </cfRule>
    <cfRule type="expression" dxfId="17656" priority="1424">
      <formula>$F32="Completada"</formula>
    </cfRule>
  </conditionalFormatting>
  <conditionalFormatting sqref="C40">
    <cfRule type="expression" dxfId="17655" priority="991">
      <formula>$F40="Vencida"</formula>
    </cfRule>
    <cfRule type="expression" dxfId="17654" priority="992">
      <formula>$F40="Cancelada"</formula>
    </cfRule>
    <cfRule type="expression" dxfId="17653" priority="993">
      <formula>$F40="Pausada"</formula>
    </cfRule>
    <cfRule type="expression" dxfId="17652" priority="994">
      <formula>$F40="Para hoy"</formula>
    </cfRule>
    <cfRule type="expression" dxfId="17651" priority="995">
      <formula>$F40="En curso"</formula>
    </cfRule>
    <cfRule type="expression" dxfId="17650" priority="996">
      <formula>$F40="Completada"</formula>
    </cfRule>
  </conditionalFormatting>
  <conditionalFormatting sqref="C49">
    <cfRule type="expression" dxfId="17649" priority="951">
      <formula>$F49="Vencida"</formula>
    </cfRule>
    <cfRule type="expression" dxfId="17648" priority="952">
      <formula>$F49="Cancelada"</formula>
    </cfRule>
    <cfRule type="expression" dxfId="17647" priority="953">
      <formula>$F49="Pausada"</formula>
    </cfRule>
    <cfRule type="expression" dxfId="17646" priority="954">
      <formula>$F49="Para hoy"</formula>
    </cfRule>
    <cfRule type="expression" dxfId="17645" priority="955">
      <formula>$F49="En curso"</formula>
    </cfRule>
    <cfRule type="expression" dxfId="17644" priority="956">
      <formula>$F49="Completada"</formula>
    </cfRule>
  </conditionalFormatting>
  <conditionalFormatting sqref="D34:D39">
    <cfRule type="expression" dxfId="17643" priority="1181">
      <formula>$F60="Vencida"</formula>
    </cfRule>
    <cfRule type="expression" dxfId="17642" priority="1182">
      <formula>$F60="Cancelada"</formula>
    </cfRule>
    <cfRule type="expression" dxfId="17641" priority="1183">
      <formula>$F60="Pausada"</formula>
    </cfRule>
    <cfRule type="expression" dxfId="17640" priority="1184">
      <formula>$F60="Para hoy"</formula>
    </cfRule>
    <cfRule type="expression" dxfId="17639" priority="1185">
      <formula>$F60="En curso"</formula>
    </cfRule>
    <cfRule type="expression" dxfId="17638" priority="1186">
      <formula>$F60="Completada"</formula>
    </cfRule>
  </conditionalFormatting>
  <conditionalFormatting sqref="D22">
    <cfRule type="expression" dxfId="17637" priority="1371">
      <formula>$F47="Vencida"</formula>
    </cfRule>
    <cfRule type="expression" dxfId="17636" priority="1372">
      <formula>$F47="Cancelada"</formula>
    </cfRule>
    <cfRule type="expression" dxfId="17635" priority="1373">
      <formula>$F47="Pausada"</formula>
    </cfRule>
    <cfRule type="expression" dxfId="17634" priority="1374">
      <formula>$F47="Para hoy"</formula>
    </cfRule>
    <cfRule type="expression" dxfId="17633" priority="1375">
      <formula>$F47="En curso"</formula>
    </cfRule>
    <cfRule type="expression" dxfId="17632" priority="1376">
      <formula>$F47="Completada"</formula>
    </cfRule>
  </conditionalFormatting>
  <conditionalFormatting sqref="D30:D31">
    <cfRule type="expression" dxfId="17631" priority="797">
      <formula>$F52="Vencida"</formula>
    </cfRule>
    <cfRule type="expression" dxfId="17630" priority="798">
      <formula>$F52="Cancelada"</formula>
    </cfRule>
    <cfRule type="expression" dxfId="17629" priority="799">
      <formula>$F52="Pausada"</formula>
    </cfRule>
    <cfRule type="expression" dxfId="17628" priority="800">
      <formula>$F52="Para hoy"</formula>
    </cfRule>
    <cfRule type="expression" dxfId="17627" priority="801">
      <formula>$F52="En curso"</formula>
    </cfRule>
    <cfRule type="expression" dxfId="17626" priority="802">
      <formula>$F52="Completada"</formula>
    </cfRule>
    <cfRule type="expression" dxfId="17625" priority="805">
      <formula>$F52="Vencida"</formula>
    </cfRule>
    <cfRule type="expression" dxfId="17624" priority="806">
      <formula>$F52="Cancelada"</formula>
    </cfRule>
    <cfRule type="expression" dxfId="17623" priority="807">
      <formula>$F52="Pausada"</formula>
    </cfRule>
    <cfRule type="expression" dxfId="17622" priority="808">
      <formula>$F52="Para hoy"</formula>
    </cfRule>
    <cfRule type="expression" dxfId="17621" priority="809">
      <formula>$F52="En curso"</formula>
    </cfRule>
    <cfRule type="expression" dxfId="17620" priority="810">
      <formula>$F52="Completada"</formula>
    </cfRule>
  </conditionalFormatting>
  <conditionalFormatting sqref="D31:D32">
    <cfRule type="expression" dxfId="17619" priority="1061">
      <formula>$F61="Vencida"</formula>
    </cfRule>
    <cfRule type="expression" dxfId="17618" priority="1062">
      <formula>$F61="Cancelada"</formula>
    </cfRule>
    <cfRule type="expression" dxfId="17617" priority="1063">
      <formula>$F61="Pausada"</formula>
    </cfRule>
    <cfRule type="expression" dxfId="17616" priority="1064">
      <formula>$F61="Para hoy"</formula>
    </cfRule>
    <cfRule type="expression" dxfId="17615" priority="1065">
      <formula>$F61="En curso"</formula>
    </cfRule>
    <cfRule type="expression" dxfId="17614" priority="1066">
      <formula>$F61="Completada"</formula>
    </cfRule>
    <cfRule type="expression" dxfId="17613" priority="1077">
      <formula>$F57="Vencida"</formula>
    </cfRule>
    <cfRule type="expression" dxfId="17612" priority="1078">
      <formula>$F57="Cancelada"</formula>
    </cfRule>
    <cfRule type="expression" dxfId="17611" priority="1079">
      <formula>$F57="Pausada"</formula>
    </cfRule>
    <cfRule type="expression" dxfId="17610" priority="1080">
      <formula>$F57="Para hoy"</formula>
    </cfRule>
    <cfRule type="expression" dxfId="17609" priority="1081">
      <formula>$F57="En curso"</formula>
    </cfRule>
    <cfRule type="expression" dxfId="17608" priority="1082">
      <formula>$F57="Completada"</formula>
    </cfRule>
  </conditionalFormatting>
  <conditionalFormatting sqref="D32:D33">
    <cfRule type="expression" dxfId="17607" priority="1215">
      <formula>$F63="Vencida"</formula>
    </cfRule>
    <cfRule type="expression" dxfId="17606" priority="1216">
      <formula>$F63="Cancelada"</formula>
    </cfRule>
    <cfRule type="expression" dxfId="17605" priority="1217">
      <formula>$F63="Pausada"</formula>
    </cfRule>
    <cfRule type="expression" dxfId="17604" priority="1218">
      <formula>$F63="Para hoy"</formula>
    </cfRule>
    <cfRule type="expression" dxfId="17603" priority="1219">
      <formula>$F63="En curso"</formula>
    </cfRule>
    <cfRule type="expression" dxfId="17602" priority="1220">
      <formula>$F63="Completada"</formula>
    </cfRule>
  </conditionalFormatting>
  <conditionalFormatting sqref="D34:D38">
    <cfRule type="expression" dxfId="17601" priority="1189">
      <formula>$F64="Vencida"</formula>
    </cfRule>
    <cfRule type="expression" dxfId="17600" priority="1190">
      <formula>$F64="Cancelada"</formula>
    </cfRule>
    <cfRule type="expression" dxfId="17599" priority="1191">
      <formula>$F64="Pausada"</formula>
    </cfRule>
    <cfRule type="expression" dxfId="17598" priority="1192">
      <formula>$F64="Para hoy"</formula>
    </cfRule>
    <cfRule type="expression" dxfId="17597" priority="1193">
      <formula>$F64="En curso"</formula>
    </cfRule>
    <cfRule type="expression" dxfId="17596" priority="1194">
      <formula>$F64="Completada"</formula>
    </cfRule>
  </conditionalFormatting>
  <conditionalFormatting sqref="D39">
    <cfRule type="expression" dxfId="17595" priority="1387">
      <formula>$F61="Vencida"</formula>
    </cfRule>
    <cfRule type="expression" dxfId="17594" priority="1388">
      <formula>$F61="Cancelada"</formula>
    </cfRule>
    <cfRule type="expression" dxfId="17593" priority="1389">
      <formula>$F61="Pausada"</formula>
    </cfRule>
    <cfRule type="expression" dxfId="17592" priority="1390">
      <formula>$F61="Para hoy"</formula>
    </cfRule>
    <cfRule type="expression" dxfId="17591" priority="1391">
      <formula>$F61="En curso"</formula>
    </cfRule>
    <cfRule type="expression" dxfId="17590" priority="1392">
      <formula>$F61="Completada"</formula>
    </cfRule>
  </conditionalFormatting>
  <conditionalFormatting sqref="D51:D52">
    <cfRule type="expression" dxfId="17589" priority="1255">
      <formula>$F77="Vencida"</formula>
    </cfRule>
    <cfRule type="expression" dxfId="17588" priority="1256">
      <formula>$F77="Cancelada"</formula>
    </cfRule>
    <cfRule type="expression" dxfId="17587" priority="1257">
      <formula>$F77="Pausada"</formula>
    </cfRule>
    <cfRule type="expression" dxfId="17586" priority="1258">
      <formula>$F77="Para hoy"</formula>
    </cfRule>
    <cfRule type="expression" dxfId="17585" priority="1259">
      <formula>$F77="En curso"</formula>
    </cfRule>
    <cfRule type="expression" dxfId="17584" priority="1260">
      <formula>$F77="Completada"</formula>
    </cfRule>
    <cfRule type="expression" dxfId="17583" priority="1395">
      <formula>$F66="Vencida"</formula>
    </cfRule>
    <cfRule type="expression" dxfId="17582" priority="1396">
      <formula>$F66="Cancelada"</formula>
    </cfRule>
    <cfRule type="expression" dxfId="17581" priority="1397">
      <formula>$F66="Pausada"</formula>
    </cfRule>
    <cfRule type="expression" dxfId="17580" priority="1398">
      <formula>$F66="Para hoy"</formula>
    </cfRule>
    <cfRule type="expression" dxfId="17579" priority="1399">
      <formula>$F66="En curso"</formula>
    </cfRule>
    <cfRule type="expression" dxfId="17578" priority="1400">
      <formula>$F66="Completada"</formula>
    </cfRule>
  </conditionalFormatting>
  <conditionalFormatting sqref="D53">
    <cfRule type="expression" dxfId="17577" priority="1355">
      <formula>$F59="Vencida"</formula>
    </cfRule>
    <cfRule type="expression" dxfId="17576" priority="1356">
      <formula>$F59="Cancelada"</formula>
    </cfRule>
    <cfRule type="expression" dxfId="17575" priority="1357">
      <formula>$F59="Pausada"</formula>
    </cfRule>
    <cfRule type="expression" dxfId="17574" priority="1358">
      <formula>$F59="Para hoy"</formula>
    </cfRule>
    <cfRule type="expression" dxfId="17573" priority="1359">
      <formula>$F59="En curso"</formula>
    </cfRule>
    <cfRule type="expression" dxfId="17572" priority="1360">
      <formula>$F59="Completada"</formula>
    </cfRule>
  </conditionalFormatting>
  <conditionalFormatting sqref="D54:D56">
    <cfRule type="expression" dxfId="17571" priority="1347">
      <formula>$F46="Vencida"</formula>
    </cfRule>
    <cfRule type="expression" dxfId="17570" priority="1348">
      <formula>$F46="Cancelada"</formula>
    </cfRule>
    <cfRule type="expression" dxfId="17569" priority="1349">
      <formula>$F46="Pausada"</formula>
    </cfRule>
    <cfRule type="expression" dxfId="17568" priority="1350">
      <formula>$F46="Para hoy"</formula>
    </cfRule>
    <cfRule type="expression" dxfId="17567" priority="1351">
      <formula>$F46="En curso"</formula>
    </cfRule>
    <cfRule type="expression" dxfId="17566" priority="1352">
      <formula>$F46="Completada"</formula>
    </cfRule>
  </conditionalFormatting>
  <conditionalFormatting sqref="E15 F31 F33 F49:F51 F53:F55">
    <cfRule type="expression" dxfId="17565" priority="1331">
      <formula>$F15="Vencida"</formula>
    </cfRule>
    <cfRule type="expression" dxfId="17564" priority="1332">
      <formula>$F15="Cancelada"</formula>
    </cfRule>
    <cfRule type="expression" dxfId="17563" priority="1333">
      <formula>$F15="Pausada"</formula>
    </cfRule>
    <cfRule type="expression" dxfId="17562" priority="1334">
      <formula>$F15="Para hoy"</formula>
    </cfRule>
    <cfRule type="expression" dxfId="17561" priority="1335">
      <formula>$F15="En curso"</formula>
    </cfRule>
    <cfRule type="expression" dxfId="17560" priority="1336">
      <formula>$F15="Completada"</formula>
    </cfRule>
  </conditionalFormatting>
  <conditionalFormatting sqref="E22 E24">
    <cfRule type="expression" dxfId="17559" priority="1297">
      <formula>$F22="Vencida"</formula>
    </cfRule>
    <cfRule type="expression" dxfId="17558" priority="1298">
      <formula>$F22="Cancelada"</formula>
    </cfRule>
    <cfRule type="expression" dxfId="17557" priority="1299">
      <formula>$F22="Pausada"</formula>
    </cfRule>
    <cfRule type="expression" dxfId="17556" priority="1300">
      <formula>$F22="Para hoy"</formula>
    </cfRule>
    <cfRule type="expression" dxfId="17555" priority="1301">
      <formula>$F22="En curso"</formula>
    </cfRule>
    <cfRule type="expression" dxfId="17554" priority="1302">
      <formula>$F22="Completada"</formula>
    </cfRule>
  </conditionalFormatting>
  <conditionalFormatting sqref="E30:E31">
    <cfRule type="expression" dxfId="17553" priority="1127">
      <formula>$F26="Vencida"</formula>
    </cfRule>
    <cfRule type="expression" dxfId="17552" priority="1128">
      <formula>$F26="Cancelada"</formula>
    </cfRule>
    <cfRule type="expression" dxfId="17551" priority="1129">
      <formula>$F26="Pausada"</formula>
    </cfRule>
    <cfRule type="expression" dxfId="17550" priority="1130">
      <formula>$F26="Para hoy"</formula>
    </cfRule>
    <cfRule type="expression" dxfId="17549" priority="1131">
      <formula>$F26="En curso"</formula>
    </cfRule>
    <cfRule type="expression" dxfId="17548" priority="1132">
      <formula>$F26="Completada"</formula>
    </cfRule>
    <cfRule type="expression" dxfId="17547" priority="1141">
      <formula>$F27="Vencida"</formula>
    </cfRule>
    <cfRule type="expression" dxfId="17546" priority="1142">
      <formula>$F27="Cancelada"</formula>
    </cfRule>
    <cfRule type="expression" dxfId="17545" priority="1143">
      <formula>$F27="Pausada"</formula>
    </cfRule>
    <cfRule type="expression" dxfId="17544" priority="1144">
      <formula>$F27="Para hoy"</formula>
    </cfRule>
    <cfRule type="expression" dxfId="17543" priority="1145">
      <formula>$F27="En curso"</formula>
    </cfRule>
    <cfRule type="expression" dxfId="17542" priority="1146">
      <formula>$F27="Completada"</formula>
    </cfRule>
  </conditionalFormatting>
  <conditionalFormatting sqref="E31:E32">
    <cfRule type="expression" dxfId="17541" priority="1069">
      <formula>$F28="Vencida"</formula>
    </cfRule>
    <cfRule type="expression" dxfId="17540" priority="1070">
      <formula>$F28="Cancelada"</formula>
    </cfRule>
    <cfRule type="expression" dxfId="17539" priority="1071">
      <formula>$F28="Pausada"</formula>
    </cfRule>
    <cfRule type="expression" dxfId="17538" priority="1072">
      <formula>$F28="Para hoy"</formula>
    </cfRule>
    <cfRule type="expression" dxfId="17537" priority="1073">
      <formula>$F28="En curso"</formula>
    </cfRule>
    <cfRule type="expression" dxfId="17536" priority="1074">
      <formula>$F28="Completada"</formula>
    </cfRule>
    <cfRule type="expression" dxfId="17535" priority="1085">
      <formula>$F28="Vencida"</formula>
    </cfRule>
    <cfRule type="expression" dxfId="17534" priority="1086">
      <formula>$F28="Cancelada"</formula>
    </cfRule>
    <cfRule type="expression" dxfId="17533" priority="1087">
      <formula>$F28="Pausada"</formula>
    </cfRule>
    <cfRule type="expression" dxfId="17532" priority="1088">
      <formula>$F28="Para hoy"</formula>
    </cfRule>
    <cfRule type="expression" dxfId="17531" priority="1089">
      <formula>$F28="En curso"</formula>
    </cfRule>
    <cfRule type="expression" dxfId="17530" priority="1090">
      <formula>$F28="Completada"</formula>
    </cfRule>
  </conditionalFormatting>
  <conditionalFormatting sqref="E32:E33">
    <cfRule type="expression" dxfId="17529" priority="1223">
      <formula>$F29="Vencida"</formula>
    </cfRule>
    <cfRule type="expression" dxfId="17528" priority="1224">
      <formula>$F29="Cancelada"</formula>
    </cfRule>
    <cfRule type="expression" dxfId="17527" priority="1225">
      <formula>$F29="Pausada"</formula>
    </cfRule>
    <cfRule type="expression" dxfId="17526" priority="1226">
      <formula>$F29="Para hoy"</formula>
    </cfRule>
    <cfRule type="expression" dxfId="17525" priority="1227">
      <formula>$F29="En curso"</formula>
    </cfRule>
    <cfRule type="expression" dxfId="17524" priority="1228">
      <formula>$F29="Completada"</formula>
    </cfRule>
  </conditionalFormatting>
  <conditionalFormatting sqref="E32:E34">
    <cfRule type="expression" dxfId="17523" priority="1207">
      <formula>$F32="Vencida"</formula>
    </cfRule>
    <cfRule type="expression" dxfId="17522" priority="1208">
      <formula>$F32="Cancelada"</formula>
    </cfRule>
    <cfRule type="expression" dxfId="17521" priority="1209">
      <formula>$F32="Pausada"</formula>
    </cfRule>
    <cfRule type="expression" dxfId="17520" priority="1210">
      <formula>$F32="Para hoy"</formula>
    </cfRule>
    <cfRule type="expression" dxfId="17519" priority="1211">
      <formula>$F32="En curso"</formula>
    </cfRule>
    <cfRule type="expression" dxfId="17518" priority="1212">
      <formula>$F32="Completada"</formula>
    </cfRule>
  </conditionalFormatting>
  <conditionalFormatting sqref="E34:E35">
    <cfRule type="expression" dxfId="17517" priority="1247">
      <formula>$F31="Vencida"</formula>
    </cfRule>
    <cfRule type="expression" dxfId="17516" priority="1248">
      <formula>$F31="Cancelada"</formula>
    </cfRule>
    <cfRule type="expression" dxfId="17515" priority="1249">
      <formula>$F31="Pausada"</formula>
    </cfRule>
    <cfRule type="expression" dxfId="17514" priority="1250">
      <formula>$F31="Para hoy"</formula>
    </cfRule>
    <cfRule type="expression" dxfId="17513" priority="1251">
      <formula>$F31="En curso"</formula>
    </cfRule>
    <cfRule type="expression" dxfId="17512" priority="1252">
      <formula>$F31="Completada"</formula>
    </cfRule>
    <cfRule type="expression" dxfId="17511" priority="1379">
      <formula>$F31="Vencida"</formula>
    </cfRule>
    <cfRule type="expression" dxfId="17510" priority="1380">
      <formula>$F31="Cancelada"</formula>
    </cfRule>
    <cfRule type="expression" dxfId="17509" priority="1381">
      <formula>$F31="Pausada"</formula>
    </cfRule>
    <cfRule type="expression" dxfId="17508" priority="1382">
      <formula>$F31="Para hoy"</formula>
    </cfRule>
    <cfRule type="expression" dxfId="17507" priority="1383">
      <formula>$F31="En curso"</formula>
    </cfRule>
    <cfRule type="expression" dxfId="17506" priority="1384">
      <formula>$F31="Completada"</formula>
    </cfRule>
  </conditionalFormatting>
  <conditionalFormatting sqref="E36">
    <cfRule type="expression" dxfId="17505" priority="1491">
      <formula>$F32="Vencida"</formula>
    </cfRule>
    <cfRule type="expression" dxfId="17504" priority="1492">
      <formula>$F32="Cancelada"</formula>
    </cfRule>
    <cfRule type="expression" dxfId="17503" priority="1493">
      <formula>$F32="Pausada"</formula>
    </cfRule>
    <cfRule type="expression" dxfId="17502" priority="1494">
      <formula>$F32="Para hoy"</formula>
    </cfRule>
    <cfRule type="expression" dxfId="17501" priority="1495">
      <formula>$F32="En curso"</formula>
    </cfRule>
    <cfRule type="expression" dxfId="17500" priority="1496">
      <formula>$F32="Completada"</formula>
    </cfRule>
    <cfRule type="expression" dxfId="17499" priority="1499">
      <formula>$F32="Vencida"</formula>
    </cfRule>
    <cfRule type="expression" dxfId="17498" priority="1500">
      <formula>$F32="Cancelada"</formula>
    </cfRule>
    <cfRule type="expression" dxfId="17497" priority="1501">
      <formula>$F32="Pausada"</formula>
    </cfRule>
    <cfRule type="expression" dxfId="17496" priority="1502">
      <formula>$F32="Para hoy"</formula>
    </cfRule>
    <cfRule type="expression" dxfId="17495" priority="1503">
      <formula>$F32="En curso"</formula>
    </cfRule>
    <cfRule type="expression" dxfId="17494" priority="1504">
      <formula>$F32="Completada"</formula>
    </cfRule>
  </conditionalFormatting>
  <conditionalFormatting sqref="E37">
    <cfRule type="expression" dxfId="17493" priority="1467">
      <formula>$F32="Vencida"</formula>
    </cfRule>
    <cfRule type="expression" dxfId="17492" priority="1468">
      <formula>$F32="Cancelada"</formula>
    </cfRule>
    <cfRule type="expression" dxfId="17491" priority="1469">
      <formula>$F32="Pausada"</formula>
    </cfRule>
    <cfRule type="expression" dxfId="17490" priority="1470">
      <formula>$F32="Para hoy"</formula>
    </cfRule>
    <cfRule type="expression" dxfId="17489" priority="1471">
      <formula>$F32="En curso"</formula>
    </cfRule>
    <cfRule type="expression" dxfId="17488" priority="1472">
      <formula>$F32="Completada"</formula>
    </cfRule>
    <cfRule type="expression" dxfId="17487" priority="1475">
      <formula>$F32="Vencida"</formula>
    </cfRule>
    <cfRule type="expression" dxfId="17486" priority="1476">
      <formula>$F32="Cancelada"</formula>
    </cfRule>
    <cfRule type="expression" dxfId="17485" priority="1477">
      <formula>$F32="Pausada"</formula>
    </cfRule>
    <cfRule type="expression" dxfId="17484" priority="1478">
      <formula>$F32="Para hoy"</formula>
    </cfRule>
    <cfRule type="expression" dxfId="17483" priority="1479">
      <formula>$F32="En curso"</formula>
    </cfRule>
    <cfRule type="expression" dxfId="17482" priority="1480">
      <formula>$F32="Completada"</formula>
    </cfRule>
  </conditionalFormatting>
  <conditionalFormatting sqref="E38">
    <cfRule type="expression" dxfId="17481" priority="1443">
      <formula>$F32="Vencida"</formula>
    </cfRule>
    <cfRule type="expression" dxfId="17480" priority="1444">
      <formula>$F32="Cancelada"</formula>
    </cfRule>
    <cfRule type="expression" dxfId="17479" priority="1445">
      <formula>$F32="Pausada"</formula>
    </cfRule>
    <cfRule type="expression" dxfId="17478" priority="1446">
      <formula>$F32="Para hoy"</formula>
    </cfRule>
    <cfRule type="expression" dxfId="17477" priority="1447">
      <formula>$F32="En curso"</formula>
    </cfRule>
    <cfRule type="expression" dxfId="17476" priority="1448">
      <formula>$F32="Completada"</formula>
    </cfRule>
    <cfRule type="expression" dxfId="17475" priority="1451">
      <formula>$F32="Vencida"</formula>
    </cfRule>
    <cfRule type="expression" dxfId="17474" priority="1452">
      <formula>$F32="Cancelada"</formula>
    </cfRule>
    <cfRule type="expression" dxfId="17473" priority="1453">
      <formula>$F32="Pausada"</formula>
    </cfRule>
    <cfRule type="expression" dxfId="17472" priority="1454">
      <formula>$F32="Para hoy"</formula>
    </cfRule>
    <cfRule type="expression" dxfId="17471" priority="1455">
      <formula>$F32="En curso"</formula>
    </cfRule>
    <cfRule type="expression" dxfId="17470" priority="1456">
      <formula>$F32="Completada"</formula>
    </cfRule>
  </conditionalFormatting>
  <conditionalFormatting sqref="E39">
    <cfRule type="expression" dxfId="17469" priority="1427">
      <formula>$F32="Vencida"</formula>
    </cfRule>
    <cfRule type="expression" dxfId="17468" priority="1428">
      <formula>$F32="Cancelada"</formula>
    </cfRule>
    <cfRule type="expression" dxfId="17467" priority="1429">
      <formula>$F32="Pausada"</formula>
    </cfRule>
    <cfRule type="expression" dxfId="17466" priority="1430">
      <formula>$F32="Para hoy"</formula>
    </cfRule>
    <cfRule type="expression" dxfId="17465" priority="1431">
      <formula>$F32="En curso"</formula>
    </cfRule>
    <cfRule type="expression" dxfId="17464" priority="1432">
      <formula>$F32="Completada"</formula>
    </cfRule>
    <cfRule type="expression" dxfId="17463" priority="1435">
      <formula>$F32="Vencida"</formula>
    </cfRule>
    <cfRule type="expression" dxfId="17462" priority="1436">
      <formula>$F32="Cancelada"</formula>
    </cfRule>
    <cfRule type="expression" dxfId="17461" priority="1437">
      <formula>$F32="Pausada"</formula>
    </cfRule>
    <cfRule type="expression" dxfId="17460" priority="1438">
      <formula>$F32="Para hoy"</formula>
    </cfRule>
    <cfRule type="expression" dxfId="17459" priority="1439">
      <formula>$F32="En curso"</formula>
    </cfRule>
    <cfRule type="expression" dxfId="17458" priority="1440">
      <formula>$F32="Completada"</formula>
    </cfRule>
  </conditionalFormatting>
  <conditionalFormatting sqref="E40">
    <cfRule type="expression" dxfId="17457" priority="959">
      <formula>$F40="Vencida"</formula>
    </cfRule>
    <cfRule type="expression" dxfId="17456" priority="960">
      <formula>$F40="Cancelada"</formula>
    </cfRule>
    <cfRule type="expression" dxfId="17455" priority="961">
      <formula>$F40="Pausada"</formula>
    </cfRule>
    <cfRule type="expression" dxfId="17454" priority="962">
      <formula>$F40="Para hoy"</formula>
    </cfRule>
    <cfRule type="expression" dxfId="17453" priority="963">
      <formula>$F40="En curso"</formula>
    </cfRule>
    <cfRule type="expression" dxfId="17452" priority="964">
      <formula>$F40="Completada"</formula>
    </cfRule>
    <cfRule type="expression" dxfId="17451" priority="975">
      <formula>$F32="Vencida"</formula>
    </cfRule>
    <cfRule type="expression" dxfId="17450" priority="976">
      <formula>$F32="Cancelada"</formula>
    </cfRule>
    <cfRule type="expression" dxfId="17449" priority="977">
      <formula>$F32="Pausada"</formula>
    </cfRule>
    <cfRule type="expression" dxfId="17448" priority="978">
      <formula>$F32="Para hoy"</formula>
    </cfRule>
    <cfRule type="expression" dxfId="17447" priority="979">
      <formula>$F32="En curso"</formula>
    </cfRule>
    <cfRule type="expression" dxfId="17446" priority="980">
      <formula>$F32="Completada"</formula>
    </cfRule>
  </conditionalFormatting>
  <conditionalFormatting sqref="E44">
    <cfRule type="expression" dxfId="17445" priority="1279">
      <formula>$F44="Vencida"</formula>
    </cfRule>
    <cfRule type="expression" dxfId="17444" priority="1280">
      <formula>$F44="Cancelada"</formula>
    </cfRule>
    <cfRule type="expression" dxfId="17443" priority="1281">
      <formula>$F44="Pausada"</formula>
    </cfRule>
    <cfRule type="expression" dxfId="17442" priority="1282">
      <formula>$F44="Para hoy"</formula>
    </cfRule>
    <cfRule type="expression" dxfId="17441" priority="1283">
      <formula>$F44="En curso"</formula>
    </cfRule>
    <cfRule type="expression" dxfId="17440" priority="1284">
      <formula>$F44="Completada"</formula>
    </cfRule>
  </conditionalFormatting>
  <conditionalFormatting sqref="E49">
    <cfRule type="expression" dxfId="17439" priority="919">
      <formula>$F49="Vencida"</formula>
    </cfRule>
    <cfRule type="expression" dxfId="17438" priority="920">
      <formula>$F49="Cancelada"</formula>
    </cfRule>
    <cfRule type="expression" dxfId="17437" priority="921">
      <formula>$F49="Pausada"</formula>
    </cfRule>
    <cfRule type="expression" dxfId="17436" priority="922">
      <formula>$F49="Para hoy"</formula>
    </cfRule>
    <cfRule type="expression" dxfId="17435" priority="923">
      <formula>$F49="En curso"</formula>
    </cfRule>
    <cfRule type="expression" dxfId="17434" priority="924">
      <formula>$F49="Completada"</formula>
    </cfRule>
    <cfRule type="expression" dxfId="17433" priority="935">
      <formula>$F41="Vencida"</formula>
    </cfRule>
    <cfRule type="expression" dxfId="17432" priority="936">
      <formula>$F41="Cancelada"</formula>
    </cfRule>
    <cfRule type="expression" dxfId="17431" priority="937">
      <formula>$F41="Pausada"</formula>
    </cfRule>
    <cfRule type="expression" dxfId="17430" priority="938">
      <formula>$F41="Para hoy"</formula>
    </cfRule>
    <cfRule type="expression" dxfId="17429" priority="939">
      <formula>$F41="En curso"</formula>
    </cfRule>
    <cfRule type="expression" dxfId="17428" priority="940">
      <formula>$F41="Completada"</formula>
    </cfRule>
  </conditionalFormatting>
  <conditionalFormatting sqref="E51">
    <cfRule type="expression" dxfId="17427" priority="1271">
      <formula>$F51="Vencida"</formula>
    </cfRule>
    <cfRule type="expression" dxfId="17426" priority="1272">
      <formula>$F51="Cancelada"</formula>
    </cfRule>
    <cfRule type="expression" dxfId="17425" priority="1273">
      <formula>$F51="Pausada"</formula>
    </cfRule>
    <cfRule type="expression" dxfId="17424" priority="1274">
      <formula>$F51="Para hoy"</formula>
    </cfRule>
    <cfRule type="expression" dxfId="17423" priority="1275">
      <formula>$F51="En curso"</formula>
    </cfRule>
    <cfRule type="expression" dxfId="17422" priority="1276">
      <formula>$F51="Completada"</formula>
    </cfRule>
    <cfRule type="expression" dxfId="17421" priority="1403">
      <formula>$F29="Vencida"</formula>
    </cfRule>
    <cfRule type="expression" dxfId="17420" priority="1404">
      <formula>$F29="Cancelada"</formula>
    </cfRule>
    <cfRule type="expression" dxfId="17419" priority="1405">
      <formula>$F29="Pausada"</formula>
    </cfRule>
    <cfRule type="expression" dxfId="17418" priority="1406">
      <formula>$F29="Para hoy"</formula>
    </cfRule>
    <cfRule type="expression" dxfId="17417" priority="1407">
      <formula>$F29="En curso"</formula>
    </cfRule>
    <cfRule type="expression" dxfId="17416" priority="1408">
      <formula>$F29="Completada"</formula>
    </cfRule>
  </conditionalFormatting>
  <conditionalFormatting sqref="E52">
    <cfRule type="expression" dxfId="17415" priority="839">
      <formula>$F48="Vencida"</formula>
    </cfRule>
    <cfRule type="expression" dxfId="17414" priority="840">
      <formula>$F48="Cancelada"</formula>
    </cfRule>
    <cfRule type="expression" dxfId="17413" priority="841">
      <formula>$F48="Pausada"</formula>
    </cfRule>
    <cfRule type="expression" dxfId="17412" priority="842">
      <formula>$F48="Para hoy"</formula>
    </cfRule>
    <cfRule type="expression" dxfId="17411" priority="843">
      <formula>$F48="En curso"</formula>
    </cfRule>
    <cfRule type="expression" dxfId="17410" priority="844">
      <formula>$F48="Completada"</formula>
    </cfRule>
    <cfRule type="expression" dxfId="17409" priority="847">
      <formula>$F49="Vencida"</formula>
    </cfRule>
    <cfRule type="expression" dxfId="17408" priority="848">
      <formula>$F49="Cancelada"</formula>
    </cfRule>
    <cfRule type="expression" dxfId="17407" priority="849">
      <formula>$F49="Pausada"</formula>
    </cfRule>
    <cfRule type="expression" dxfId="17406" priority="850">
      <formula>$F49="Para hoy"</formula>
    </cfRule>
    <cfRule type="expression" dxfId="17405" priority="851">
      <formula>$F49="En curso"</formula>
    </cfRule>
    <cfRule type="expression" dxfId="17404" priority="852">
      <formula>$F49="Completada"</formula>
    </cfRule>
  </conditionalFormatting>
  <conditionalFormatting sqref="E61">
    <cfRule type="expression" dxfId="17403" priority="1263">
      <formula>$F61="Vencida"</formula>
    </cfRule>
    <cfRule type="expression" dxfId="17402" priority="1264">
      <formula>$F61="Cancelada"</formula>
    </cfRule>
    <cfRule type="expression" dxfId="17401" priority="1265">
      <formula>$F61="Pausada"</formula>
    </cfRule>
    <cfRule type="expression" dxfId="17400" priority="1266">
      <formula>$F61="Para hoy"</formula>
    </cfRule>
    <cfRule type="expression" dxfId="17399" priority="1267">
      <formula>$F61="En curso"</formula>
    </cfRule>
    <cfRule type="expression" dxfId="17398" priority="1268">
      <formula>$F61="Completada"</formula>
    </cfRule>
  </conditionalFormatting>
  <conditionalFormatting sqref="F30">
    <cfRule type="expression" dxfId="17397" priority="1149">
      <formula>$F30="Vencida"</formula>
    </cfRule>
    <cfRule type="expression" dxfId="17396" priority="1150">
      <formula>$F30="Cancelada"</formula>
    </cfRule>
    <cfRule type="expression" dxfId="17395" priority="1151">
      <formula>$F30="Pausada"</formula>
    </cfRule>
    <cfRule type="expression" dxfId="17394" priority="1152">
      <formula>$F30="Para hoy"</formula>
    </cfRule>
    <cfRule type="expression" dxfId="17393" priority="1153">
      <formula>$F30="En curso"</formula>
    </cfRule>
    <cfRule type="expression" dxfId="17392" priority="1154">
      <formula>$F30="Completada"</formula>
    </cfRule>
  </conditionalFormatting>
  <conditionalFormatting sqref="F32">
    <cfRule type="expression" dxfId="17391" priority="1199">
      <formula>$F32="Vencida"</formula>
    </cfRule>
    <cfRule type="expression" dxfId="17390" priority="1200">
      <formula>$F32="Cancelada"</formula>
    </cfRule>
    <cfRule type="expression" dxfId="17389" priority="1201">
      <formula>$F32="Pausada"</formula>
    </cfRule>
    <cfRule type="expression" dxfId="17388" priority="1202">
      <formula>$F32="Para hoy"</formula>
    </cfRule>
    <cfRule type="expression" dxfId="17387" priority="1203">
      <formula>$F32="En curso"</formula>
    </cfRule>
    <cfRule type="expression" dxfId="17386" priority="1204">
      <formula>$F32="Completada"</formula>
    </cfRule>
  </conditionalFormatting>
  <conditionalFormatting sqref="F34:F41">
    <cfRule type="expression" dxfId="17385" priority="829">
      <formula>$F34="Vencida"</formula>
    </cfRule>
    <cfRule type="expression" dxfId="17384" priority="830">
      <formula>$F34="Cancelada"</formula>
    </cfRule>
    <cfRule type="expression" dxfId="17383" priority="831">
      <formula>$F34="Pausada"</formula>
    </cfRule>
    <cfRule type="expression" dxfId="17382" priority="832">
      <formula>$F34="Para hoy"</formula>
    </cfRule>
    <cfRule type="expression" dxfId="17381" priority="833">
      <formula>$F34="En curso"</formula>
    </cfRule>
    <cfRule type="expression" dxfId="17380" priority="834">
      <formula>$F34="Completada"</formula>
    </cfRule>
  </conditionalFormatting>
  <conditionalFormatting sqref="F52">
    <cfRule type="expression" dxfId="17379" priority="855">
      <formula>$F52="Vencida"</formula>
    </cfRule>
    <cfRule type="expression" dxfId="17378" priority="856">
      <formula>$F52="Cancelada"</formula>
    </cfRule>
    <cfRule type="expression" dxfId="17377" priority="857">
      <formula>$F52="Pausada"</formula>
    </cfRule>
    <cfRule type="expression" dxfId="17376" priority="858">
      <formula>$F52="Para hoy"</formula>
    </cfRule>
    <cfRule type="expression" dxfId="17375" priority="859">
      <formula>$F52="En curso"</formula>
    </cfRule>
    <cfRule type="expression" dxfId="17374" priority="860">
      <formula>$F52="Completada"</formula>
    </cfRule>
  </conditionalFormatting>
  <conditionalFormatting sqref="C28">
    <cfRule type="expression" dxfId="17373" priority="677">
      <formula>$F21="Vencida"</formula>
    </cfRule>
    <cfRule type="expression" dxfId="17372" priority="678">
      <formula>$F21="Cancelada"</formula>
    </cfRule>
    <cfRule type="expression" dxfId="17371" priority="679">
      <formula>$F21="Pausada"</formula>
    </cfRule>
    <cfRule type="expression" dxfId="17370" priority="680">
      <formula>$F21="Para hoy"</formula>
    </cfRule>
    <cfRule type="expression" dxfId="17369" priority="681">
      <formula>$F21="En curso"</formula>
    </cfRule>
    <cfRule type="expression" dxfId="17368" priority="682">
      <formula>$F21="Completada"</formula>
    </cfRule>
  </conditionalFormatting>
  <conditionalFormatting sqref="D28">
    <cfRule type="expression" dxfId="17367" priority="653">
      <formula>$F54="Vencida"</formula>
    </cfRule>
    <cfRule type="expression" dxfId="17366" priority="654">
      <formula>$F54="Cancelada"</formula>
    </cfRule>
    <cfRule type="expression" dxfId="17365" priority="655">
      <formula>$F54="Pausada"</formula>
    </cfRule>
    <cfRule type="expression" dxfId="17364" priority="656">
      <formula>$F54="Para hoy"</formula>
    </cfRule>
    <cfRule type="expression" dxfId="17363" priority="657">
      <formula>$F54="En curso"</formula>
    </cfRule>
    <cfRule type="expression" dxfId="17362" priority="658">
      <formula>$F54="Completada"</formula>
    </cfRule>
  </conditionalFormatting>
  <conditionalFormatting sqref="D28">
    <cfRule type="expression" dxfId="17361" priority="669">
      <formula>$F50="Vencida"</formula>
    </cfRule>
    <cfRule type="expression" dxfId="17360" priority="670">
      <formula>$F50="Cancelada"</formula>
    </cfRule>
    <cfRule type="expression" dxfId="17359" priority="671">
      <formula>$F50="Pausada"</formula>
    </cfRule>
    <cfRule type="expression" dxfId="17358" priority="672">
      <formula>$F50="Para hoy"</formula>
    </cfRule>
    <cfRule type="expression" dxfId="17357" priority="673">
      <formula>$F50="En curso"</formula>
    </cfRule>
    <cfRule type="expression" dxfId="17356" priority="674">
      <formula>$F50="Completada"</formula>
    </cfRule>
  </conditionalFormatting>
  <conditionalFormatting sqref="E28">
    <cfRule type="expression" dxfId="17355" priority="685">
      <formula>$F21="Vencida"</formula>
    </cfRule>
    <cfRule type="expression" dxfId="17354" priority="686">
      <formula>$F21="Cancelada"</formula>
    </cfRule>
    <cfRule type="expression" dxfId="17353" priority="687">
      <formula>$F21="Pausada"</formula>
    </cfRule>
    <cfRule type="expression" dxfId="17352" priority="688">
      <formula>$F21="Para hoy"</formula>
    </cfRule>
    <cfRule type="expression" dxfId="17351" priority="689">
      <formula>$F21="En curso"</formula>
    </cfRule>
    <cfRule type="expression" dxfId="17350" priority="690">
      <formula>$F21="Completada"</formula>
    </cfRule>
    <cfRule type="expression" dxfId="17349" priority="693">
      <formula>$F21="Vencida"</formula>
    </cfRule>
    <cfRule type="expression" dxfId="17348" priority="694">
      <formula>$F21="Cancelada"</formula>
    </cfRule>
    <cfRule type="expression" dxfId="17347" priority="695">
      <formula>$F21="Pausada"</formula>
    </cfRule>
    <cfRule type="expression" dxfId="17346" priority="696">
      <formula>$F21="Para hoy"</formula>
    </cfRule>
    <cfRule type="expression" dxfId="17345" priority="697">
      <formula>$F21="En curso"</formula>
    </cfRule>
    <cfRule type="expression" dxfId="17344" priority="698">
      <formula>$F21="Completada"</formula>
    </cfRule>
  </conditionalFormatting>
  <conditionalFormatting sqref="F28">
    <cfRule type="expression" dxfId="17343" priority="645">
      <formula>$F28="Vencida"</formula>
    </cfRule>
    <cfRule type="expression" dxfId="17342" priority="646">
      <formula>$F28="Cancelada"</formula>
    </cfRule>
    <cfRule type="expression" dxfId="17341" priority="647">
      <formula>$F28="Pausada"</formula>
    </cfRule>
    <cfRule type="expression" dxfId="17340" priority="648">
      <formula>$F28="Para hoy"</formula>
    </cfRule>
    <cfRule type="expression" dxfId="17339" priority="649">
      <formula>$F28="En curso"</formula>
    </cfRule>
    <cfRule type="expression" dxfId="17338" priority="650">
      <formula>$F28="Completada"</formula>
    </cfRule>
  </conditionalFormatting>
  <conditionalFormatting sqref="E4:E14">
    <cfRule type="expression" dxfId="17337" priority="639">
      <formula>$F3="Vencida"</formula>
    </cfRule>
    <cfRule type="expression" dxfId="17336" priority="640">
      <formula>$F3="Cancelada"</formula>
    </cfRule>
    <cfRule type="expression" dxfId="17335" priority="641">
      <formula>$F3="Pausada"</formula>
    </cfRule>
    <cfRule type="expression" dxfId="17334" priority="642">
      <formula>$F3="Para hoy"</formula>
    </cfRule>
    <cfRule type="expression" dxfId="17333" priority="643">
      <formula>$F3="En curso"</formula>
    </cfRule>
    <cfRule type="expression" dxfId="17332" priority="644">
      <formula>$F3="Completada"</formula>
    </cfRule>
  </conditionalFormatting>
  <conditionalFormatting sqref="D4:D14">
    <cfRule type="expression" dxfId="17331" priority="419">
      <formula>$F18="Vencida"</formula>
    </cfRule>
    <cfRule type="expression" dxfId="17330" priority="420">
      <formula>$F18="Cancelada"</formula>
    </cfRule>
    <cfRule type="expression" dxfId="17329" priority="421">
      <formula>$F18="Pausada"</formula>
    </cfRule>
    <cfRule type="expression" dxfId="17328" priority="422">
      <formula>$F18="Para hoy"</formula>
    </cfRule>
    <cfRule type="expression" dxfId="17327" priority="423">
      <formula>$F18="En curso"</formula>
    </cfRule>
    <cfRule type="expression" dxfId="17326" priority="424">
      <formula>$F18="Completada"</formula>
    </cfRule>
    <cfRule type="expression" dxfId="17325" priority="427">
      <formula>$F18="Vencida"</formula>
    </cfRule>
    <cfRule type="expression" dxfId="17324" priority="428">
      <formula>$F18="Cancelada"</formula>
    </cfRule>
    <cfRule type="expression" dxfId="17323" priority="429">
      <formula>$F18="Pausada"</formula>
    </cfRule>
    <cfRule type="expression" dxfId="17322" priority="430">
      <formula>$F18="Para hoy"</formula>
    </cfRule>
    <cfRule type="expression" dxfId="17321" priority="431">
      <formula>$F18="En curso"</formula>
    </cfRule>
    <cfRule type="expression" dxfId="17320" priority="432">
      <formula>$F18="Completada"</formula>
    </cfRule>
  </conditionalFormatting>
  <conditionalFormatting sqref="C4:C14">
    <cfRule type="expression" dxfId="17319" priority="499">
      <formula>$F1="Vencida"</formula>
    </cfRule>
    <cfRule type="expression" dxfId="17318" priority="500">
      <formula>$F1="Cancelada"</formula>
    </cfRule>
    <cfRule type="expression" dxfId="17317" priority="501">
      <formula>$F1="Pausada"</formula>
    </cfRule>
    <cfRule type="expression" dxfId="17316" priority="502">
      <formula>$F1="Para hoy"</formula>
    </cfRule>
    <cfRule type="expression" dxfId="17315" priority="503">
      <formula>$F1="En curso"</formula>
    </cfRule>
    <cfRule type="expression" dxfId="17314" priority="504">
      <formula>$F1="Completada"</formula>
    </cfRule>
    <cfRule type="expression" dxfId="17313" priority="507">
      <formula>$F4="Vencida"</formula>
    </cfRule>
    <cfRule type="expression" dxfId="17312" priority="508">
      <formula>$F4="Cancelada"</formula>
    </cfRule>
    <cfRule type="expression" dxfId="17311" priority="509">
      <formula>$F4="Pausada"</formula>
    </cfRule>
    <cfRule type="expression" dxfId="17310" priority="510">
      <formula>$F4="Para hoy"</formula>
    </cfRule>
    <cfRule type="expression" dxfId="17309" priority="511">
      <formula>$F4="En curso"</formula>
    </cfRule>
    <cfRule type="expression" dxfId="17308" priority="512">
      <formula>$F4="Completada"</formula>
    </cfRule>
  </conditionalFormatting>
  <conditionalFormatting sqref="D4:D14">
    <cfRule type="expression" dxfId="17307" priority="307">
      <formula>$F30="Vencida"</formula>
    </cfRule>
    <cfRule type="expression" dxfId="17306" priority="308">
      <formula>$F30="Cancelada"</formula>
    </cfRule>
    <cfRule type="expression" dxfId="17305" priority="309">
      <formula>$F30="Pausada"</formula>
    </cfRule>
    <cfRule type="expression" dxfId="17304" priority="310">
      <formula>$F30="Para hoy"</formula>
    </cfRule>
    <cfRule type="expression" dxfId="17303" priority="311">
      <formula>$F30="En curso"</formula>
    </cfRule>
    <cfRule type="expression" dxfId="17302" priority="312">
      <formula>$F30="Completada"</formula>
    </cfRule>
    <cfRule type="expression" dxfId="17301" priority="315">
      <formula>$F30="Vencida"</formula>
    </cfRule>
    <cfRule type="expression" dxfId="17300" priority="316">
      <formula>$F30="Cancelada"</formula>
    </cfRule>
    <cfRule type="expression" dxfId="17299" priority="317">
      <formula>$F30="Pausada"</formula>
    </cfRule>
    <cfRule type="expression" dxfId="17298" priority="318">
      <formula>$F30="Para hoy"</formula>
    </cfRule>
    <cfRule type="expression" dxfId="17297" priority="319">
      <formula>$F30="En curso"</formula>
    </cfRule>
    <cfRule type="expression" dxfId="17296" priority="320">
      <formula>$F30="Completada"</formula>
    </cfRule>
  </conditionalFormatting>
  <conditionalFormatting sqref="D4:D14">
    <cfRule type="expression" dxfId="17295" priority="323">
      <formula>$F38="Vencida"</formula>
    </cfRule>
    <cfRule type="expression" dxfId="17294" priority="324">
      <formula>$F38="Cancelada"</formula>
    </cfRule>
    <cfRule type="expression" dxfId="17293" priority="325">
      <formula>$F38="Pausada"</formula>
    </cfRule>
    <cfRule type="expression" dxfId="17292" priority="326">
      <formula>$F38="Para hoy"</formula>
    </cfRule>
    <cfRule type="expression" dxfId="17291" priority="327">
      <formula>$F38="En curso"</formula>
    </cfRule>
    <cfRule type="expression" dxfId="17290" priority="328">
      <formula>$F38="Completada"</formula>
    </cfRule>
    <cfRule type="expression" dxfId="17289" priority="339">
      <formula>$F34="Vencida"</formula>
    </cfRule>
    <cfRule type="expression" dxfId="17288" priority="340">
      <formula>$F34="Cancelada"</formula>
    </cfRule>
    <cfRule type="expression" dxfId="17287" priority="341">
      <formula>$F34="Pausada"</formula>
    </cfRule>
    <cfRule type="expression" dxfId="17286" priority="342">
      <formula>$F34="Para hoy"</formula>
    </cfRule>
    <cfRule type="expression" dxfId="17285" priority="343">
      <formula>$F34="En curso"</formula>
    </cfRule>
    <cfRule type="expression" dxfId="17284" priority="344">
      <formula>$F34="Completada"</formula>
    </cfRule>
  </conditionalFormatting>
  <conditionalFormatting sqref="E4:E14">
    <cfRule type="expression" dxfId="17283" priority="355">
      <formula>$F1048576="Vencida"</formula>
    </cfRule>
    <cfRule type="expression" dxfId="17282" priority="356">
      <formula>$F1048576="Cancelada"</formula>
    </cfRule>
    <cfRule type="expression" dxfId="17281" priority="357">
      <formula>$F1048576="Pausada"</formula>
    </cfRule>
    <cfRule type="expression" dxfId="17280" priority="358">
      <formula>$F1048576="Para hoy"</formula>
    </cfRule>
    <cfRule type="expression" dxfId="17279" priority="359">
      <formula>$F1048576="En curso"</formula>
    </cfRule>
    <cfRule type="expression" dxfId="17278" priority="360">
      <formula>$F1048576="Completada"</formula>
    </cfRule>
    <cfRule type="expression" dxfId="17277" priority="363">
      <formula>$F1="Vencida"</formula>
    </cfRule>
    <cfRule type="expression" dxfId="17276" priority="364">
      <formula>$F1="Cancelada"</formula>
    </cfRule>
    <cfRule type="expression" dxfId="17275" priority="365">
      <formula>$F1="Pausada"</formula>
    </cfRule>
    <cfRule type="expression" dxfId="17274" priority="366">
      <formula>$F1="Para hoy"</formula>
    </cfRule>
    <cfRule type="expression" dxfId="17273" priority="367">
      <formula>$F1="En curso"</formula>
    </cfRule>
    <cfRule type="expression" dxfId="17272" priority="368">
      <formula>$F1="Completada"</formula>
    </cfRule>
  </conditionalFormatting>
  <conditionalFormatting sqref="E4:E14">
    <cfRule type="expression" dxfId="17271" priority="331">
      <formula>$F1="Vencida"</formula>
    </cfRule>
    <cfRule type="expression" dxfId="17270" priority="332">
      <formula>$F1="Cancelada"</formula>
    </cfRule>
    <cfRule type="expression" dxfId="17269" priority="333">
      <formula>$F1="Pausada"</formula>
    </cfRule>
    <cfRule type="expression" dxfId="17268" priority="334">
      <formula>$F1="Para hoy"</formula>
    </cfRule>
    <cfRule type="expression" dxfId="17267" priority="335">
      <formula>$F1="En curso"</formula>
    </cfRule>
    <cfRule type="expression" dxfId="17266" priority="336">
      <formula>$F1="Completada"</formula>
    </cfRule>
    <cfRule type="expression" dxfId="17265" priority="347">
      <formula>$F1="Vencida"</formula>
    </cfRule>
    <cfRule type="expression" dxfId="17264" priority="348">
      <formula>$F1="Cancelada"</formula>
    </cfRule>
    <cfRule type="expression" dxfId="17263" priority="349">
      <formula>$F1="Pausada"</formula>
    </cfRule>
    <cfRule type="expression" dxfId="17262" priority="350">
      <formula>$F1="Para hoy"</formula>
    </cfRule>
    <cfRule type="expression" dxfId="17261" priority="351">
      <formula>$F1="En curso"</formula>
    </cfRule>
    <cfRule type="expression" dxfId="17260" priority="352">
      <formula>$F1="Completada"</formula>
    </cfRule>
  </conditionalFormatting>
  <conditionalFormatting sqref="E19:E21">
    <cfRule type="expression" dxfId="17259" priority="301">
      <formula>$F18="Vencida"</formula>
    </cfRule>
    <cfRule type="expression" dxfId="17258" priority="302">
      <formula>$F18="Cancelada"</formula>
    </cfRule>
    <cfRule type="expression" dxfId="17257" priority="303">
      <formula>$F18="Pausada"</formula>
    </cfRule>
    <cfRule type="expression" dxfId="17256" priority="304">
      <formula>$F18="Para hoy"</formula>
    </cfRule>
    <cfRule type="expression" dxfId="17255" priority="305">
      <formula>$F18="En curso"</formula>
    </cfRule>
    <cfRule type="expression" dxfId="17254" priority="306">
      <formula>$F18="Completada"</formula>
    </cfRule>
  </conditionalFormatting>
  <conditionalFormatting sqref="D19:D21">
    <cfRule type="expression" dxfId="17253" priority="257">
      <formula>$F33="Vencida"</formula>
    </cfRule>
    <cfRule type="expression" dxfId="17252" priority="258">
      <formula>$F33="Cancelada"</formula>
    </cfRule>
    <cfRule type="expression" dxfId="17251" priority="259">
      <formula>$F33="Pausada"</formula>
    </cfRule>
    <cfRule type="expression" dxfId="17250" priority="260">
      <formula>$F33="Para hoy"</formula>
    </cfRule>
    <cfRule type="expression" dxfId="17249" priority="261">
      <formula>$F33="En curso"</formula>
    </cfRule>
    <cfRule type="expression" dxfId="17248" priority="262">
      <formula>$F33="Completada"</formula>
    </cfRule>
    <cfRule type="expression" dxfId="17247" priority="265">
      <formula>$F33="Vencida"</formula>
    </cfRule>
    <cfRule type="expression" dxfId="17246" priority="266">
      <formula>$F33="Cancelada"</formula>
    </cfRule>
    <cfRule type="expression" dxfId="17245" priority="267">
      <formula>$F33="Pausada"</formula>
    </cfRule>
    <cfRule type="expression" dxfId="17244" priority="268">
      <formula>$F33="Para hoy"</formula>
    </cfRule>
    <cfRule type="expression" dxfId="17243" priority="269">
      <formula>$F33="En curso"</formula>
    </cfRule>
    <cfRule type="expression" dxfId="17242" priority="270">
      <formula>$F33="Completada"</formula>
    </cfRule>
  </conditionalFormatting>
  <conditionalFormatting sqref="C19:C21">
    <cfRule type="expression" dxfId="17241" priority="273">
      <formula>$F16="Vencida"</formula>
    </cfRule>
    <cfRule type="expression" dxfId="17240" priority="274">
      <formula>$F16="Cancelada"</formula>
    </cfRule>
    <cfRule type="expression" dxfId="17239" priority="275">
      <formula>$F16="Pausada"</formula>
    </cfRule>
    <cfRule type="expression" dxfId="17238" priority="276">
      <formula>$F16="Para hoy"</formula>
    </cfRule>
    <cfRule type="expression" dxfId="17237" priority="277">
      <formula>$F16="En curso"</formula>
    </cfRule>
    <cfRule type="expression" dxfId="17236" priority="278">
      <formula>$F16="Completada"</formula>
    </cfRule>
    <cfRule type="expression" dxfId="17235" priority="281">
      <formula>$F19="Vencida"</formula>
    </cfRule>
    <cfRule type="expression" dxfId="17234" priority="282">
      <formula>$F19="Cancelada"</formula>
    </cfRule>
    <cfRule type="expression" dxfId="17233" priority="283">
      <formula>$F19="Pausada"</formula>
    </cfRule>
    <cfRule type="expression" dxfId="17232" priority="284">
      <formula>$F19="Para hoy"</formula>
    </cfRule>
    <cfRule type="expression" dxfId="17231" priority="285">
      <formula>$F19="En curso"</formula>
    </cfRule>
    <cfRule type="expression" dxfId="17230" priority="286">
      <formula>$F19="Completada"</formula>
    </cfRule>
  </conditionalFormatting>
  <conditionalFormatting sqref="D19:D21">
    <cfRule type="expression" dxfId="17229" priority="193">
      <formula>$F45="Vencida"</formula>
    </cfRule>
    <cfRule type="expression" dxfId="17228" priority="194">
      <formula>$F45="Cancelada"</formula>
    </cfRule>
    <cfRule type="expression" dxfId="17227" priority="195">
      <formula>$F45="Pausada"</formula>
    </cfRule>
    <cfRule type="expression" dxfId="17226" priority="196">
      <formula>$F45="Para hoy"</formula>
    </cfRule>
    <cfRule type="expression" dxfId="17225" priority="197">
      <formula>$F45="En curso"</formula>
    </cfRule>
    <cfRule type="expression" dxfId="17224" priority="198">
      <formula>$F45="Completada"</formula>
    </cfRule>
    <cfRule type="expression" dxfId="17223" priority="201">
      <formula>$F45="Vencida"</formula>
    </cfRule>
    <cfRule type="expression" dxfId="17222" priority="202">
      <formula>$F45="Cancelada"</formula>
    </cfRule>
    <cfRule type="expression" dxfId="17221" priority="203">
      <formula>$F45="Pausada"</formula>
    </cfRule>
    <cfRule type="expression" dxfId="17220" priority="204">
      <formula>$F45="Para hoy"</formula>
    </cfRule>
    <cfRule type="expression" dxfId="17219" priority="205">
      <formula>$F45="En curso"</formula>
    </cfRule>
    <cfRule type="expression" dxfId="17218" priority="206">
      <formula>$F45="Completada"</formula>
    </cfRule>
  </conditionalFormatting>
  <conditionalFormatting sqref="D19:D21">
    <cfRule type="expression" dxfId="17217" priority="209">
      <formula>$F53="Vencida"</formula>
    </cfRule>
    <cfRule type="expression" dxfId="17216" priority="210">
      <formula>$F53="Cancelada"</formula>
    </cfRule>
    <cfRule type="expression" dxfId="17215" priority="211">
      <formula>$F53="Pausada"</formula>
    </cfRule>
    <cfRule type="expression" dxfId="17214" priority="212">
      <formula>$F53="Para hoy"</formula>
    </cfRule>
    <cfRule type="expression" dxfId="17213" priority="213">
      <formula>$F53="En curso"</formula>
    </cfRule>
    <cfRule type="expression" dxfId="17212" priority="214">
      <formula>$F53="Completada"</formula>
    </cfRule>
    <cfRule type="expression" dxfId="17211" priority="225">
      <formula>$F49="Vencida"</formula>
    </cfRule>
    <cfRule type="expression" dxfId="17210" priority="226">
      <formula>$F49="Cancelada"</formula>
    </cfRule>
    <cfRule type="expression" dxfId="17209" priority="227">
      <formula>$F49="Pausada"</formula>
    </cfRule>
    <cfRule type="expression" dxfId="17208" priority="228">
      <formula>$F49="Para hoy"</formula>
    </cfRule>
    <cfRule type="expression" dxfId="17207" priority="229">
      <formula>$F49="En curso"</formula>
    </cfRule>
    <cfRule type="expression" dxfId="17206" priority="230">
      <formula>$F49="Completada"</formula>
    </cfRule>
  </conditionalFormatting>
  <conditionalFormatting sqref="E19:E21">
    <cfRule type="expression" dxfId="17205" priority="241">
      <formula>$F15="Vencida"</formula>
    </cfRule>
    <cfRule type="expression" dxfId="17204" priority="242">
      <formula>$F15="Cancelada"</formula>
    </cfRule>
    <cfRule type="expression" dxfId="17203" priority="243">
      <formula>$F15="Pausada"</formula>
    </cfRule>
    <cfRule type="expression" dxfId="17202" priority="244">
      <formula>$F15="Para hoy"</formula>
    </cfRule>
    <cfRule type="expression" dxfId="17201" priority="245">
      <formula>$F15="En curso"</formula>
    </cfRule>
    <cfRule type="expression" dxfId="17200" priority="246">
      <formula>$F15="Completada"</formula>
    </cfRule>
    <cfRule type="expression" dxfId="17199" priority="249">
      <formula>$F16="Vencida"</formula>
    </cfRule>
    <cfRule type="expression" dxfId="17198" priority="250">
      <formula>$F16="Cancelada"</formula>
    </cfRule>
    <cfRule type="expression" dxfId="17197" priority="251">
      <formula>$F16="Pausada"</formula>
    </cfRule>
    <cfRule type="expression" dxfId="17196" priority="252">
      <formula>$F16="Para hoy"</formula>
    </cfRule>
    <cfRule type="expression" dxfId="17195" priority="253">
      <formula>$F16="En curso"</formula>
    </cfRule>
    <cfRule type="expression" dxfId="17194" priority="254">
      <formula>$F16="Completada"</formula>
    </cfRule>
  </conditionalFormatting>
  <conditionalFormatting sqref="E19:E21">
    <cfRule type="expression" dxfId="17193" priority="217">
      <formula>$F16="Vencida"</formula>
    </cfRule>
    <cfRule type="expression" dxfId="17192" priority="218">
      <formula>$F16="Cancelada"</formula>
    </cfRule>
    <cfRule type="expression" dxfId="17191" priority="219">
      <formula>$F16="Pausada"</formula>
    </cfRule>
    <cfRule type="expression" dxfId="17190" priority="220">
      <formula>$F16="Para hoy"</formula>
    </cfRule>
    <cfRule type="expression" dxfId="17189" priority="221">
      <formula>$F16="En curso"</formula>
    </cfRule>
    <cfRule type="expression" dxfId="17188" priority="222">
      <formula>$F16="Completada"</formula>
    </cfRule>
    <cfRule type="expression" dxfId="17187" priority="233">
      <formula>$F16="Vencida"</formula>
    </cfRule>
    <cfRule type="expression" dxfId="17186" priority="234">
      <formula>$F16="Cancelada"</formula>
    </cfRule>
    <cfRule type="expression" dxfId="17185" priority="235">
      <formula>$F16="Pausada"</formula>
    </cfRule>
    <cfRule type="expression" dxfId="17184" priority="236">
      <formula>$F16="Para hoy"</formula>
    </cfRule>
    <cfRule type="expression" dxfId="17183" priority="237">
      <formula>$F16="En curso"</formula>
    </cfRule>
    <cfRule type="expression" dxfId="17182" priority="238">
      <formula>$F16="Completada"</formula>
    </cfRule>
  </conditionalFormatting>
  <conditionalFormatting sqref="C48">
    <cfRule type="expression" dxfId="17181" priority="145">
      <formula>$F48="Vencida"</formula>
    </cfRule>
    <cfRule type="expression" dxfId="17180" priority="146">
      <formula>$F48="Cancelada"</formula>
    </cfRule>
    <cfRule type="expression" dxfId="17179" priority="147">
      <formula>$F48="Pausada"</formula>
    </cfRule>
    <cfRule type="expression" dxfId="17178" priority="148">
      <formula>$F48="Para hoy"</formula>
    </cfRule>
    <cfRule type="expression" dxfId="17177" priority="149">
      <formula>$F48="En curso"</formula>
    </cfRule>
    <cfRule type="expression" dxfId="17176" priority="150">
      <formula>$F48="Completada"</formula>
    </cfRule>
  </conditionalFormatting>
  <conditionalFormatting sqref="F48">
    <cfRule type="expression" dxfId="17175" priority="131">
      <formula>$F48="Vencida"</formula>
    </cfRule>
    <cfRule type="expression" dxfId="17174" priority="132">
      <formula>$F48="Cancelada"</formula>
    </cfRule>
    <cfRule type="expression" dxfId="17173" priority="133">
      <formula>$F48="Pausada"</formula>
    </cfRule>
    <cfRule type="expression" dxfId="17172" priority="134">
      <formula>$F48="Para hoy"</formula>
    </cfRule>
    <cfRule type="expression" dxfId="17171" priority="135">
      <formula>$F48="En curso"</formula>
    </cfRule>
    <cfRule type="expression" dxfId="17170" priority="136">
      <formula>$F48="Completada"</formula>
    </cfRule>
  </conditionalFormatting>
  <conditionalFormatting sqref="D48">
    <cfRule type="expression" dxfId="17169" priority="161">
      <formula>$F73="Vencida"</formula>
    </cfRule>
    <cfRule type="expression" dxfId="17168" priority="162">
      <formula>$F73="Cancelada"</formula>
    </cfRule>
    <cfRule type="expression" dxfId="17167" priority="163">
      <formula>$F73="Pausada"</formula>
    </cfRule>
    <cfRule type="expression" dxfId="17166" priority="164">
      <formula>$F73="Para hoy"</formula>
    </cfRule>
    <cfRule type="expression" dxfId="17165" priority="165">
      <formula>$F73="En curso"</formula>
    </cfRule>
    <cfRule type="expression" dxfId="17164" priority="166">
      <formula>$F73="Completada"</formula>
    </cfRule>
  </conditionalFormatting>
  <conditionalFormatting sqref="E48">
    <cfRule type="expression" dxfId="17163" priority="137">
      <formula>$F48="Vencida"</formula>
    </cfRule>
    <cfRule type="expression" dxfId="17162" priority="138">
      <formula>$F48="Cancelada"</formula>
    </cfRule>
    <cfRule type="expression" dxfId="17161" priority="139">
      <formula>$F48="Pausada"</formula>
    </cfRule>
    <cfRule type="expression" dxfId="17160" priority="140">
      <formula>$F48="Para hoy"</formula>
    </cfRule>
    <cfRule type="expression" dxfId="17159" priority="141">
      <formula>$F48="En curso"</formula>
    </cfRule>
    <cfRule type="expression" dxfId="17158" priority="142">
      <formula>$F48="Completada"</formula>
    </cfRule>
  </conditionalFormatting>
  <conditionalFormatting sqref="G23">
    <cfRule type="expression" dxfId="17157" priority="115">
      <formula>$F23="Vencida"</formula>
    </cfRule>
    <cfRule type="expression" dxfId="17156" priority="116">
      <formula>$F23="Cancelada"</formula>
    </cfRule>
    <cfRule type="expression" dxfId="17155" priority="117">
      <formula>$F23="Pausada"</formula>
    </cfRule>
    <cfRule type="expression" dxfId="17154" priority="118">
      <formula>$F23="Para hoy"</formula>
    </cfRule>
    <cfRule type="expression" dxfId="17153" priority="119">
      <formula>$F23="En curso"</formula>
    </cfRule>
    <cfRule type="expression" dxfId="17152" priority="120">
      <formula>$F23="Completada"</formula>
    </cfRule>
  </conditionalFormatting>
  <conditionalFormatting sqref="F23">
    <cfRule type="expression" dxfId="17151" priority="109">
      <formula>$F22="Vencida"</formula>
    </cfRule>
    <cfRule type="expression" dxfId="17150" priority="110">
      <formula>$F22="Cancelada"</formula>
    </cfRule>
    <cfRule type="expression" dxfId="17149" priority="111">
      <formula>$F22="Pausada"</formula>
    </cfRule>
    <cfRule type="expression" dxfId="17148" priority="112">
      <formula>$F22="Para hoy"</formula>
    </cfRule>
    <cfRule type="expression" dxfId="17147" priority="113">
      <formula>$F22="En curso"</formula>
    </cfRule>
    <cfRule type="expression" dxfId="17146" priority="114">
      <formula>$F22="Completada"</formula>
    </cfRule>
  </conditionalFormatting>
  <conditionalFormatting sqref="E23">
    <cfRule type="expression" dxfId="17145" priority="65">
      <formula>$F37="Vencida"</formula>
    </cfRule>
    <cfRule type="expression" dxfId="17144" priority="66">
      <formula>$F37="Cancelada"</formula>
    </cfRule>
    <cfRule type="expression" dxfId="17143" priority="67">
      <formula>$F37="Pausada"</formula>
    </cfRule>
    <cfRule type="expression" dxfId="17142" priority="68">
      <formula>$F37="Para hoy"</formula>
    </cfRule>
    <cfRule type="expression" dxfId="17141" priority="69">
      <formula>$F37="En curso"</formula>
    </cfRule>
    <cfRule type="expression" dxfId="17140" priority="70">
      <formula>$F37="Completada"</formula>
    </cfRule>
    <cfRule type="expression" dxfId="17139" priority="73">
      <formula>$F37="Vencida"</formula>
    </cfRule>
    <cfRule type="expression" dxfId="17138" priority="74">
      <formula>$F37="Cancelada"</formula>
    </cfRule>
    <cfRule type="expression" dxfId="17137" priority="75">
      <formula>$F37="Pausada"</formula>
    </cfRule>
    <cfRule type="expression" dxfId="17136" priority="76">
      <formula>$F37="Para hoy"</formula>
    </cfRule>
    <cfRule type="expression" dxfId="17135" priority="77">
      <formula>$F37="En curso"</formula>
    </cfRule>
    <cfRule type="expression" dxfId="17134" priority="78">
      <formula>$F37="Completada"</formula>
    </cfRule>
  </conditionalFormatting>
  <conditionalFormatting sqref="D23">
    <cfRule type="expression" dxfId="17133" priority="81">
      <formula>$F20="Vencida"</formula>
    </cfRule>
    <cfRule type="expression" dxfId="17132" priority="82">
      <formula>$F20="Cancelada"</formula>
    </cfRule>
    <cfRule type="expression" dxfId="17131" priority="83">
      <formula>$F20="Pausada"</formula>
    </cfRule>
    <cfRule type="expression" dxfId="17130" priority="84">
      <formula>$F20="Para hoy"</formula>
    </cfRule>
    <cfRule type="expression" dxfId="17129" priority="85">
      <formula>$F20="En curso"</formula>
    </cfRule>
    <cfRule type="expression" dxfId="17128" priority="86">
      <formula>$F20="Completada"</formula>
    </cfRule>
    <cfRule type="expression" dxfId="17127" priority="89">
      <formula>$F23="Vencida"</formula>
    </cfRule>
    <cfRule type="expression" dxfId="17126" priority="90">
      <formula>$F23="Cancelada"</formula>
    </cfRule>
    <cfRule type="expression" dxfId="17125" priority="91">
      <formula>$F23="Pausada"</formula>
    </cfRule>
    <cfRule type="expression" dxfId="17124" priority="92">
      <formula>$F23="Para hoy"</formula>
    </cfRule>
    <cfRule type="expression" dxfId="17123" priority="93">
      <formula>$F23="En curso"</formula>
    </cfRule>
    <cfRule type="expression" dxfId="17122" priority="94">
      <formula>$F23="Completada"</formula>
    </cfRule>
  </conditionalFormatting>
  <conditionalFormatting sqref="E23">
    <cfRule type="expression" dxfId="17121" priority="1">
      <formula>$F49="Vencida"</formula>
    </cfRule>
    <cfRule type="expression" dxfId="17120" priority="2">
      <formula>$F49="Cancelada"</formula>
    </cfRule>
    <cfRule type="expression" dxfId="17119" priority="3">
      <formula>$F49="Pausada"</formula>
    </cfRule>
    <cfRule type="expression" dxfId="17118" priority="4">
      <formula>$F49="Para hoy"</formula>
    </cfRule>
    <cfRule type="expression" dxfId="17117" priority="5">
      <formula>$F49="En curso"</formula>
    </cfRule>
    <cfRule type="expression" dxfId="17116" priority="6">
      <formula>$F49="Completada"</formula>
    </cfRule>
    <cfRule type="expression" dxfId="17115" priority="9">
      <formula>$F49="Vencida"</formula>
    </cfRule>
    <cfRule type="expression" dxfId="17114" priority="10">
      <formula>$F49="Cancelada"</formula>
    </cfRule>
    <cfRule type="expression" dxfId="17113" priority="11">
      <formula>$F49="Pausada"</formula>
    </cfRule>
    <cfRule type="expression" dxfId="17112" priority="12">
      <formula>$F49="Para hoy"</formula>
    </cfRule>
    <cfRule type="expression" dxfId="17111" priority="13">
      <formula>$F49="En curso"</formula>
    </cfRule>
    <cfRule type="expression" dxfId="17110" priority="14">
      <formula>$F49="Completada"</formula>
    </cfRule>
  </conditionalFormatting>
  <conditionalFormatting sqref="E23">
    <cfRule type="expression" dxfId="17109" priority="17">
      <formula>$F57="Vencida"</formula>
    </cfRule>
    <cfRule type="expression" dxfId="17108" priority="18">
      <formula>$F57="Cancelada"</formula>
    </cfRule>
    <cfRule type="expression" dxfId="17107" priority="19">
      <formula>$F57="Pausada"</formula>
    </cfRule>
    <cfRule type="expression" dxfId="17106" priority="20">
      <formula>$F57="Para hoy"</formula>
    </cfRule>
    <cfRule type="expression" dxfId="17105" priority="21">
      <formula>$F57="En curso"</formula>
    </cfRule>
    <cfRule type="expression" dxfId="17104" priority="22">
      <formula>$F57="Completada"</formula>
    </cfRule>
    <cfRule type="expression" dxfId="17103" priority="33">
      <formula>$F53="Vencida"</formula>
    </cfRule>
    <cfRule type="expression" dxfId="17102" priority="34">
      <formula>$F53="Cancelada"</formula>
    </cfRule>
    <cfRule type="expression" dxfId="17101" priority="35">
      <formula>$F53="Pausada"</formula>
    </cfRule>
    <cfRule type="expression" dxfId="17100" priority="36">
      <formula>$F53="Para hoy"</formula>
    </cfRule>
    <cfRule type="expression" dxfId="17099" priority="37">
      <formula>$F53="En curso"</formula>
    </cfRule>
    <cfRule type="expression" dxfId="17098" priority="38">
      <formula>$F53="Completada"</formula>
    </cfRule>
  </conditionalFormatting>
  <conditionalFormatting sqref="F23">
    <cfRule type="expression" dxfId="17097" priority="49">
      <formula>$F19="Vencida"</formula>
    </cfRule>
    <cfRule type="expression" dxfId="17096" priority="50">
      <formula>$F19="Cancelada"</formula>
    </cfRule>
    <cfRule type="expression" dxfId="17095" priority="51">
      <formula>$F19="Pausada"</formula>
    </cfRule>
    <cfRule type="expression" dxfId="17094" priority="52">
      <formula>$F19="Para hoy"</formula>
    </cfRule>
    <cfRule type="expression" dxfId="17093" priority="53">
      <formula>$F19="En curso"</formula>
    </cfRule>
    <cfRule type="expression" dxfId="17092" priority="54">
      <formula>$F19="Completada"</formula>
    </cfRule>
    <cfRule type="expression" dxfId="17091" priority="57">
      <formula>$F20="Vencida"</formula>
    </cfRule>
    <cfRule type="expression" dxfId="17090" priority="58">
      <formula>$F20="Cancelada"</formula>
    </cfRule>
    <cfRule type="expression" dxfId="17089" priority="59">
      <formula>$F20="Pausada"</formula>
    </cfRule>
    <cfRule type="expression" dxfId="17088" priority="60">
      <formula>$F20="Para hoy"</formula>
    </cfRule>
    <cfRule type="expression" dxfId="17087" priority="61">
      <formula>$F20="En curso"</formula>
    </cfRule>
    <cfRule type="expression" dxfId="17086" priority="62">
      <formula>$F20="Completada"</formula>
    </cfRule>
  </conditionalFormatting>
  <conditionalFormatting sqref="F23">
    <cfRule type="expression" dxfId="17085" priority="25">
      <formula>$F20="Vencida"</formula>
    </cfRule>
    <cfRule type="expression" dxfId="17084" priority="26">
      <formula>$F20="Cancelada"</formula>
    </cfRule>
    <cfRule type="expression" dxfId="17083" priority="27">
      <formula>$F20="Pausada"</formula>
    </cfRule>
    <cfRule type="expression" dxfId="17082" priority="28">
      <formula>$F20="Para hoy"</formula>
    </cfRule>
    <cfRule type="expression" dxfId="17081" priority="29">
      <formula>$F20="En curso"</formula>
    </cfRule>
    <cfRule type="expression" dxfId="17080" priority="30">
      <formula>$F20="Completada"</formula>
    </cfRule>
    <cfRule type="expression" dxfId="17079" priority="41">
      <formula>$F20="Vencida"</formula>
    </cfRule>
    <cfRule type="expression" dxfId="17078" priority="42">
      <formula>$F20="Cancelada"</formula>
    </cfRule>
    <cfRule type="expression" dxfId="17077" priority="43">
      <formula>$F20="Pausada"</formula>
    </cfRule>
    <cfRule type="expression" dxfId="17076" priority="44">
      <formula>$F20="Para hoy"</formula>
    </cfRule>
    <cfRule type="expression" dxfId="17075" priority="45">
      <formula>$F20="En curso"</formula>
    </cfRule>
    <cfRule type="expression" dxfId="17074" priority="46">
      <formula>$F20="Completada"</formula>
    </cfRule>
  </conditionalFormatting>
  <dataValidations count="11">
    <dataValidation allowBlank="1" showInputMessage="1" showErrorMessage="1" prompt="Escriba las notas en esta columna, debajo de este encabezado." sqref="G31:G40 G53:G55 G27:G28 G47:G51 G3:G14 G18:G22 H23" xr:uid="{5ED783B6-6134-43B2-B80C-837E3560EB33}"/>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8:E18 B27:E27 B47:E47 C53:D55 D53:D56 C33 C48:D48 C22:D22" xr:uid="{49EF8544-4928-4A0D-B832-E03D6BBB00BC}"/>
    <dataValidation allowBlank="1" showInputMessage="1" showErrorMessage="1" prompt="Seleccione el estado en esta columna, debajo de este encabezado. Presione ALT+FLECHA ABAJO para mostrar las opciones y, después, FLECHA ABAJO y ENTRAR para realizar la selección." sqref="F3 F33 F18 F49:F51 F31 F27 F53:F55 F47" xr:uid="{D8C86E8B-4501-4917-92EF-EA8EC2DD5BF4}"/>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7 A26 A46" xr:uid="{33EE8B9C-FCF1-4DF5-93CC-BC1473C6AB1A}"/>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7:E17 B26:E26 B46:E46" xr:uid="{6A633F7D-99B5-4338-900F-3B8121533FCE}"/>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0 B52:B56 B30 B48:B49 B4:B14 B19:B22 C23" xr:uid="{D2DCB737-2791-429F-BD03-D428DC49DFD7}">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2:C55 C4:C14 C48:C49 C30:C40 C28 C19:C22 D23" xr:uid="{AA9DCEE9-12E5-4B1B-80CD-6D52F76A2406}">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53:F55 F33 F49:F51 F31" xr:uid="{5E8284FF-9C6B-4D98-8A48-E5D883DE32A6}">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2:E56 E48:E49 E31:E40 E4:E15 E28 E19:E22 F23" xr:uid="{EAEAA8A4-B4C3-4C4D-8A2A-A6A31C2E94FE}"/>
    <dataValidation type="list" errorStyle="warning" allowBlank="1" showInputMessage="1" showErrorMessage="1" error="Seleccione un estado de la lista. Seleccione CANCELAR, presione ALT+FLECHA ABAJO para mostrar las opciones y, después, FLECHA ABAJO y ENTRAR para realizar la selección." sqref="F32 F34:F41 F4:F14 F52 F30 F28 F48 F19:F22 G23" xr:uid="{A43404A0-22C9-4300-807B-644D2DBB3671}">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28 B41:B42 B31:B39 B50:B51" xr:uid="{F19F3D5D-2FD1-4589-85EE-72C82B0CADE2}">
      <formula1>"Digital Workshop Web,Digital Workshop App,Petroplay,Test Drive,Inalco Ecommerce,Fleet,Spareparts,Forcenter Ecommerce"</formula1>
    </dataValidation>
  </dataValidations>
  <pageMargins left="0.7" right="0.7" top="0.75" bottom="0.75" header="0.3" footer="0.3"/>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expression" priority="1321" id="{BBBB7180-7278-4E09-A6FC-FDC425EE04C1}">
            <xm:f>('34'!#REF!=0)*('34'!#REF!&lt;&gt;"")*(LEN('34'!#REF!)=0)*(($F22="")+($F22="En curso"))</xm:f>
            <x14:dxf>
              <font>
                <color theme="7" tint="-0.24994659260841701"/>
              </font>
              <fill>
                <patternFill patternType="none">
                  <bgColor auto="1"/>
                </patternFill>
              </fill>
            </x14:dxf>
          </x14:cfRule>
          <x14:cfRule type="expression" priority="1322" id="{8B635631-74C9-4162-A544-48AC7C451383}">
            <xm:f>('34'!#REF!&lt;0)*(LEN('34'!#REF!)=0)*(($F22="")+($F22="En curso"))</xm:f>
            <x14:dxf>
              <font>
                <color theme="7" tint="-0.24994659260841701"/>
              </font>
              <fill>
                <patternFill patternType="none">
                  <bgColor auto="1"/>
                </patternFill>
              </fill>
            </x14:dxf>
          </x14:cfRule>
          <xm:sqref>C51:C55 C22</xm:sqref>
        </x14:conditionalFormatting>
        <x14:conditionalFormatting xmlns:xm="http://schemas.microsoft.com/office/excel/2006/main">
          <x14:cfRule type="expression" priority="795" id="{B0CDCE3C-70C2-40F7-A118-E83C621D858F}">
            <xm:f>('34'!#REF!=0)*('34'!#REF!&lt;&gt;"")*(LEN('34'!#REF!)=0)*(($F27="")+($F27="En curso"))</xm:f>
            <x14:dxf>
              <font>
                <color theme="7" tint="-0.24994659260841701"/>
              </font>
              <fill>
                <patternFill patternType="none">
                  <bgColor auto="1"/>
                </patternFill>
              </fill>
            </x14:dxf>
          </x14:cfRule>
          <x14:cfRule type="expression" priority="796" id="{03726B1C-D3EC-4AAC-BF9B-553FC0D65B5C}">
            <xm:f>('34'!#REF!&lt;0)*(LEN('34'!#REF!)=0)*(($F27="")+($F27="En curso"))</xm:f>
            <x14:dxf>
              <font>
                <color theme="7" tint="-0.24994659260841701"/>
              </font>
              <fill>
                <patternFill patternType="none">
                  <bgColor auto="1"/>
                </patternFill>
              </fill>
            </x14:dxf>
          </x14:cfRule>
          <xm:sqref>C30</xm:sqref>
        </x14:conditionalFormatting>
        <x14:conditionalFormatting xmlns:xm="http://schemas.microsoft.com/office/excel/2006/main">
          <x14:cfRule type="expression" priority="1099" id="{27335216-00B0-4486-ADB8-9FB1E4BFEC18}">
            <xm:f>('34'!#REF!=0)*('34'!#REF!&lt;&gt;"")*(LEN('34'!#REF!)=0)*(($F28="")+($F28="En curso"))</xm:f>
            <x14:dxf>
              <font>
                <color theme="7" tint="-0.24994659260841701"/>
              </font>
              <fill>
                <patternFill patternType="none">
                  <bgColor auto="1"/>
                </patternFill>
              </fill>
            </x14:dxf>
          </x14:cfRule>
          <x14:cfRule type="expression" priority="1100" id="{1BD64FE6-2480-4587-B916-5C6AB67DD647}">
            <xm:f>('34'!#REF!&lt;0)*(LEN('34'!#REF!)=0)*(($F28="")+($F28="En curso"))</xm:f>
            <x14:dxf>
              <font>
                <color theme="7" tint="-0.24994659260841701"/>
              </font>
              <fill>
                <patternFill patternType="none">
                  <bgColor auto="1"/>
                </patternFill>
              </fill>
            </x14:dxf>
          </x14:cfRule>
          <xm:sqref>C31</xm:sqref>
        </x14:conditionalFormatting>
        <x14:conditionalFormatting xmlns:xm="http://schemas.microsoft.com/office/excel/2006/main">
          <x14:cfRule type="expression" priority="1237" id="{C9C1C86E-EAE3-43C5-B920-CA43AB9C2604}">
            <xm:f>('34'!#REF!=0)*('34'!#REF!&lt;&gt;"")*(LEN('34'!#REF!)=0)*(($F28="")+($F28="En curso"))</xm:f>
            <x14:dxf>
              <font>
                <color theme="7" tint="-0.24994659260841701"/>
              </font>
              <fill>
                <patternFill patternType="none">
                  <bgColor auto="1"/>
                </patternFill>
              </fill>
            </x14:dxf>
          </x14:cfRule>
          <x14:cfRule type="expression" priority="1238" id="{19C2E108-A1B6-4563-A4CD-A3A6686D6A38}">
            <xm:f>('34'!#REF!&lt;0)*(LEN('34'!#REF!)=0)*(($F28="")+($F28="En curso"))</xm:f>
            <x14:dxf>
              <font>
                <color theme="7" tint="-0.24994659260841701"/>
              </font>
              <fill>
                <patternFill patternType="none">
                  <bgColor auto="1"/>
                </patternFill>
              </fill>
            </x14:dxf>
          </x14:cfRule>
          <xm:sqref>C32</xm:sqref>
        </x14:conditionalFormatting>
        <x14:conditionalFormatting xmlns:xm="http://schemas.microsoft.com/office/excel/2006/main">
          <x14:cfRule type="expression" priority="1057" id="{46AA91A9-40D4-4625-B262-1631BC366D2B}">
            <xm:f>('34'!#REF!=0)*('34'!#REF!&lt;&gt;"")*(LEN('34'!#REF!)=0)*(($F33="")+($F33="En curso"))</xm:f>
            <x14:dxf>
              <font>
                <color theme="7" tint="-0.24994659260841701"/>
              </font>
              <fill>
                <patternFill patternType="none">
                  <bgColor auto="1"/>
                </patternFill>
              </fill>
            </x14:dxf>
          </x14:cfRule>
          <x14:cfRule type="expression" priority="1058" id="{5629D6AD-AA00-42E9-B79E-EA795B9381C3}">
            <xm:f>('34'!#REF!&lt;0)*(LEN('34'!#REF!)=0)*(($F33="")+($F33="En curso"))</xm:f>
            <x14:dxf>
              <font>
                <color theme="7" tint="-0.24994659260841701"/>
              </font>
              <fill>
                <patternFill patternType="none">
                  <bgColor auto="1"/>
                </patternFill>
              </fill>
            </x14:dxf>
          </x14:cfRule>
          <xm:sqref>C33</xm:sqref>
        </x14:conditionalFormatting>
        <x14:conditionalFormatting xmlns:xm="http://schemas.microsoft.com/office/excel/2006/main">
          <x14:cfRule type="expression" priority="1179" id="{99149BFD-147E-47DE-B64F-96C51C3148DB}">
            <xm:f>('34'!#REF!=0)*('34'!#REF!&lt;&gt;"")*(LEN('34'!#REF!)=0)*(($F31="")+($F31="En curso"))</xm:f>
            <x14:dxf>
              <font>
                <color theme="7" tint="-0.24994659260841701"/>
              </font>
              <fill>
                <patternFill patternType="none">
                  <bgColor auto="1"/>
                </patternFill>
              </fill>
            </x14:dxf>
          </x14:cfRule>
          <x14:cfRule type="expression" priority="1180" id="{242417A9-6A50-4EA6-B82E-4695C7149302}">
            <xm:f>('34'!#REF!&lt;0)*(LEN('34'!#REF!)=0)*(($F31="")+($F31="En curso"))</xm:f>
            <x14:dxf>
              <font>
                <color theme="7" tint="-0.24994659260841701"/>
              </font>
              <fill>
                <patternFill patternType="none">
                  <bgColor auto="1"/>
                </patternFill>
              </fill>
            </x14:dxf>
          </x14:cfRule>
          <xm:sqref>C34:C35</xm:sqref>
        </x14:conditionalFormatting>
        <x14:conditionalFormatting xmlns:xm="http://schemas.microsoft.com/office/excel/2006/main">
          <x14:cfRule type="expression" priority="1513" id="{BAFBD434-4246-449A-A132-C15B79373E3E}">
            <xm:f>('34'!#REF!=0)*('34'!#REF!&lt;&gt;"")*(LEN('34'!#REF!)=0)*(($F32="")+($F32="En curso"))</xm:f>
            <x14:dxf>
              <font>
                <color theme="7" tint="-0.24994659260841701"/>
              </font>
              <fill>
                <patternFill patternType="none">
                  <bgColor auto="1"/>
                </patternFill>
              </fill>
            </x14:dxf>
          </x14:cfRule>
          <x14:cfRule type="expression" priority="1514" id="{AA7C4CB6-4B07-456E-89B9-E663D45BE5A0}">
            <xm:f>('34'!#REF!&lt;0)*(LEN('34'!#REF!)=0)*(($F32="")+($F32="En curso"))</xm:f>
            <x14:dxf>
              <font>
                <color theme="7" tint="-0.24994659260841701"/>
              </font>
              <fill>
                <patternFill patternType="none">
                  <bgColor auto="1"/>
                </patternFill>
              </fill>
            </x14:dxf>
          </x14:cfRule>
          <xm:sqref>C36</xm:sqref>
        </x14:conditionalFormatting>
        <x14:conditionalFormatting xmlns:xm="http://schemas.microsoft.com/office/excel/2006/main">
          <x14:cfRule type="expression" priority="1489" id="{F176C59E-8BE2-47B7-931C-F4E545120D83}">
            <xm:f>('34'!#REF!=0)*('34'!#REF!&lt;&gt;"")*(LEN('34'!#REF!)=0)*(($F32="")+($F32="En curso"))</xm:f>
            <x14:dxf>
              <font>
                <color theme="7" tint="-0.24994659260841701"/>
              </font>
              <fill>
                <patternFill patternType="none">
                  <bgColor auto="1"/>
                </patternFill>
              </fill>
            </x14:dxf>
          </x14:cfRule>
          <x14:cfRule type="expression" priority="1490" id="{117576B4-02CB-4A81-BF88-7202C1142EC6}">
            <xm:f>('34'!#REF!&lt;0)*(LEN('34'!#REF!)=0)*(($F32="")+($F32="En curso"))</xm:f>
            <x14:dxf>
              <font>
                <color theme="7" tint="-0.24994659260841701"/>
              </font>
              <fill>
                <patternFill patternType="none">
                  <bgColor auto="1"/>
                </patternFill>
              </fill>
            </x14:dxf>
          </x14:cfRule>
          <xm:sqref>C37</xm:sqref>
        </x14:conditionalFormatting>
        <x14:conditionalFormatting xmlns:xm="http://schemas.microsoft.com/office/excel/2006/main">
          <x14:cfRule type="expression" priority="1465" id="{57FC593D-1D48-4EA9-8151-D7775C5CD679}">
            <xm:f>('34'!#REF!=0)*('34'!#REF!&lt;&gt;"")*(LEN('34'!#REF!)=0)*(($F32="")+($F32="En curso"))</xm:f>
            <x14:dxf>
              <font>
                <color theme="7" tint="-0.24994659260841701"/>
              </font>
              <fill>
                <patternFill patternType="none">
                  <bgColor auto="1"/>
                </patternFill>
              </fill>
            </x14:dxf>
          </x14:cfRule>
          <x14:cfRule type="expression" priority="1466" id="{34D2B029-4800-40EF-B7EA-1A09FF988FF5}">
            <xm:f>('34'!#REF!&lt;0)*(LEN('34'!#REF!)=0)*(($F32="")+($F32="En curso"))</xm:f>
            <x14:dxf>
              <font>
                <color theme="7" tint="-0.24994659260841701"/>
              </font>
              <fill>
                <patternFill patternType="none">
                  <bgColor auto="1"/>
                </patternFill>
              </fill>
            </x14:dxf>
          </x14:cfRule>
          <xm:sqref>C38</xm:sqref>
        </x14:conditionalFormatting>
        <x14:conditionalFormatting xmlns:xm="http://schemas.microsoft.com/office/excel/2006/main">
          <x14:cfRule type="expression" priority="1425" id="{414DA92A-38B1-4615-94A7-DB02272B212A}">
            <xm:f>('34'!#REF!=0)*('34'!#REF!&lt;&gt;"")*(LEN('34'!#REF!)=0)*(($F32="")+($F32="En curso"))</xm:f>
            <x14:dxf>
              <font>
                <color theme="7" tint="-0.24994659260841701"/>
              </font>
              <fill>
                <patternFill patternType="none">
                  <bgColor auto="1"/>
                </patternFill>
              </fill>
            </x14:dxf>
          </x14:cfRule>
          <x14:cfRule type="expression" priority="1426" id="{A09C5630-7F07-4583-8AE3-09A115F1E534}">
            <xm:f>('34'!#REF!&lt;0)*(LEN('34'!#REF!)=0)*(($F32="")+($F32="En curso"))</xm:f>
            <x14:dxf>
              <font>
                <color theme="7" tint="-0.24994659260841701"/>
              </font>
              <fill>
                <patternFill patternType="none">
                  <bgColor auto="1"/>
                </patternFill>
              </fill>
            </x14:dxf>
          </x14:cfRule>
          <xm:sqref>C39</xm:sqref>
        </x14:conditionalFormatting>
        <x14:conditionalFormatting xmlns:xm="http://schemas.microsoft.com/office/excel/2006/main">
          <x14:cfRule type="expression" priority="997" id="{8CEC08FF-AC32-45D1-AD2C-939F3A5F798A}">
            <xm:f>('34'!#REF!=0)*('34'!#REF!&lt;&gt;"")*(LEN('34'!#REF!)=0)*(($F40="")+($F40="En curso"))</xm:f>
            <x14:dxf>
              <font>
                <color theme="7" tint="-0.24994659260841701"/>
              </font>
              <fill>
                <patternFill patternType="none">
                  <bgColor auto="1"/>
                </patternFill>
              </fill>
            </x14:dxf>
          </x14:cfRule>
          <x14:cfRule type="expression" priority="998" id="{6401B509-7811-4164-8DC4-D517EBF9F732}">
            <xm:f>('34'!#REF!&lt;0)*(LEN('34'!#REF!)=0)*(($F40="")+($F40="En curso"))</xm:f>
            <x14:dxf>
              <font>
                <color theme="7" tint="-0.24994659260841701"/>
              </font>
              <fill>
                <patternFill patternType="none">
                  <bgColor auto="1"/>
                </patternFill>
              </fill>
            </x14:dxf>
          </x14:cfRule>
          <xm:sqref>C40</xm:sqref>
        </x14:conditionalFormatting>
        <x14:conditionalFormatting xmlns:xm="http://schemas.microsoft.com/office/excel/2006/main">
          <x14:cfRule type="expression" priority="957" id="{1C945EA9-E741-4AF7-B8CF-4781AC45E254}">
            <xm:f>('34'!#REF!=0)*('34'!#REF!&lt;&gt;"")*(LEN('34'!#REF!)=0)*(($F49="")+($F49="En curso"))</xm:f>
            <x14:dxf>
              <font>
                <color theme="7" tint="-0.24994659260841701"/>
              </font>
              <fill>
                <patternFill patternType="none">
                  <bgColor auto="1"/>
                </patternFill>
              </fill>
            </x14:dxf>
          </x14:cfRule>
          <x14:cfRule type="expression" priority="958" id="{547E0BD8-8FA6-4168-B5F0-10C7324DB50A}">
            <xm:f>('34'!#REF!&lt;0)*(LEN('34'!#REF!)=0)*(($F49="")+($F49="En curso"))</xm:f>
            <x14:dxf>
              <font>
                <color theme="7" tint="-0.24994659260841701"/>
              </font>
              <fill>
                <patternFill patternType="none">
                  <bgColor auto="1"/>
                </patternFill>
              </fill>
            </x14:dxf>
          </x14:cfRule>
          <xm:sqref>C49</xm:sqref>
        </x14:conditionalFormatting>
        <x14:conditionalFormatting xmlns:xm="http://schemas.microsoft.com/office/excel/2006/main">
          <x14:cfRule type="expression" priority="741" id="{4C657422-22A0-49BF-BC02-D81A5EAFBD01}">
            <xm:f>'34'!#REF!="Vencida"</xm:f>
            <x14:dxf>
              <font>
                <color theme="8" tint="-0.24994659260841701"/>
              </font>
            </x14:dxf>
          </x14:cfRule>
          <x14:cfRule type="expression" priority="742" id="{A404E790-988A-40BC-82FB-F40252C5B8A3}">
            <xm:f>'34'!#REF!="Cancelada"</xm:f>
            <x14:dxf>
              <font>
                <color theme="0" tint="-0.24994659260841701"/>
              </font>
            </x14:dxf>
          </x14:cfRule>
          <x14:cfRule type="expression" priority="743" id="{4BE80392-CCD5-4EF9-BADF-4E7C4378AE71}">
            <xm:f>'34'!#REF!="Pausada"</xm:f>
            <x14:dxf>
              <font>
                <color theme="9"/>
              </font>
            </x14:dxf>
          </x14:cfRule>
          <x14:cfRule type="expression" priority="744" id="{8A884DCB-6048-462C-9FA1-E5D32C4662E7}">
            <xm:f>'34'!#REF!="Para hoy"</xm:f>
            <x14:dxf>
              <font>
                <color theme="6" tint="-0.499984740745262"/>
              </font>
            </x14:dxf>
          </x14:cfRule>
          <x14:cfRule type="expression" priority="745" id="{6EB8439E-825E-4D82-A05E-F1A66315AF54}">
            <xm:f>'34'!#REF!="En curso"</xm:f>
            <x14:dxf>
              <font>
                <color theme="7" tint="-0.24994659260841701"/>
              </font>
            </x14:dxf>
          </x14:cfRule>
          <x14:cfRule type="expression" priority="746" id="{B78328EF-95A3-4576-8E4F-821AEE6E1CC4}">
            <xm:f>'34'!#REF!="Completada"</xm:f>
            <x14:dxf>
              <font>
                <strike/>
                <color theme="0" tint="-0.24994659260841701"/>
              </font>
              <fill>
                <patternFill patternType="none">
                  <bgColor auto="1"/>
                </patternFill>
              </fill>
            </x14:dxf>
          </x14:cfRule>
          <x14:cfRule type="expression" priority="747" id="{EDB077D9-4E1A-46AA-9C2E-E61CA56D18FD}">
            <xm:f>('34'!#REF!=0)*('34'!#REF!&lt;&gt;"")*(LEN('34'!#REF!)=0)*(('34'!#REF!="")+('34'!#REF!="En curso"))</xm:f>
            <x14:dxf>
              <font>
                <color theme="7" tint="-0.24994659260841701"/>
              </font>
              <fill>
                <patternFill patternType="none">
                  <bgColor auto="1"/>
                </patternFill>
              </fill>
            </x14:dxf>
          </x14:cfRule>
          <x14:cfRule type="expression" priority="748" id="{104B64D4-FCB2-4FE9-8981-3314D67A4A2D}">
            <xm:f>('34'!#REF!&lt;0)*(LEN('34'!#REF!)=0)*(('34'!#REF!="")+('34'!#REF!="En curso"))</xm:f>
            <x14:dxf>
              <font>
                <color theme="7" tint="-0.24994659260841701"/>
              </font>
              <fill>
                <patternFill patternType="none">
                  <bgColor auto="1"/>
                </patternFill>
              </fill>
            </x14:dxf>
          </x14:cfRule>
          <xm:sqref>D15</xm:sqref>
        </x14:conditionalFormatting>
        <x14:conditionalFormatting xmlns:xm="http://schemas.microsoft.com/office/excel/2006/main">
          <x14:cfRule type="expression" priority="1187" id="{9BD3B79D-FD81-4C0E-8CBB-C43322F8CD02}">
            <xm:f>('34'!#REF!=0)*('34'!#REF!&lt;&gt;"")*(LEN('34'!#REF!)=0)*(($F60="")+($F60="En curso"))</xm:f>
            <x14:dxf>
              <font>
                <color theme="7" tint="-0.24994659260841701"/>
              </font>
              <fill>
                <patternFill patternType="none">
                  <bgColor auto="1"/>
                </patternFill>
              </fill>
            </x14:dxf>
          </x14:cfRule>
          <x14:cfRule type="expression" priority="1188" id="{1697B947-83B4-40C0-983F-3DD762C3663C}">
            <xm:f>('34'!#REF!&lt;0)*(LEN('34'!#REF!)=0)*(($F60="")+($F60="En curso"))</xm:f>
            <x14:dxf>
              <font>
                <color theme="7" tint="-0.24994659260841701"/>
              </font>
              <fill>
                <patternFill patternType="none">
                  <bgColor auto="1"/>
                </patternFill>
              </fill>
            </x14:dxf>
          </x14:cfRule>
          <xm:sqref>D34:D38</xm:sqref>
        </x14:conditionalFormatting>
        <x14:conditionalFormatting xmlns:xm="http://schemas.microsoft.com/office/excel/2006/main">
          <x14:cfRule type="expression" priority="1377" id="{23518F2C-86C4-451B-BBBF-12CD4BB5A4CA}">
            <xm:f>('34'!#REF!=0)*('34'!#REF!&lt;&gt;"")*(LEN('34'!#REF!)=0)*(($F47="")+($F47="En curso"))</xm:f>
            <x14:dxf>
              <font>
                <color theme="7" tint="-0.24994659260841701"/>
              </font>
              <fill>
                <patternFill patternType="none">
                  <bgColor auto="1"/>
                </patternFill>
              </fill>
            </x14:dxf>
          </x14:cfRule>
          <x14:cfRule type="expression" priority="1378" id="{D4B0DB11-E66A-4EC2-9775-1E9994854290}">
            <xm:f>('34'!#REF!&lt;0)*(LEN('34'!#REF!)=0)*(($F47="")+($F47="En curso"))</xm:f>
            <x14:dxf>
              <font>
                <color theme="7" tint="-0.24994659260841701"/>
              </font>
              <fill>
                <patternFill patternType="none">
                  <bgColor auto="1"/>
                </patternFill>
              </fill>
            </x14:dxf>
          </x14:cfRule>
          <xm:sqref>D22</xm:sqref>
        </x14:conditionalFormatting>
        <x14:conditionalFormatting xmlns:xm="http://schemas.microsoft.com/office/excel/2006/main">
          <x14:cfRule type="expression" priority="803" id="{94488860-A32E-45FA-8CC9-A8AB13ED224A}">
            <xm:f>('34'!#REF!=0)*('34'!#REF!&lt;&gt;"")*(LEN('34'!#REF!)=0)*(($F52="")+($F52="En curso"))</xm:f>
            <x14:dxf>
              <font>
                <color theme="7" tint="-0.24994659260841701"/>
              </font>
              <fill>
                <patternFill patternType="none">
                  <bgColor auto="1"/>
                </patternFill>
              </fill>
            </x14:dxf>
          </x14:cfRule>
          <x14:cfRule type="expression" priority="804" id="{028945A9-D922-411E-B676-98FAA0EAD9E6}">
            <xm:f>('34'!#REF!&lt;0)*(LEN('34'!#REF!)=0)*(($F52="")+($F52="En curso"))</xm:f>
            <x14:dxf>
              <font>
                <color theme="7" tint="-0.24994659260841701"/>
              </font>
              <fill>
                <patternFill patternType="none">
                  <bgColor auto="1"/>
                </patternFill>
              </fill>
            </x14:dxf>
          </x14:cfRule>
          <x14:cfRule type="expression" priority="811" id="{B5B679FA-5E11-4FD4-85C2-3A80FF08C564}">
            <xm:f>('34'!#REF!=0)*('34'!#REF!&lt;&gt;"")*(LEN('34'!#REF!)=0)*(($F52="")+($F52="En curso"))</xm:f>
            <x14:dxf>
              <font>
                <color theme="7" tint="-0.24994659260841701"/>
              </font>
              <fill>
                <patternFill patternType="none">
                  <bgColor auto="1"/>
                </patternFill>
              </fill>
            </x14:dxf>
          </x14:cfRule>
          <x14:cfRule type="expression" priority="812" id="{BDE531A3-72CB-4E8D-9E30-46B8D61D1041}">
            <xm:f>('34'!#REF!&lt;0)*(LEN('34'!#REF!)=0)*(($F52="")+($F52="En curso"))</xm:f>
            <x14:dxf>
              <font>
                <color theme="7" tint="-0.24994659260841701"/>
              </font>
              <fill>
                <patternFill patternType="none">
                  <bgColor auto="1"/>
                </patternFill>
              </fill>
            </x14:dxf>
          </x14:cfRule>
          <xm:sqref>D30:D31</xm:sqref>
        </x14:conditionalFormatting>
        <x14:conditionalFormatting xmlns:xm="http://schemas.microsoft.com/office/excel/2006/main">
          <x14:cfRule type="expression" priority="1067" id="{5D63C734-15A8-49F8-8622-353D5F87B6D7}">
            <xm:f>('34'!#REF!=0)*('34'!#REF!&lt;&gt;"")*(LEN('34'!#REF!)=0)*(($F61="")+($F61="En curso"))</xm:f>
            <x14:dxf>
              <font>
                <color theme="7" tint="-0.24994659260841701"/>
              </font>
              <fill>
                <patternFill patternType="none">
                  <bgColor auto="1"/>
                </patternFill>
              </fill>
            </x14:dxf>
          </x14:cfRule>
          <x14:cfRule type="expression" priority="1068" id="{2478B19E-B32E-4912-B76C-3B337D04197A}">
            <xm:f>('34'!#REF!&lt;0)*(LEN('34'!#REF!)=0)*(($F61="")+($F61="En curso"))</xm:f>
            <x14:dxf>
              <font>
                <color theme="7" tint="-0.24994659260841701"/>
              </font>
              <fill>
                <patternFill patternType="none">
                  <bgColor auto="1"/>
                </patternFill>
              </fill>
            </x14:dxf>
          </x14:cfRule>
          <x14:cfRule type="expression" priority="1083" id="{958BB370-3944-4B93-BE5B-2782535B040A}">
            <xm:f>('34'!#REF!=0)*('34'!#REF!&lt;&gt;"")*(LEN('34'!#REF!)=0)*(($F57="")+($F57="En curso"))</xm:f>
            <x14:dxf>
              <font>
                <color theme="7" tint="-0.24994659260841701"/>
              </font>
              <fill>
                <patternFill patternType="none">
                  <bgColor auto="1"/>
                </patternFill>
              </fill>
            </x14:dxf>
          </x14:cfRule>
          <x14:cfRule type="expression" priority="1084" id="{D3CC056D-C861-40F5-A4F8-17BBBEE0E279}">
            <xm:f>('34'!#REF!&lt;0)*(LEN('34'!#REF!)=0)*(($F57="")+($F57="En curso"))</xm:f>
            <x14:dxf>
              <font>
                <color theme="7" tint="-0.24994659260841701"/>
              </font>
              <fill>
                <patternFill patternType="none">
                  <bgColor auto="1"/>
                </patternFill>
              </fill>
            </x14:dxf>
          </x14:cfRule>
          <xm:sqref>D31:D32</xm:sqref>
        </x14:conditionalFormatting>
        <x14:conditionalFormatting xmlns:xm="http://schemas.microsoft.com/office/excel/2006/main">
          <x14:cfRule type="expression" priority="1221" id="{AA103E08-B8FB-4072-9BE9-324A16A5494E}">
            <xm:f>('34'!#REF!=0)*('34'!#REF!&lt;&gt;"")*(LEN('34'!#REF!)=0)*(($F63="")+($F63="En curso"))</xm:f>
            <x14:dxf>
              <font>
                <color theme="7" tint="-0.24994659260841701"/>
              </font>
              <fill>
                <patternFill patternType="none">
                  <bgColor auto="1"/>
                </patternFill>
              </fill>
            </x14:dxf>
          </x14:cfRule>
          <x14:cfRule type="expression" priority="1222" id="{18DED497-6E59-4EBE-BAFE-3ABEB211BA6A}">
            <xm:f>('34'!#REF!&lt;0)*(LEN('34'!#REF!)=0)*(($F63="")+($F63="En curso"))</xm:f>
            <x14:dxf>
              <font>
                <color theme="7" tint="-0.24994659260841701"/>
              </font>
              <fill>
                <patternFill patternType="none">
                  <bgColor auto="1"/>
                </patternFill>
              </fill>
            </x14:dxf>
          </x14:cfRule>
          <x14:cfRule type="expression" priority="1239" id="{5C55F812-E8F9-4CB0-8E1D-6006B9346687}">
            <xm:f>'34'!#REF!="Vencida"</xm:f>
            <x14:dxf>
              <font>
                <color theme="8" tint="-0.24994659260841701"/>
              </font>
            </x14:dxf>
          </x14:cfRule>
          <x14:cfRule type="expression" priority="1240" id="{F2FD5A36-1DC2-46FF-A82C-83058E48CB96}">
            <xm:f>'34'!#REF!="Cancelada"</xm:f>
            <x14:dxf>
              <font>
                <color theme="0" tint="-0.24994659260841701"/>
              </font>
            </x14:dxf>
          </x14:cfRule>
          <x14:cfRule type="expression" priority="1241" id="{3DFCE0AF-4C01-4150-84CE-75DC06B41CF9}">
            <xm:f>'34'!#REF!="Pausada"</xm:f>
            <x14:dxf>
              <font>
                <color theme="9"/>
              </font>
            </x14:dxf>
          </x14:cfRule>
          <x14:cfRule type="expression" priority="1242" id="{5F56F76B-92A4-4173-8BD4-3F148BAC5DC9}">
            <xm:f>'34'!#REF!="Para hoy"</xm:f>
            <x14:dxf>
              <font>
                <color theme="6" tint="-0.499984740745262"/>
              </font>
            </x14:dxf>
          </x14:cfRule>
          <x14:cfRule type="expression" priority="1243" id="{CA4592F4-EEC5-4429-B215-7C96657249AC}">
            <xm:f>'34'!#REF!="En curso"</xm:f>
            <x14:dxf>
              <font>
                <color theme="7" tint="-0.24994659260841701"/>
              </font>
            </x14:dxf>
          </x14:cfRule>
          <x14:cfRule type="expression" priority="1244" id="{715E3582-4123-4332-AD94-73109A3ADF43}">
            <xm:f>'34'!#REF!="Completada"</xm:f>
            <x14:dxf>
              <font>
                <strike/>
                <color theme="0" tint="-0.24994659260841701"/>
              </font>
              <fill>
                <patternFill patternType="none">
                  <bgColor auto="1"/>
                </patternFill>
              </fill>
            </x14:dxf>
          </x14:cfRule>
          <x14:cfRule type="expression" priority="1245" id="{CA4DC503-8781-433D-A2B1-326FA9628234}">
            <xm:f>('34'!#REF!=0)*('34'!#REF!&lt;&gt;"")*(LEN('34'!#REF!)=0)*(('34'!#REF!="")+('34'!#REF!="En curso"))</xm:f>
            <x14:dxf>
              <font>
                <color theme="7" tint="-0.24994659260841701"/>
              </font>
              <fill>
                <patternFill patternType="none">
                  <bgColor auto="1"/>
                </patternFill>
              </fill>
            </x14:dxf>
          </x14:cfRule>
          <x14:cfRule type="expression" priority="1246" id="{651C74A5-16C7-44AE-8A3D-7814C84D56BF}">
            <xm:f>('34'!#REF!&lt;0)*(LEN('34'!#REF!)=0)*(('34'!#REF!="")+('34'!#REF!="En curso"))</xm:f>
            <x14:dxf>
              <font>
                <color theme="7" tint="-0.24994659260841701"/>
              </font>
              <fill>
                <patternFill patternType="none">
                  <bgColor auto="1"/>
                </patternFill>
              </fill>
            </x14:dxf>
          </x14:cfRule>
          <xm:sqref>D32:D33</xm:sqref>
        </x14:conditionalFormatting>
        <x14:conditionalFormatting xmlns:xm="http://schemas.microsoft.com/office/excel/2006/main">
          <x14:cfRule type="expression" priority="1035" id="{02205ED8-61ED-4E7A-8932-A233907AB7E9}">
            <xm:f>'34'!#REF!="Vencida"</xm:f>
            <x14:dxf>
              <font>
                <color theme="8" tint="-0.24994659260841701"/>
              </font>
            </x14:dxf>
          </x14:cfRule>
          <x14:cfRule type="expression" priority="1036" id="{67C8CD89-860C-410F-91CC-9E961FAD6BB2}">
            <xm:f>'34'!#REF!="Cancelada"</xm:f>
            <x14:dxf>
              <font>
                <color theme="0" tint="-0.24994659260841701"/>
              </font>
            </x14:dxf>
          </x14:cfRule>
          <x14:cfRule type="expression" priority="1037" id="{EF60FE0B-D2F9-4203-828A-D3D97457EE53}">
            <xm:f>'34'!#REF!="Pausada"</xm:f>
            <x14:dxf>
              <font>
                <color theme="9"/>
              </font>
            </x14:dxf>
          </x14:cfRule>
          <x14:cfRule type="expression" priority="1038" id="{74E07300-B516-4234-89FA-EBA22ECFDE40}">
            <xm:f>'34'!#REF!="Para hoy"</xm:f>
            <x14:dxf>
              <font>
                <color theme="6" tint="-0.499984740745262"/>
              </font>
            </x14:dxf>
          </x14:cfRule>
          <x14:cfRule type="expression" priority="1039" id="{D9965EE5-8281-43EB-9DF2-1620AFE2F1F4}">
            <xm:f>'34'!#REF!="En curso"</xm:f>
            <x14:dxf>
              <font>
                <color theme="7" tint="-0.24994659260841701"/>
              </font>
            </x14:dxf>
          </x14:cfRule>
          <x14:cfRule type="expression" priority="1040" id="{8DFB6479-D1CF-4168-8E1F-E056BBDCE5A3}">
            <xm:f>'34'!#REF!="Completada"</xm:f>
            <x14:dxf>
              <font>
                <strike/>
                <color theme="0" tint="-0.24994659260841701"/>
              </font>
              <fill>
                <patternFill patternType="none">
                  <bgColor auto="1"/>
                </patternFill>
              </fill>
            </x14:dxf>
          </x14:cfRule>
          <x14:cfRule type="expression" priority="1041" id="{BFE939E1-5235-4AD8-97EF-0EC6A88CC289}">
            <xm:f>('34'!#REF!=0)*('34'!#REF!&lt;&gt;"")*(LEN('34'!#REF!)=0)*(('34'!#REF!="")+('34'!#REF!="En curso"))</xm:f>
            <x14:dxf>
              <font>
                <color theme="7" tint="-0.24994659260841701"/>
              </font>
              <fill>
                <patternFill patternType="none">
                  <bgColor auto="1"/>
                </patternFill>
              </fill>
            </x14:dxf>
          </x14:cfRule>
          <x14:cfRule type="expression" priority="1042" id="{6437B5EA-DAE7-4FDC-83DC-3F1394D73A64}">
            <xm:f>('34'!#REF!&lt;0)*(LEN('34'!#REF!)=0)*(('34'!#REF!="")+('34'!#REF!="En curso"))</xm:f>
            <x14:dxf>
              <font>
                <color theme="7" tint="-0.24994659260841701"/>
              </font>
              <fill>
                <patternFill patternType="none">
                  <bgColor auto="1"/>
                </patternFill>
              </fill>
            </x14:dxf>
          </x14:cfRule>
          <x14:cfRule type="expression" priority="1043" id="{29268FC3-AC71-4D77-994B-3FEB7320441A}">
            <xm:f>'34'!#REF!="Vencida"</xm:f>
            <x14:dxf>
              <font>
                <color theme="8" tint="-0.24994659260841701"/>
              </font>
            </x14:dxf>
          </x14:cfRule>
          <x14:cfRule type="expression" priority="1044" id="{EB27F344-49FA-4323-89BB-BA4BD7F2F6A5}">
            <xm:f>'34'!#REF!="Cancelada"</xm:f>
            <x14:dxf>
              <font>
                <color theme="0" tint="-0.24994659260841701"/>
              </font>
            </x14:dxf>
          </x14:cfRule>
          <x14:cfRule type="expression" priority="1045" id="{989F44CE-9FCD-4787-A718-BEDBD63515FC}">
            <xm:f>'34'!#REF!="Pausada"</xm:f>
            <x14:dxf>
              <font>
                <color theme="9"/>
              </font>
            </x14:dxf>
          </x14:cfRule>
          <x14:cfRule type="expression" priority="1046" id="{3065D749-CF07-48B2-BB17-E595FFDF9692}">
            <xm:f>'34'!#REF!="Para hoy"</xm:f>
            <x14:dxf>
              <font>
                <color theme="6" tint="-0.499984740745262"/>
              </font>
            </x14:dxf>
          </x14:cfRule>
          <x14:cfRule type="expression" priority="1047" id="{4B5693D6-F1FF-46DD-8B77-5C1B9FD1ED38}">
            <xm:f>'34'!#REF!="En curso"</xm:f>
            <x14:dxf>
              <font>
                <color theme="7" tint="-0.24994659260841701"/>
              </font>
            </x14:dxf>
          </x14:cfRule>
          <x14:cfRule type="expression" priority="1048" id="{762E7283-28FF-4CA1-A893-212DEBD05B9D}">
            <xm:f>'34'!#REF!="Completada"</xm:f>
            <x14:dxf>
              <font>
                <strike/>
                <color theme="0" tint="-0.24994659260841701"/>
              </font>
              <fill>
                <patternFill patternType="none">
                  <bgColor auto="1"/>
                </patternFill>
              </fill>
            </x14:dxf>
          </x14:cfRule>
          <x14:cfRule type="expression" priority="1049" id="{5CCE719B-4852-4870-B78D-62E3A7AF4B58}">
            <xm:f>('34'!#REF!=0)*('34'!#REF!&lt;&gt;"")*(LEN('34'!#REF!)=0)*(('34'!#REF!="")+('34'!#REF!="En curso"))</xm:f>
            <x14:dxf>
              <font>
                <color theme="7" tint="-0.24994659260841701"/>
              </font>
              <fill>
                <patternFill patternType="none">
                  <bgColor auto="1"/>
                </patternFill>
              </fill>
            </x14:dxf>
          </x14:cfRule>
          <x14:cfRule type="expression" priority="1050" id="{1BD0BE82-93CD-434C-80B1-A82395C933B3}">
            <xm:f>('34'!#REF!&lt;0)*(LEN('34'!#REF!)=0)*(('34'!#REF!="")+('34'!#REF!="En curso"))</xm:f>
            <x14:dxf>
              <font>
                <color theme="7" tint="-0.24994659260841701"/>
              </font>
              <fill>
                <patternFill patternType="none">
                  <bgColor auto="1"/>
                </patternFill>
              </fill>
            </x14:dxf>
          </x14:cfRule>
          <xm:sqref>D33:D34</xm:sqref>
        </x14:conditionalFormatting>
        <x14:conditionalFormatting xmlns:xm="http://schemas.microsoft.com/office/excel/2006/main">
          <x14:cfRule type="expression" priority="1195" id="{4227F8E3-D5AD-4F7D-84D5-C9087455E5C4}">
            <xm:f>('34'!#REF!=0)*('34'!#REF!&lt;&gt;"")*(LEN('34'!#REF!)=0)*(($F64="")+($F64="En curso"))</xm:f>
            <x14:dxf>
              <font>
                <color theme="7" tint="-0.24994659260841701"/>
              </font>
              <fill>
                <patternFill patternType="none">
                  <bgColor auto="1"/>
                </patternFill>
              </fill>
            </x14:dxf>
          </x14:cfRule>
          <x14:cfRule type="expression" priority="1196" id="{C84A1C3F-09CE-4CB1-96E7-0922EA57D699}">
            <xm:f>('34'!#REF!&lt;0)*(LEN('34'!#REF!)=0)*(($F64="")+($F64="En curso"))</xm:f>
            <x14:dxf>
              <font>
                <color theme="7" tint="-0.24994659260841701"/>
              </font>
              <fill>
                <patternFill patternType="none">
                  <bgColor auto="1"/>
                </patternFill>
              </fill>
            </x14:dxf>
          </x14:cfRule>
          <xm:sqref>D34:D38</xm:sqref>
        </x14:conditionalFormatting>
        <x14:conditionalFormatting xmlns:xm="http://schemas.microsoft.com/office/excel/2006/main">
          <x14:cfRule type="expression" priority="1197" id="{8F5EFE3B-8FB4-48BC-9C9C-1A66985C719E}">
            <xm:f>('34'!#REF!=0)*('34'!#REF!&lt;&gt;"")*(LEN('34'!#REF!)=0)*(($F65="")+($F65="En curso"))</xm:f>
            <x14:dxf>
              <font>
                <color theme="7" tint="-0.24994659260841701"/>
              </font>
              <fill>
                <patternFill patternType="none">
                  <bgColor auto="1"/>
                </patternFill>
              </fill>
            </x14:dxf>
          </x14:cfRule>
          <x14:cfRule type="expression" priority="1198" id="{A04899B1-26AD-4DAB-8C8D-9A571F4D5888}">
            <xm:f>('34'!#REF!&lt;0)*(LEN('34'!#REF!)=0)*(($F65="")+($F65="En curso"))</xm:f>
            <x14:dxf>
              <font>
                <color theme="7" tint="-0.24994659260841701"/>
              </font>
              <fill>
                <patternFill patternType="none">
                  <bgColor auto="1"/>
                </patternFill>
              </fill>
            </x14:dxf>
          </x14:cfRule>
          <x14:cfRule type="expression" priority="1393" id="{1D918607-DCFD-43B1-B35C-20C6D3F53E67}">
            <xm:f>('34'!#REF!=0)*('34'!#REF!&lt;&gt;"")*(LEN('34'!#REF!)=0)*(($F61="")+($F61="En curso"))</xm:f>
            <x14:dxf>
              <font>
                <color theme="7" tint="-0.24994659260841701"/>
              </font>
              <fill>
                <patternFill patternType="none">
                  <bgColor auto="1"/>
                </patternFill>
              </fill>
            </x14:dxf>
          </x14:cfRule>
          <x14:cfRule type="expression" priority="1394" id="{AE61022E-BCF4-4981-B1E1-3B81AC8D2C17}">
            <xm:f>('34'!#REF!&lt;0)*(LEN('34'!#REF!)=0)*(($F61="")+($F61="En curso"))</xm:f>
            <x14:dxf>
              <font>
                <color theme="7" tint="-0.24994659260841701"/>
              </font>
              <fill>
                <patternFill patternType="none">
                  <bgColor auto="1"/>
                </patternFill>
              </fill>
            </x14:dxf>
          </x14:cfRule>
          <xm:sqref>D39</xm:sqref>
        </x14:conditionalFormatting>
        <x14:conditionalFormatting xmlns:xm="http://schemas.microsoft.com/office/excel/2006/main">
          <x14:cfRule type="expression" priority="967" id="{CACFA7BF-E055-4819-B70B-10DF8A4D9B93}">
            <xm:f>'34'!#REF!="Vencida"</xm:f>
            <x14:dxf>
              <font>
                <color theme="8" tint="-0.24994659260841701"/>
              </font>
            </x14:dxf>
          </x14:cfRule>
          <x14:cfRule type="expression" priority="968" id="{4EAA3CB2-06A8-468C-93CC-AD909C28CC05}">
            <xm:f>'34'!#REF!="Cancelada"</xm:f>
            <x14:dxf>
              <font>
                <color theme="0" tint="-0.24994659260841701"/>
              </font>
            </x14:dxf>
          </x14:cfRule>
          <x14:cfRule type="expression" priority="969" id="{E2B3FDEC-F398-4F1E-ABEA-8AA0740352D1}">
            <xm:f>'34'!#REF!="Pausada"</xm:f>
            <x14:dxf>
              <font>
                <color theme="9"/>
              </font>
            </x14:dxf>
          </x14:cfRule>
          <x14:cfRule type="expression" priority="970" id="{FDD50B0A-181B-4617-B241-AE122382080F}">
            <xm:f>'34'!#REF!="Para hoy"</xm:f>
            <x14:dxf>
              <font>
                <color theme="6" tint="-0.499984740745262"/>
              </font>
            </x14:dxf>
          </x14:cfRule>
          <x14:cfRule type="expression" priority="971" id="{7660022C-BE7B-4BC7-944D-BE259E0513DB}">
            <xm:f>'34'!#REF!="En curso"</xm:f>
            <x14:dxf>
              <font>
                <color theme="7" tint="-0.24994659260841701"/>
              </font>
            </x14:dxf>
          </x14:cfRule>
          <x14:cfRule type="expression" priority="972" id="{DB4473D6-1D39-49A5-9D3A-2B7D1AD36DCB}">
            <xm:f>'34'!#REF!="Completada"</xm:f>
            <x14:dxf>
              <font>
                <strike/>
                <color theme="0" tint="-0.24994659260841701"/>
              </font>
              <fill>
                <patternFill patternType="none">
                  <bgColor auto="1"/>
                </patternFill>
              </fill>
            </x14:dxf>
          </x14:cfRule>
          <x14:cfRule type="expression" priority="973" id="{408CC864-C9A4-4F84-9CEA-493E2EF92D79}">
            <xm:f>('34'!#REF!=0)*('34'!#REF!&lt;&gt;"")*(LEN('34'!#REF!)=0)*(('34'!#REF!="")+('34'!#REF!="En curso"))</xm:f>
            <x14:dxf>
              <font>
                <color theme="7" tint="-0.24994659260841701"/>
              </font>
              <fill>
                <patternFill patternType="none">
                  <bgColor auto="1"/>
                </patternFill>
              </fill>
            </x14:dxf>
          </x14:cfRule>
          <x14:cfRule type="expression" priority="974" id="{43D278D3-209D-4C7B-AB4E-DA2124BE4356}">
            <xm:f>('34'!#REF!&lt;0)*(LEN('34'!#REF!)=0)*(('34'!#REF!="")+('34'!#REF!="En curso"))</xm:f>
            <x14:dxf>
              <font>
                <color theme="7" tint="-0.24994659260841701"/>
              </font>
              <fill>
                <patternFill patternType="none">
                  <bgColor auto="1"/>
                </patternFill>
              </fill>
            </x14:dxf>
          </x14:cfRule>
          <x14:cfRule type="expression" priority="983" id="{12093A0B-5DF4-4B99-B0FD-7183721F23A4}">
            <xm:f>'34'!#REF!="Vencida"</xm:f>
            <x14:dxf>
              <font>
                <color theme="8" tint="-0.24994659260841701"/>
              </font>
            </x14:dxf>
          </x14:cfRule>
          <x14:cfRule type="expression" priority="984" id="{2EB1E0AC-F4AE-4A4E-A1CB-83CA6BF2A665}">
            <xm:f>'34'!#REF!="Cancelada"</xm:f>
            <x14:dxf>
              <font>
                <color theme="0" tint="-0.24994659260841701"/>
              </font>
            </x14:dxf>
          </x14:cfRule>
          <x14:cfRule type="expression" priority="985" id="{D53A9016-7125-4C3E-8C63-B5C56E96E9B2}">
            <xm:f>'34'!#REF!="Pausada"</xm:f>
            <x14:dxf>
              <font>
                <color theme="9"/>
              </font>
            </x14:dxf>
          </x14:cfRule>
          <x14:cfRule type="expression" priority="986" id="{D876A9B5-C004-4422-A612-92689C1038A1}">
            <xm:f>'34'!#REF!="Para hoy"</xm:f>
            <x14:dxf>
              <font>
                <color theme="6" tint="-0.499984740745262"/>
              </font>
            </x14:dxf>
          </x14:cfRule>
          <x14:cfRule type="expression" priority="987" id="{62DF8CA7-9A86-46B3-AE72-43E5A0051ABF}">
            <xm:f>'34'!#REF!="En curso"</xm:f>
            <x14:dxf>
              <font>
                <color theme="7" tint="-0.24994659260841701"/>
              </font>
            </x14:dxf>
          </x14:cfRule>
          <x14:cfRule type="expression" priority="988" id="{0FCCBAB4-5C8E-4E18-A1DA-E03627FC6D85}">
            <xm:f>'34'!#REF!="Completada"</xm:f>
            <x14:dxf>
              <font>
                <strike/>
                <color theme="0" tint="-0.24994659260841701"/>
              </font>
              <fill>
                <patternFill patternType="none">
                  <bgColor auto="1"/>
                </patternFill>
              </fill>
            </x14:dxf>
          </x14:cfRule>
          <x14:cfRule type="expression" priority="989" id="{BFB207AB-404C-494D-A77C-BF74BD38AD0C}">
            <xm:f>('34'!#REF!=0)*('34'!#REF!&lt;&gt;"")*(LEN('34'!#REF!)=0)*(('34'!#REF!="")+('34'!#REF!="En curso"))</xm:f>
            <x14:dxf>
              <font>
                <color theme="7" tint="-0.24994659260841701"/>
              </font>
              <fill>
                <patternFill patternType="none">
                  <bgColor auto="1"/>
                </patternFill>
              </fill>
            </x14:dxf>
          </x14:cfRule>
          <x14:cfRule type="expression" priority="990" id="{48D3AC16-39C0-486C-9D8D-AE4DDBB3E6EF}">
            <xm:f>('34'!#REF!&lt;0)*(LEN('34'!#REF!)=0)*(('34'!#REF!="")+('34'!#REF!="En curso"))</xm:f>
            <x14:dxf>
              <font>
                <color theme="7" tint="-0.24994659260841701"/>
              </font>
              <fill>
                <patternFill patternType="none">
                  <bgColor auto="1"/>
                </patternFill>
              </fill>
            </x14:dxf>
          </x14:cfRule>
          <xm:sqref>D40</xm:sqref>
        </x14:conditionalFormatting>
        <x14:conditionalFormatting xmlns:xm="http://schemas.microsoft.com/office/excel/2006/main">
          <x14:cfRule type="expression" priority="927" id="{3D6BB754-B85B-4216-AA60-D879C1437D41}">
            <xm:f>'34'!#REF!="Vencida"</xm:f>
            <x14:dxf>
              <font>
                <color theme="8" tint="-0.24994659260841701"/>
              </font>
            </x14:dxf>
          </x14:cfRule>
          <x14:cfRule type="expression" priority="928" id="{2DCDC08D-2450-4822-964D-0DAA65B80F57}">
            <xm:f>'34'!#REF!="Cancelada"</xm:f>
            <x14:dxf>
              <font>
                <color theme="0" tint="-0.24994659260841701"/>
              </font>
            </x14:dxf>
          </x14:cfRule>
          <x14:cfRule type="expression" priority="929" id="{AAFA5791-83C7-4EF0-BC31-365BC454CCA7}">
            <xm:f>'34'!#REF!="Pausada"</xm:f>
            <x14:dxf>
              <font>
                <color theme="9"/>
              </font>
            </x14:dxf>
          </x14:cfRule>
          <x14:cfRule type="expression" priority="930" id="{E70F93F1-7642-4014-B81C-6CD72C477ADA}">
            <xm:f>'34'!#REF!="Para hoy"</xm:f>
            <x14:dxf>
              <font>
                <color theme="6" tint="-0.499984740745262"/>
              </font>
            </x14:dxf>
          </x14:cfRule>
          <x14:cfRule type="expression" priority="931" id="{E492C51C-F6A0-4834-9343-A4B68326DE58}">
            <xm:f>'34'!#REF!="En curso"</xm:f>
            <x14:dxf>
              <font>
                <color theme="7" tint="-0.24994659260841701"/>
              </font>
            </x14:dxf>
          </x14:cfRule>
          <x14:cfRule type="expression" priority="932" id="{FB230D32-A03E-4E11-858D-BF01FD477F6A}">
            <xm:f>'34'!#REF!="Completada"</xm:f>
            <x14:dxf>
              <font>
                <strike/>
                <color theme="0" tint="-0.24994659260841701"/>
              </font>
              <fill>
                <patternFill patternType="none">
                  <bgColor auto="1"/>
                </patternFill>
              </fill>
            </x14:dxf>
          </x14:cfRule>
          <x14:cfRule type="expression" priority="933" id="{10E3CF00-1A7B-40A0-A28B-B67F3857F403}">
            <xm:f>('34'!#REF!=0)*('34'!#REF!&lt;&gt;"")*(LEN('34'!#REF!)=0)*(('34'!#REF!="")+('34'!#REF!="En curso"))</xm:f>
            <x14:dxf>
              <font>
                <color theme="7" tint="-0.24994659260841701"/>
              </font>
              <fill>
                <patternFill patternType="none">
                  <bgColor auto="1"/>
                </patternFill>
              </fill>
            </x14:dxf>
          </x14:cfRule>
          <x14:cfRule type="expression" priority="934" id="{79610741-11CB-43CC-9477-5556B2A9DE10}">
            <xm:f>('34'!#REF!&lt;0)*(LEN('34'!#REF!)=0)*(('34'!#REF!="")+('34'!#REF!="En curso"))</xm:f>
            <x14:dxf>
              <font>
                <color theme="7" tint="-0.24994659260841701"/>
              </font>
              <fill>
                <patternFill patternType="none">
                  <bgColor auto="1"/>
                </patternFill>
              </fill>
            </x14:dxf>
          </x14:cfRule>
          <x14:cfRule type="expression" priority="943" id="{20642BF8-6880-4101-BCC3-829375978751}">
            <xm:f>'34'!#REF!="Vencida"</xm:f>
            <x14:dxf>
              <font>
                <color theme="8" tint="-0.24994659260841701"/>
              </font>
            </x14:dxf>
          </x14:cfRule>
          <x14:cfRule type="expression" priority="944" id="{112A5D4F-B42B-4438-A1EE-5C7A4A73E3B0}">
            <xm:f>'34'!#REF!="Cancelada"</xm:f>
            <x14:dxf>
              <font>
                <color theme="0" tint="-0.24994659260841701"/>
              </font>
            </x14:dxf>
          </x14:cfRule>
          <x14:cfRule type="expression" priority="945" id="{D7B48FB2-37AB-487D-83DD-A63EF8870454}">
            <xm:f>'34'!#REF!="Pausada"</xm:f>
            <x14:dxf>
              <font>
                <color theme="9"/>
              </font>
            </x14:dxf>
          </x14:cfRule>
          <x14:cfRule type="expression" priority="946" id="{0A7FF88B-D1F0-4494-BCF6-3D47DC3144BC}">
            <xm:f>'34'!#REF!="Para hoy"</xm:f>
            <x14:dxf>
              <font>
                <color theme="6" tint="-0.499984740745262"/>
              </font>
            </x14:dxf>
          </x14:cfRule>
          <x14:cfRule type="expression" priority="947" id="{FC847E91-AE7F-4CC6-8151-A6F73054860E}">
            <xm:f>'34'!#REF!="En curso"</xm:f>
            <x14:dxf>
              <font>
                <color theme="7" tint="-0.24994659260841701"/>
              </font>
            </x14:dxf>
          </x14:cfRule>
          <x14:cfRule type="expression" priority="948" id="{896BB800-ACB0-4297-9D84-448AFC51297F}">
            <xm:f>'34'!#REF!="Completada"</xm:f>
            <x14:dxf>
              <font>
                <strike/>
                <color theme="0" tint="-0.24994659260841701"/>
              </font>
              <fill>
                <patternFill patternType="none">
                  <bgColor auto="1"/>
                </patternFill>
              </fill>
            </x14:dxf>
          </x14:cfRule>
          <x14:cfRule type="expression" priority="949" id="{60F791B6-2DF0-46F8-A170-D293A9FF451F}">
            <xm:f>('34'!#REF!=0)*('34'!#REF!&lt;&gt;"")*(LEN('34'!#REF!)=0)*(('34'!#REF!="")+('34'!#REF!="En curso"))</xm:f>
            <x14:dxf>
              <font>
                <color theme="7" tint="-0.24994659260841701"/>
              </font>
              <fill>
                <patternFill patternType="none">
                  <bgColor auto="1"/>
                </patternFill>
              </fill>
            </x14:dxf>
          </x14:cfRule>
          <x14:cfRule type="expression" priority="950" id="{13F29EDC-0384-4748-B14B-EB72ADCCA141}">
            <xm:f>('34'!#REF!&lt;0)*(LEN('34'!#REF!)=0)*(('34'!#REF!="")+('34'!#REF!="En curso"))</xm:f>
            <x14:dxf>
              <font>
                <color theme="7" tint="-0.24994659260841701"/>
              </font>
              <fill>
                <patternFill patternType="none">
                  <bgColor auto="1"/>
                </patternFill>
              </fill>
            </x14:dxf>
          </x14:cfRule>
          <xm:sqref>D49</xm:sqref>
        </x14:conditionalFormatting>
        <x14:conditionalFormatting xmlns:xm="http://schemas.microsoft.com/office/excel/2006/main">
          <x14:cfRule type="expression" priority="1261" id="{4C260FFC-0A1D-435B-BD67-98D352B3D2A1}">
            <xm:f>('34'!#REF!=0)*('34'!#REF!&lt;&gt;"")*(LEN('34'!#REF!)=0)*(($F77="")+($F77="En curso"))</xm:f>
            <x14:dxf>
              <font>
                <color theme="7" tint="-0.24994659260841701"/>
              </font>
              <fill>
                <patternFill patternType="none">
                  <bgColor auto="1"/>
                </patternFill>
              </fill>
            </x14:dxf>
          </x14:cfRule>
          <x14:cfRule type="expression" priority="1262" id="{6B452EA1-EDC4-4A26-9EF4-734630CF8157}">
            <xm:f>('34'!#REF!&lt;0)*(LEN('34'!#REF!)=0)*(($F77="")+($F77="En curso"))</xm:f>
            <x14:dxf>
              <font>
                <color theme="7" tint="-0.24994659260841701"/>
              </font>
              <fill>
                <patternFill patternType="none">
                  <bgColor auto="1"/>
                </patternFill>
              </fill>
            </x14:dxf>
          </x14:cfRule>
          <x14:cfRule type="expression" priority="1401" id="{DCD1B90B-1524-4276-8825-6502EFF52FA8}">
            <xm:f>('34'!#REF!=0)*('34'!#REF!&lt;&gt;"")*(LEN('34'!#REF!)=0)*(($F66="")+($F66="En curso"))</xm:f>
            <x14:dxf>
              <font>
                <color theme="7" tint="-0.24994659260841701"/>
              </font>
              <fill>
                <patternFill patternType="none">
                  <bgColor auto="1"/>
                </patternFill>
              </fill>
            </x14:dxf>
          </x14:cfRule>
          <x14:cfRule type="expression" priority="1402" id="{30B74538-B94C-459F-86D9-7C9C640197DB}">
            <xm:f>('34'!#REF!&lt;0)*(LEN('34'!#REF!)=0)*(($F66="")+($F66="En curso"))</xm:f>
            <x14:dxf>
              <font>
                <color theme="7" tint="-0.24994659260841701"/>
              </font>
              <fill>
                <patternFill patternType="none">
                  <bgColor auto="1"/>
                </patternFill>
              </fill>
            </x14:dxf>
          </x14:cfRule>
          <xm:sqref>D51:D52</xm:sqref>
        </x14:conditionalFormatting>
        <x14:conditionalFormatting xmlns:xm="http://schemas.microsoft.com/office/excel/2006/main">
          <x14:cfRule type="expression" priority="1361" id="{717CB7EA-EB69-4448-949F-C8994D4EBE78}">
            <xm:f>('34'!#REF!=0)*('34'!#REF!&lt;&gt;"")*(LEN('34'!#REF!)=0)*(($F59="")+($F59="En curso"))</xm:f>
            <x14:dxf>
              <font>
                <color theme="7" tint="-0.24994659260841701"/>
              </font>
              <fill>
                <patternFill patternType="none">
                  <bgColor auto="1"/>
                </patternFill>
              </fill>
            </x14:dxf>
          </x14:cfRule>
          <x14:cfRule type="expression" priority="1362" id="{A204338F-45DD-4037-AD19-84819B846F57}">
            <xm:f>('34'!#REF!&lt;0)*(LEN('34'!#REF!)=0)*(($F59="")+($F59="En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1353" id="{E2807515-A2CC-454D-A1D0-9DD938B1A92B}">
            <xm:f>('34'!#REF!=0)*('34'!#REF!&lt;&gt;"")*(LEN('34'!#REF!)=0)*(($F46="")+($F46="En curso"))</xm:f>
            <x14:dxf>
              <font>
                <color theme="7" tint="-0.24994659260841701"/>
              </font>
              <fill>
                <patternFill patternType="none">
                  <bgColor auto="1"/>
                </patternFill>
              </fill>
            </x14:dxf>
          </x14:cfRule>
          <x14:cfRule type="expression" priority="1354" id="{2625C0AB-6F52-4631-82E0-99D502E46804}">
            <xm:f>('34'!#REF!&lt;0)*(LEN('34'!#REF!)=0)*(($F46="")+($F46="En curso"))</xm:f>
            <x14:dxf>
              <font>
                <color theme="7" tint="-0.24994659260841701"/>
              </font>
              <fill>
                <patternFill patternType="none">
                  <bgColor auto="1"/>
                </patternFill>
              </fill>
            </x14:dxf>
          </x14:cfRule>
          <xm:sqref>D54:D56</xm:sqref>
        </x14:conditionalFormatting>
        <x14:conditionalFormatting xmlns:xm="http://schemas.microsoft.com/office/excel/2006/main">
          <x14:cfRule type="expression" priority="1337" id="{8DE74222-05DE-49A2-BB43-632D14ADA39A}">
            <xm:f>('34'!#REF!=0)*('34'!#REF!&lt;&gt;"")*(LEN('34'!#REF!)=0)*(($F15="")+($F15="En curso"))</xm:f>
            <x14:dxf>
              <font>
                <color theme="7" tint="-0.24994659260841701"/>
              </font>
              <fill>
                <patternFill patternType="none">
                  <bgColor auto="1"/>
                </patternFill>
              </fill>
            </x14:dxf>
          </x14:cfRule>
          <x14:cfRule type="expression" priority="1338" id="{B908590D-7545-4F71-8376-484807EAC1EA}">
            <xm:f>('34'!#REF!&lt;0)*(LEN('34'!#REF!)=0)*(($F15="")+($F15="En curso"))</xm:f>
            <x14:dxf>
              <font>
                <color theme="7" tint="-0.24994659260841701"/>
              </font>
              <fill>
                <patternFill patternType="none">
                  <bgColor auto="1"/>
                </patternFill>
              </fill>
            </x14:dxf>
          </x14:cfRule>
          <xm:sqref>E15 F31 F33 F49:F51 F53:F55</xm:sqref>
        </x14:conditionalFormatting>
        <x14:conditionalFormatting xmlns:xm="http://schemas.microsoft.com/office/excel/2006/main">
          <x14:cfRule type="expression" priority="1305" id="{AEB064BF-7BC8-4414-A7E2-EFA7C99861E5}">
            <xm:f>('34'!#REF!=0)*('34'!#REF!&lt;&gt;"")*(LEN('34'!#REF!)=0)*(($F22="")+($F22="En curso"))</xm:f>
            <x14:dxf>
              <font>
                <color theme="7" tint="-0.24994659260841701"/>
              </font>
              <fill>
                <patternFill patternType="none">
                  <bgColor auto="1"/>
                </patternFill>
              </fill>
            </x14:dxf>
          </x14:cfRule>
          <x14:cfRule type="expression" priority="1306" id="{0DDBA4F1-FAE3-4786-B6CA-5FA3FB2EF701}">
            <xm:f>('34'!#REF!&lt;0)*(LEN('34'!#REF!)=0)*(($F22="")+($F22="En curso"))</xm:f>
            <x14:dxf>
              <font>
                <color theme="7" tint="-0.24994659260841701"/>
              </font>
              <fill>
                <patternFill patternType="none">
                  <bgColor auto="1"/>
                </patternFill>
              </fill>
            </x14:dxf>
          </x14:cfRule>
          <xm:sqref>E22</xm:sqref>
        </x14:conditionalFormatting>
        <x14:conditionalFormatting xmlns:xm="http://schemas.microsoft.com/office/excel/2006/main">
          <x14:cfRule type="expression" priority="1303" id="{CA1E3C64-78E0-4ACB-897B-04F0A8D3B527}">
            <xm:f>('34'!#REF!=0)*('34'!#REF!&lt;&gt;"")*(LEN('34'!#REF!)=0)*(($F24="")+($F24="En curso"))</xm:f>
            <x14:dxf>
              <font>
                <color theme="7" tint="-0.24994659260841701"/>
              </font>
              <fill>
                <patternFill patternType="none">
                  <bgColor auto="1"/>
                </patternFill>
              </fill>
            </x14:dxf>
          </x14:cfRule>
          <x14:cfRule type="expression" priority="1304" id="{DF3B8A2D-4DDF-4817-AB8C-E7B9AC12211A}">
            <xm:f>('34'!#REF!&lt;0)*(LEN('34'!#REF!)=0)*(($F24="")+($F24="En curso"))</xm:f>
            <x14:dxf>
              <font>
                <color theme="7" tint="-0.24994659260841701"/>
              </font>
              <fill>
                <patternFill patternType="none">
                  <bgColor auto="1"/>
                </patternFill>
              </fill>
            </x14:dxf>
          </x14:cfRule>
          <xm:sqref>E24</xm:sqref>
        </x14:conditionalFormatting>
        <x14:conditionalFormatting xmlns:xm="http://schemas.microsoft.com/office/excel/2006/main">
          <x14:cfRule type="expression" priority="1133" id="{B8795DF2-AF3A-4938-A04B-9E15B09B049C}">
            <xm:f>('34'!#REF!=0)*('34'!#REF!&lt;&gt;"")*(LEN('34'!#REF!)=0)*(($F26="")+($F26="En curso"))</xm:f>
            <x14:dxf>
              <font>
                <color theme="7" tint="-0.24994659260841701"/>
              </font>
              <fill>
                <patternFill patternType="none">
                  <bgColor auto="1"/>
                </patternFill>
              </fill>
            </x14:dxf>
          </x14:cfRule>
          <x14:cfRule type="expression" priority="1134" id="{C30B767B-7FD5-4C9E-A907-CEF3A45DB8E7}">
            <xm:f>('34'!#REF!&lt;0)*(LEN('34'!#REF!)=0)*(($F26="")+($F26="En curso"))</xm:f>
            <x14:dxf>
              <font>
                <color theme="7" tint="-0.24994659260841701"/>
              </font>
              <fill>
                <patternFill patternType="none">
                  <bgColor auto="1"/>
                </patternFill>
              </fill>
            </x14:dxf>
          </x14:cfRule>
          <x14:cfRule type="expression" priority="1147" id="{E522A5D4-D8ED-4AD4-A9D0-11AC1B02873E}">
            <xm:f>('34'!#REF!=0)*('34'!#REF!&lt;&gt;"")*(LEN('34'!#REF!)=0)*(($F27="")+($F27="En curso"))</xm:f>
            <x14:dxf>
              <font>
                <color theme="7" tint="-0.24994659260841701"/>
              </font>
              <fill>
                <patternFill patternType="none">
                  <bgColor auto="1"/>
                </patternFill>
              </fill>
            </x14:dxf>
          </x14:cfRule>
          <x14:cfRule type="expression" priority="1148" id="{6572F149-B303-4EF5-82A3-E75743F64502}">
            <xm:f>('34'!#REF!&lt;0)*(LEN('34'!#REF!)=0)*(($F27="")+($F27="En curso"))</xm:f>
            <x14:dxf>
              <font>
                <color theme="7" tint="-0.24994659260841701"/>
              </font>
              <fill>
                <patternFill patternType="none">
                  <bgColor auto="1"/>
                </patternFill>
              </fill>
            </x14:dxf>
          </x14:cfRule>
          <xm:sqref>E30:E31</xm:sqref>
        </x14:conditionalFormatting>
        <x14:conditionalFormatting xmlns:xm="http://schemas.microsoft.com/office/excel/2006/main">
          <x14:cfRule type="expression" priority="1075" id="{B58B949F-9C39-42B8-9EDF-889C452FCB4A}">
            <xm:f>('34'!#REF!=0)*('34'!#REF!&lt;&gt;"")*(LEN('34'!#REF!)=0)*(($F28="")+($F28="En curso"))</xm:f>
            <x14:dxf>
              <font>
                <color theme="7" tint="-0.24994659260841701"/>
              </font>
              <fill>
                <patternFill patternType="none">
                  <bgColor auto="1"/>
                </patternFill>
              </fill>
            </x14:dxf>
          </x14:cfRule>
          <x14:cfRule type="expression" priority="1076" id="{9C3A611C-8F43-4519-90FF-E8011136D065}">
            <xm:f>('34'!#REF!&lt;0)*(LEN('34'!#REF!)=0)*(($F28="")+($F28="En curso"))</xm:f>
            <x14:dxf>
              <font>
                <color theme="7" tint="-0.24994659260841701"/>
              </font>
              <fill>
                <patternFill patternType="none">
                  <bgColor auto="1"/>
                </patternFill>
              </fill>
            </x14:dxf>
          </x14:cfRule>
          <x14:cfRule type="expression" priority="1091" id="{2EF99ABB-5337-4164-BC48-90D4D2BB5541}">
            <xm:f>('34'!#REF!=0)*('34'!#REF!&lt;&gt;"")*(LEN('34'!#REF!)=0)*(($F28="")+($F28="En curso"))</xm:f>
            <x14:dxf>
              <font>
                <color theme="7" tint="-0.24994659260841701"/>
              </font>
              <fill>
                <patternFill patternType="none">
                  <bgColor auto="1"/>
                </patternFill>
              </fill>
            </x14:dxf>
          </x14:cfRule>
          <x14:cfRule type="expression" priority="1092" id="{EEB25367-3405-4ADD-B23D-1880D2303207}">
            <xm:f>('34'!#REF!&lt;0)*(LEN('34'!#REF!)=0)*(($F28="")+($F28="En curso"))</xm:f>
            <x14:dxf>
              <font>
                <color theme="7" tint="-0.24994659260841701"/>
              </font>
              <fill>
                <patternFill patternType="none">
                  <bgColor auto="1"/>
                </patternFill>
              </fill>
            </x14:dxf>
          </x14:cfRule>
          <xm:sqref>E31:E32</xm:sqref>
        </x14:conditionalFormatting>
        <x14:conditionalFormatting xmlns:xm="http://schemas.microsoft.com/office/excel/2006/main">
          <x14:cfRule type="expression" priority="1213" id="{96BEFBB1-7868-4D8B-B7A9-7F3ACEEAC540}">
            <xm:f>('34'!#REF!=0)*('34'!#REF!&lt;&gt;"")*(LEN('34'!#REF!)=0)*(($F32="")+($F32="En curso"))</xm:f>
            <x14:dxf>
              <font>
                <color theme="7" tint="-0.24994659260841701"/>
              </font>
              <fill>
                <patternFill patternType="none">
                  <bgColor auto="1"/>
                </patternFill>
              </fill>
            </x14:dxf>
          </x14:cfRule>
          <x14:cfRule type="expression" priority="1214" id="{09BD9847-7423-4FC7-8E5B-CBB28137BD36}">
            <xm:f>('34'!#REF!&lt;0)*(LEN('34'!#REF!)=0)*(($F32="")+($F32="En curso"))</xm:f>
            <x14:dxf>
              <font>
                <color theme="7" tint="-0.24994659260841701"/>
              </font>
              <fill>
                <patternFill patternType="none">
                  <bgColor auto="1"/>
                </patternFill>
              </fill>
            </x14:dxf>
          </x14:cfRule>
          <x14:cfRule type="expression" priority="1229" id="{FCF3038D-138A-4257-B060-5A4379CE9BE0}">
            <xm:f>('34'!#REF!=0)*('34'!#REF!&lt;&gt;"")*(LEN('34'!#REF!)=0)*(($F29="")+($F29="En curso"))</xm:f>
            <x14:dxf>
              <font>
                <color theme="7" tint="-0.24994659260841701"/>
              </font>
              <fill>
                <patternFill patternType="none">
                  <bgColor auto="1"/>
                </patternFill>
              </fill>
            </x14:dxf>
          </x14:cfRule>
          <x14:cfRule type="expression" priority="1230" id="{C16E6653-FF50-42DE-A4D7-E1B957692BB8}">
            <xm:f>('34'!#REF!&lt;0)*(LEN('34'!#REF!)=0)*(($F29="")+($F29="En curso"))</xm:f>
            <x14:dxf>
              <font>
                <color theme="7" tint="-0.24994659260841701"/>
              </font>
              <fill>
                <patternFill patternType="none">
                  <bgColor auto="1"/>
                </patternFill>
              </fill>
            </x14:dxf>
          </x14:cfRule>
          <xm:sqref>E32:E33</xm:sqref>
        </x14:conditionalFormatting>
        <x14:conditionalFormatting xmlns:xm="http://schemas.microsoft.com/office/excel/2006/main">
          <x14:cfRule type="expression" priority="1287" id="{AAAAA273-7147-459E-9052-C2C4507AE889}">
            <xm:f>('34'!#REF!=0)*('34'!#REF!&lt;&gt;"")*(LEN('34'!#REF!)=0)*(($F33="")+($F33="En curso"))</xm:f>
            <x14:dxf>
              <font>
                <color theme="7" tint="-0.24994659260841701"/>
              </font>
              <fill>
                <patternFill patternType="none">
                  <bgColor auto="1"/>
                </patternFill>
              </fill>
            </x14:dxf>
          </x14:cfRule>
          <x14:cfRule type="expression" priority="1288" id="{62CF1C37-1710-48C1-A5F8-73595E7D65AF}">
            <xm:f>('34'!#REF!&lt;0)*(LEN('34'!#REF!)=0)*(($F33="")+($F33="En curso"))</xm:f>
            <x14:dxf>
              <font>
                <color theme="7" tint="-0.24994659260841701"/>
              </font>
              <fill>
                <patternFill patternType="none">
                  <bgColor auto="1"/>
                </patternFill>
              </fill>
            </x14:dxf>
          </x14:cfRule>
          <xm:sqref>E33:E34</xm:sqref>
        </x14:conditionalFormatting>
        <x14:conditionalFormatting xmlns:xm="http://schemas.microsoft.com/office/excel/2006/main">
          <x14:cfRule type="expression" priority="1253" id="{43A7377A-D2C8-4411-B326-84E812B815B7}">
            <xm:f>('34'!#REF!=0)*('34'!#REF!&lt;&gt;"")*(LEN('34'!#REF!)=0)*(($F31="")+($F31="En curso"))</xm:f>
            <x14:dxf>
              <font>
                <color theme="7" tint="-0.24994659260841701"/>
              </font>
              <fill>
                <patternFill patternType="none">
                  <bgColor auto="1"/>
                </patternFill>
              </fill>
            </x14:dxf>
          </x14:cfRule>
          <x14:cfRule type="expression" priority="1254" id="{0E4DAEB1-BC1C-4FEC-A53E-EEBFE486C8D1}">
            <xm:f>('34'!#REF!&lt;0)*(LEN('34'!#REF!)=0)*(($F31="")+($F31="En curso"))</xm:f>
            <x14:dxf>
              <font>
                <color theme="7" tint="-0.24994659260841701"/>
              </font>
              <fill>
                <patternFill patternType="none">
                  <bgColor auto="1"/>
                </patternFill>
              </fill>
            </x14:dxf>
          </x14:cfRule>
          <x14:cfRule type="expression" priority="1385" id="{AE224788-68F1-493A-8CA8-4F39A666B4BB}">
            <xm:f>('34'!#REF!=0)*('34'!#REF!&lt;&gt;"")*(LEN('34'!#REF!)=0)*(($F31="")+($F31="En curso"))</xm:f>
            <x14:dxf>
              <font>
                <color theme="7" tint="-0.24994659260841701"/>
              </font>
              <fill>
                <patternFill patternType="none">
                  <bgColor auto="1"/>
                </patternFill>
              </fill>
            </x14:dxf>
          </x14:cfRule>
          <x14:cfRule type="expression" priority="1386" id="{BDEC9063-74E7-457C-9CB7-C672E208D5CE}">
            <xm:f>('34'!#REF!&lt;0)*(LEN('34'!#REF!)=0)*(($F31="")+($F31="En curso"))</xm:f>
            <x14:dxf>
              <font>
                <color theme="7" tint="-0.24994659260841701"/>
              </font>
              <fill>
                <patternFill patternType="none">
                  <bgColor auto="1"/>
                </patternFill>
              </fill>
            </x14:dxf>
          </x14:cfRule>
          <xm:sqref>E34:E35</xm:sqref>
        </x14:conditionalFormatting>
        <x14:conditionalFormatting xmlns:xm="http://schemas.microsoft.com/office/excel/2006/main">
          <x14:cfRule type="expression" priority="1497" id="{D3A4E79C-275E-4200-9ADF-593EBE1C9A00}">
            <xm:f>('34'!#REF!=0)*('34'!#REF!&lt;&gt;"")*(LEN('34'!#REF!)=0)*(($F32="")+($F32="En curso"))</xm:f>
            <x14:dxf>
              <font>
                <color theme="7" tint="-0.24994659260841701"/>
              </font>
              <fill>
                <patternFill patternType="none">
                  <bgColor auto="1"/>
                </patternFill>
              </fill>
            </x14:dxf>
          </x14:cfRule>
          <x14:cfRule type="expression" priority="1498" id="{6C067E52-ACC6-4B1D-98E1-9B5E785DC63E}">
            <xm:f>('34'!#REF!&lt;0)*(LEN('34'!#REF!)=0)*(($F32="")+($F32="En curso"))</xm:f>
            <x14:dxf>
              <font>
                <color theme="7" tint="-0.24994659260841701"/>
              </font>
              <fill>
                <patternFill patternType="none">
                  <bgColor auto="1"/>
                </patternFill>
              </fill>
            </x14:dxf>
          </x14:cfRule>
          <x14:cfRule type="expression" priority="1505" id="{6D29A0F1-08D6-4BDC-B1A9-9CE6EEB35BD9}">
            <xm:f>('34'!#REF!=0)*('34'!#REF!&lt;&gt;"")*(LEN('34'!#REF!)=0)*(($F32="")+($F32="En curso"))</xm:f>
            <x14:dxf>
              <font>
                <color theme="7" tint="-0.24994659260841701"/>
              </font>
              <fill>
                <patternFill patternType="none">
                  <bgColor auto="1"/>
                </patternFill>
              </fill>
            </x14:dxf>
          </x14:cfRule>
          <x14:cfRule type="expression" priority="1506" id="{7BAC1080-0DE5-46FC-8247-4A2D2C6B6852}">
            <xm:f>('34'!#REF!&lt;0)*(LEN('34'!#REF!)=0)*(($F32="")+($F32="En curso"))</xm:f>
            <x14:dxf>
              <font>
                <color theme="7" tint="-0.24994659260841701"/>
              </font>
              <fill>
                <patternFill patternType="none">
                  <bgColor auto="1"/>
                </patternFill>
              </fill>
            </x14:dxf>
          </x14:cfRule>
          <xm:sqref>E36</xm:sqref>
        </x14:conditionalFormatting>
        <x14:conditionalFormatting xmlns:xm="http://schemas.microsoft.com/office/excel/2006/main">
          <x14:cfRule type="expression" priority="1473" id="{F0AEDD74-BCB7-4291-AF6D-55F87883B218}">
            <xm:f>('34'!#REF!=0)*('34'!#REF!&lt;&gt;"")*(LEN('34'!#REF!)=0)*(($F32="")+($F32="En curso"))</xm:f>
            <x14:dxf>
              <font>
                <color theme="7" tint="-0.24994659260841701"/>
              </font>
              <fill>
                <patternFill patternType="none">
                  <bgColor auto="1"/>
                </patternFill>
              </fill>
            </x14:dxf>
          </x14:cfRule>
          <x14:cfRule type="expression" priority="1474" id="{97D58F4C-0171-4458-96B2-7D74AD07BA17}">
            <xm:f>('34'!#REF!&lt;0)*(LEN('34'!#REF!)=0)*(($F32="")+($F32="En curso"))</xm:f>
            <x14:dxf>
              <font>
                <color theme="7" tint="-0.24994659260841701"/>
              </font>
              <fill>
                <patternFill patternType="none">
                  <bgColor auto="1"/>
                </patternFill>
              </fill>
            </x14:dxf>
          </x14:cfRule>
          <x14:cfRule type="expression" priority="1481" id="{21558A8A-98E6-472F-8D49-819A85BAF96C}">
            <xm:f>('34'!#REF!=0)*('34'!#REF!&lt;&gt;"")*(LEN('34'!#REF!)=0)*(($F32="")+($F32="En curso"))</xm:f>
            <x14:dxf>
              <font>
                <color theme="7" tint="-0.24994659260841701"/>
              </font>
              <fill>
                <patternFill patternType="none">
                  <bgColor auto="1"/>
                </patternFill>
              </fill>
            </x14:dxf>
          </x14:cfRule>
          <x14:cfRule type="expression" priority="1482" id="{23348A5A-C1B0-4694-A088-86A3D9FAA42D}">
            <xm:f>('34'!#REF!&lt;0)*(LEN('34'!#REF!)=0)*(($F32="")+($F32="En curso"))</xm:f>
            <x14:dxf>
              <font>
                <color theme="7" tint="-0.24994659260841701"/>
              </font>
              <fill>
                <patternFill patternType="none">
                  <bgColor auto="1"/>
                </patternFill>
              </fill>
            </x14:dxf>
          </x14:cfRule>
          <xm:sqref>E37</xm:sqref>
        </x14:conditionalFormatting>
        <x14:conditionalFormatting xmlns:xm="http://schemas.microsoft.com/office/excel/2006/main">
          <x14:cfRule type="expression" priority="1449" id="{4B50465A-EF83-47A8-95F3-3A6633CB7F70}">
            <xm:f>('34'!#REF!=0)*('34'!#REF!&lt;&gt;"")*(LEN('34'!#REF!)=0)*(($F32="")+($F32="En curso"))</xm:f>
            <x14:dxf>
              <font>
                <color theme="7" tint="-0.24994659260841701"/>
              </font>
              <fill>
                <patternFill patternType="none">
                  <bgColor auto="1"/>
                </patternFill>
              </fill>
            </x14:dxf>
          </x14:cfRule>
          <x14:cfRule type="expression" priority="1450" id="{E77590B4-DF0B-42E6-86B7-C11E2836C833}">
            <xm:f>('34'!#REF!&lt;0)*(LEN('34'!#REF!)=0)*(($F32="")+($F32="En curso"))</xm:f>
            <x14:dxf>
              <font>
                <color theme="7" tint="-0.24994659260841701"/>
              </font>
              <fill>
                <patternFill patternType="none">
                  <bgColor auto="1"/>
                </patternFill>
              </fill>
            </x14:dxf>
          </x14:cfRule>
          <x14:cfRule type="expression" priority="1457" id="{1E25EA75-C43F-4C44-973C-911E693BCF8C}">
            <xm:f>('34'!#REF!=0)*('34'!#REF!&lt;&gt;"")*(LEN('34'!#REF!)=0)*(($F32="")+($F32="En curso"))</xm:f>
            <x14:dxf>
              <font>
                <color theme="7" tint="-0.24994659260841701"/>
              </font>
              <fill>
                <patternFill patternType="none">
                  <bgColor auto="1"/>
                </patternFill>
              </fill>
            </x14:dxf>
          </x14:cfRule>
          <x14:cfRule type="expression" priority="1458" id="{C16B9B53-376B-47D7-8CBA-C53C0A68536F}">
            <xm:f>('34'!#REF!&lt;0)*(LEN('34'!#REF!)=0)*(($F32="")+($F32="En curso"))</xm:f>
            <x14:dxf>
              <font>
                <color theme="7" tint="-0.24994659260841701"/>
              </font>
              <fill>
                <patternFill patternType="none">
                  <bgColor auto="1"/>
                </patternFill>
              </fill>
            </x14:dxf>
          </x14:cfRule>
          <xm:sqref>E38</xm:sqref>
        </x14:conditionalFormatting>
        <x14:conditionalFormatting xmlns:xm="http://schemas.microsoft.com/office/excel/2006/main">
          <x14:cfRule type="expression" priority="1433" id="{A7E50943-B10E-4C74-85C4-EB203A89D770}">
            <xm:f>('34'!#REF!=0)*('34'!#REF!&lt;&gt;"")*(LEN('34'!#REF!)=0)*(($F32="")+($F32="En curso"))</xm:f>
            <x14:dxf>
              <font>
                <color theme="7" tint="-0.24994659260841701"/>
              </font>
              <fill>
                <patternFill patternType="none">
                  <bgColor auto="1"/>
                </patternFill>
              </fill>
            </x14:dxf>
          </x14:cfRule>
          <x14:cfRule type="expression" priority="1434" id="{0368E387-F54D-49E9-9700-B3CD07BF5EB9}">
            <xm:f>('34'!#REF!&lt;0)*(LEN('34'!#REF!)=0)*(($F32="")+($F32="En curso"))</xm:f>
            <x14:dxf>
              <font>
                <color theme="7" tint="-0.24994659260841701"/>
              </font>
              <fill>
                <patternFill patternType="none">
                  <bgColor auto="1"/>
                </patternFill>
              </fill>
            </x14:dxf>
          </x14:cfRule>
          <x14:cfRule type="expression" priority="1441" id="{E543268A-4481-4868-9348-F6D571643037}">
            <xm:f>('34'!#REF!=0)*('34'!#REF!&lt;&gt;"")*(LEN('34'!#REF!)=0)*(($F32="")+($F32="En curso"))</xm:f>
            <x14:dxf>
              <font>
                <color theme="7" tint="-0.24994659260841701"/>
              </font>
              <fill>
                <patternFill patternType="none">
                  <bgColor auto="1"/>
                </patternFill>
              </fill>
            </x14:dxf>
          </x14:cfRule>
          <x14:cfRule type="expression" priority="1442" id="{1B313F3B-E266-4A1B-AA3B-62E2288FBE9E}">
            <xm:f>('34'!#REF!&lt;0)*(LEN('34'!#REF!)=0)*(($F32="")+($F32="En curso"))</xm:f>
            <x14:dxf>
              <font>
                <color theme="7" tint="-0.24994659260841701"/>
              </font>
              <fill>
                <patternFill patternType="none">
                  <bgColor auto="1"/>
                </patternFill>
              </fill>
            </x14:dxf>
          </x14:cfRule>
          <xm:sqref>E39</xm:sqref>
        </x14:conditionalFormatting>
        <x14:conditionalFormatting xmlns:xm="http://schemas.microsoft.com/office/excel/2006/main">
          <x14:cfRule type="expression" priority="965" id="{089ACD32-384A-46C5-84AC-F001EDB783B6}">
            <xm:f>('34'!#REF!=0)*('34'!#REF!&lt;&gt;"")*(LEN('34'!#REF!)=0)*(($F40="")+($F40="En curso"))</xm:f>
            <x14:dxf>
              <font>
                <color theme="7" tint="-0.24994659260841701"/>
              </font>
              <fill>
                <patternFill patternType="none">
                  <bgColor auto="1"/>
                </patternFill>
              </fill>
            </x14:dxf>
          </x14:cfRule>
          <x14:cfRule type="expression" priority="966" id="{7F177AB7-8242-426F-AC8C-5E704A5FFF3E}">
            <xm:f>('34'!#REF!&lt;0)*(LEN('34'!#REF!)=0)*(($F40="")+($F40="En curso"))</xm:f>
            <x14:dxf>
              <font>
                <color theme="7" tint="-0.24994659260841701"/>
              </font>
              <fill>
                <patternFill patternType="none">
                  <bgColor auto="1"/>
                </patternFill>
              </fill>
            </x14:dxf>
          </x14:cfRule>
          <x14:cfRule type="expression" priority="981" id="{0B0238D7-F321-4408-91BE-85B2BD0D21DB}">
            <xm:f>('34'!#REF!=0)*('34'!#REF!&lt;&gt;"")*(LEN('34'!#REF!)=0)*(($F32="")+($F32="En curso"))</xm:f>
            <x14:dxf>
              <font>
                <color theme="7" tint="-0.24994659260841701"/>
              </font>
              <fill>
                <patternFill patternType="none">
                  <bgColor auto="1"/>
                </patternFill>
              </fill>
            </x14:dxf>
          </x14:cfRule>
          <x14:cfRule type="expression" priority="982" id="{BF5DA36B-0767-4A0A-9ABA-C77CC3BE5C4A}">
            <xm:f>('34'!#REF!&lt;0)*(LEN('34'!#REF!)=0)*(($F32="")+($F32="En curso"))</xm:f>
            <x14:dxf>
              <font>
                <color theme="7" tint="-0.24994659260841701"/>
              </font>
              <fill>
                <patternFill patternType="none">
                  <bgColor auto="1"/>
                </patternFill>
              </fill>
            </x14:dxf>
          </x14:cfRule>
          <xm:sqref>E40</xm:sqref>
        </x14:conditionalFormatting>
        <x14:conditionalFormatting xmlns:xm="http://schemas.microsoft.com/office/excel/2006/main">
          <x14:cfRule type="expression" priority="1285" id="{A89C6746-76B2-4A2C-9BB8-850B432F3A94}">
            <xm:f>('34'!#REF!=0)*('34'!#REF!&lt;&gt;"")*(LEN('34'!#REF!)=0)*(($F44="")+($F44="En curso"))</xm:f>
            <x14:dxf>
              <font>
                <color theme="7" tint="-0.24994659260841701"/>
              </font>
              <fill>
                <patternFill patternType="none">
                  <bgColor auto="1"/>
                </patternFill>
              </fill>
            </x14:dxf>
          </x14:cfRule>
          <x14:cfRule type="expression" priority="1286" id="{9624EBCA-D125-40B8-9C1B-8364344CEDE8}">
            <xm:f>('34'!#REF!&lt;0)*(LEN('34'!#REF!)=0)*(($F44="")+($F44="En curso"))</xm:f>
            <x14:dxf>
              <font>
                <color theme="7" tint="-0.24994659260841701"/>
              </font>
              <fill>
                <patternFill patternType="none">
                  <bgColor auto="1"/>
                </patternFill>
              </fill>
            </x14:dxf>
          </x14:cfRule>
          <xm:sqref>E44</xm:sqref>
        </x14:conditionalFormatting>
        <x14:conditionalFormatting xmlns:xm="http://schemas.microsoft.com/office/excel/2006/main">
          <x14:cfRule type="expression" priority="925" id="{2EE9A2C7-1929-4F92-84D3-2678744FD32D}">
            <xm:f>('34'!#REF!=0)*('34'!#REF!&lt;&gt;"")*(LEN('34'!#REF!)=0)*(($F49="")+($F49="En curso"))</xm:f>
            <x14:dxf>
              <font>
                <color theme="7" tint="-0.24994659260841701"/>
              </font>
              <fill>
                <patternFill patternType="none">
                  <bgColor auto="1"/>
                </patternFill>
              </fill>
            </x14:dxf>
          </x14:cfRule>
          <x14:cfRule type="expression" priority="926" id="{488B53AD-B916-4D88-A7C1-80E0CA443FEF}">
            <xm:f>('34'!#REF!&lt;0)*(LEN('34'!#REF!)=0)*(($F49="")+($F49="En curso"))</xm:f>
            <x14:dxf>
              <font>
                <color theme="7" tint="-0.24994659260841701"/>
              </font>
              <fill>
                <patternFill patternType="none">
                  <bgColor auto="1"/>
                </patternFill>
              </fill>
            </x14:dxf>
          </x14:cfRule>
          <x14:cfRule type="expression" priority="941" id="{A35E5648-5D21-4A12-A471-6803CD22D36D}">
            <xm:f>('34'!#REF!=0)*('34'!#REF!&lt;&gt;"")*(LEN('34'!#REF!)=0)*(($F41="")+($F41="En curso"))</xm:f>
            <x14:dxf>
              <font>
                <color theme="7" tint="-0.24994659260841701"/>
              </font>
              <fill>
                <patternFill patternType="none">
                  <bgColor auto="1"/>
                </patternFill>
              </fill>
            </x14:dxf>
          </x14:cfRule>
          <x14:cfRule type="expression" priority="942" id="{92F353CE-5435-4701-89BF-2FAE1C999741}">
            <xm:f>('34'!#REF!&lt;0)*(LEN('34'!#REF!)=0)*(($F41="")+($F41="En curso"))</xm:f>
            <x14:dxf>
              <font>
                <color theme="7" tint="-0.24994659260841701"/>
              </font>
              <fill>
                <patternFill patternType="none">
                  <bgColor auto="1"/>
                </patternFill>
              </fill>
            </x14:dxf>
          </x14:cfRule>
          <xm:sqref>E49</xm:sqref>
        </x14:conditionalFormatting>
        <x14:conditionalFormatting xmlns:xm="http://schemas.microsoft.com/office/excel/2006/main">
          <x14:cfRule type="expression" priority="1277" id="{14258D2B-8F74-43D3-9837-D672ACDC57CB}">
            <xm:f>('34'!#REF!=0)*('34'!#REF!&lt;&gt;"")*(LEN('34'!#REF!)=0)*(($F51="")+($F51="En curso"))</xm:f>
            <x14:dxf>
              <font>
                <color theme="7" tint="-0.24994659260841701"/>
              </font>
              <fill>
                <patternFill patternType="none">
                  <bgColor auto="1"/>
                </patternFill>
              </fill>
            </x14:dxf>
          </x14:cfRule>
          <x14:cfRule type="expression" priority="1278" id="{F01E3911-FBD7-4DBC-8D87-5E8EFCF1842F}">
            <xm:f>('34'!#REF!&lt;0)*(LEN('34'!#REF!)=0)*(($F51="")+($F51="En curso"))</xm:f>
            <x14:dxf>
              <font>
                <color theme="7" tint="-0.24994659260841701"/>
              </font>
              <fill>
                <patternFill patternType="none">
                  <bgColor auto="1"/>
                </patternFill>
              </fill>
            </x14:dxf>
          </x14:cfRule>
          <x14:cfRule type="expression" priority="1409" id="{6C1C50E5-C3A4-4732-B7DF-85D7162BA734}">
            <xm:f>('34'!#REF!=0)*('34'!#REF!&lt;&gt;"")*(LEN('34'!#REF!)=0)*(($F29="")+($F29="En curso"))</xm:f>
            <x14:dxf>
              <font>
                <color theme="7" tint="-0.24994659260841701"/>
              </font>
              <fill>
                <patternFill patternType="none">
                  <bgColor auto="1"/>
                </patternFill>
              </fill>
            </x14:dxf>
          </x14:cfRule>
          <x14:cfRule type="expression" priority="1410" id="{5E651B99-DAA8-4D03-9DA8-DFD70A88D126}">
            <xm:f>('34'!#REF!&lt;0)*(LEN('34'!#REF!)=0)*(($F29="")+($F29="En curso"))</xm:f>
            <x14:dxf>
              <font>
                <color theme="7" tint="-0.24994659260841701"/>
              </font>
              <fill>
                <patternFill patternType="none">
                  <bgColor auto="1"/>
                </patternFill>
              </fill>
            </x14:dxf>
          </x14:cfRule>
          <xm:sqref>E51</xm:sqref>
        </x14:conditionalFormatting>
        <x14:conditionalFormatting xmlns:xm="http://schemas.microsoft.com/office/excel/2006/main">
          <x14:cfRule type="expression" priority="845" id="{804A53A7-CAD7-4965-A8F5-E48863133667}">
            <xm:f>('34'!#REF!=0)*('34'!#REF!&lt;&gt;"")*(LEN('34'!#REF!)=0)*(($F48="")+($F48="En curso"))</xm:f>
            <x14:dxf>
              <font>
                <color theme="7" tint="-0.24994659260841701"/>
              </font>
              <fill>
                <patternFill patternType="none">
                  <bgColor auto="1"/>
                </patternFill>
              </fill>
            </x14:dxf>
          </x14:cfRule>
          <x14:cfRule type="expression" priority="846" id="{30831C9D-8C55-4241-9657-C79B7105A78C}">
            <xm:f>('34'!#REF!&lt;0)*(LEN('34'!#REF!)=0)*(($F48="")+($F48="En curso"))</xm:f>
            <x14:dxf>
              <font>
                <color theme="7" tint="-0.24994659260841701"/>
              </font>
              <fill>
                <patternFill patternType="none">
                  <bgColor auto="1"/>
                </patternFill>
              </fill>
            </x14:dxf>
          </x14:cfRule>
          <x14:cfRule type="expression" priority="853" id="{0F7DED2A-9837-4540-917C-82232A10A8CD}">
            <xm:f>('34'!#REF!=0)*('34'!#REF!&lt;&gt;"")*(LEN('34'!#REF!)=0)*(($F49="")+($F49="En curso"))</xm:f>
            <x14:dxf>
              <font>
                <color theme="7" tint="-0.24994659260841701"/>
              </font>
              <fill>
                <patternFill patternType="none">
                  <bgColor auto="1"/>
                </patternFill>
              </fill>
            </x14:dxf>
          </x14:cfRule>
          <x14:cfRule type="expression" priority="854" id="{B6A2D020-EE78-413F-8E0D-19461A79F252}">
            <xm:f>('34'!#REF!&lt;0)*(LEN('34'!#REF!)=0)*(($F49="")+($F49="En curso"))</xm:f>
            <x14:dxf>
              <font>
                <color theme="7" tint="-0.24994659260841701"/>
              </font>
              <fill>
                <patternFill patternType="none">
                  <bgColor auto="1"/>
                </patternFill>
              </fill>
            </x14:dxf>
          </x14:cfRule>
          <xm:sqref>E52</xm:sqref>
        </x14:conditionalFormatting>
        <x14:conditionalFormatting xmlns:xm="http://schemas.microsoft.com/office/excel/2006/main">
          <x14:cfRule type="expression" priority="1411" id="{BD9665CA-B2C9-433A-8796-8BAF5522D310}">
            <xm:f>'34'!#REF!="Vencida"</xm:f>
            <x14:dxf>
              <font>
                <color theme="8" tint="-0.24994659260841701"/>
              </font>
            </x14:dxf>
          </x14:cfRule>
          <x14:cfRule type="expression" priority="1412" id="{93643623-1C3B-4ED0-AA4A-6E6CDE7B48FD}">
            <xm:f>'34'!#REF!="Cancelada"</xm:f>
            <x14:dxf>
              <font>
                <color theme="0" tint="-0.24994659260841701"/>
              </font>
            </x14:dxf>
          </x14:cfRule>
          <x14:cfRule type="expression" priority="1413" id="{71CEC916-9BC2-4393-8743-F0D6BC2E0DA3}">
            <xm:f>'34'!#REF!="Pausada"</xm:f>
            <x14:dxf>
              <font>
                <color theme="9"/>
              </font>
            </x14:dxf>
          </x14:cfRule>
          <x14:cfRule type="expression" priority="1414" id="{653C56B8-B549-4C76-B106-10574AF98AB2}">
            <xm:f>'34'!#REF!="Para hoy"</xm:f>
            <x14:dxf>
              <font>
                <color theme="6" tint="-0.499984740745262"/>
              </font>
            </x14:dxf>
          </x14:cfRule>
          <x14:cfRule type="expression" priority="1415" id="{89B95D7E-E43C-46BF-B608-8F0EC86F11EC}">
            <xm:f>'34'!#REF!="En curso"</xm:f>
            <x14:dxf>
              <font>
                <color theme="7" tint="-0.24994659260841701"/>
              </font>
            </x14:dxf>
          </x14:cfRule>
          <x14:cfRule type="expression" priority="1416" id="{B1E977B2-8EE1-4260-B944-AA4E3E60AD70}">
            <xm:f>'34'!#REF!="Completada"</xm:f>
            <x14:dxf>
              <font>
                <strike/>
                <color theme="0" tint="-0.24994659260841701"/>
              </font>
              <fill>
                <patternFill patternType="none">
                  <bgColor auto="1"/>
                </patternFill>
              </fill>
            </x14:dxf>
          </x14:cfRule>
          <x14:cfRule type="expression" priority="1417" id="{3399884E-B415-4E45-9692-B927171DEBEB}">
            <xm:f>('34'!#REF!=0)*('34'!#REF!&lt;&gt;"")*(LEN('34'!#REF!)=0)*(('34'!#REF!="")+('34'!#REF!="En curso"))</xm:f>
            <x14:dxf>
              <font>
                <color theme="7" tint="-0.24994659260841701"/>
              </font>
              <fill>
                <patternFill patternType="none">
                  <bgColor auto="1"/>
                </patternFill>
              </fill>
            </x14:dxf>
          </x14:cfRule>
          <x14:cfRule type="expression" priority="1418" id="{EBE0B8A7-4E31-49A0-BE19-A552D95673ED}">
            <xm:f>('34'!#REF!&lt;0)*(LEN('34'!#REF!)=0)*(('34'!#REF!="")+('34'!#REF!="En curso"))</xm:f>
            <x14:dxf>
              <font>
                <color theme="7" tint="-0.24994659260841701"/>
              </font>
              <fill>
                <patternFill patternType="none">
                  <bgColor auto="1"/>
                </patternFill>
              </fill>
            </x14:dxf>
          </x14:cfRule>
          <xm:sqref>E53:E56</xm:sqref>
        </x14:conditionalFormatting>
        <x14:conditionalFormatting xmlns:xm="http://schemas.microsoft.com/office/excel/2006/main">
          <x14:cfRule type="expression" priority="1269" id="{53C494E4-32CB-41DE-92EB-689248C7FAF1}">
            <xm:f>('34'!#REF!=0)*('34'!#REF!&lt;&gt;"")*(LEN('34'!#REF!)=0)*(($F61="")+($F61="En curso"))</xm:f>
            <x14:dxf>
              <font>
                <color theme="7" tint="-0.24994659260841701"/>
              </font>
              <fill>
                <patternFill patternType="none">
                  <bgColor auto="1"/>
                </patternFill>
              </fill>
            </x14:dxf>
          </x14:cfRule>
          <x14:cfRule type="expression" priority="1270" id="{0F17E710-B362-491C-A55C-45F694DCB50E}">
            <xm:f>('34'!#REF!&lt;0)*(LEN('34'!#REF!)=0)*(($F61="")+($F61="En curso"))</xm:f>
            <x14:dxf>
              <font>
                <color theme="7" tint="-0.24994659260841701"/>
              </font>
              <fill>
                <patternFill patternType="none">
                  <bgColor auto="1"/>
                </patternFill>
              </fill>
            </x14:dxf>
          </x14:cfRule>
          <xm:sqref>E61</xm:sqref>
        </x14:conditionalFormatting>
        <x14:conditionalFormatting xmlns:xm="http://schemas.microsoft.com/office/excel/2006/main">
          <x14:cfRule type="expression" priority="1033" id="{EE2C56B2-5F5B-4BE8-B73E-8E3103D6BF0C}">
            <xm:f>('34'!#REF!=0)*('34'!#REF!&lt;&gt;"")*(LEN('34'!#REF!)=0)*(($F22="")+($F22="En curso"))</xm:f>
            <x14:dxf>
              <font>
                <color theme="7" tint="-0.24994659260841701"/>
              </font>
              <fill>
                <patternFill patternType="none">
                  <bgColor auto="1"/>
                </patternFill>
              </fill>
            </x14:dxf>
          </x14:cfRule>
          <x14:cfRule type="expression" priority="1034" id="{38B455B2-7489-40D9-AC93-733187E6D738}">
            <xm:f>('34'!#REF!&lt;0)*(LEN('34'!#REF!)=0)*(($F22="")+($F22="En curso"))</xm:f>
            <x14:dxf>
              <font>
                <color theme="7" tint="-0.24994659260841701"/>
              </font>
              <fill>
                <patternFill patternType="none">
                  <bgColor auto="1"/>
                </patternFill>
              </fill>
            </x14:dxf>
          </x14:cfRule>
          <xm:sqref>F22</xm:sqref>
        </x14:conditionalFormatting>
        <x14:conditionalFormatting xmlns:xm="http://schemas.microsoft.com/office/excel/2006/main">
          <x14:cfRule type="expression" priority="1155" id="{6717D644-E51A-4724-8518-51525CB7262F}">
            <xm:f>('34'!#REF!=0)*('34'!#REF!&lt;&gt;"")*(LEN('34'!#REF!)=0)*(($F30="")+($F30="En curso"))</xm:f>
            <x14:dxf>
              <font>
                <color theme="7" tint="-0.24994659260841701"/>
              </font>
              <fill>
                <patternFill patternType="none">
                  <bgColor auto="1"/>
                </patternFill>
              </fill>
            </x14:dxf>
          </x14:cfRule>
          <x14:cfRule type="expression" priority="1156" id="{57124B10-C476-45B6-96D8-683295BB9A14}">
            <xm:f>('34'!#REF!&lt;0)*(LEN('34'!#REF!)=0)*(($F30="")+($F30="En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1205" id="{911CB4BF-B8DF-42C1-ABD7-2B72638AF37E}">
            <xm:f>('34'!#REF!=0)*('34'!#REF!&lt;&gt;"")*(LEN('34'!#REF!)=0)*(($F32="")+($F32="En curso"))</xm:f>
            <x14:dxf>
              <font>
                <color theme="7" tint="-0.24994659260841701"/>
              </font>
              <fill>
                <patternFill patternType="none">
                  <bgColor auto="1"/>
                </patternFill>
              </fill>
            </x14:dxf>
          </x14:cfRule>
          <x14:cfRule type="expression" priority="1206" id="{FCE349DA-4451-4B09-93F2-1C60CA38F848}">
            <xm:f>('34'!#REF!&lt;0)*(LEN('34'!#REF!)=0)*(($F32="")+($F32="En curso"))</xm:f>
            <x14:dxf>
              <font>
                <color theme="7" tint="-0.24994659260841701"/>
              </font>
              <fill>
                <patternFill patternType="none">
                  <bgColor auto="1"/>
                </patternFill>
              </fill>
            </x14:dxf>
          </x14:cfRule>
          <xm:sqref>F32</xm:sqref>
        </x14:conditionalFormatting>
        <x14:conditionalFormatting xmlns:xm="http://schemas.microsoft.com/office/excel/2006/main">
          <x14:cfRule type="expression" priority="837" id="{F6281D16-885F-4226-9D9D-9FDE6B9572E8}">
            <xm:f>('34'!#REF!=0)*('34'!#REF!&lt;&gt;"")*(LEN('34'!#REF!)=0)*(($F34="")+($F34="En curso"))</xm:f>
            <x14:dxf>
              <font>
                <color theme="7" tint="-0.24994659260841701"/>
              </font>
              <fill>
                <patternFill patternType="none">
                  <bgColor auto="1"/>
                </patternFill>
              </fill>
            </x14:dxf>
          </x14:cfRule>
          <x14:cfRule type="expression" priority="838" id="{B0BDAF7C-3E08-4485-B983-6C025702EE09}">
            <xm:f>('34'!#REF!&lt;0)*(LEN('34'!#REF!)=0)*(($F34="")+($F34="En curso"))</xm:f>
            <x14:dxf>
              <font>
                <color theme="7" tint="-0.24994659260841701"/>
              </font>
              <fill>
                <patternFill patternType="none">
                  <bgColor auto="1"/>
                </patternFill>
              </fill>
            </x14:dxf>
          </x14:cfRule>
          <xm:sqref>F34:F35</xm:sqref>
        </x14:conditionalFormatting>
        <x14:conditionalFormatting xmlns:xm="http://schemas.microsoft.com/office/excel/2006/main">
          <x14:cfRule type="expression" priority="835" id="{2D5624FC-1909-4A16-9B3A-043268A0B839}">
            <xm:f>('34'!#REF!=0)*('34'!#REF!&lt;&gt;"")*(LEN('34'!#REF!)=0)*(($F36="")+($F36="En curso"))</xm:f>
            <x14:dxf>
              <font>
                <color theme="7" tint="-0.24994659260841701"/>
              </font>
              <fill>
                <patternFill patternType="none">
                  <bgColor auto="1"/>
                </patternFill>
              </fill>
            </x14:dxf>
          </x14:cfRule>
          <x14:cfRule type="expression" priority="836" id="{9F27027E-1C86-4B72-838F-A86FEE3D15B3}">
            <xm:f>('34'!#REF!&lt;0)*(LEN('34'!#REF!)=0)*(($F36="")+($F36="En curso"))</xm:f>
            <x14:dxf>
              <font>
                <color theme="7" tint="-0.24994659260841701"/>
              </font>
              <fill>
                <patternFill patternType="none">
                  <bgColor auto="1"/>
                </patternFill>
              </fill>
            </x14:dxf>
          </x14:cfRule>
          <xm:sqref>F36:F41</xm:sqref>
        </x14:conditionalFormatting>
        <x14:conditionalFormatting xmlns:xm="http://schemas.microsoft.com/office/excel/2006/main">
          <x14:cfRule type="expression" priority="861" id="{356451DB-585B-4E0D-93E8-4DEA9D225435}">
            <xm:f>('34'!#REF!=0)*('34'!#REF!&lt;&gt;"")*(LEN('34'!#REF!)=0)*(($F52="")+($F52="En curso"))</xm:f>
            <x14:dxf>
              <font>
                <color theme="7" tint="-0.24994659260841701"/>
              </font>
              <fill>
                <patternFill patternType="none">
                  <bgColor auto="1"/>
                </patternFill>
              </fill>
            </x14:dxf>
          </x14:cfRule>
          <x14:cfRule type="expression" priority="862" id="{38CBD7A5-FD61-4478-B990-F1C668373E0C}">
            <xm:f>('34'!#REF!&lt;0)*(LEN('34'!#REF!)=0)*(($F52="")+($F52="En curso"))</xm:f>
            <x14:dxf>
              <font>
                <color theme="7" tint="-0.24994659260841701"/>
              </font>
              <fill>
                <patternFill patternType="none">
                  <bgColor auto="1"/>
                </patternFill>
              </fill>
            </x14:dxf>
          </x14:cfRule>
          <xm:sqref>F52</xm:sqref>
        </x14:conditionalFormatting>
        <x14:conditionalFormatting xmlns:xm="http://schemas.microsoft.com/office/excel/2006/main">
          <x14:cfRule type="expression" priority="1307" id="{1A775F88-52CB-46CB-AE39-AC994A5F6ABF}">
            <xm:f>'34'!#REF!="Vencida"</xm:f>
            <x14:dxf>
              <font>
                <color theme="8" tint="-0.24994659260841701"/>
              </font>
            </x14:dxf>
          </x14:cfRule>
          <x14:cfRule type="expression" priority="1308" id="{E84E4BF8-7197-454C-8B8B-DA6D4E83BDB4}">
            <xm:f>'34'!#REF!="Cancelada"</xm:f>
            <x14:dxf>
              <font>
                <color theme="0" tint="-0.24994659260841701"/>
              </font>
            </x14:dxf>
          </x14:cfRule>
          <x14:cfRule type="expression" priority="1309" id="{3B9040E4-62AB-457A-9FFA-ABCA96D2A2A7}">
            <xm:f>'34'!#REF!="Pausada"</xm:f>
            <x14:dxf>
              <font>
                <color theme="9"/>
              </font>
            </x14:dxf>
          </x14:cfRule>
          <x14:cfRule type="expression" priority="1310" id="{F5616DEC-02FA-414F-856C-4D0E97A6473B}">
            <xm:f>'34'!#REF!="Para hoy"</xm:f>
            <x14:dxf>
              <font>
                <color theme="6" tint="-0.499984740745262"/>
              </font>
            </x14:dxf>
          </x14:cfRule>
          <x14:cfRule type="expression" priority="1311" id="{E4607E26-D8A8-4090-9E07-EFD4FE0139FA}">
            <xm:f>'34'!#REF!="En curso"</xm:f>
            <x14:dxf>
              <font>
                <color theme="7" tint="-0.24994659260841701"/>
              </font>
            </x14:dxf>
          </x14:cfRule>
          <x14:cfRule type="expression" priority="1312" id="{9B21C8B9-7BF1-495C-9E4B-6FD72F4953F1}">
            <xm:f>'34'!#REF!="Completada"</xm:f>
            <x14:dxf>
              <font>
                <strike/>
                <color theme="0" tint="-0.24994659260841701"/>
              </font>
              <fill>
                <patternFill patternType="none">
                  <bgColor auto="1"/>
                </patternFill>
              </fill>
            </x14:dxf>
          </x14:cfRule>
          <x14:cfRule type="expression" priority="1313" id="{E8F251ED-9B0C-42E5-BBDF-200EF0721594}">
            <xm:f>('34'!#REF!=0)*('34'!#REF!&lt;&gt;"")*(LEN('34'!#REF!)=0)*(('34'!#REF!="")+('34'!#REF!="En curso"))</xm:f>
            <x14:dxf>
              <font>
                <color theme="7" tint="-0.24994659260841701"/>
              </font>
              <fill>
                <patternFill patternType="none">
                  <bgColor auto="1"/>
                </patternFill>
              </fill>
            </x14:dxf>
          </x14:cfRule>
          <x14:cfRule type="expression" priority="1314" id="{4E3BE178-1A30-4083-A887-C6C681ED0E67}">
            <xm:f>('34'!#REF!&lt;0)*(LEN('34'!#REF!)=0)*(('34'!#REF!="")+('34'!#REF!="En curso"))</xm:f>
            <x14:dxf>
              <font>
                <color theme="7" tint="-0.24994659260841701"/>
              </font>
              <fill>
                <patternFill patternType="none">
                  <bgColor auto="1"/>
                </patternFill>
              </fill>
            </x14:dxf>
          </x14:cfRule>
          <xm:sqref>G4:G14 G19:G21</xm:sqref>
        </x14:conditionalFormatting>
        <x14:conditionalFormatting xmlns:xm="http://schemas.microsoft.com/office/excel/2006/main">
          <x14:cfRule type="expression" priority="1323" id="{141B847A-39CE-47C9-9860-C8F0A7045D18}">
            <xm:f>'34'!#REF!="Vencida"</xm:f>
            <x14:dxf>
              <font>
                <color theme="8" tint="-0.24994659260841701"/>
              </font>
            </x14:dxf>
          </x14:cfRule>
          <x14:cfRule type="expression" priority="1324" id="{8A42A85F-45E1-4700-A535-A03625291B52}">
            <xm:f>'34'!#REF!="Cancelada"</xm:f>
            <x14:dxf>
              <font>
                <color theme="0" tint="-0.24994659260841701"/>
              </font>
            </x14:dxf>
          </x14:cfRule>
          <x14:cfRule type="expression" priority="1325" id="{006F4B88-C00E-4D67-8DAD-F5B238D3A4B5}">
            <xm:f>'34'!#REF!="Pausada"</xm:f>
            <x14:dxf>
              <font>
                <color theme="9"/>
              </font>
            </x14:dxf>
          </x14:cfRule>
          <x14:cfRule type="expression" priority="1326" id="{B14A4871-FB76-4B72-92E2-52E0143939EC}">
            <xm:f>'34'!#REF!="Para hoy"</xm:f>
            <x14:dxf>
              <font>
                <color theme="6" tint="-0.499984740745262"/>
              </font>
            </x14:dxf>
          </x14:cfRule>
          <x14:cfRule type="expression" priority="1327" id="{A7C16A00-CFED-41D1-B02F-584D8A79B1A4}">
            <xm:f>'34'!#REF!="En curso"</xm:f>
            <x14:dxf>
              <font>
                <color theme="7" tint="-0.24994659260841701"/>
              </font>
            </x14:dxf>
          </x14:cfRule>
          <x14:cfRule type="expression" priority="1328" id="{C52C592D-A7B4-4202-A307-6CF881DA2662}">
            <xm:f>'34'!#REF!="Completada"</xm:f>
            <x14:dxf>
              <font>
                <strike/>
                <color theme="0" tint="-0.24994659260841701"/>
              </font>
              <fill>
                <patternFill patternType="none">
                  <bgColor auto="1"/>
                </patternFill>
              </fill>
            </x14:dxf>
          </x14:cfRule>
          <x14:cfRule type="expression" priority="1329" id="{C4AE0D64-1DEC-47B2-B8A8-4A7C3D4AC8FF}">
            <xm:f>('34'!#REF!=0)*('34'!#REF!&lt;&gt;"")*(LEN('34'!#REF!)=0)*(('34'!#REF!="")+('34'!#REF!="En curso"))</xm:f>
            <x14:dxf>
              <font>
                <color theme="7" tint="-0.24994659260841701"/>
              </font>
              <fill>
                <patternFill patternType="none">
                  <bgColor auto="1"/>
                </patternFill>
              </fill>
            </x14:dxf>
          </x14:cfRule>
          <x14:cfRule type="expression" priority="1330" id="{4F2CD0D5-6D41-49D1-B914-83D69DAC55B4}">
            <xm:f>('34'!#REF!&lt;0)*(LEN('34'!#REF!)=0)*(('34'!#REF!="")+('34'!#REF!="En curso"))</xm:f>
            <x14:dxf>
              <font>
                <color theme="7" tint="-0.24994659260841701"/>
              </font>
              <fill>
                <patternFill patternType="none">
                  <bgColor auto="1"/>
                </patternFill>
              </fill>
            </x14:dxf>
          </x14:cfRule>
          <xm:sqref>G22</xm:sqref>
        </x14:conditionalFormatting>
        <x14:conditionalFormatting xmlns:xm="http://schemas.microsoft.com/office/excel/2006/main">
          <x14:cfRule type="expression" priority="821" id="{D02E100D-734E-444F-9FC3-9F8A52021F4C}">
            <xm:f>'34'!#REF!="Vencida"</xm:f>
            <x14:dxf>
              <font>
                <color theme="8" tint="-0.24994659260841701"/>
              </font>
            </x14:dxf>
          </x14:cfRule>
          <x14:cfRule type="expression" priority="822" id="{6185DA2C-DF7A-47C2-BB18-F75E4CDDB50E}">
            <xm:f>'34'!#REF!="Cancelada"</xm:f>
            <x14:dxf>
              <font>
                <color theme="0" tint="-0.24994659260841701"/>
              </font>
            </x14:dxf>
          </x14:cfRule>
          <x14:cfRule type="expression" priority="823" id="{3DC0BCE1-9E49-4903-95EE-EE900916347F}">
            <xm:f>'34'!#REF!="Pausada"</xm:f>
            <x14:dxf>
              <font>
                <color theme="9"/>
              </font>
            </x14:dxf>
          </x14:cfRule>
          <x14:cfRule type="expression" priority="824" id="{625D0B0D-BEC5-4C5B-82AA-79D6D89C847C}">
            <xm:f>'34'!#REF!="Para hoy"</xm:f>
            <x14:dxf>
              <font>
                <color theme="6" tint="-0.499984740745262"/>
              </font>
            </x14:dxf>
          </x14:cfRule>
          <x14:cfRule type="expression" priority="825" id="{CA92101D-EECB-4889-81AE-29458CB6C9F7}">
            <xm:f>'34'!#REF!="En curso"</xm:f>
            <x14:dxf>
              <font>
                <color theme="7" tint="-0.24994659260841701"/>
              </font>
            </x14:dxf>
          </x14:cfRule>
          <x14:cfRule type="expression" priority="826" id="{FB7D1A7E-3433-463A-B9EE-C47773B8F61B}">
            <xm:f>'34'!#REF!="Completada"</xm:f>
            <x14:dxf>
              <font>
                <strike/>
                <color theme="0" tint="-0.24994659260841701"/>
              </font>
              <fill>
                <patternFill patternType="none">
                  <bgColor auto="1"/>
                </patternFill>
              </fill>
            </x14:dxf>
          </x14:cfRule>
          <xm:sqref>G29</xm:sqref>
        </x14:conditionalFormatting>
        <x14:conditionalFormatting xmlns:xm="http://schemas.microsoft.com/office/excel/2006/main">
          <x14:cfRule type="expression" priority="813" id="{F1A18BDB-C768-492D-AAA8-BE2145494AEC}">
            <xm:f>'34'!#REF!="Vencida"</xm:f>
            <x14:dxf>
              <font>
                <color theme="8" tint="-0.24994659260841701"/>
              </font>
            </x14:dxf>
          </x14:cfRule>
          <x14:cfRule type="expression" priority="814" id="{3DD71E26-21CC-4AAA-8AB9-4EE6A4397C2C}">
            <xm:f>'34'!#REF!="Cancelada"</xm:f>
            <x14:dxf>
              <font>
                <color theme="0" tint="-0.24994659260841701"/>
              </font>
            </x14:dxf>
          </x14:cfRule>
          <x14:cfRule type="expression" priority="815" id="{EE240FCC-7B3F-4CBA-BE61-6D1E9E469FB7}">
            <xm:f>'34'!#REF!="Pausada"</xm:f>
            <x14:dxf>
              <font>
                <color theme="9"/>
              </font>
            </x14:dxf>
          </x14:cfRule>
          <x14:cfRule type="expression" priority="816" id="{853E6B63-A891-452B-AF9D-E25D1E762381}">
            <xm:f>'34'!#REF!="Para hoy"</xm:f>
            <x14:dxf>
              <font>
                <color theme="6" tint="-0.499984740745262"/>
              </font>
            </x14:dxf>
          </x14:cfRule>
          <x14:cfRule type="expression" priority="817" id="{EF0D4A02-30A0-48ED-ABF9-8D05B8A19680}">
            <xm:f>'34'!#REF!="En curso"</xm:f>
            <x14:dxf>
              <font>
                <color theme="7" tint="-0.24994659260841701"/>
              </font>
            </x14:dxf>
          </x14:cfRule>
          <x14:cfRule type="expression" priority="818" id="{79EB5A63-7198-4126-A3B7-DAF4B113BF0C}">
            <xm:f>'34'!#REF!="Completada"</xm:f>
            <x14:dxf>
              <font>
                <strike/>
                <color theme="0" tint="-0.24994659260841701"/>
              </font>
              <fill>
                <patternFill patternType="none">
                  <bgColor auto="1"/>
                </patternFill>
              </fill>
            </x14:dxf>
          </x14:cfRule>
          <x14:cfRule type="expression" priority="819" id="{9AEA2583-5D47-4EAA-BB28-C962C3B0E4F2}">
            <xm:f>('34'!#REF!=0)*('34'!#REF!&lt;&gt;"")*(LEN('34'!#REF!)=0)*(('34'!#REF!="")+('34'!#REF!="En curso"))</xm:f>
            <x14:dxf>
              <font>
                <color theme="7" tint="-0.24994659260841701"/>
              </font>
              <fill>
                <patternFill patternType="none">
                  <bgColor auto="1"/>
                </patternFill>
              </fill>
            </x14:dxf>
          </x14:cfRule>
          <x14:cfRule type="expression" priority="820" id="{92EFFBA7-D35A-4431-98C4-55D17E3458BA}">
            <xm:f>('34'!#REF!&lt;0)*(LEN('34'!#REF!)=0)*(('34'!#REF!="")+('34'!#REF!="En curso"))</xm:f>
            <x14:dxf>
              <font>
                <color theme="7" tint="-0.24994659260841701"/>
              </font>
              <fill>
                <patternFill patternType="none">
                  <bgColor auto="1"/>
                </patternFill>
              </fill>
            </x14:dxf>
          </x14:cfRule>
          <x14:cfRule type="expression" priority="827" id="{878847D2-06A0-4C22-99E7-136325AAF371}">
            <xm:f>('34'!#REF!=0)*('34'!#REF!&lt;&gt;"")*(LEN('34'!#REF!)=0)*(('34'!#REF!="")+('34'!#REF!="En curso"))</xm:f>
            <x14:dxf>
              <font>
                <color theme="7" tint="-0.24994659260841701"/>
              </font>
              <fill>
                <patternFill patternType="none">
                  <bgColor auto="1"/>
                </patternFill>
              </fill>
            </x14:dxf>
          </x14:cfRule>
          <x14:cfRule type="expression" priority="828" id="{95AFCD52-12FB-44BF-8DD3-A2A1C6FCB79C}">
            <xm:f>('34'!#REF!&lt;0)*(LEN('34'!#REF!)=0)*(('34'!#REF!="")+('34'!#REF!="En curso"))</xm:f>
            <x14:dxf>
              <font>
                <color theme="7" tint="-0.24994659260841701"/>
              </font>
              <fill>
                <patternFill patternType="none">
                  <bgColor auto="1"/>
                </patternFill>
              </fill>
            </x14:dxf>
          </x14:cfRule>
          <xm:sqref>G29</xm:sqref>
        </x14:conditionalFormatting>
        <x14:conditionalFormatting xmlns:xm="http://schemas.microsoft.com/office/excel/2006/main">
          <x14:cfRule type="expression" priority="1157" id="{DAE94D46-F2AF-4D8A-B5A5-23417D2ADFDB}">
            <xm:f>'34'!#REF!="Vencida"</xm:f>
            <x14:dxf>
              <font>
                <color theme="8" tint="-0.24994659260841701"/>
              </font>
            </x14:dxf>
          </x14:cfRule>
          <x14:cfRule type="expression" priority="1158" id="{89BF493D-92C6-47FF-9C09-DDB02E8D3FF5}">
            <xm:f>'34'!#REF!="Cancelada"</xm:f>
            <x14:dxf>
              <font>
                <color theme="0" tint="-0.24994659260841701"/>
              </font>
            </x14:dxf>
          </x14:cfRule>
          <x14:cfRule type="expression" priority="1159" id="{9657FB08-BF39-4540-9EB9-25771553BEF8}">
            <xm:f>'34'!#REF!="Pausada"</xm:f>
            <x14:dxf>
              <font>
                <color theme="9"/>
              </font>
            </x14:dxf>
          </x14:cfRule>
          <x14:cfRule type="expression" priority="1160" id="{BC5B0828-4EBC-4A29-BF94-6C768F4552E2}">
            <xm:f>'34'!#REF!="Para hoy"</xm:f>
            <x14:dxf>
              <font>
                <color theme="6" tint="-0.499984740745262"/>
              </font>
            </x14:dxf>
          </x14:cfRule>
          <x14:cfRule type="expression" priority="1161" id="{206C64E6-0705-45A9-A87B-0972EA29C6BC}">
            <xm:f>'34'!#REF!="En curso"</xm:f>
            <x14:dxf>
              <font>
                <color theme="7" tint="-0.24994659260841701"/>
              </font>
            </x14:dxf>
          </x14:cfRule>
          <x14:cfRule type="expression" priority="1162" id="{54A5CA3A-8ECF-4E29-9A37-2370F04DA644}">
            <xm:f>'34'!#REF!="Completada"</xm:f>
            <x14:dxf>
              <font>
                <strike/>
                <color theme="0" tint="-0.24994659260841701"/>
              </font>
              <fill>
                <patternFill patternType="none">
                  <bgColor auto="1"/>
                </patternFill>
              </fill>
            </x14:dxf>
          </x14:cfRule>
          <x14:cfRule type="expression" priority="1163" id="{7DB8B0F0-FC97-4065-A5DF-A01873900666}">
            <xm:f>('34'!#REF!=0)*('34'!#REF!&lt;&gt;"")*(LEN('34'!#REF!)=0)*(('34'!#REF!="")+('34'!#REF!="En curso"))</xm:f>
            <x14:dxf>
              <font>
                <color theme="7" tint="-0.24994659260841701"/>
              </font>
              <fill>
                <patternFill patternType="none">
                  <bgColor auto="1"/>
                </patternFill>
              </fill>
            </x14:dxf>
          </x14:cfRule>
          <x14:cfRule type="expression" priority="1164" id="{68B4BB79-8EB1-4584-823E-B8888E247DE4}">
            <xm:f>('34'!#REF!&lt;0)*(LEN('34'!#REF!)=0)*(('34'!#REF!="")+('34'!#REF!="En curso"))</xm:f>
            <x14:dxf>
              <font>
                <color theme="7" tint="-0.24994659260841701"/>
              </font>
              <fill>
                <patternFill patternType="none">
                  <bgColor auto="1"/>
                </patternFill>
              </fill>
            </x14:dxf>
          </x14:cfRule>
          <x14:cfRule type="expression" priority="1165" id="{A5EE1D0D-0B38-478B-B6EB-5A3293111B1A}">
            <xm:f>'34'!#REF!="Vencida"</xm:f>
            <x14:dxf>
              <font>
                <color theme="8" tint="-0.24994659260841701"/>
              </font>
            </x14:dxf>
          </x14:cfRule>
          <x14:cfRule type="expression" priority="1166" id="{8460E6FF-52A3-4F59-B6B5-C2327913B937}">
            <xm:f>'34'!#REF!="Cancelada"</xm:f>
            <x14:dxf>
              <font>
                <color theme="0" tint="-0.24994659260841701"/>
              </font>
            </x14:dxf>
          </x14:cfRule>
          <x14:cfRule type="expression" priority="1167" id="{B82C82EB-C69B-4116-9255-4ADC94D95CA6}">
            <xm:f>'34'!#REF!="Pausada"</xm:f>
            <x14:dxf>
              <font>
                <color theme="9"/>
              </font>
            </x14:dxf>
          </x14:cfRule>
          <x14:cfRule type="expression" priority="1168" id="{5FD7A637-BD05-4877-99B2-F710F654690B}">
            <xm:f>'34'!#REF!="Para hoy"</xm:f>
            <x14:dxf>
              <font>
                <color theme="6" tint="-0.499984740745262"/>
              </font>
            </x14:dxf>
          </x14:cfRule>
          <x14:cfRule type="expression" priority="1169" id="{A31D02C9-BA59-4F44-BD57-C8CE97D75319}">
            <xm:f>'34'!#REF!="En curso"</xm:f>
            <x14:dxf>
              <font>
                <color theme="7" tint="-0.24994659260841701"/>
              </font>
            </x14:dxf>
          </x14:cfRule>
          <x14:cfRule type="expression" priority="1170" id="{15E6CDC4-BFA7-4DCB-9DDF-9365509B038B}">
            <xm:f>'34'!#REF!="Completada"</xm:f>
            <x14:dxf>
              <font>
                <strike/>
                <color theme="0" tint="-0.24994659260841701"/>
              </font>
              <fill>
                <patternFill patternType="none">
                  <bgColor auto="1"/>
                </patternFill>
              </fill>
            </x14:dxf>
          </x14:cfRule>
          <x14:cfRule type="expression" priority="1171" id="{EC6F6E4D-648D-412F-A129-90C4A154CA26}">
            <xm:f>('34'!#REF!=0)*('34'!#REF!&lt;&gt;"")*(LEN('34'!#REF!)=0)*(('34'!#REF!="")+('34'!#REF!="En curso"))</xm:f>
            <x14:dxf>
              <font>
                <color theme="7" tint="-0.24994659260841701"/>
              </font>
              <fill>
                <patternFill patternType="none">
                  <bgColor auto="1"/>
                </patternFill>
              </fill>
            </x14:dxf>
          </x14:cfRule>
          <x14:cfRule type="expression" priority="1172" id="{D6815617-A604-4AA9-A826-B4B125B0BC96}">
            <xm:f>('34'!#REF!&lt;0)*(LEN('34'!#REF!)=0)*(('34'!#REF!="")+('34'!#REF!="En curso"))</xm:f>
            <x14:dxf>
              <font>
                <color theme="7" tint="-0.24994659260841701"/>
              </font>
              <fill>
                <patternFill patternType="none">
                  <bgColor auto="1"/>
                </patternFill>
              </fill>
            </x14:dxf>
          </x14:cfRule>
          <xm:sqref>G30</xm:sqref>
        </x14:conditionalFormatting>
        <x14:conditionalFormatting xmlns:xm="http://schemas.microsoft.com/office/excel/2006/main">
          <x14:cfRule type="expression" priority="1339" id="{5D523CB1-B2A5-46B9-9741-1BB14CBE3EA1}">
            <xm:f>'34'!#REF!="Vencida"</xm:f>
            <x14:dxf>
              <font>
                <color theme="8" tint="-0.24994659260841701"/>
              </font>
            </x14:dxf>
          </x14:cfRule>
          <x14:cfRule type="expression" priority="1340" id="{66FC5F6F-2EB7-454B-8040-816600B6F4B7}">
            <xm:f>'34'!#REF!="Cancelada"</xm:f>
            <x14:dxf>
              <font>
                <color theme="0" tint="-0.24994659260841701"/>
              </font>
            </x14:dxf>
          </x14:cfRule>
          <x14:cfRule type="expression" priority="1341" id="{457CBE8D-C562-4243-9797-78305519B823}">
            <xm:f>'34'!#REF!="Pausada"</xm:f>
            <x14:dxf>
              <font>
                <color theme="9"/>
              </font>
            </x14:dxf>
          </x14:cfRule>
          <x14:cfRule type="expression" priority="1342" id="{F05CA36D-000E-4DDC-BE4D-84A3B3DE0F5E}">
            <xm:f>'34'!#REF!="Para hoy"</xm:f>
            <x14:dxf>
              <font>
                <color theme="6" tint="-0.499984740745262"/>
              </font>
            </x14:dxf>
          </x14:cfRule>
          <x14:cfRule type="expression" priority="1343" id="{2716EC81-6E9A-4202-9E15-A85EF01C09FE}">
            <xm:f>'34'!#REF!="En curso"</xm:f>
            <x14:dxf>
              <font>
                <color theme="7" tint="-0.24994659260841701"/>
              </font>
            </x14:dxf>
          </x14:cfRule>
          <x14:cfRule type="expression" priority="1344" id="{2E0113FF-4960-4709-88DF-D8CEE486CF85}">
            <xm:f>'34'!#REF!="Completada"</xm:f>
            <x14:dxf>
              <font>
                <strike/>
                <color theme="0" tint="-0.24994659260841701"/>
              </font>
              <fill>
                <patternFill patternType="none">
                  <bgColor auto="1"/>
                </patternFill>
              </fill>
            </x14:dxf>
          </x14:cfRule>
          <x14:cfRule type="expression" priority="1345" id="{70696083-FC27-4B89-AA07-E4960E0F7AE7}">
            <xm:f>('34'!#REF!=0)*('34'!#REF!&lt;&gt;"")*(LEN('34'!#REF!)=0)*(('34'!#REF!="")+('34'!#REF!="En curso"))</xm:f>
            <x14:dxf>
              <font>
                <color theme="7" tint="-0.24994659260841701"/>
              </font>
              <fill>
                <patternFill patternType="none">
                  <bgColor auto="1"/>
                </patternFill>
              </fill>
            </x14:dxf>
          </x14:cfRule>
          <x14:cfRule type="expression" priority="1346" id="{FB95E647-412E-46FF-BCE8-2F7FBA78DBDB}">
            <xm:f>('34'!#REF!&lt;0)*(LEN('34'!#REF!)=0)*(('34'!#REF!="")+('34'!#REF!="En curso"))</xm:f>
            <x14:dxf>
              <font>
                <color theme="7" tint="-0.24994659260841701"/>
              </font>
              <fill>
                <patternFill patternType="none">
                  <bgColor auto="1"/>
                </patternFill>
              </fill>
            </x14:dxf>
          </x14:cfRule>
          <xm:sqref>G31:G40</xm:sqref>
        </x14:conditionalFormatting>
        <x14:conditionalFormatting xmlns:xm="http://schemas.microsoft.com/office/excel/2006/main">
          <x14:cfRule type="expression" priority="1289" id="{FD032B8B-1FC3-4694-9199-66D6DA79AF56}">
            <xm:f>'34'!#REF!="Vencida"</xm:f>
            <x14:dxf>
              <font>
                <color theme="8" tint="-0.24994659260841701"/>
              </font>
            </x14:dxf>
          </x14:cfRule>
          <x14:cfRule type="expression" priority="1290" id="{236C7BD1-061E-4DE1-9048-7932151A1085}">
            <xm:f>'34'!#REF!="Cancelada"</xm:f>
            <x14:dxf>
              <font>
                <color theme="0" tint="-0.24994659260841701"/>
              </font>
            </x14:dxf>
          </x14:cfRule>
          <x14:cfRule type="expression" priority="1291" id="{3E181049-F5F9-4D42-AA6D-EAF39B180E28}">
            <xm:f>'34'!#REF!="Pausada"</xm:f>
            <x14:dxf>
              <font>
                <color theme="9"/>
              </font>
            </x14:dxf>
          </x14:cfRule>
          <x14:cfRule type="expression" priority="1292" id="{F61BB773-53EA-4303-90E5-F8E8EC4CB725}">
            <xm:f>'34'!#REF!="Para hoy"</xm:f>
            <x14:dxf>
              <font>
                <color theme="6" tint="-0.499984740745262"/>
              </font>
            </x14:dxf>
          </x14:cfRule>
          <x14:cfRule type="expression" priority="1293" id="{574FFE67-EBC7-42C7-B45D-74012B46EC70}">
            <xm:f>'34'!#REF!="En curso"</xm:f>
            <x14:dxf>
              <font>
                <color theme="7" tint="-0.24994659260841701"/>
              </font>
            </x14:dxf>
          </x14:cfRule>
          <x14:cfRule type="expression" priority="1294" id="{2FBFEDAD-B052-4283-BC9D-432626CD5910}">
            <xm:f>'34'!#REF!="Completada"</xm:f>
            <x14:dxf>
              <font>
                <strike/>
                <color theme="0" tint="-0.24994659260841701"/>
              </font>
              <fill>
                <patternFill patternType="none">
                  <bgColor auto="1"/>
                </patternFill>
              </fill>
            </x14:dxf>
          </x14:cfRule>
          <x14:cfRule type="expression" priority="1295" id="{55A660B4-F9AC-42C4-8BF8-FC7F1540C536}">
            <xm:f>('34'!#REF!=0)*('34'!#REF!&lt;&gt;"")*(LEN('34'!#REF!)=0)*(('34'!#REF!="")+('34'!#REF!="En curso"))</xm:f>
            <x14:dxf>
              <font>
                <color theme="7" tint="-0.24994659260841701"/>
              </font>
              <fill>
                <patternFill patternType="none">
                  <bgColor auto="1"/>
                </patternFill>
              </fill>
            </x14:dxf>
          </x14:cfRule>
          <x14:cfRule type="expression" priority="1296" id="{9445D6E5-5F40-4237-9EC3-BEEC69C15C56}">
            <xm:f>('34'!#REF!&lt;0)*(LEN('34'!#REF!)=0)*(('34'!#REF!="")+('34'!#REF!="En curso"))</xm:f>
            <x14:dxf>
              <font>
                <color theme="7" tint="-0.24994659260841701"/>
              </font>
              <fill>
                <patternFill patternType="none">
                  <bgColor auto="1"/>
                </patternFill>
              </fill>
            </x14:dxf>
          </x14:cfRule>
          <xm:sqref>G49:G51 G53:G55</xm:sqref>
        </x14:conditionalFormatting>
        <x14:conditionalFormatting xmlns:xm="http://schemas.microsoft.com/office/excel/2006/main">
          <x14:cfRule type="expression" priority="863" id="{C7CD151D-DC1A-400C-853B-5CF4D348A151}">
            <xm:f>'34'!#REF!="Vencida"</xm:f>
            <x14:dxf>
              <font>
                <color theme="8" tint="-0.24994659260841701"/>
              </font>
            </x14:dxf>
          </x14:cfRule>
          <x14:cfRule type="expression" priority="864" id="{5D930906-3958-4C3B-A9D2-1C4318F3872C}">
            <xm:f>'34'!#REF!="Cancelada"</xm:f>
            <x14:dxf>
              <font>
                <color theme="0" tint="-0.24994659260841701"/>
              </font>
            </x14:dxf>
          </x14:cfRule>
          <x14:cfRule type="expression" priority="865" id="{EF975EED-D8F1-40E3-A2A9-048F8CF7E94E}">
            <xm:f>'34'!#REF!="Pausada"</xm:f>
            <x14:dxf>
              <font>
                <color theme="9"/>
              </font>
            </x14:dxf>
          </x14:cfRule>
          <x14:cfRule type="expression" priority="866" id="{AFBB073A-1292-467C-BA69-E88CBC546D2D}">
            <xm:f>'34'!#REF!="Para hoy"</xm:f>
            <x14:dxf>
              <font>
                <color theme="6" tint="-0.499984740745262"/>
              </font>
            </x14:dxf>
          </x14:cfRule>
          <x14:cfRule type="expression" priority="867" id="{CD693376-FB70-42CC-9894-219F0E22DCC9}">
            <xm:f>'34'!#REF!="En curso"</xm:f>
            <x14:dxf>
              <font>
                <color theme="7" tint="-0.24994659260841701"/>
              </font>
            </x14:dxf>
          </x14:cfRule>
          <x14:cfRule type="expression" priority="868" id="{D82CF632-FC3D-4713-895B-F2D0C8BBA026}">
            <xm:f>'34'!#REF!="Completada"</xm:f>
            <x14:dxf>
              <font>
                <strike/>
                <color theme="0" tint="-0.24994659260841701"/>
              </font>
              <fill>
                <patternFill patternType="none">
                  <bgColor auto="1"/>
                </patternFill>
              </fill>
            </x14:dxf>
          </x14:cfRule>
          <x14:cfRule type="expression" priority="869" id="{428F95D5-88F2-4F00-BC4E-75D768C6DD93}">
            <xm:f>('34'!#REF!=0)*('34'!#REF!&lt;&gt;"")*(LEN('34'!#REF!)=0)*(('34'!#REF!="")+('34'!#REF!="En curso"))</xm:f>
            <x14:dxf>
              <font>
                <color theme="7" tint="-0.24994659260841701"/>
              </font>
              <fill>
                <patternFill patternType="none">
                  <bgColor auto="1"/>
                </patternFill>
              </fill>
            </x14:dxf>
          </x14:cfRule>
          <x14:cfRule type="expression" priority="870" id="{6BE43698-C651-45CD-B1FB-79679FA9B99F}">
            <xm:f>('34'!#REF!&lt;0)*(LEN('34'!#REF!)=0)*(('34'!#REF!="")+('34'!#REF!="En curso"))</xm:f>
            <x14:dxf>
              <font>
                <color theme="7" tint="-0.24994659260841701"/>
              </font>
              <fill>
                <patternFill patternType="none">
                  <bgColor auto="1"/>
                </patternFill>
              </fill>
            </x14:dxf>
          </x14:cfRule>
          <x14:cfRule type="expression" priority="871" id="{E6F76021-13F3-4A09-B8F7-F6A5425184E1}">
            <xm:f>'34'!#REF!="Vencida"</xm:f>
            <x14:dxf>
              <font>
                <color theme="8" tint="-0.24994659260841701"/>
              </font>
            </x14:dxf>
          </x14:cfRule>
          <x14:cfRule type="expression" priority="872" id="{2D16E6B8-0029-428B-94E3-B05E4128C0BA}">
            <xm:f>'34'!#REF!="Cancelada"</xm:f>
            <x14:dxf>
              <font>
                <color theme="0" tint="-0.24994659260841701"/>
              </font>
            </x14:dxf>
          </x14:cfRule>
          <x14:cfRule type="expression" priority="873" id="{74D9B7CA-BFAA-4BCC-B8D0-71D7E4CC78CB}">
            <xm:f>'34'!#REF!="Pausada"</xm:f>
            <x14:dxf>
              <font>
                <color theme="9"/>
              </font>
            </x14:dxf>
          </x14:cfRule>
          <x14:cfRule type="expression" priority="874" id="{9E6D6808-F679-46B9-A75D-70B10FDA6A6B}">
            <xm:f>'34'!#REF!="Para hoy"</xm:f>
            <x14:dxf>
              <font>
                <color theme="6" tint="-0.499984740745262"/>
              </font>
            </x14:dxf>
          </x14:cfRule>
          <x14:cfRule type="expression" priority="875" id="{ECC69954-62B1-4A22-B0FC-E1870AB71E2F}">
            <xm:f>'34'!#REF!="En curso"</xm:f>
            <x14:dxf>
              <font>
                <color theme="7" tint="-0.24994659260841701"/>
              </font>
            </x14:dxf>
          </x14:cfRule>
          <x14:cfRule type="expression" priority="876" id="{075E5A66-70C8-4CCA-B152-1B8D8B3C33CE}">
            <xm:f>'34'!#REF!="Completada"</xm:f>
            <x14:dxf>
              <font>
                <strike/>
                <color theme="0" tint="-0.24994659260841701"/>
              </font>
              <fill>
                <patternFill patternType="none">
                  <bgColor auto="1"/>
                </patternFill>
              </fill>
            </x14:dxf>
          </x14:cfRule>
          <x14:cfRule type="expression" priority="877" id="{31C3230C-9598-4AE0-93E9-35F81EADE8E9}">
            <xm:f>('34'!#REF!=0)*('34'!#REF!&lt;&gt;"")*(LEN('34'!#REF!)=0)*(('34'!#REF!="")+('34'!#REF!="En curso"))</xm:f>
            <x14:dxf>
              <font>
                <color theme="7" tint="-0.24994659260841701"/>
              </font>
              <fill>
                <patternFill patternType="none">
                  <bgColor auto="1"/>
                </patternFill>
              </fill>
            </x14:dxf>
          </x14:cfRule>
          <x14:cfRule type="expression" priority="878" id="{D88BCFEF-0E33-4079-B4F4-DC131CE14572}">
            <xm:f>('34'!#REF!&lt;0)*(LEN('34'!#REF!)=0)*(('34'!#REF!="")+('34'!#REF!="En curso"))</xm:f>
            <x14:dxf>
              <font>
                <color theme="7" tint="-0.24994659260841701"/>
              </font>
              <fill>
                <patternFill patternType="none">
                  <bgColor auto="1"/>
                </patternFill>
              </fill>
            </x14:dxf>
          </x14:cfRule>
          <xm:sqref>G52</xm:sqref>
        </x14:conditionalFormatting>
        <x14:conditionalFormatting xmlns:xm="http://schemas.microsoft.com/office/excel/2006/main">
          <x14:cfRule type="expression" priority="683" id="{AB993DDD-0422-4346-AA0D-50A496C3D8E6}">
            <xm:f>('34'!#REF!=0)*('34'!#REF!&lt;&gt;"")*(LEN('34'!#REF!)=0)*(($F21="")+($F21="En curso"))</xm:f>
            <x14:dxf>
              <font>
                <color theme="7" tint="-0.24994659260841701"/>
              </font>
              <fill>
                <patternFill patternType="none">
                  <bgColor auto="1"/>
                </patternFill>
              </fill>
            </x14:dxf>
          </x14:cfRule>
          <x14:cfRule type="expression" priority="684" id="{682170D4-45DF-4FE2-971B-17A33D9EB754}">
            <xm:f>('34'!#REF!&lt;0)*(LEN('34'!#REF!)=0)*(($F21="")+($F21="En curso"))</xm:f>
            <x14:dxf>
              <font>
                <color theme="7" tint="-0.24994659260841701"/>
              </font>
              <fill>
                <patternFill patternType="none">
                  <bgColor auto="1"/>
                </patternFill>
              </fill>
            </x14:dxf>
          </x14:cfRule>
          <xm:sqref>C28</xm:sqref>
        </x14:conditionalFormatting>
        <x14:conditionalFormatting xmlns:xm="http://schemas.microsoft.com/office/excel/2006/main">
          <x14:cfRule type="expression" priority="659" id="{D8D40094-782D-4C05-9FD8-31865396A2C4}">
            <xm:f>('34'!#REF!=0)*('34'!#REF!&lt;&gt;"")*(LEN('34'!#REF!)=0)*(($F54="")+($F54="En curso"))</xm:f>
            <x14:dxf>
              <font>
                <color theme="7" tint="-0.24994659260841701"/>
              </font>
              <fill>
                <patternFill patternType="none">
                  <bgColor auto="1"/>
                </patternFill>
              </fill>
            </x14:dxf>
          </x14:cfRule>
          <x14:cfRule type="expression" priority="660" id="{3E451EE1-9407-4808-876B-F64FF87BC5D5}">
            <xm:f>('34'!#REF!&lt;0)*(LEN('34'!#REF!)=0)*(($F54="")+($F54="En curso"))</xm:f>
            <x14:dxf>
              <font>
                <color theme="7" tint="-0.24994659260841701"/>
              </font>
              <fill>
                <patternFill patternType="none">
                  <bgColor auto="1"/>
                </patternFill>
              </fill>
            </x14:dxf>
          </x14:cfRule>
          <x14:cfRule type="expression" priority="675" id="{8DE19E63-2A0A-482B-A002-689B1A2CDCE1}">
            <xm:f>('34'!#REF!=0)*('34'!#REF!&lt;&gt;"")*(LEN('34'!#REF!)=0)*(($F50="")+($F50="En curso"))</xm:f>
            <x14:dxf>
              <font>
                <color theme="7" tint="-0.24994659260841701"/>
              </font>
              <fill>
                <patternFill patternType="none">
                  <bgColor auto="1"/>
                </patternFill>
              </fill>
            </x14:dxf>
          </x14:cfRule>
          <x14:cfRule type="expression" priority="676" id="{AC3F82C9-C07D-47A2-A7B3-E7ABAF40C40C}">
            <xm:f>('34'!#REF!&lt;0)*(LEN('34'!#REF!)=0)*(($F50="")+($F50="En curso"))</xm:f>
            <x14:dxf>
              <font>
                <color theme="7" tint="-0.24994659260841701"/>
              </font>
              <fill>
                <patternFill patternType="none">
                  <bgColor auto="1"/>
                </patternFill>
              </fill>
            </x14:dxf>
          </x14:cfRule>
          <xm:sqref>D28</xm:sqref>
        </x14:conditionalFormatting>
        <x14:conditionalFormatting xmlns:xm="http://schemas.microsoft.com/office/excel/2006/main">
          <x14:cfRule type="expression" priority="691" id="{3F339803-7712-4152-B797-7187604BF349}">
            <xm:f>('34'!#REF!=0)*('34'!#REF!&lt;&gt;"")*(LEN('34'!#REF!)=0)*(($F21="")+($F21="En curso"))</xm:f>
            <x14:dxf>
              <font>
                <color theme="7" tint="-0.24994659260841701"/>
              </font>
              <fill>
                <patternFill patternType="none">
                  <bgColor auto="1"/>
                </patternFill>
              </fill>
            </x14:dxf>
          </x14:cfRule>
          <x14:cfRule type="expression" priority="692" id="{436604B1-3FFD-42C3-83CE-B6881ACFAF48}">
            <xm:f>('34'!#REF!&lt;0)*(LEN('34'!#REF!)=0)*(($F21="")+($F21="En curso"))</xm:f>
            <x14:dxf>
              <font>
                <color theme="7" tint="-0.24994659260841701"/>
              </font>
              <fill>
                <patternFill patternType="none">
                  <bgColor auto="1"/>
                </patternFill>
              </fill>
            </x14:dxf>
          </x14:cfRule>
          <x14:cfRule type="expression" priority="699" id="{41B5FFEA-DD73-4D22-90D8-6E4E71E13542}">
            <xm:f>('34'!#REF!=0)*('34'!#REF!&lt;&gt;"")*(LEN('34'!#REF!)=0)*(($F21="")+($F21="En curso"))</xm:f>
            <x14:dxf>
              <font>
                <color theme="7" tint="-0.24994659260841701"/>
              </font>
              <fill>
                <patternFill patternType="none">
                  <bgColor auto="1"/>
                </patternFill>
              </fill>
            </x14:dxf>
          </x14:cfRule>
          <x14:cfRule type="expression" priority="700" id="{B2ECABE9-3FD3-467B-90FF-EC522BC92185}">
            <xm:f>('34'!#REF!&lt;0)*(LEN('34'!#REF!)=0)*(($F21="")+($F21="En curso"))</xm:f>
            <x14:dxf>
              <font>
                <color theme="7" tint="-0.24994659260841701"/>
              </font>
              <fill>
                <patternFill patternType="none">
                  <bgColor auto="1"/>
                </patternFill>
              </fill>
            </x14:dxf>
          </x14:cfRule>
          <xm:sqref>E28</xm:sqref>
        </x14:conditionalFormatting>
        <x14:conditionalFormatting xmlns:xm="http://schemas.microsoft.com/office/excel/2006/main">
          <x14:cfRule type="expression" priority="651" id="{38C3BC7F-60CB-4AE0-BCBF-F4EEE7819B2B}">
            <xm:f>('34'!#REF!=0)*('34'!#REF!&lt;&gt;"")*(LEN('34'!#REF!)=0)*(($F28="")+($F28="En curso"))</xm:f>
            <x14:dxf>
              <font>
                <color theme="7" tint="-0.24994659260841701"/>
              </font>
              <fill>
                <patternFill patternType="none">
                  <bgColor auto="1"/>
                </patternFill>
              </fill>
            </x14:dxf>
          </x14:cfRule>
          <x14:cfRule type="expression" priority="652" id="{0EC520A3-99A2-4DB6-A772-79ADBE34C1E1}">
            <xm:f>('34'!#REF!&lt;0)*(LEN('34'!#REF!)=0)*(($F28="")+($F28="En curso"))</xm:f>
            <x14:dxf>
              <font>
                <color theme="7" tint="-0.24994659260841701"/>
              </font>
              <fill>
                <patternFill patternType="none">
                  <bgColor auto="1"/>
                </patternFill>
              </fill>
            </x14:dxf>
          </x14:cfRule>
          <xm:sqref>F28</xm:sqref>
        </x14:conditionalFormatting>
        <x14:conditionalFormatting xmlns:xm="http://schemas.microsoft.com/office/excel/2006/main">
          <x14:cfRule type="expression" priority="661" id="{E4A3D73D-C358-4817-B39C-E8697255E4E8}">
            <xm:f>'34'!#REF!="Vencida"</xm:f>
            <x14:dxf>
              <font>
                <color theme="8" tint="-0.24994659260841701"/>
              </font>
            </x14:dxf>
          </x14:cfRule>
          <x14:cfRule type="expression" priority="662" id="{DD217948-1020-48B1-810F-21637312E0E9}">
            <xm:f>'34'!#REF!="Cancelada"</xm:f>
            <x14:dxf>
              <font>
                <color theme="0" tint="-0.24994659260841701"/>
              </font>
            </x14:dxf>
          </x14:cfRule>
          <x14:cfRule type="expression" priority="663" id="{E4B125E7-49DC-4FA1-8A3B-924CA5B2A874}">
            <xm:f>'34'!#REF!="Pausada"</xm:f>
            <x14:dxf>
              <font>
                <color theme="9"/>
              </font>
            </x14:dxf>
          </x14:cfRule>
          <x14:cfRule type="expression" priority="664" id="{46F4B64A-AF1F-45BB-A75C-C01B617CA55A}">
            <xm:f>'34'!#REF!="Para hoy"</xm:f>
            <x14:dxf>
              <font>
                <color theme="6" tint="-0.499984740745262"/>
              </font>
            </x14:dxf>
          </x14:cfRule>
          <x14:cfRule type="expression" priority="665" id="{776FC16C-575B-4053-A1ED-1B8B5E426D0F}">
            <xm:f>'34'!#REF!="En curso"</xm:f>
            <x14:dxf>
              <font>
                <color theme="7" tint="-0.24994659260841701"/>
              </font>
            </x14:dxf>
          </x14:cfRule>
          <x14:cfRule type="expression" priority="666" id="{5CEF8239-4985-4582-94FE-6C2193A8F03A}">
            <xm:f>'34'!#REF!="Completada"</xm:f>
            <x14:dxf>
              <font>
                <strike/>
                <color theme="0" tint="-0.24994659260841701"/>
              </font>
              <fill>
                <patternFill patternType="none">
                  <bgColor auto="1"/>
                </patternFill>
              </fill>
            </x14:dxf>
          </x14:cfRule>
          <x14:cfRule type="expression" priority="667" id="{1719EE34-2528-48A2-8B99-BFBA44E8453D}">
            <xm:f>('34'!#REF!=0)*('34'!#REF!&lt;&gt;"")*(LEN('34'!#REF!)=0)*(('34'!#REF!="")+('34'!#REF!="En curso"))</xm:f>
            <x14:dxf>
              <font>
                <color theme="7" tint="-0.24994659260841701"/>
              </font>
              <fill>
                <patternFill patternType="none">
                  <bgColor auto="1"/>
                </patternFill>
              </fill>
            </x14:dxf>
          </x14:cfRule>
          <x14:cfRule type="expression" priority="668" id="{0997C69B-7E88-414C-9FAA-E40A2D377E59}">
            <xm:f>('34'!#REF!&lt;0)*(LEN('34'!#REF!)=0)*(('34'!#REF!="")+('34'!#REF!="En curso"))</xm:f>
            <x14:dxf>
              <font>
                <color theme="7" tint="-0.24994659260841701"/>
              </font>
              <fill>
                <patternFill patternType="none">
                  <bgColor auto="1"/>
                </patternFill>
              </fill>
            </x14:dxf>
          </x14:cfRule>
          <xm:sqref>G28</xm:sqref>
        </x14:conditionalFormatting>
        <x14:conditionalFormatting xmlns:xm="http://schemas.microsoft.com/office/excel/2006/main">
          <x14:cfRule type="expression" priority="619" id="{635B511A-CE0E-446F-8DB7-D1B8017F722D}">
            <xm:f>'34'!#REF!="Vencida"</xm:f>
            <x14:dxf>
              <font>
                <color theme="8" tint="-0.24994659260841701"/>
              </font>
            </x14:dxf>
          </x14:cfRule>
          <x14:cfRule type="expression" priority="620" id="{AAC2A2A4-6C14-47BC-AFF2-5C58F5C9276A}">
            <xm:f>'34'!#REF!="Cancelada"</xm:f>
            <x14:dxf>
              <font>
                <color theme="0" tint="-0.24994659260841701"/>
              </font>
            </x14:dxf>
          </x14:cfRule>
          <x14:cfRule type="expression" priority="621" id="{9E61EF9A-F5C7-46C9-8DF4-97E9217F1F1E}">
            <xm:f>'34'!#REF!="Pausada"</xm:f>
            <x14:dxf>
              <font>
                <color theme="9"/>
              </font>
            </x14:dxf>
          </x14:cfRule>
          <x14:cfRule type="expression" priority="622" id="{E2E04D51-6EAD-4407-B896-CD661308F424}">
            <xm:f>'34'!#REF!="Para hoy"</xm:f>
            <x14:dxf>
              <font>
                <color theme="6" tint="-0.499984740745262"/>
              </font>
            </x14:dxf>
          </x14:cfRule>
          <x14:cfRule type="expression" priority="623" id="{7D453C53-7E1B-4BA8-B9D0-C87150A233F2}">
            <xm:f>'34'!#REF!="En curso"</xm:f>
            <x14:dxf>
              <font>
                <color theme="7" tint="-0.24994659260841701"/>
              </font>
            </x14:dxf>
          </x14:cfRule>
          <x14:cfRule type="expression" priority="624" id="{EF361110-5170-4895-8FEC-F42C08CCDAFF}">
            <xm:f>'34'!#REF!="Completada"</xm:f>
            <x14:dxf>
              <font>
                <strike/>
                <color theme="0" tint="-0.24994659260841701"/>
              </font>
              <fill>
                <patternFill patternType="none">
                  <bgColor auto="1"/>
                </patternFill>
              </fill>
            </x14:dxf>
          </x14:cfRule>
          <x14:cfRule type="expression" priority="625" id="{CA9E02A6-833D-473A-AEBF-8C706838A3F2}">
            <xm:f>('34'!#REF!=0)*('34'!#REF!&lt;&gt;"")*(LEN('34'!#REF!)=0)*(('34'!#REF!="")+('34'!#REF!="En curso"))</xm:f>
            <x14:dxf>
              <font>
                <color theme="7" tint="-0.24994659260841701"/>
              </font>
              <fill>
                <patternFill patternType="none">
                  <bgColor auto="1"/>
                </patternFill>
              </fill>
            </x14:dxf>
          </x14:cfRule>
          <x14:cfRule type="expression" priority="626" id="{9B0885EB-0231-44F1-A378-46CC8017770E}">
            <xm:f>('34'!#REF!&lt;0)*(LEN('34'!#REF!)=0)*(('34'!#REF!="")+('34'!#REF!="En curso"))</xm:f>
            <x14:dxf>
              <font>
                <color theme="7" tint="-0.24994659260841701"/>
              </font>
              <fill>
                <patternFill patternType="none">
                  <bgColor auto="1"/>
                </patternFill>
              </fill>
            </x14:dxf>
          </x14:cfRule>
          <xm:sqref>E4:E14</xm:sqref>
        </x14:conditionalFormatting>
        <x14:conditionalFormatting xmlns:xm="http://schemas.microsoft.com/office/excel/2006/main">
          <x14:cfRule type="expression" priority="627" id="{0F10D323-040E-4A62-B001-4189D989914A}">
            <xm:f>('34'!#REF!=0)*('34'!#REF!&lt;&gt;"")*(LEN('34'!#REF!)=0)*(('34'!#REF!="")+('34'!#REF!="En curso"))</xm:f>
            <x14:dxf>
              <font>
                <color theme="7" tint="-0.24994659260841701"/>
              </font>
              <fill>
                <patternFill patternType="none">
                  <bgColor auto="1"/>
                </patternFill>
              </fill>
            </x14:dxf>
          </x14:cfRule>
          <x14:cfRule type="expression" priority="628" id="{23F0C2B5-33F1-4FB7-BD24-A556AAE67B4E}">
            <xm:f>('34'!#REF!&lt;0)*(LEN('34'!#REF!)=0)*(('34'!#REF!="")+('34'!#REF!="En curso"))</xm:f>
            <x14:dxf>
              <font>
                <color theme="7" tint="-0.24994659260841701"/>
              </font>
              <fill>
                <patternFill patternType="none">
                  <bgColor auto="1"/>
                </patternFill>
              </fill>
            </x14:dxf>
          </x14:cfRule>
          <xm:sqref>E4:E14</xm:sqref>
        </x14:conditionalFormatting>
        <x14:conditionalFormatting xmlns:xm="http://schemas.microsoft.com/office/excel/2006/main">
          <x14:cfRule type="expression" priority="629" id="{B975527D-F9DC-4902-8044-2D8EB5F54E82}">
            <xm:f>('34'!#REF!=0)*('34'!#REF!&lt;&gt;"")*(LEN('34'!#REF!)=0)*(($F4="")+($F4="En curso"))</xm:f>
            <x14:dxf>
              <font>
                <color theme="7" tint="-0.24994659260841701"/>
              </font>
              <fill>
                <patternFill patternType="none">
                  <bgColor auto="1"/>
                </patternFill>
              </fill>
            </x14:dxf>
          </x14:cfRule>
          <x14:cfRule type="expression" priority="630" id="{D1B0B798-8A62-4E5B-97ED-212BFF9FB3C2}">
            <xm:f>('34'!#REF!&lt;0)*(LEN('34'!#REF!)=0)*(($F4="")+($F4="En curso"))</xm:f>
            <x14:dxf>
              <font>
                <color theme="7" tint="-0.24994659260841701"/>
              </font>
              <fill>
                <patternFill patternType="none">
                  <bgColor auto="1"/>
                </patternFill>
              </fill>
            </x14:dxf>
          </x14:cfRule>
          <xm:sqref>F4:F14</xm:sqref>
        </x14:conditionalFormatting>
        <x14:conditionalFormatting xmlns:xm="http://schemas.microsoft.com/office/excel/2006/main">
          <x14:cfRule type="expression" priority="425" id="{5E82ABBE-D8D6-46F6-B0E0-C26A118CA789}">
            <xm:f>('34'!#REF!=0)*('34'!#REF!&lt;&gt;"")*(LEN('34'!#REF!)=0)*(($F18="")+($F18="En curso"))</xm:f>
            <x14:dxf>
              <font>
                <color theme="7" tint="-0.24994659260841701"/>
              </font>
              <fill>
                <patternFill patternType="none">
                  <bgColor auto="1"/>
                </patternFill>
              </fill>
            </x14:dxf>
          </x14:cfRule>
          <x14:cfRule type="expression" priority="426" id="{2C226C71-B99B-4854-B377-6E7A3CF9ACA2}">
            <xm:f>('34'!#REF!&lt;0)*(LEN('34'!#REF!)=0)*(($F18="")+($F18="En curso"))</xm:f>
            <x14:dxf>
              <font>
                <color theme="7" tint="-0.24994659260841701"/>
              </font>
              <fill>
                <patternFill patternType="none">
                  <bgColor auto="1"/>
                </patternFill>
              </fill>
            </x14:dxf>
          </x14:cfRule>
          <x14:cfRule type="expression" priority="433" id="{852D50AA-252A-4E40-98AD-480D26F38EE6}">
            <xm:f>('34'!#REF!=0)*('34'!#REF!&lt;&gt;"")*(LEN('34'!#REF!)=0)*(($F18="")+($F18="En curso"))</xm:f>
            <x14:dxf>
              <font>
                <color theme="7" tint="-0.24994659260841701"/>
              </font>
              <fill>
                <patternFill patternType="none">
                  <bgColor auto="1"/>
                </patternFill>
              </fill>
            </x14:dxf>
          </x14:cfRule>
          <x14:cfRule type="expression" priority="434" id="{42042F2D-DB60-414A-86E8-B16ABD5779C6}">
            <xm:f>('34'!#REF!&lt;0)*(LEN('34'!#REF!)=0)*(($F18="")+($F18="En curso"))</xm:f>
            <x14:dxf>
              <font>
                <color theme="7" tint="-0.24994659260841701"/>
              </font>
              <fill>
                <patternFill patternType="none">
                  <bgColor auto="1"/>
                </patternFill>
              </fill>
            </x14:dxf>
          </x14:cfRule>
          <xm:sqref>D4:D14</xm:sqref>
        </x14:conditionalFormatting>
        <x14:conditionalFormatting xmlns:xm="http://schemas.microsoft.com/office/excel/2006/main">
          <x14:cfRule type="expression" priority="505" id="{D85265BB-68C0-451D-8ACF-A04BCE33150F}">
            <xm:f>('34'!#REF!=0)*('34'!#REF!&lt;&gt;"")*(LEN('34'!#REF!)=0)*(($F1="")+($F1="En curso"))</xm:f>
            <x14:dxf>
              <font>
                <color theme="7" tint="-0.24994659260841701"/>
              </font>
              <fill>
                <patternFill patternType="none">
                  <bgColor auto="1"/>
                </patternFill>
              </fill>
            </x14:dxf>
          </x14:cfRule>
          <x14:cfRule type="expression" priority="506" id="{14DE890B-7F48-445E-B3BA-14D2E5A47526}">
            <xm:f>('34'!#REF!&lt;0)*(LEN('34'!#REF!)=0)*(($F1="")+($F1="En curso"))</xm:f>
            <x14:dxf>
              <font>
                <color theme="7" tint="-0.24994659260841701"/>
              </font>
              <fill>
                <patternFill patternType="none">
                  <bgColor auto="1"/>
                </patternFill>
              </fill>
            </x14:dxf>
          </x14:cfRule>
          <x14:cfRule type="expression" priority="513" id="{EF75351B-4F54-4EBF-9848-C6AF6D2008EA}">
            <xm:f>('34'!#REF!=0)*('34'!#REF!&lt;&gt;"")*(LEN('34'!#REF!)=0)*(($F4="")+($F4="En curso"))</xm:f>
            <x14:dxf>
              <font>
                <color theme="7" tint="-0.24994659260841701"/>
              </font>
              <fill>
                <patternFill patternType="none">
                  <bgColor auto="1"/>
                </patternFill>
              </fill>
            </x14:dxf>
          </x14:cfRule>
          <x14:cfRule type="expression" priority="514" id="{9EBCC3BE-4A7E-4C8C-911F-E533CB528522}">
            <xm:f>('34'!#REF!&lt;0)*(LEN('34'!#REF!)=0)*(($F4="")+($F4="En curso"))</xm:f>
            <x14:dxf>
              <font>
                <color theme="7" tint="-0.24994659260841701"/>
              </font>
              <fill>
                <patternFill patternType="none">
                  <bgColor auto="1"/>
                </patternFill>
              </fill>
            </x14:dxf>
          </x14:cfRule>
          <xm:sqref>C4:C14</xm:sqref>
        </x14:conditionalFormatting>
        <x14:conditionalFormatting xmlns:xm="http://schemas.microsoft.com/office/excel/2006/main">
          <x14:cfRule type="expression" priority="313" id="{A2BF9B8A-65CF-45B5-8E48-3A8EC758661B}">
            <xm:f>('34'!#REF!=0)*('34'!#REF!&lt;&gt;"")*(LEN('34'!#REF!)=0)*(($F30="")+($F30="En curso"))</xm:f>
            <x14:dxf>
              <font>
                <color theme="7" tint="-0.24994659260841701"/>
              </font>
              <fill>
                <patternFill patternType="none">
                  <bgColor auto="1"/>
                </patternFill>
              </fill>
            </x14:dxf>
          </x14:cfRule>
          <x14:cfRule type="expression" priority="314" id="{BE6C6F63-37EE-4A31-BC72-A25177ECDC9A}">
            <xm:f>('34'!#REF!&lt;0)*(LEN('34'!#REF!)=0)*(($F30="")+($F30="En curso"))</xm:f>
            <x14:dxf>
              <font>
                <color theme="7" tint="-0.24994659260841701"/>
              </font>
              <fill>
                <patternFill patternType="none">
                  <bgColor auto="1"/>
                </patternFill>
              </fill>
            </x14:dxf>
          </x14:cfRule>
          <x14:cfRule type="expression" priority="321" id="{C0714B37-E845-401C-B2A7-F232DAF9D2E0}">
            <xm:f>('34'!#REF!=0)*('34'!#REF!&lt;&gt;"")*(LEN('34'!#REF!)=0)*(($F30="")+($F30="En curso"))</xm:f>
            <x14:dxf>
              <font>
                <color theme="7" tint="-0.24994659260841701"/>
              </font>
              <fill>
                <patternFill patternType="none">
                  <bgColor auto="1"/>
                </patternFill>
              </fill>
            </x14:dxf>
          </x14:cfRule>
          <x14:cfRule type="expression" priority="322" id="{BCE3A7B5-1EAE-4CB2-ADF7-0D3F27764869}">
            <xm:f>('34'!#REF!&lt;0)*(LEN('34'!#REF!)=0)*(($F30="")+($F30="En curso"))</xm:f>
            <x14:dxf>
              <font>
                <color theme="7" tint="-0.24994659260841701"/>
              </font>
              <fill>
                <patternFill patternType="none">
                  <bgColor auto="1"/>
                </patternFill>
              </fill>
            </x14:dxf>
          </x14:cfRule>
          <xm:sqref>D4:D14</xm:sqref>
        </x14:conditionalFormatting>
        <x14:conditionalFormatting xmlns:xm="http://schemas.microsoft.com/office/excel/2006/main">
          <x14:cfRule type="expression" priority="329" id="{EB5C60FD-1B0B-485A-89AA-750A447F8DF9}">
            <xm:f>('34'!#REF!=0)*('34'!#REF!&lt;&gt;"")*(LEN('34'!#REF!)=0)*(($F38="")+($F38="En curso"))</xm:f>
            <x14:dxf>
              <font>
                <color theme="7" tint="-0.24994659260841701"/>
              </font>
              <fill>
                <patternFill patternType="none">
                  <bgColor auto="1"/>
                </patternFill>
              </fill>
            </x14:dxf>
          </x14:cfRule>
          <x14:cfRule type="expression" priority="330" id="{2EAD469D-87B4-4BAD-9CF6-B9187F1883E8}">
            <xm:f>('34'!#REF!&lt;0)*(LEN('34'!#REF!)=0)*(($F38="")+($F38="En curso"))</xm:f>
            <x14:dxf>
              <font>
                <color theme="7" tint="-0.24994659260841701"/>
              </font>
              <fill>
                <patternFill patternType="none">
                  <bgColor auto="1"/>
                </patternFill>
              </fill>
            </x14:dxf>
          </x14:cfRule>
          <x14:cfRule type="expression" priority="345" id="{48292EF7-3A9C-4E91-98E7-ADB65A184D1D}">
            <xm:f>('34'!#REF!=0)*('34'!#REF!&lt;&gt;"")*(LEN('34'!#REF!)=0)*(($F34="")+($F34="En curso"))</xm:f>
            <x14:dxf>
              <font>
                <color theme="7" tint="-0.24994659260841701"/>
              </font>
              <fill>
                <patternFill patternType="none">
                  <bgColor auto="1"/>
                </patternFill>
              </fill>
            </x14:dxf>
          </x14:cfRule>
          <x14:cfRule type="expression" priority="346" id="{EE501DF3-093C-4450-BD49-E408F351DF8A}">
            <xm:f>('34'!#REF!&lt;0)*(LEN('34'!#REF!)=0)*(($F34="")+($F34="En curso"))</xm:f>
            <x14:dxf>
              <font>
                <color theme="7" tint="-0.24994659260841701"/>
              </font>
              <fill>
                <patternFill patternType="none">
                  <bgColor auto="1"/>
                </patternFill>
              </fill>
            </x14:dxf>
          </x14:cfRule>
          <xm:sqref>D4:D14</xm:sqref>
        </x14:conditionalFormatting>
        <x14:conditionalFormatting xmlns:xm="http://schemas.microsoft.com/office/excel/2006/main">
          <x14:cfRule type="expression" priority="361" id="{1106CC07-C2D5-418B-A71B-235356486DA0}">
            <xm:f>('34'!#REF!=0)*('34'!#REF!&lt;&gt;"")*(LEN('34'!#REF!)=0)*(($F1048576="")+($F1048576="En curso"))</xm:f>
            <x14:dxf>
              <font>
                <color theme="7" tint="-0.24994659260841701"/>
              </font>
              <fill>
                <patternFill patternType="none">
                  <bgColor auto="1"/>
                </patternFill>
              </fill>
            </x14:dxf>
          </x14:cfRule>
          <x14:cfRule type="expression" priority="362" id="{D66B4F2E-64FB-4AF6-AD60-A0DD53768A2C}">
            <xm:f>('34'!#REF!&lt;0)*(LEN('34'!#REF!)=0)*(($F1048576="")+($F1048576="En curso"))</xm:f>
            <x14:dxf>
              <font>
                <color theme="7" tint="-0.24994659260841701"/>
              </font>
              <fill>
                <patternFill patternType="none">
                  <bgColor auto="1"/>
                </patternFill>
              </fill>
            </x14:dxf>
          </x14:cfRule>
          <x14:cfRule type="expression" priority="369" id="{9F153B34-94F1-4878-9333-ABB502867D2D}">
            <xm:f>('34'!#REF!=0)*('34'!#REF!&lt;&gt;"")*(LEN('34'!#REF!)=0)*(($F1="")+($F1="En curso"))</xm:f>
            <x14:dxf>
              <font>
                <color theme="7" tint="-0.24994659260841701"/>
              </font>
              <fill>
                <patternFill patternType="none">
                  <bgColor auto="1"/>
                </patternFill>
              </fill>
            </x14:dxf>
          </x14:cfRule>
          <x14:cfRule type="expression" priority="370" id="{F51B1F1C-3322-4440-A197-73CA85CB6E98}">
            <xm:f>('34'!#REF!&lt;0)*(LEN('34'!#REF!)=0)*(($F1="")+($F1="En curso"))</xm:f>
            <x14:dxf>
              <font>
                <color theme="7" tint="-0.24994659260841701"/>
              </font>
              <fill>
                <patternFill patternType="none">
                  <bgColor auto="1"/>
                </patternFill>
              </fill>
            </x14:dxf>
          </x14:cfRule>
          <xm:sqref>E4:E14</xm:sqref>
        </x14:conditionalFormatting>
        <x14:conditionalFormatting xmlns:xm="http://schemas.microsoft.com/office/excel/2006/main">
          <x14:cfRule type="expression" priority="337" id="{390B8ED1-8CB9-4E3A-90FA-9712306D5F50}">
            <xm:f>('34'!#REF!=0)*('34'!#REF!&lt;&gt;"")*(LEN('34'!#REF!)=0)*(($F1="")+($F1="En curso"))</xm:f>
            <x14:dxf>
              <font>
                <color theme="7" tint="-0.24994659260841701"/>
              </font>
              <fill>
                <patternFill patternType="none">
                  <bgColor auto="1"/>
                </patternFill>
              </fill>
            </x14:dxf>
          </x14:cfRule>
          <x14:cfRule type="expression" priority="338" id="{200BB3F5-7279-47AF-B307-B2877DDA8388}">
            <xm:f>('34'!#REF!&lt;0)*(LEN('34'!#REF!)=0)*(($F1="")+($F1="En curso"))</xm:f>
            <x14:dxf>
              <font>
                <color theme="7" tint="-0.24994659260841701"/>
              </font>
              <fill>
                <patternFill patternType="none">
                  <bgColor auto="1"/>
                </patternFill>
              </fill>
            </x14:dxf>
          </x14:cfRule>
          <x14:cfRule type="expression" priority="353" id="{5EF4FC81-B219-4223-B152-63F58E9B204B}">
            <xm:f>('34'!#REF!=0)*('34'!#REF!&lt;&gt;"")*(LEN('34'!#REF!)=0)*(($F1="")+($F1="En curso"))</xm:f>
            <x14:dxf>
              <font>
                <color theme="7" tint="-0.24994659260841701"/>
              </font>
              <fill>
                <patternFill patternType="none">
                  <bgColor auto="1"/>
                </patternFill>
              </fill>
            </x14:dxf>
          </x14:cfRule>
          <x14:cfRule type="expression" priority="354" id="{4C1B8078-665C-49F0-86A6-A911A584F84E}">
            <xm:f>('34'!#REF!&lt;0)*(LEN('34'!#REF!)=0)*(($F1="")+($F1="En curso"))</xm:f>
            <x14:dxf>
              <font>
                <color theme="7" tint="-0.24994659260841701"/>
              </font>
              <fill>
                <patternFill patternType="none">
                  <bgColor auto="1"/>
                </patternFill>
              </fill>
            </x14:dxf>
          </x14:cfRule>
          <xm:sqref>E4:E14</xm:sqref>
        </x14:conditionalFormatting>
        <x14:conditionalFormatting xmlns:xm="http://schemas.microsoft.com/office/excel/2006/main">
          <x14:cfRule type="expression" priority="289" id="{979D1547-64F0-442D-9069-4E20E3E4A4A2}">
            <xm:f>'34'!#REF!="Vencida"</xm:f>
            <x14:dxf>
              <font>
                <color theme="8" tint="-0.24994659260841701"/>
              </font>
            </x14:dxf>
          </x14:cfRule>
          <x14:cfRule type="expression" priority="290" id="{81D1196C-3937-485D-978B-19E511E6C458}">
            <xm:f>'34'!#REF!="Cancelada"</xm:f>
            <x14:dxf>
              <font>
                <color theme="0" tint="-0.24994659260841701"/>
              </font>
            </x14:dxf>
          </x14:cfRule>
          <x14:cfRule type="expression" priority="291" id="{57C66049-6AFE-4422-A6FA-D3C1FC5CF96F}">
            <xm:f>'34'!#REF!="Pausada"</xm:f>
            <x14:dxf>
              <font>
                <color theme="9"/>
              </font>
            </x14:dxf>
          </x14:cfRule>
          <x14:cfRule type="expression" priority="292" id="{1777DE03-1828-4A66-B57F-5C61481F54ED}">
            <xm:f>'34'!#REF!="Para hoy"</xm:f>
            <x14:dxf>
              <font>
                <color theme="6" tint="-0.499984740745262"/>
              </font>
            </x14:dxf>
          </x14:cfRule>
          <x14:cfRule type="expression" priority="293" id="{93F3F9F4-F011-41CF-9D46-0576D9F7DB1A}">
            <xm:f>'34'!#REF!="En curso"</xm:f>
            <x14:dxf>
              <font>
                <color theme="7" tint="-0.24994659260841701"/>
              </font>
            </x14:dxf>
          </x14:cfRule>
          <x14:cfRule type="expression" priority="294" id="{8A4D1A1B-9D08-4A18-9E06-85FCD890F34E}">
            <xm:f>'34'!#REF!="Completada"</xm:f>
            <x14:dxf>
              <font>
                <strike/>
                <color theme="0" tint="-0.24994659260841701"/>
              </font>
              <fill>
                <patternFill patternType="none">
                  <bgColor auto="1"/>
                </patternFill>
              </fill>
            </x14:dxf>
          </x14:cfRule>
          <x14:cfRule type="expression" priority="295" id="{B9F0F417-0670-4273-A8F6-B027D3882693}">
            <xm:f>('34'!#REF!=0)*('34'!#REF!&lt;&gt;"")*(LEN('34'!#REF!)=0)*(('34'!#REF!="")+('34'!#REF!="En curso"))</xm:f>
            <x14:dxf>
              <font>
                <color theme="7" tint="-0.24994659260841701"/>
              </font>
              <fill>
                <patternFill patternType="none">
                  <bgColor auto="1"/>
                </patternFill>
              </fill>
            </x14:dxf>
          </x14:cfRule>
          <x14:cfRule type="expression" priority="296" id="{BBDFDA14-79D4-47BD-B058-4931537C00C7}">
            <xm:f>('34'!#REF!&lt;0)*(LEN('34'!#REF!)=0)*(('34'!#REF!="")+('34'!#REF!="En curso"))</xm:f>
            <x14:dxf>
              <font>
                <color theme="7" tint="-0.24994659260841701"/>
              </font>
              <fill>
                <patternFill patternType="none">
                  <bgColor auto="1"/>
                </patternFill>
              </fill>
            </x14:dxf>
          </x14:cfRule>
          <xm:sqref>E19:E21</xm:sqref>
        </x14:conditionalFormatting>
        <x14:conditionalFormatting xmlns:xm="http://schemas.microsoft.com/office/excel/2006/main">
          <x14:cfRule type="expression" priority="297" id="{5E071DFE-ADB0-4FAF-8DB4-44FF867135D9}">
            <xm:f>('34'!#REF!=0)*('34'!#REF!&lt;&gt;"")*(LEN('34'!#REF!)=0)*(('34'!#REF!="")+('34'!#REF!="En curso"))</xm:f>
            <x14:dxf>
              <font>
                <color theme="7" tint="-0.24994659260841701"/>
              </font>
              <fill>
                <patternFill patternType="none">
                  <bgColor auto="1"/>
                </patternFill>
              </fill>
            </x14:dxf>
          </x14:cfRule>
          <x14:cfRule type="expression" priority="298" id="{B63CE89F-1DD0-473B-A143-1F075EE66488}">
            <xm:f>('34'!#REF!&lt;0)*(LEN('34'!#REF!)=0)*(('34'!#REF!="")+('34'!#REF!="En curso"))</xm:f>
            <x14:dxf>
              <font>
                <color theme="7" tint="-0.24994659260841701"/>
              </font>
              <fill>
                <patternFill patternType="none">
                  <bgColor auto="1"/>
                </patternFill>
              </fill>
            </x14:dxf>
          </x14:cfRule>
          <xm:sqref>E19:E21</xm:sqref>
        </x14:conditionalFormatting>
        <x14:conditionalFormatting xmlns:xm="http://schemas.microsoft.com/office/excel/2006/main">
          <x14:cfRule type="expression" priority="299" id="{E55E9C8B-2A5B-4155-9B25-DE3811551808}">
            <xm:f>('34'!#REF!=0)*('34'!#REF!&lt;&gt;"")*(LEN('34'!#REF!)=0)*(($F19="")+($F19="En curso"))</xm:f>
            <x14:dxf>
              <font>
                <color theme="7" tint="-0.24994659260841701"/>
              </font>
              <fill>
                <patternFill patternType="none">
                  <bgColor auto="1"/>
                </patternFill>
              </fill>
            </x14:dxf>
          </x14:cfRule>
          <x14:cfRule type="expression" priority="300" id="{9EC33649-E1A9-405C-B2E0-4B5143BDEE15}">
            <xm:f>('34'!#REF!&lt;0)*(LEN('34'!#REF!)=0)*(($F19="")+($F19="En curso"))</xm:f>
            <x14:dxf>
              <font>
                <color theme="7" tint="-0.24994659260841701"/>
              </font>
              <fill>
                <patternFill patternType="none">
                  <bgColor auto="1"/>
                </patternFill>
              </fill>
            </x14:dxf>
          </x14:cfRule>
          <xm:sqref>F19:F21</xm:sqref>
        </x14:conditionalFormatting>
        <x14:conditionalFormatting xmlns:xm="http://schemas.microsoft.com/office/excel/2006/main">
          <x14:cfRule type="expression" priority="263" id="{1E35864B-5B63-40FD-9724-9A87AF3DE187}">
            <xm:f>('34'!#REF!=0)*('34'!#REF!&lt;&gt;"")*(LEN('34'!#REF!)=0)*(($F33="")+($F33="En curso"))</xm:f>
            <x14:dxf>
              <font>
                <color theme="7" tint="-0.24994659260841701"/>
              </font>
              <fill>
                <patternFill patternType="none">
                  <bgColor auto="1"/>
                </patternFill>
              </fill>
            </x14:dxf>
          </x14:cfRule>
          <x14:cfRule type="expression" priority="264" id="{19D85A9C-7171-44B6-A330-112E5B651759}">
            <xm:f>('34'!#REF!&lt;0)*(LEN('34'!#REF!)=0)*(($F33="")+($F33="En curso"))</xm:f>
            <x14:dxf>
              <font>
                <color theme="7" tint="-0.24994659260841701"/>
              </font>
              <fill>
                <patternFill patternType="none">
                  <bgColor auto="1"/>
                </patternFill>
              </fill>
            </x14:dxf>
          </x14:cfRule>
          <x14:cfRule type="expression" priority="271" id="{887115B5-2918-4B08-AD17-F1A062E95938}">
            <xm:f>('34'!#REF!=0)*('34'!#REF!&lt;&gt;"")*(LEN('34'!#REF!)=0)*(($F33="")+($F33="En curso"))</xm:f>
            <x14:dxf>
              <font>
                <color theme="7" tint="-0.24994659260841701"/>
              </font>
              <fill>
                <patternFill patternType="none">
                  <bgColor auto="1"/>
                </patternFill>
              </fill>
            </x14:dxf>
          </x14:cfRule>
          <x14:cfRule type="expression" priority="272" id="{4D1C3DF8-8DEF-4EFF-93EE-DC5F9345BFCC}">
            <xm:f>('34'!#REF!&lt;0)*(LEN('34'!#REF!)=0)*(($F33="")+($F33="En curso"))</xm:f>
            <x14:dxf>
              <font>
                <color theme="7" tint="-0.24994659260841701"/>
              </font>
              <fill>
                <patternFill patternType="none">
                  <bgColor auto="1"/>
                </patternFill>
              </fill>
            </x14:dxf>
          </x14:cfRule>
          <xm:sqref>D19:D21</xm:sqref>
        </x14:conditionalFormatting>
        <x14:conditionalFormatting xmlns:xm="http://schemas.microsoft.com/office/excel/2006/main">
          <x14:cfRule type="expression" priority="279" id="{13293E4D-DE9B-40D3-BA7B-FA9BC94F1921}">
            <xm:f>('34'!#REF!=0)*('34'!#REF!&lt;&gt;"")*(LEN('34'!#REF!)=0)*(($F16="")+($F16="En curso"))</xm:f>
            <x14:dxf>
              <font>
                <color theme="7" tint="-0.24994659260841701"/>
              </font>
              <fill>
                <patternFill patternType="none">
                  <bgColor auto="1"/>
                </patternFill>
              </fill>
            </x14:dxf>
          </x14:cfRule>
          <x14:cfRule type="expression" priority="280" id="{AEF58C1C-0DFC-4269-8BF4-05D4B51378DF}">
            <xm:f>('34'!#REF!&lt;0)*(LEN('34'!#REF!)=0)*(($F16="")+($F16="En curso"))</xm:f>
            <x14:dxf>
              <font>
                <color theme="7" tint="-0.24994659260841701"/>
              </font>
              <fill>
                <patternFill patternType="none">
                  <bgColor auto="1"/>
                </patternFill>
              </fill>
            </x14:dxf>
          </x14:cfRule>
          <x14:cfRule type="expression" priority="287" id="{94DFF57B-6D8D-4D65-9885-C68A548ACF11}">
            <xm:f>('34'!#REF!=0)*('34'!#REF!&lt;&gt;"")*(LEN('34'!#REF!)=0)*(($F19="")+($F19="En curso"))</xm:f>
            <x14:dxf>
              <font>
                <color theme="7" tint="-0.24994659260841701"/>
              </font>
              <fill>
                <patternFill patternType="none">
                  <bgColor auto="1"/>
                </patternFill>
              </fill>
            </x14:dxf>
          </x14:cfRule>
          <x14:cfRule type="expression" priority="288" id="{E010123A-577D-45CB-8CD2-9FBB3EBB96A0}">
            <xm:f>('34'!#REF!&lt;0)*(LEN('34'!#REF!)=0)*(($F19="")+($F19="En curso"))</xm:f>
            <x14:dxf>
              <font>
                <color theme="7" tint="-0.24994659260841701"/>
              </font>
              <fill>
                <patternFill patternType="none">
                  <bgColor auto="1"/>
                </patternFill>
              </fill>
            </x14:dxf>
          </x14:cfRule>
          <xm:sqref>C19:C21</xm:sqref>
        </x14:conditionalFormatting>
        <x14:conditionalFormatting xmlns:xm="http://schemas.microsoft.com/office/excel/2006/main">
          <x14:cfRule type="expression" priority="199" id="{C27BC81D-0B67-4E00-96A4-93AC3D190802}">
            <xm:f>('34'!#REF!=0)*('34'!#REF!&lt;&gt;"")*(LEN('34'!#REF!)=0)*(($F45="")+($F45="En curso"))</xm:f>
            <x14:dxf>
              <font>
                <color theme="7" tint="-0.24994659260841701"/>
              </font>
              <fill>
                <patternFill patternType="none">
                  <bgColor auto="1"/>
                </patternFill>
              </fill>
            </x14:dxf>
          </x14:cfRule>
          <x14:cfRule type="expression" priority="200" id="{09568B85-26C5-4476-9AB0-36C90044EBED}">
            <xm:f>('34'!#REF!&lt;0)*(LEN('34'!#REF!)=0)*(($F45="")+($F45="En curso"))</xm:f>
            <x14:dxf>
              <font>
                <color theme="7" tint="-0.24994659260841701"/>
              </font>
              <fill>
                <patternFill patternType="none">
                  <bgColor auto="1"/>
                </patternFill>
              </fill>
            </x14:dxf>
          </x14:cfRule>
          <x14:cfRule type="expression" priority="207" id="{88B71478-AE4A-4CC9-8A56-4A7EBA6731EF}">
            <xm:f>('34'!#REF!=0)*('34'!#REF!&lt;&gt;"")*(LEN('34'!#REF!)=0)*(($F45="")+($F45="En curso"))</xm:f>
            <x14:dxf>
              <font>
                <color theme="7" tint="-0.24994659260841701"/>
              </font>
              <fill>
                <patternFill patternType="none">
                  <bgColor auto="1"/>
                </patternFill>
              </fill>
            </x14:dxf>
          </x14:cfRule>
          <x14:cfRule type="expression" priority="208" id="{F02C72D7-F8CF-4BF3-9AA4-D5E65F59E92A}">
            <xm:f>('34'!#REF!&lt;0)*(LEN('34'!#REF!)=0)*(($F45="")+($F45="En curso"))</xm:f>
            <x14:dxf>
              <font>
                <color theme="7" tint="-0.24994659260841701"/>
              </font>
              <fill>
                <patternFill patternType="none">
                  <bgColor auto="1"/>
                </patternFill>
              </fill>
            </x14:dxf>
          </x14:cfRule>
          <xm:sqref>D19:D21</xm:sqref>
        </x14:conditionalFormatting>
        <x14:conditionalFormatting xmlns:xm="http://schemas.microsoft.com/office/excel/2006/main">
          <x14:cfRule type="expression" priority="215" id="{10958B51-63D3-4580-900F-4C946F28C311}">
            <xm:f>('34'!#REF!=0)*('34'!#REF!&lt;&gt;"")*(LEN('34'!#REF!)=0)*(($F53="")+($F53="En curso"))</xm:f>
            <x14:dxf>
              <font>
                <color theme="7" tint="-0.24994659260841701"/>
              </font>
              <fill>
                <patternFill patternType="none">
                  <bgColor auto="1"/>
                </patternFill>
              </fill>
            </x14:dxf>
          </x14:cfRule>
          <x14:cfRule type="expression" priority="216" id="{6D888C62-5495-48AA-BEB0-4DFEE8645A45}">
            <xm:f>('34'!#REF!&lt;0)*(LEN('34'!#REF!)=0)*(($F53="")+($F53="En curso"))</xm:f>
            <x14:dxf>
              <font>
                <color theme="7" tint="-0.24994659260841701"/>
              </font>
              <fill>
                <patternFill patternType="none">
                  <bgColor auto="1"/>
                </patternFill>
              </fill>
            </x14:dxf>
          </x14:cfRule>
          <x14:cfRule type="expression" priority="231" id="{6A437EDA-F4DF-496F-93D1-6970891C6CDD}">
            <xm:f>('34'!#REF!=0)*('34'!#REF!&lt;&gt;"")*(LEN('34'!#REF!)=0)*(($F49="")+($F49="En curso"))</xm:f>
            <x14:dxf>
              <font>
                <color theme="7" tint="-0.24994659260841701"/>
              </font>
              <fill>
                <patternFill patternType="none">
                  <bgColor auto="1"/>
                </patternFill>
              </fill>
            </x14:dxf>
          </x14:cfRule>
          <x14:cfRule type="expression" priority="232" id="{0FB1E5AD-812E-44D2-A24F-12D583EB786E}">
            <xm:f>('34'!#REF!&lt;0)*(LEN('34'!#REF!)=0)*(($F49="")+($F49="En curso"))</xm:f>
            <x14:dxf>
              <font>
                <color theme="7" tint="-0.24994659260841701"/>
              </font>
              <fill>
                <patternFill patternType="none">
                  <bgColor auto="1"/>
                </patternFill>
              </fill>
            </x14:dxf>
          </x14:cfRule>
          <xm:sqref>D19:D21</xm:sqref>
        </x14:conditionalFormatting>
        <x14:conditionalFormatting xmlns:xm="http://schemas.microsoft.com/office/excel/2006/main">
          <x14:cfRule type="expression" priority="247" id="{775C855E-B539-49BF-BC37-24BFD4889582}">
            <xm:f>('34'!#REF!=0)*('34'!#REF!&lt;&gt;"")*(LEN('34'!#REF!)=0)*(($F15="")+($F15="En curso"))</xm:f>
            <x14:dxf>
              <font>
                <color theme="7" tint="-0.24994659260841701"/>
              </font>
              <fill>
                <patternFill patternType="none">
                  <bgColor auto="1"/>
                </patternFill>
              </fill>
            </x14:dxf>
          </x14:cfRule>
          <x14:cfRule type="expression" priority="248" id="{2E41CD99-57F6-41EE-8154-67F93880B2C6}">
            <xm:f>('34'!#REF!&lt;0)*(LEN('34'!#REF!)=0)*(($F15="")+($F15="En curso"))</xm:f>
            <x14:dxf>
              <font>
                <color theme="7" tint="-0.24994659260841701"/>
              </font>
              <fill>
                <patternFill patternType="none">
                  <bgColor auto="1"/>
                </patternFill>
              </fill>
            </x14:dxf>
          </x14:cfRule>
          <x14:cfRule type="expression" priority="255" id="{06071425-998B-4A58-96DC-F71D5517D2C2}">
            <xm:f>('34'!#REF!=0)*('34'!#REF!&lt;&gt;"")*(LEN('34'!#REF!)=0)*(($F16="")+($F16="En curso"))</xm:f>
            <x14:dxf>
              <font>
                <color theme="7" tint="-0.24994659260841701"/>
              </font>
              <fill>
                <patternFill patternType="none">
                  <bgColor auto="1"/>
                </patternFill>
              </fill>
            </x14:dxf>
          </x14:cfRule>
          <x14:cfRule type="expression" priority="256" id="{B5D758F3-7693-4D77-979B-3AF2EC973336}">
            <xm:f>('34'!#REF!&lt;0)*(LEN('34'!#REF!)=0)*(($F16="")+($F16="En curso"))</xm:f>
            <x14:dxf>
              <font>
                <color theme="7" tint="-0.24994659260841701"/>
              </font>
              <fill>
                <patternFill patternType="none">
                  <bgColor auto="1"/>
                </patternFill>
              </fill>
            </x14:dxf>
          </x14:cfRule>
          <xm:sqref>E19:E21</xm:sqref>
        </x14:conditionalFormatting>
        <x14:conditionalFormatting xmlns:xm="http://schemas.microsoft.com/office/excel/2006/main">
          <x14:cfRule type="expression" priority="223" id="{A2590CAB-F66E-405D-98B8-7B5B9382E496}">
            <xm:f>('34'!#REF!=0)*('34'!#REF!&lt;&gt;"")*(LEN('34'!#REF!)=0)*(($F16="")+($F16="En curso"))</xm:f>
            <x14:dxf>
              <font>
                <color theme="7" tint="-0.24994659260841701"/>
              </font>
              <fill>
                <patternFill patternType="none">
                  <bgColor auto="1"/>
                </patternFill>
              </fill>
            </x14:dxf>
          </x14:cfRule>
          <x14:cfRule type="expression" priority="224" id="{71C133C7-3545-49DC-B4D4-5867B3F1D15E}">
            <xm:f>('34'!#REF!&lt;0)*(LEN('34'!#REF!)=0)*(($F16="")+($F16="En curso"))</xm:f>
            <x14:dxf>
              <font>
                <color theme="7" tint="-0.24994659260841701"/>
              </font>
              <fill>
                <patternFill patternType="none">
                  <bgColor auto="1"/>
                </patternFill>
              </fill>
            </x14:dxf>
          </x14:cfRule>
          <x14:cfRule type="expression" priority="239" id="{F250921A-C118-4FA7-9E2A-2FD13EF6808B}">
            <xm:f>('34'!#REF!=0)*('34'!#REF!&lt;&gt;"")*(LEN('34'!#REF!)=0)*(($F16="")+($F16="En curso"))</xm:f>
            <x14:dxf>
              <font>
                <color theme="7" tint="-0.24994659260841701"/>
              </font>
              <fill>
                <patternFill patternType="none">
                  <bgColor auto="1"/>
                </patternFill>
              </fill>
            </x14:dxf>
          </x14:cfRule>
          <x14:cfRule type="expression" priority="240" id="{33DDA299-1CCD-4BCF-8059-BE7C0215F91F}">
            <xm:f>('34'!#REF!&lt;0)*(LEN('34'!#REF!)=0)*(($F16="")+($F16="En curso"))</xm:f>
            <x14:dxf>
              <font>
                <color theme="7" tint="-0.24994659260841701"/>
              </font>
              <fill>
                <patternFill patternType="none">
                  <bgColor auto="1"/>
                </patternFill>
              </fill>
            </x14:dxf>
          </x14:cfRule>
          <xm:sqref>E19:E21</xm:sqref>
        </x14:conditionalFormatting>
        <x14:conditionalFormatting xmlns:xm="http://schemas.microsoft.com/office/excel/2006/main">
          <x14:cfRule type="expression" priority="151" id="{F17CE7DC-4D2F-4950-B079-33DBA2EC2D1D}">
            <xm:f>('34'!#REF!=0)*('34'!#REF!&lt;&gt;"")*(LEN('34'!#REF!)=0)*(($F48="")+($F48="En curso"))</xm:f>
            <x14:dxf>
              <font>
                <color theme="7" tint="-0.24994659260841701"/>
              </font>
              <fill>
                <patternFill patternType="none">
                  <bgColor auto="1"/>
                </patternFill>
              </fill>
            </x14:dxf>
          </x14:cfRule>
          <x14:cfRule type="expression" priority="152" id="{CCDA29B7-DD66-40E1-8C89-078A6A0FA218}">
            <xm:f>('34'!#REF!&lt;0)*(LEN('34'!#REF!)=0)*(($F48="")+($F48="En curso"))</xm:f>
            <x14:dxf>
              <font>
                <color theme="7" tint="-0.24994659260841701"/>
              </font>
              <fill>
                <patternFill patternType="none">
                  <bgColor auto="1"/>
                </patternFill>
              </fill>
            </x14:dxf>
          </x14:cfRule>
          <xm:sqref>C48</xm:sqref>
        </x14:conditionalFormatting>
        <x14:conditionalFormatting xmlns:xm="http://schemas.microsoft.com/office/excel/2006/main">
          <x14:cfRule type="expression" priority="167" id="{07035B12-853B-4477-9EAB-8E455FB0F58C}">
            <xm:f>('34'!#REF!=0)*('34'!#REF!&lt;&gt;"")*(LEN('34'!#REF!)=0)*(($F73="")+($F73="En curso"))</xm:f>
            <x14:dxf>
              <font>
                <color theme="7" tint="-0.24994659260841701"/>
              </font>
              <fill>
                <patternFill patternType="none">
                  <bgColor auto="1"/>
                </patternFill>
              </fill>
            </x14:dxf>
          </x14:cfRule>
          <x14:cfRule type="expression" priority="168" id="{097DE05F-6D07-4208-92D6-8760AED684D0}">
            <xm:f>('34'!#REF!&lt;0)*(LEN('34'!#REF!)=0)*(($F73="")+($F73="En curso"))</xm:f>
            <x14:dxf>
              <font>
                <color theme="7" tint="-0.24994659260841701"/>
              </font>
              <fill>
                <patternFill patternType="none">
                  <bgColor auto="1"/>
                </patternFill>
              </fill>
            </x14:dxf>
          </x14:cfRule>
          <xm:sqref>D48</xm:sqref>
        </x14:conditionalFormatting>
        <x14:conditionalFormatting xmlns:xm="http://schemas.microsoft.com/office/excel/2006/main">
          <x14:cfRule type="expression" priority="143" id="{68D9CC31-5460-4850-84A5-6874E86B8001}">
            <xm:f>('34'!#REF!=0)*('34'!#REF!&lt;&gt;"")*(LEN('34'!#REF!)=0)*(($F48="")+($F48="En curso"))</xm:f>
            <x14:dxf>
              <font>
                <color theme="7" tint="-0.24994659260841701"/>
              </font>
              <fill>
                <patternFill patternType="none">
                  <bgColor auto="1"/>
                </patternFill>
              </fill>
            </x14:dxf>
          </x14:cfRule>
          <x14:cfRule type="expression" priority="144" id="{E1035DDE-034F-4A68-A67C-A21F92B7E46E}">
            <xm:f>('34'!#REF!&lt;0)*(LEN('34'!#REF!)=0)*(($F48="")+($F48="En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129" id="{F18B24FE-B387-4D48-BDC0-DEDC7712AD48}">
            <xm:f>('34'!#REF!=0)*('34'!#REF!&lt;&gt;"")*(LEN('34'!#REF!)=0)*(($F48="")+($F48="En curso"))</xm:f>
            <x14:dxf>
              <font>
                <color theme="7" tint="-0.24994659260841701"/>
              </font>
              <fill>
                <patternFill patternType="none">
                  <bgColor auto="1"/>
                </patternFill>
              </fill>
            </x14:dxf>
          </x14:cfRule>
          <x14:cfRule type="expression" priority="130" id="{DE9A00C0-2900-497F-9F7B-67E303522249}">
            <xm:f>('34'!#REF!&lt;0)*(LEN('34'!#REF!)=0)*(($F48="")+($F48="En curso"))</xm:f>
            <x14:dxf>
              <font>
                <color theme="7" tint="-0.24994659260841701"/>
              </font>
              <fill>
                <patternFill patternType="none">
                  <bgColor auto="1"/>
                </patternFill>
              </fill>
            </x14:dxf>
          </x14:cfRule>
          <xm:sqref>F48</xm:sqref>
        </x14:conditionalFormatting>
        <x14:conditionalFormatting xmlns:xm="http://schemas.microsoft.com/office/excel/2006/main">
          <x14:cfRule type="expression" priority="153" id="{0A85021C-E853-45AE-9E7A-30B0709AA34F}">
            <xm:f>'34'!#REF!="Vencida"</xm:f>
            <x14:dxf>
              <font>
                <color theme="8" tint="-0.24994659260841701"/>
              </font>
            </x14:dxf>
          </x14:cfRule>
          <x14:cfRule type="expression" priority="154" id="{7B398AD7-4780-4194-83EE-6063581451F4}">
            <xm:f>'34'!#REF!="Cancelada"</xm:f>
            <x14:dxf>
              <font>
                <color theme="0" tint="-0.24994659260841701"/>
              </font>
            </x14:dxf>
          </x14:cfRule>
          <x14:cfRule type="expression" priority="155" id="{56DF4886-0D2C-44F0-89A4-32824606C68F}">
            <xm:f>'34'!#REF!="Pausada"</xm:f>
            <x14:dxf>
              <font>
                <color theme="9"/>
              </font>
            </x14:dxf>
          </x14:cfRule>
          <x14:cfRule type="expression" priority="156" id="{E48B59F0-9841-4E18-B7A5-4519A4C390F2}">
            <xm:f>'34'!#REF!="Para hoy"</xm:f>
            <x14:dxf>
              <font>
                <color theme="6" tint="-0.499984740745262"/>
              </font>
            </x14:dxf>
          </x14:cfRule>
          <x14:cfRule type="expression" priority="157" id="{04953A93-7720-43F5-B71F-12E57A1BC540}">
            <xm:f>'34'!#REF!="En curso"</xm:f>
            <x14:dxf>
              <font>
                <color theme="7" tint="-0.24994659260841701"/>
              </font>
            </x14:dxf>
          </x14:cfRule>
          <x14:cfRule type="expression" priority="158" id="{DFFD1884-6040-421D-AF8A-8D893112FD2A}">
            <xm:f>'34'!#REF!="Completada"</xm:f>
            <x14:dxf>
              <font>
                <strike/>
                <color theme="0" tint="-0.24994659260841701"/>
              </font>
              <fill>
                <patternFill patternType="none">
                  <bgColor auto="1"/>
                </patternFill>
              </fill>
            </x14:dxf>
          </x14:cfRule>
          <x14:cfRule type="expression" priority="159" id="{B6BCB5AF-CE2E-4CA1-9E32-92B4056F2E76}">
            <xm:f>('34'!#REF!=0)*('34'!#REF!&lt;&gt;"")*(LEN('34'!#REF!)=0)*(('34'!#REF!="")+('34'!#REF!="En curso"))</xm:f>
            <x14:dxf>
              <font>
                <color theme="7" tint="-0.24994659260841701"/>
              </font>
              <fill>
                <patternFill patternType="none">
                  <bgColor auto="1"/>
                </patternFill>
              </fill>
            </x14:dxf>
          </x14:cfRule>
          <x14:cfRule type="expression" priority="160" id="{7797AFDF-662E-4458-ACDB-F81676A0AD49}">
            <xm:f>('34'!#REF!&lt;0)*(LEN('34'!#REF!)=0)*(('34'!#REF!="")+('34'!#REF!="En curso"))</xm:f>
            <x14:dxf>
              <font>
                <color theme="7" tint="-0.24994659260841701"/>
              </font>
              <fill>
                <patternFill patternType="none">
                  <bgColor auto="1"/>
                </patternFill>
              </fill>
            </x14:dxf>
          </x14:cfRule>
          <xm:sqref>G48</xm:sqref>
        </x14:conditionalFormatting>
        <x14:conditionalFormatting xmlns:xm="http://schemas.microsoft.com/office/excel/2006/main">
          <x14:cfRule type="expression" priority="121" id="{13D31B4B-EBE2-4E44-996C-CCA5289BE891}">
            <xm:f>'34'!#REF!="Vencida"</xm:f>
            <x14:dxf>
              <font>
                <color theme="8" tint="-0.24994659260841701"/>
              </font>
            </x14:dxf>
          </x14:cfRule>
          <x14:cfRule type="expression" priority="122" id="{6505A7B0-CBA5-4684-B09C-5F7B0D43B941}">
            <xm:f>'34'!#REF!="Cancelada"</xm:f>
            <x14:dxf>
              <font>
                <color theme="0" tint="-0.24994659260841701"/>
              </font>
            </x14:dxf>
          </x14:cfRule>
          <x14:cfRule type="expression" priority="123" id="{AD0D594B-47E1-43D0-820B-D6A4B58B1474}">
            <xm:f>'34'!#REF!="Pausada"</xm:f>
            <x14:dxf>
              <font>
                <color theme="9"/>
              </font>
            </x14:dxf>
          </x14:cfRule>
          <x14:cfRule type="expression" priority="124" id="{12DD17AD-F882-4BD8-B4AA-78CF6F909D5E}">
            <xm:f>'34'!#REF!="Para hoy"</xm:f>
            <x14:dxf>
              <font>
                <color theme="6" tint="-0.499984740745262"/>
              </font>
            </x14:dxf>
          </x14:cfRule>
          <x14:cfRule type="expression" priority="125" id="{AFDC3E23-1F2C-4412-A5A3-0EE43AF01B9B}">
            <xm:f>'34'!#REF!="En curso"</xm:f>
            <x14:dxf>
              <font>
                <color theme="7" tint="-0.24994659260841701"/>
              </font>
            </x14:dxf>
          </x14:cfRule>
          <x14:cfRule type="expression" priority="126" id="{899910B8-2DA5-431E-BF32-E0C07C3C91F0}">
            <xm:f>'34'!#REF!="Completada"</xm:f>
            <x14:dxf>
              <font>
                <strike/>
                <color theme="0" tint="-0.24994659260841701"/>
              </font>
              <fill>
                <patternFill patternType="none">
                  <bgColor auto="1"/>
                </patternFill>
              </fill>
            </x14:dxf>
          </x14:cfRule>
          <x14:cfRule type="expression" priority="127" id="{8BD695BF-A2BD-4EF1-86B1-E80242006275}">
            <xm:f>('34'!#REF!=0)*('34'!#REF!&lt;&gt;"")*(LEN('34'!#REF!)=0)*(('34'!#REF!="")+('34'!#REF!="En curso"))</xm:f>
            <x14:dxf>
              <font>
                <color theme="7" tint="-0.24994659260841701"/>
              </font>
              <fill>
                <patternFill patternType="none">
                  <bgColor auto="1"/>
                </patternFill>
              </fill>
            </x14:dxf>
          </x14:cfRule>
          <x14:cfRule type="expression" priority="128" id="{B0F61CE2-AF47-4390-9B3E-31D03B9CF787}">
            <xm:f>('34'!#REF!&lt;0)*(LEN('34'!#REF!)=0)*(('34'!#REF!="")+('34'!#REF!="En curso"))</xm:f>
            <x14:dxf>
              <font>
                <color theme="7" tint="-0.24994659260841701"/>
              </font>
              <fill>
                <patternFill patternType="none">
                  <bgColor auto="1"/>
                </patternFill>
              </fill>
            </x14:dxf>
          </x14:cfRule>
          <xm:sqref>H23</xm:sqref>
        </x14:conditionalFormatting>
        <x14:conditionalFormatting xmlns:xm="http://schemas.microsoft.com/office/excel/2006/main">
          <x14:cfRule type="expression" priority="97" id="{16BB814F-52D0-455C-847B-1186071D3CB6}">
            <xm:f>'34'!#REF!="Vencida"</xm:f>
            <x14:dxf>
              <font>
                <color theme="8" tint="-0.24994659260841701"/>
              </font>
            </x14:dxf>
          </x14:cfRule>
          <x14:cfRule type="expression" priority="98" id="{CC15A4EA-C9C8-4DB1-9E5C-086F98C1D56C}">
            <xm:f>'34'!#REF!="Cancelada"</xm:f>
            <x14:dxf>
              <font>
                <color theme="0" tint="-0.24994659260841701"/>
              </font>
            </x14:dxf>
          </x14:cfRule>
          <x14:cfRule type="expression" priority="99" id="{60311885-21F5-4FAD-B699-B16EB877E6CE}">
            <xm:f>'34'!#REF!="Pausada"</xm:f>
            <x14:dxf>
              <font>
                <color theme="9"/>
              </font>
            </x14:dxf>
          </x14:cfRule>
          <x14:cfRule type="expression" priority="100" id="{0FC2690D-71C6-4168-8402-EA4A122403C8}">
            <xm:f>'34'!#REF!="Para hoy"</xm:f>
            <x14:dxf>
              <font>
                <color theme="6" tint="-0.499984740745262"/>
              </font>
            </x14:dxf>
          </x14:cfRule>
          <x14:cfRule type="expression" priority="101" id="{4C1F5F66-13DB-4E07-BF3F-F19251978DA3}">
            <xm:f>'34'!#REF!="En curso"</xm:f>
            <x14:dxf>
              <font>
                <color theme="7" tint="-0.24994659260841701"/>
              </font>
            </x14:dxf>
          </x14:cfRule>
          <x14:cfRule type="expression" priority="102" id="{952FF455-9DFF-4F08-8B52-F71F0AE49645}">
            <xm:f>'34'!#REF!="Completada"</xm:f>
            <x14:dxf>
              <font>
                <strike/>
                <color theme="0" tint="-0.24994659260841701"/>
              </font>
              <fill>
                <patternFill patternType="none">
                  <bgColor auto="1"/>
                </patternFill>
              </fill>
            </x14:dxf>
          </x14:cfRule>
          <x14:cfRule type="expression" priority="103" id="{9814E9AA-879F-4C65-9E1F-45D680DA779F}">
            <xm:f>('34'!#REF!=0)*('34'!#REF!&lt;&gt;"")*(LEN('34'!#REF!)=0)*(('34'!#REF!="")+('34'!#REF!="En curso"))</xm:f>
            <x14:dxf>
              <font>
                <color theme="7" tint="-0.24994659260841701"/>
              </font>
              <fill>
                <patternFill patternType="none">
                  <bgColor auto="1"/>
                </patternFill>
              </fill>
            </x14:dxf>
          </x14:cfRule>
          <x14:cfRule type="expression" priority="104" id="{F34BB4E6-BD3C-42B7-834C-FE590FCEAC70}">
            <xm:f>('34'!#REF!&lt;0)*(LEN('34'!#REF!)=0)*(('34'!#REF!="")+('34'!#REF!="En curso"))</xm:f>
            <x14:dxf>
              <font>
                <color theme="7" tint="-0.24994659260841701"/>
              </font>
              <fill>
                <patternFill patternType="none">
                  <bgColor auto="1"/>
                </patternFill>
              </fill>
            </x14:dxf>
          </x14:cfRule>
          <xm:sqref>F23</xm:sqref>
        </x14:conditionalFormatting>
        <x14:conditionalFormatting xmlns:xm="http://schemas.microsoft.com/office/excel/2006/main">
          <x14:cfRule type="expression" priority="105" id="{FD4DA7F3-1349-4A37-A191-EFAB32196F86}">
            <xm:f>('34'!#REF!=0)*('34'!#REF!&lt;&gt;"")*(LEN('34'!#REF!)=0)*(('34'!#REF!="")+('34'!#REF!="En curso"))</xm:f>
            <x14:dxf>
              <font>
                <color theme="7" tint="-0.24994659260841701"/>
              </font>
              <fill>
                <patternFill patternType="none">
                  <bgColor auto="1"/>
                </patternFill>
              </fill>
            </x14:dxf>
          </x14:cfRule>
          <x14:cfRule type="expression" priority="106" id="{BCB9CEB5-8838-4D96-9453-C0BE28A042E2}">
            <xm:f>('34'!#REF!&lt;0)*(LEN('34'!#REF!)=0)*(('34'!#REF!="")+('34'!#REF!="En curso"))</xm:f>
            <x14:dxf>
              <font>
                <color theme="7" tint="-0.24994659260841701"/>
              </font>
              <fill>
                <patternFill patternType="none">
                  <bgColor auto="1"/>
                </patternFill>
              </fill>
            </x14:dxf>
          </x14:cfRule>
          <xm:sqref>F23</xm:sqref>
        </x14:conditionalFormatting>
        <x14:conditionalFormatting xmlns:xm="http://schemas.microsoft.com/office/excel/2006/main">
          <x14:cfRule type="expression" priority="107" id="{09E528B8-6D4D-4F9B-A2B0-4D607B07D2C0}">
            <xm:f>('34'!#REF!=0)*('34'!#REF!&lt;&gt;"")*(LEN('34'!#REF!)=0)*(($F23="")+($F23="En curso"))</xm:f>
            <x14:dxf>
              <font>
                <color theme="7" tint="-0.24994659260841701"/>
              </font>
              <fill>
                <patternFill patternType="none">
                  <bgColor auto="1"/>
                </patternFill>
              </fill>
            </x14:dxf>
          </x14:cfRule>
          <x14:cfRule type="expression" priority="108" id="{676A8079-568A-476B-82F2-767AAEBD646B}">
            <xm:f>('34'!#REF!&lt;0)*(LEN('34'!#REF!)=0)*(($F23="")+($F23="En curso"))</xm:f>
            <x14:dxf>
              <font>
                <color theme="7" tint="-0.24994659260841701"/>
              </font>
              <fill>
                <patternFill patternType="none">
                  <bgColor auto="1"/>
                </patternFill>
              </fill>
            </x14:dxf>
          </x14:cfRule>
          <xm:sqref>G23</xm:sqref>
        </x14:conditionalFormatting>
        <x14:conditionalFormatting xmlns:xm="http://schemas.microsoft.com/office/excel/2006/main">
          <x14:cfRule type="expression" priority="71" id="{2FC0B8CF-6002-4F09-B171-FF1DD1E99398}">
            <xm:f>('34'!#REF!=0)*('34'!#REF!&lt;&gt;"")*(LEN('34'!#REF!)=0)*(($F37="")+($F37="En curso"))</xm:f>
            <x14:dxf>
              <font>
                <color theme="7" tint="-0.24994659260841701"/>
              </font>
              <fill>
                <patternFill patternType="none">
                  <bgColor auto="1"/>
                </patternFill>
              </fill>
            </x14:dxf>
          </x14:cfRule>
          <x14:cfRule type="expression" priority="72" id="{C31BE9B0-FFC6-4EC2-9A01-2AC00CF198AD}">
            <xm:f>('34'!#REF!&lt;0)*(LEN('34'!#REF!)=0)*(($F37="")+($F37="En curso"))</xm:f>
            <x14:dxf>
              <font>
                <color theme="7" tint="-0.24994659260841701"/>
              </font>
              <fill>
                <patternFill patternType="none">
                  <bgColor auto="1"/>
                </patternFill>
              </fill>
            </x14:dxf>
          </x14:cfRule>
          <x14:cfRule type="expression" priority="79" id="{1C211628-5AC2-4573-8B71-04CF95A98170}">
            <xm:f>('34'!#REF!=0)*('34'!#REF!&lt;&gt;"")*(LEN('34'!#REF!)=0)*(($F37="")+($F37="En curso"))</xm:f>
            <x14:dxf>
              <font>
                <color theme="7" tint="-0.24994659260841701"/>
              </font>
              <fill>
                <patternFill patternType="none">
                  <bgColor auto="1"/>
                </patternFill>
              </fill>
            </x14:dxf>
          </x14:cfRule>
          <x14:cfRule type="expression" priority="80" id="{B3DF3D42-6134-41FB-830C-13C0B2B916A3}">
            <xm:f>('34'!#REF!&lt;0)*(LEN('34'!#REF!)=0)*(($F37="")+($F37="En curso"))</xm:f>
            <x14:dxf>
              <font>
                <color theme="7" tint="-0.24994659260841701"/>
              </font>
              <fill>
                <patternFill patternType="none">
                  <bgColor auto="1"/>
                </patternFill>
              </fill>
            </x14:dxf>
          </x14:cfRule>
          <xm:sqref>E23</xm:sqref>
        </x14:conditionalFormatting>
        <x14:conditionalFormatting xmlns:xm="http://schemas.microsoft.com/office/excel/2006/main">
          <x14:cfRule type="expression" priority="87" id="{8107D3E7-3A3F-42F7-A140-A55151CC9FD2}">
            <xm:f>('34'!#REF!=0)*('34'!#REF!&lt;&gt;"")*(LEN('34'!#REF!)=0)*(($F20="")+($F20="En curso"))</xm:f>
            <x14:dxf>
              <font>
                <color theme="7" tint="-0.24994659260841701"/>
              </font>
              <fill>
                <patternFill patternType="none">
                  <bgColor auto="1"/>
                </patternFill>
              </fill>
            </x14:dxf>
          </x14:cfRule>
          <x14:cfRule type="expression" priority="88" id="{28C6D1B6-A543-4670-96CE-0D53DF61A47E}">
            <xm:f>('34'!#REF!&lt;0)*(LEN('34'!#REF!)=0)*(($F20="")+($F20="En curso"))</xm:f>
            <x14:dxf>
              <font>
                <color theme="7" tint="-0.24994659260841701"/>
              </font>
              <fill>
                <patternFill patternType="none">
                  <bgColor auto="1"/>
                </patternFill>
              </fill>
            </x14:dxf>
          </x14:cfRule>
          <x14:cfRule type="expression" priority="95" id="{7FB5E4D2-549A-48C9-A7CA-E396D364E595}">
            <xm:f>('34'!#REF!=0)*('34'!#REF!&lt;&gt;"")*(LEN('34'!#REF!)=0)*(($F23="")+($F23="En curso"))</xm:f>
            <x14:dxf>
              <font>
                <color theme="7" tint="-0.24994659260841701"/>
              </font>
              <fill>
                <patternFill patternType="none">
                  <bgColor auto="1"/>
                </patternFill>
              </fill>
            </x14:dxf>
          </x14:cfRule>
          <x14:cfRule type="expression" priority="96" id="{164F4A95-DE56-48F7-AEC4-211AEC44EA5B}">
            <xm:f>('34'!#REF!&lt;0)*(LEN('34'!#REF!)=0)*(($F23="")+($F23="En curso"))</xm:f>
            <x14:dxf>
              <font>
                <color theme="7" tint="-0.24994659260841701"/>
              </font>
              <fill>
                <patternFill patternType="none">
                  <bgColor auto="1"/>
                </patternFill>
              </fill>
            </x14:dxf>
          </x14:cfRule>
          <xm:sqref>D23</xm:sqref>
        </x14:conditionalFormatting>
        <x14:conditionalFormatting xmlns:xm="http://schemas.microsoft.com/office/excel/2006/main">
          <x14:cfRule type="expression" priority="7" id="{FB945344-A27B-40B8-BEF2-1A1499DA806C}">
            <xm:f>('34'!#REF!=0)*('34'!#REF!&lt;&gt;"")*(LEN('34'!#REF!)=0)*(($F49="")+($F49="En curso"))</xm:f>
            <x14:dxf>
              <font>
                <color theme="7" tint="-0.24994659260841701"/>
              </font>
              <fill>
                <patternFill patternType="none">
                  <bgColor auto="1"/>
                </patternFill>
              </fill>
            </x14:dxf>
          </x14:cfRule>
          <x14:cfRule type="expression" priority="8" id="{473DB73D-9621-427C-AC82-23132C1BA377}">
            <xm:f>('34'!#REF!&lt;0)*(LEN('34'!#REF!)=0)*(($F49="")+($F49="En curso"))</xm:f>
            <x14:dxf>
              <font>
                <color theme="7" tint="-0.24994659260841701"/>
              </font>
              <fill>
                <patternFill patternType="none">
                  <bgColor auto="1"/>
                </patternFill>
              </fill>
            </x14:dxf>
          </x14:cfRule>
          <x14:cfRule type="expression" priority="15" id="{936EE4C9-E69C-4AA4-891D-175382D70082}">
            <xm:f>('34'!#REF!=0)*('34'!#REF!&lt;&gt;"")*(LEN('34'!#REF!)=0)*(($F49="")+($F49="En curso"))</xm:f>
            <x14:dxf>
              <font>
                <color theme="7" tint="-0.24994659260841701"/>
              </font>
              <fill>
                <patternFill patternType="none">
                  <bgColor auto="1"/>
                </patternFill>
              </fill>
            </x14:dxf>
          </x14:cfRule>
          <x14:cfRule type="expression" priority="16" id="{DCAE219A-FDC4-4606-9BCF-5F4D8EA2DD2D}">
            <xm:f>('34'!#REF!&lt;0)*(LEN('34'!#REF!)=0)*(($F49="")+($F49="En curso"))</xm:f>
            <x14:dxf>
              <font>
                <color theme="7" tint="-0.24994659260841701"/>
              </font>
              <fill>
                <patternFill patternType="none">
                  <bgColor auto="1"/>
                </patternFill>
              </fill>
            </x14:dxf>
          </x14:cfRule>
          <xm:sqref>E23</xm:sqref>
        </x14:conditionalFormatting>
        <x14:conditionalFormatting xmlns:xm="http://schemas.microsoft.com/office/excel/2006/main">
          <x14:cfRule type="expression" priority="23" id="{D1F88202-0042-4E47-9316-393A7C32C1CA}">
            <xm:f>('34'!#REF!=0)*('34'!#REF!&lt;&gt;"")*(LEN('34'!#REF!)=0)*(($F57="")+($F57="En curso"))</xm:f>
            <x14:dxf>
              <font>
                <color theme="7" tint="-0.24994659260841701"/>
              </font>
              <fill>
                <patternFill patternType="none">
                  <bgColor auto="1"/>
                </patternFill>
              </fill>
            </x14:dxf>
          </x14:cfRule>
          <x14:cfRule type="expression" priority="24" id="{FB9DA5C5-FA52-433C-A14A-610829868A6D}">
            <xm:f>('34'!#REF!&lt;0)*(LEN('34'!#REF!)=0)*(($F57="")+($F57="En curso"))</xm:f>
            <x14:dxf>
              <font>
                <color theme="7" tint="-0.24994659260841701"/>
              </font>
              <fill>
                <patternFill patternType="none">
                  <bgColor auto="1"/>
                </patternFill>
              </fill>
            </x14:dxf>
          </x14:cfRule>
          <x14:cfRule type="expression" priority="39" id="{91EDB5E4-5D84-4ACE-B400-631A27588467}">
            <xm:f>('34'!#REF!=0)*('34'!#REF!&lt;&gt;"")*(LEN('34'!#REF!)=0)*(($F53="")+($F53="En curso"))</xm:f>
            <x14:dxf>
              <font>
                <color theme="7" tint="-0.24994659260841701"/>
              </font>
              <fill>
                <patternFill patternType="none">
                  <bgColor auto="1"/>
                </patternFill>
              </fill>
            </x14:dxf>
          </x14:cfRule>
          <x14:cfRule type="expression" priority="40" id="{D3EFD573-E507-4BB5-9E67-278FE7B68CF3}">
            <xm:f>('34'!#REF!&lt;0)*(LEN('34'!#REF!)=0)*(($F53="")+($F53="En curso"))</xm:f>
            <x14:dxf>
              <font>
                <color theme="7" tint="-0.24994659260841701"/>
              </font>
              <fill>
                <patternFill patternType="none">
                  <bgColor auto="1"/>
                </patternFill>
              </fill>
            </x14:dxf>
          </x14:cfRule>
          <xm:sqref>E23</xm:sqref>
        </x14:conditionalFormatting>
        <x14:conditionalFormatting xmlns:xm="http://schemas.microsoft.com/office/excel/2006/main">
          <x14:cfRule type="expression" priority="55" id="{840EC104-FA06-452F-9787-E6E5D3446FB7}">
            <xm:f>('34'!#REF!=0)*('34'!#REF!&lt;&gt;"")*(LEN('34'!#REF!)=0)*(($F19="")+($F19="En curso"))</xm:f>
            <x14:dxf>
              <font>
                <color theme="7" tint="-0.24994659260841701"/>
              </font>
              <fill>
                <patternFill patternType="none">
                  <bgColor auto="1"/>
                </patternFill>
              </fill>
            </x14:dxf>
          </x14:cfRule>
          <x14:cfRule type="expression" priority="56" id="{EAD7A59A-A086-46CA-A6E3-B2A762215851}">
            <xm:f>('34'!#REF!&lt;0)*(LEN('34'!#REF!)=0)*(($F19="")+($F19="En curso"))</xm:f>
            <x14:dxf>
              <font>
                <color theme="7" tint="-0.24994659260841701"/>
              </font>
              <fill>
                <patternFill patternType="none">
                  <bgColor auto="1"/>
                </patternFill>
              </fill>
            </x14:dxf>
          </x14:cfRule>
          <x14:cfRule type="expression" priority="63" id="{5DE9D3E2-4520-41FA-9309-CDD05E9692C7}">
            <xm:f>('34'!#REF!=0)*('34'!#REF!&lt;&gt;"")*(LEN('34'!#REF!)=0)*(($F20="")+($F20="En curso"))</xm:f>
            <x14:dxf>
              <font>
                <color theme="7" tint="-0.24994659260841701"/>
              </font>
              <fill>
                <patternFill patternType="none">
                  <bgColor auto="1"/>
                </patternFill>
              </fill>
            </x14:dxf>
          </x14:cfRule>
          <x14:cfRule type="expression" priority="64" id="{ADCA1001-1A51-495A-966C-325447324A05}">
            <xm:f>('34'!#REF!&lt;0)*(LEN('34'!#REF!)=0)*(($F20="")+($F20="En curso"))</xm:f>
            <x14:dxf>
              <font>
                <color theme="7" tint="-0.24994659260841701"/>
              </font>
              <fill>
                <patternFill patternType="none">
                  <bgColor auto="1"/>
                </patternFill>
              </fill>
            </x14:dxf>
          </x14:cfRule>
          <xm:sqref>F23</xm:sqref>
        </x14:conditionalFormatting>
        <x14:conditionalFormatting xmlns:xm="http://schemas.microsoft.com/office/excel/2006/main">
          <x14:cfRule type="expression" priority="31" id="{D8F22413-B6A1-48F9-8565-40F28F5C5699}">
            <xm:f>('34'!#REF!=0)*('34'!#REF!&lt;&gt;"")*(LEN('34'!#REF!)=0)*(($F20="")+($F20="En curso"))</xm:f>
            <x14:dxf>
              <font>
                <color theme="7" tint="-0.24994659260841701"/>
              </font>
              <fill>
                <patternFill patternType="none">
                  <bgColor auto="1"/>
                </patternFill>
              </fill>
            </x14:dxf>
          </x14:cfRule>
          <x14:cfRule type="expression" priority="32" id="{F9F0BBC5-DE5F-49CC-B4F4-87D19F6F8077}">
            <xm:f>('34'!#REF!&lt;0)*(LEN('34'!#REF!)=0)*(($F20="")+($F20="En curso"))</xm:f>
            <x14:dxf>
              <font>
                <color theme="7" tint="-0.24994659260841701"/>
              </font>
              <fill>
                <patternFill patternType="none">
                  <bgColor auto="1"/>
                </patternFill>
              </fill>
            </x14:dxf>
          </x14:cfRule>
          <x14:cfRule type="expression" priority="47" id="{088E74A9-323F-4398-923B-43AE4B0C31B4}">
            <xm:f>('34'!#REF!=0)*('34'!#REF!&lt;&gt;"")*(LEN('34'!#REF!)=0)*(($F20="")+($F20="En curso"))</xm:f>
            <x14:dxf>
              <font>
                <color theme="7" tint="-0.24994659260841701"/>
              </font>
              <fill>
                <patternFill patternType="none">
                  <bgColor auto="1"/>
                </patternFill>
              </fill>
            </x14:dxf>
          </x14:cfRule>
          <x14:cfRule type="expression" priority="48" id="{DF250EC4-BBA3-4781-9BF0-CFCA7A83850E}">
            <xm:f>('34'!#REF!&lt;0)*(LEN('34'!#REF!)=0)*(($F20="")+($F20="En curso"))</xm:f>
            <x14:dxf>
              <font>
                <color theme="7" tint="-0.24994659260841701"/>
              </font>
              <fill>
                <patternFill patternType="none">
                  <bgColor auto="1"/>
                </patternFill>
              </fill>
            </x14:dxf>
          </x14:cfRule>
          <xm:sqref>F23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E929-746D-4849-943A-A5DC416AC37D}">
  <sheetPr>
    <tabColor theme="4"/>
  </sheetPr>
  <dimension ref="A1:R76"/>
  <sheetViews>
    <sheetView workbookViewId="0">
      <selection activeCell="K29" sqref="K29"/>
    </sheetView>
  </sheetViews>
  <sheetFormatPr defaultColWidth="8.6640625" defaultRowHeight="18.2"/>
  <cols>
    <col min="4" max="4" width="59.88671875" customWidth="1"/>
    <col min="5" max="5" width="8.44140625" customWidth="1"/>
    <col min="6" max="6" width="14.6640625" customWidth="1"/>
    <col min="7" max="7" width="13.88671875" customWidth="1"/>
  </cols>
  <sheetData>
    <row r="1" spans="1:18" ht="34.5">
      <c r="A1" s="3"/>
      <c r="B1" s="430" t="s">
        <v>398</v>
      </c>
      <c r="C1" s="430"/>
      <c r="D1" s="430"/>
      <c r="E1" s="430"/>
      <c r="F1" s="425"/>
      <c r="G1" s="425"/>
      <c r="H1" s="425"/>
      <c r="I1" s="425"/>
      <c r="J1" s="425"/>
      <c r="K1" s="425"/>
      <c r="L1" s="425"/>
      <c r="M1" s="425"/>
      <c r="N1" s="425"/>
      <c r="O1" s="425"/>
      <c r="P1" s="425"/>
      <c r="Q1" s="425"/>
    </row>
    <row r="2" spans="1:18" ht="34.5">
      <c r="A2" s="12"/>
      <c r="B2" s="431" t="s">
        <v>399</v>
      </c>
      <c r="C2" s="431"/>
      <c r="D2" s="431"/>
      <c r="E2" s="431"/>
      <c r="F2" s="13"/>
      <c r="G2" s="13"/>
      <c r="H2" s="13"/>
      <c r="I2" s="13"/>
      <c r="J2" s="13"/>
      <c r="K2" s="13"/>
      <c r="L2" s="14"/>
      <c r="M2" s="14"/>
      <c r="N2" s="14"/>
      <c r="O2" s="14"/>
      <c r="P2" s="14"/>
      <c r="Q2" s="14"/>
    </row>
    <row r="3" spans="1:18">
      <c r="A3" s="23"/>
      <c r="B3" s="202" t="s">
        <v>4</v>
      </c>
      <c r="C3" s="203" t="s">
        <v>5</v>
      </c>
      <c r="D3" s="203" t="s">
        <v>6</v>
      </c>
      <c r="E3" s="203" t="s">
        <v>7</v>
      </c>
      <c r="F3" s="204" t="s">
        <v>8</v>
      </c>
      <c r="G3" s="205" t="s">
        <v>9</v>
      </c>
      <c r="H3" s="23"/>
      <c r="I3" s="23"/>
      <c r="J3" s="23"/>
      <c r="K3" s="23"/>
      <c r="L3" s="23"/>
      <c r="M3" s="23"/>
      <c r="N3" s="23"/>
      <c r="O3" s="23"/>
      <c r="P3" s="23"/>
      <c r="Q3" s="23"/>
    </row>
    <row r="4" spans="1:18" s="44" customFormat="1" ht="31.5" customHeight="1">
      <c r="A4" s="217"/>
      <c r="B4" s="214"/>
      <c r="C4" s="215"/>
      <c r="D4" s="214" t="s">
        <v>400</v>
      </c>
      <c r="E4" s="216">
        <v>5</v>
      </c>
      <c r="F4" s="214"/>
      <c r="G4" s="214"/>
      <c r="H4" s="218"/>
      <c r="I4" s="219"/>
      <c r="J4" s="218"/>
      <c r="K4" s="218"/>
      <c r="L4" s="218"/>
      <c r="M4" s="218"/>
      <c r="N4" s="218"/>
      <c r="O4" s="218"/>
      <c r="P4" s="218"/>
      <c r="Q4" s="218"/>
      <c r="R4" s="219"/>
    </row>
    <row r="5" spans="1:18" s="219" customFormat="1" ht="14.25" customHeight="1">
      <c r="A5" s="217"/>
      <c r="B5" s="214"/>
      <c r="C5" s="215"/>
      <c r="D5" s="214" t="s">
        <v>401</v>
      </c>
      <c r="E5" s="216">
        <v>5.5</v>
      </c>
      <c r="F5" s="214"/>
      <c r="G5" s="214"/>
      <c r="H5" s="218"/>
      <c r="J5" s="218"/>
      <c r="K5" s="218"/>
      <c r="L5" s="218"/>
      <c r="M5" s="218"/>
      <c r="N5" s="218"/>
      <c r="O5" s="218"/>
      <c r="P5" s="218"/>
      <c r="Q5" s="218"/>
    </row>
    <row r="6" spans="1:18" s="44" customFormat="1">
      <c r="A6" s="217"/>
      <c r="B6" s="214"/>
      <c r="C6" s="215"/>
      <c r="D6" s="214" t="s">
        <v>402</v>
      </c>
      <c r="E6" s="216">
        <v>6</v>
      </c>
      <c r="F6" s="214"/>
      <c r="G6" s="214"/>
      <c r="H6" s="218"/>
      <c r="I6" s="219"/>
      <c r="J6" s="218"/>
      <c r="K6" s="218"/>
      <c r="L6" s="218"/>
      <c r="M6" s="218"/>
      <c r="N6" s="218"/>
      <c r="O6" s="218"/>
      <c r="P6" s="218"/>
      <c r="Q6" s="218"/>
      <c r="R6" s="219"/>
    </row>
    <row r="7" spans="1:18" s="44" customFormat="1">
      <c r="A7" s="217"/>
      <c r="B7" s="214"/>
      <c r="C7" s="215"/>
      <c r="D7" s="214" t="s">
        <v>403</v>
      </c>
      <c r="E7" s="216">
        <v>2</v>
      </c>
      <c r="F7" s="214"/>
      <c r="G7" s="214"/>
      <c r="H7" s="218"/>
      <c r="I7" s="219"/>
      <c r="J7" s="218"/>
      <c r="K7" s="218"/>
      <c r="L7" s="218"/>
      <c r="M7" s="218"/>
      <c r="N7" s="218"/>
      <c r="O7" s="218"/>
      <c r="P7" s="218"/>
      <c r="Q7" s="218"/>
      <c r="R7" s="219"/>
    </row>
    <row r="8" spans="1:18" s="44" customFormat="1">
      <c r="A8" s="217"/>
      <c r="B8" s="214"/>
      <c r="C8" s="215"/>
      <c r="D8" s="214" t="s">
        <v>404</v>
      </c>
      <c r="E8" s="216">
        <v>2</v>
      </c>
      <c r="F8" s="214"/>
      <c r="G8" s="214"/>
      <c r="H8" s="218"/>
      <c r="I8" s="219"/>
      <c r="J8" s="218"/>
      <c r="K8" s="218"/>
      <c r="L8" s="218"/>
      <c r="M8" s="218"/>
      <c r="N8" s="218"/>
      <c r="O8" s="218"/>
      <c r="P8" s="218"/>
      <c r="Q8" s="218"/>
      <c r="R8" s="219"/>
    </row>
    <row r="9" spans="1:18" s="44" customFormat="1" ht="54.6">
      <c r="A9" s="217"/>
      <c r="B9" s="214"/>
      <c r="C9" s="215"/>
      <c r="D9" s="214" t="s">
        <v>405</v>
      </c>
      <c r="E9" s="216">
        <v>6</v>
      </c>
      <c r="F9" s="214"/>
      <c r="G9" s="214"/>
      <c r="H9" s="218"/>
      <c r="I9" s="219"/>
      <c r="J9" s="218"/>
      <c r="K9" s="218"/>
      <c r="L9" s="218"/>
      <c r="M9" s="218"/>
      <c r="N9" s="218"/>
      <c r="O9" s="218"/>
      <c r="P9" s="218"/>
      <c r="Q9" s="218"/>
      <c r="R9" s="219"/>
    </row>
    <row r="10" spans="1:18" s="44" customFormat="1" ht="54.6">
      <c r="A10" s="167"/>
      <c r="B10" s="214"/>
      <c r="C10" s="215"/>
      <c r="D10" s="214" t="s">
        <v>406</v>
      </c>
      <c r="E10" s="216">
        <v>6.5</v>
      </c>
      <c r="F10" s="214"/>
      <c r="G10" s="214"/>
      <c r="H10" s="167"/>
      <c r="J10" s="167"/>
      <c r="K10" s="167"/>
      <c r="L10" s="167"/>
      <c r="M10" s="167"/>
      <c r="N10" s="167"/>
      <c r="O10" s="167"/>
      <c r="P10" s="167"/>
      <c r="Q10" s="167"/>
    </row>
    <row r="11" spans="1:18" s="44" customFormat="1" ht="54.6">
      <c r="A11" s="167"/>
      <c r="B11" s="168"/>
      <c r="C11" s="215"/>
      <c r="D11" s="214" t="s">
        <v>407</v>
      </c>
      <c r="E11" s="43">
        <v>5</v>
      </c>
      <c r="G11" s="50"/>
      <c r="H11" s="167"/>
      <c r="J11" s="167"/>
      <c r="K11" s="167"/>
      <c r="L11" s="167"/>
      <c r="M11" s="167"/>
      <c r="N11" s="167"/>
      <c r="O11" s="167"/>
      <c r="P11" s="167"/>
      <c r="Q11" s="167"/>
    </row>
    <row r="12" spans="1:18">
      <c r="A12" s="114"/>
      <c r="B12" s="206"/>
      <c r="C12" s="207"/>
      <c r="D12" s="206"/>
      <c r="E12" s="208"/>
      <c r="F12" s="206"/>
      <c r="G12" s="206"/>
      <c r="H12" s="114"/>
      <c r="I12" s="119"/>
      <c r="J12" s="114"/>
      <c r="K12" s="114"/>
      <c r="L12" s="114"/>
      <c r="M12" s="114"/>
      <c r="N12" s="114"/>
      <c r="O12" s="114"/>
      <c r="P12" s="114"/>
      <c r="Q12" s="114"/>
    </row>
    <row r="13" spans="1:18">
      <c r="A13" s="25"/>
      <c r="B13" s="25"/>
      <c r="C13" s="25"/>
      <c r="E13" s="209">
        <f>SUM(E4:E12)</f>
        <v>38</v>
      </c>
      <c r="G13" s="25"/>
      <c r="H13" s="25"/>
      <c r="I13" s="25"/>
      <c r="J13" s="25"/>
      <c r="K13" s="25"/>
      <c r="L13" s="25"/>
      <c r="M13" s="25"/>
      <c r="N13" s="25"/>
      <c r="O13" s="25"/>
      <c r="P13" s="25"/>
      <c r="Q13" s="25"/>
    </row>
    <row r="14" spans="1:18">
      <c r="A14" s="25"/>
      <c r="B14" s="16"/>
      <c r="D14" s="197"/>
      <c r="E14" s="152"/>
      <c r="G14" s="17"/>
      <c r="H14" s="25"/>
      <c r="I14" s="195">
        <f>SUM(E9:E11)</f>
        <v>17.5</v>
      </c>
      <c r="J14" s="195">
        <f>SUM(E17:E20)</f>
        <v>20.5</v>
      </c>
      <c r="K14" s="195">
        <f>SUM(I14:J14)</f>
        <v>38</v>
      </c>
      <c r="L14" s="25"/>
      <c r="M14" s="25"/>
      <c r="N14" s="25"/>
      <c r="O14" s="25"/>
      <c r="P14" s="25"/>
      <c r="Q14" s="25"/>
    </row>
    <row r="15" spans="1:18" ht="34.5">
      <c r="A15" s="12"/>
      <c r="B15" s="431" t="s">
        <v>408</v>
      </c>
      <c r="C15" s="431"/>
      <c r="D15" s="431"/>
      <c r="E15" s="431"/>
      <c r="F15" s="13"/>
      <c r="G15" s="13"/>
      <c r="H15" s="13"/>
      <c r="I15" s="13"/>
      <c r="J15" s="13"/>
      <c r="K15" s="13"/>
      <c r="L15" s="14"/>
      <c r="M15" s="14"/>
      <c r="N15" s="14"/>
      <c r="O15" s="14"/>
      <c r="P15" s="14"/>
      <c r="Q15" s="14"/>
    </row>
    <row r="16" spans="1:18">
      <c r="A16" s="23"/>
      <c r="B16" s="148" t="s">
        <v>4</v>
      </c>
      <c r="C16" s="149" t="s">
        <v>5</v>
      </c>
      <c r="D16" s="149" t="s">
        <v>409</v>
      </c>
      <c r="E16" s="149" t="s">
        <v>7</v>
      </c>
      <c r="F16" s="150" t="s">
        <v>8</v>
      </c>
      <c r="G16" s="151" t="s">
        <v>9</v>
      </c>
      <c r="H16" s="23"/>
      <c r="I16" s="23"/>
      <c r="J16" s="23"/>
      <c r="K16" s="23"/>
      <c r="L16" s="23"/>
      <c r="M16" s="23"/>
      <c r="N16" s="23"/>
      <c r="O16" s="23"/>
      <c r="P16" s="23"/>
      <c r="Q16" s="23"/>
    </row>
    <row r="17" spans="1:18" s="44" customFormat="1" ht="36.4">
      <c r="A17" s="167"/>
      <c r="B17" s="214"/>
      <c r="C17" s="215"/>
      <c r="D17" s="214" t="s">
        <v>410</v>
      </c>
      <c r="E17" s="216">
        <v>7</v>
      </c>
      <c r="F17" s="214"/>
      <c r="G17" s="214"/>
      <c r="H17" s="167"/>
      <c r="J17" s="167"/>
      <c r="K17" s="167"/>
      <c r="L17" s="167"/>
      <c r="M17" s="167"/>
      <c r="N17" s="167"/>
      <c r="O17" s="167"/>
      <c r="P17" s="167"/>
      <c r="Q17" s="167"/>
    </row>
    <row r="18" spans="1:18" s="44" customFormat="1" ht="54.6">
      <c r="A18" s="167"/>
      <c r="B18" s="214"/>
      <c r="C18" s="215"/>
      <c r="D18" s="214" t="s">
        <v>411</v>
      </c>
      <c r="E18" s="216">
        <v>4.5</v>
      </c>
      <c r="F18" s="214"/>
      <c r="G18" s="214"/>
      <c r="H18" s="167"/>
      <c r="J18" s="167"/>
      <c r="K18" s="167"/>
      <c r="L18" s="167"/>
      <c r="M18" s="167"/>
      <c r="N18" s="167"/>
      <c r="O18" s="167"/>
      <c r="P18" s="167"/>
      <c r="Q18" s="167"/>
    </row>
    <row r="19" spans="1:18" s="44" customFormat="1" ht="36.4">
      <c r="A19" s="167"/>
      <c r="B19" s="168"/>
      <c r="C19" s="215"/>
      <c r="D19" s="214" t="s">
        <v>412</v>
      </c>
      <c r="E19" s="216">
        <v>6.5</v>
      </c>
      <c r="G19" s="50"/>
      <c r="H19" s="167"/>
      <c r="J19" s="167"/>
      <c r="K19" s="167"/>
      <c r="L19" s="167"/>
      <c r="M19" s="167"/>
      <c r="N19" s="167"/>
      <c r="O19" s="167"/>
      <c r="P19" s="167"/>
      <c r="Q19" s="167"/>
    </row>
    <row r="20" spans="1:18" s="44" customFormat="1" ht="36.4">
      <c r="A20" s="167"/>
      <c r="B20" s="168"/>
      <c r="C20" s="215"/>
      <c r="D20" s="214" t="s">
        <v>413</v>
      </c>
      <c r="E20" s="216">
        <v>2.5</v>
      </c>
      <c r="G20" s="50"/>
      <c r="H20" s="167"/>
      <c r="J20" s="167"/>
      <c r="K20" s="167"/>
      <c r="L20" s="167"/>
      <c r="M20" s="167"/>
      <c r="N20" s="167"/>
      <c r="O20" s="167"/>
      <c r="P20" s="167"/>
      <c r="Q20" s="167"/>
    </row>
    <row r="21" spans="1:18" s="44" customFormat="1">
      <c r="A21" s="167"/>
      <c r="B21" s="168"/>
      <c r="C21" s="215"/>
      <c r="D21" s="214" t="s">
        <v>414</v>
      </c>
      <c r="E21" s="216">
        <v>0.5</v>
      </c>
      <c r="G21" s="50"/>
      <c r="H21" s="167"/>
      <c r="J21" s="167"/>
      <c r="K21" s="167"/>
      <c r="L21" s="167"/>
      <c r="M21" s="167"/>
      <c r="N21" s="167"/>
      <c r="O21" s="167"/>
      <c r="P21" s="167"/>
      <c r="Q21" s="167"/>
    </row>
    <row r="22" spans="1:18" s="44" customFormat="1" ht="36.4">
      <c r="A22" s="167"/>
      <c r="B22" s="168"/>
      <c r="C22" s="215"/>
      <c r="D22" s="214" t="s">
        <v>415</v>
      </c>
      <c r="E22" s="216">
        <v>2</v>
      </c>
      <c r="G22" s="50"/>
      <c r="H22" s="167"/>
      <c r="J22" s="167"/>
      <c r="K22" s="167"/>
      <c r="L22" s="167"/>
      <c r="M22" s="167"/>
      <c r="N22" s="167"/>
      <c r="O22" s="167"/>
      <c r="P22" s="167"/>
      <c r="Q22" s="167"/>
    </row>
    <row r="23" spans="1:18" s="44" customFormat="1" ht="36.4">
      <c r="A23" s="167"/>
      <c r="B23" s="214"/>
      <c r="C23" s="215"/>
      <c r="D23" s="214" t="s">
        <v>416</v>
      </c>
      <c r="E23" s="216">
        <v>3.5</v>
      </c>
      <c r="F23" s="214"/>
      <c r="G23" s="214"/>
      <c r="H23" s="167"/>
      <c r="J23" s="167"/>
      <c r="K23" s="167"/>
      <c r="L23" s="167"/>
      <c r="M23" s="167"/>
      <c r="N23" s="167"/>
      <c r="O23" s="167"/>
      <c r="P23" s="167"/>
      <c r="Q23" s="167"/>
    </row>
    <row r="24" spans="1:18" s="44" customFormat="1">
      <c r="A24" s="167"/>
      <c r="B24" s="168"/>
      <c r="C24" s="215"/>
      <c r="D24" s="214" t="s">
        <v>417</v>
      </c>
      <c r="E24" s="43"/>
      <c r="G24" s="50"/>
      <c r="H24" s="167"/>
      <c r="J24" s="167"/>
      <c r="K24" s="167"/>
      <c r="L24" s="167"/>
      <c r="M24" s="167"/>
      <c r="N24" s="167"/>
      <c r="O24" s="167"/>
      <c r="P24" s="167"/>
      <c r="Q24" s="167"/>
    </row>
    <row r="25" spans="1:18" s="44" customFormat="1" ht="36.4">
      <c r="A25" s="167"/>
      <c r="B25" s="214"/>
      <c r="C25" s="215"/>
      <c r="D25" s="214" t="s">
        <v>418</v>
      </c>
      <c r="E25" s="216">
        <v>2</v>
      </c>
      <c r="F25" s="214"/>
      <c r="G25" s="214"/>
      <c r="H25" s="167"/>
      <c r="J25" s="167"/>
      <c r="K25" s="167"/>
      <c r="L25" s="167"/>
      <c r="M25" s="167"/>
      <c r="N25" s="167"/>
      <c r="O25" s="167"/>
      <c r="P25" s="167"/>
      <c r="Q25" s="167"/>
    </row>
    <row r="26" spans="1:18">
      <c r="A26" s="25"/>
      <c r="B26" s="114"/>
      <c r="C26" s="206"/>
      <c r="D26" s="207"/>
      <c r="E26" s="206"/>
      <c r="F26" s="208"/>
      <c r="G26" s="206"/>
      <c r="H26" s="206"/>
      <c r="I26" s="114"/>
      <c r="J26" s="119"/>
      <c r="K26" s="114"/>
      <c r="L26" s="114"/>
      <c r="M26" s="114"/>
      <c r="N26" s="114"/>
      <c r="O26" s="114"/>
      <c r="P26" s="114"/>
      <c r="Q26" s="114"/>
      <c r="R26" s="114"/>
    </row>
    <row r="27" spans="1:18">
      <c r="A27" s="25"/>
      <c r="E27" s="18">
        <f>SUBTOTAL(109,Lista31115192327313539434751555963677175[Estimación])</f>
        <v>28.5</v>
      </c>
      <c r="F27">
        <f>SUBTOTAL(109,Lista31115192327313539434751555963677175[ESTADO])</f>
        <v>0</v>
      </c>
      <c r="H27" s="25"/>
      <c r="I27" s="25"/>
      <c r="J27" s="25"/>
      <c r="K27" s="25"/>
      <c r="L27" s="25"/>
      <c r="M27" s="25"/>
      <c r="N27" s="25"/>
      <c r="O27" s="25"/>
      <c r="P27" s="25"/>
      <c r="Q27" s="25"/>
    </row>
    <row r="28" spans="1:18">
      <c r="A28" s="25"/>
      <c r="B28" s="25"/>
      <c r="C28" s="25"/>
      <c r="D28" s="25"/>
      <c r="E28" s="25"/>
      <c r="G28" s="25"/>
      <c r="H28" s="25"/>
      <c r="I28" s="25"/>
      <c r="J28" s="25"/>
      <c r="K28" s="25"/>
      <c r="L28" s="25"/>
      <c r="M28" s="25"/>
      <c r="N28" s="25"/>
      <c r="O28" s="25"/>
      <c r="P28" s="25"/>
      <c r="Q28" s="25"/>
    </row>
    <row r="29" spans="1:18" ht="34.5">
      <c r="A29" s="12"/>
      <c r="B29" s="431" t="s">
        <v>419</v>
      </c>
      <c r="C29" s="431"/>
      <c r="D29" s="431"/>
      <c r="E29" s="431"/>
      <c r="F29" s="13"/>
      <c r="G29" s="13"/>
      <c r="H29" s="13"/>
      <c r="I29" s="13"/>
      <c r="J29" s="13"/>
      <c r="K29" s="13"/>
      <c r="L29" s="14"/>
      <c r="M29" s="14"/>
      <c r="N29" s="14"/>
      <c r="O29" s="14"/>
      <c r="P29" s="14"/>
      <c r="Q29" s="14"/>
    </row>
    <row r="30" spans="1:18">
      <c r="A30" s="23"/>
      <c r="B30" s="148" t="s">
        <v>4</v>
      </c>
      <c r="C30" s="149" t="s">
        <v>5</v>
      </c>
      <c r="D30" s="149" t="s">
        <v>6</v>
      </c>
      <c r="E30" s="149" t="s">
        <v>7</v>
      </c>
      <c r="F30" s="150" t="s">
        <v>8</v>
      </c>
      <c r="G30" s="151" t="s">
        <v>9</v>
      </c>
      <c r="H30" s="23"/>
      <c r="I30" s="23"/>
      <c r="J30" s="23"/>
      <c r="K30" s="23"/>
      <c r="L30" s="23"/>
      <c r="M30" s="23"/>
      <c r="N30" s="23"/>
      <c r="O30" s="23"/>
      <c r="P30" s="23"/>
      <c r="Q30" s="23"/>
    </row>
    <row r="31" spans="1:18">
      <c r="A31" s="25"/>
      <c r="B31" s="16"/>
      <c r="C31" s="10"/>
      <c r="D31" t="s">
        <v>420</v>
      </c>
      <c r="E31" s="152">
        <v>5</v>
      </c>
      <c r="G31" s="17"/>
      <c r="H31" s="25"/>
      <c r="I31" s="25"/>
      <c r="J31" s="25"/>
      <c r="K31" s="25"/>
      <c r="L31" s="25"/>
      <c r="M31" s="25"/>
      <c r="N31" s="25"/>
      <c r="O31" s="25"/>
      <c r="P31" s="25"/>
      <c r="Q31" s="25"/>
    </row>
    <row r="32" spans="1:18">
      <c r="A32" s="25"/>
      <c r="B32" s="16"/>
      <c r="C32" s="10"/>
      <c r="D32" t="s">
        <v>421</v>
      </c>
      <c r="E32" s="10"/>
      <c r="G32" s="17"/>
      <c r="H32" s="25"/>
      <c r="I32" s="25"/>
      <c r="J32" s="25"/>
      <c r="K32" s="25"/>
      <c r="L32" s="25"/>
      <c r="M32" s="25"/>
      <c r="N32" s="25"/>
      <c r="O32" s="25"/>
      <c r="P32" s="25"/>
      <c r="Q32" s="25"/>
    </row>
    <row r="33" spans="1:17">
      <c r="A33" s="25"/>
      <c r="B33" s="16"/>
      <c r="D33" t="s">
        <v>422</v>
      </c>
      <c r="E33" s="152"/>
      <c r="G33" s="19"/>
      <c r="H33" s="25"/>
      <c r="I33" s="25"/>
      <c r="J33" s="25"/>
      <c r="K33" s="25"/>
      <c r="L33" s="25"/>
      <c r="M33" s="25"/>
      <c r="N33" s="25"/>
      <c r="O33" s="25"/>
      <c r="P33" s="25"/>
      <c r="Q33" s="25"/>
    </row>
    <row r="34" spans="1:17">
      <c r="A34" s="25"/>
      <c r="B34" s="16"/>
      <c r="C34" s="10"/>
      <c r="D34" t="s">
        <v>423</v>
      </c>
      <c r="E34" s="152"/>
      <c r="G34" s="19"/>
      <c r="H34" s="25"/>
      <c r="I34" s="25"/>
      <c r="J34" s="25"/>
      <c r="K34" s="25"/>
      <c r="L34" s="25"/>
      <c r="M34" s="25"/>
      <c r="N34" s="25"/>
      <c r="O34" s="25"/>
      <c r="P34" s="25"/>
      <c r="Q34" s="25"/>
    </row>
    <row r="35" spans="1:17">
      <c r="A35" s="25"/>
      <c r="B35" s="16"/>
      <c r="C35" s="10"/>
      <c r="E35" s="152"/>
      <c r="G35" s="17"/>
      <c r="H35" s="25"/>
      <c r="I35" s="25"/>
      <c r="J35" s="25"/>
      <c r="K35" s="25"/>
      <c r="L35" s="25"/>
      <c r="M35" s="25"/>
      <c r="N35" s="25"/>
      <c r="O35" s="25"/>
      <c r="P35" s="25"/>
      <c r="Q35" s="25"/>
    </row>
    <row r="36" spans="1:17">
      <c r="A36" s="25"/>
      <c r="B36" s="16"/>
      <c r="C36" s="10"/>
      <c r="E36" s="152"/>
      <c r="G36" s="17"/>
      <c r="H36" s="25"/>
      <c r="I36" s="25"/>
      <c r="J36" s="25"/>
      <c r="K36" s="25"/>
      <c r="L36" s="25"/>
      <c r="M36" s="25"/>
      <c r="N36" s="25"/>
      <c r="O36" s="25"/>
      <c r="P36" s="25"/>
      <c r="Q36" s="25"/>
    </row>
    <row r="37" spans="1:17">
      <c r="A37" s="25"/>
      <c r="B37" s="16"/>
      <c r="C37" s="10"/>
      <c r="E37" s="152"/>
      <c r="G37" s="17"/>
      <c r="H37" s="25"/>
      <c r="I37" s="25"/>
      <c r="J37" s="25"/>
      <c r="K37" s="25"/>
      <c r="L37" s="25"/>
      <c r="M37" s="25"/>
      <c r="N37" s="25"/>
      <c r="O37" s="25"/>
      <c r="P37" s="25"/>
      <c r="Q37" s="25"/>
    </row>
    <row r="38" spans="1:17">
      <c r="A38" s="25"/>
      <c r="B38" s="16"/>
      <c r="C38" s="10"/>
      <c r="E38" s="152"/>
      <c r="G38" s="17"/>
      <c r="H38" s="25"/>
      <c r="I38" s="25"/>
      <c r="J38" s="25"/>
      <c r="K38" s="25"/>
      <c r="L38" s="25"/>
      <c r="M38" s="25"/>
      <c r="N38" s="25"/>
      <c r="O38" s="25"/>
      <c r="P38" s="25"/>
      <c r="Q38" s="25"/>
    </row>
    <row r="39" spans="1:17">
      <c r="A39" s="25"/>
      <c r="B39" s="16"/>
      <c r="C39" s="10"/>
      <c r="E39" s="152"/>
      <c r="G39" s="17"/>
      <c r="H39" s="25"/>
      <c r="I39" s="25"/>
      <c r="J39" s="25"/>
      <c r="K39" s="25"/>
      <c r="L39" s="25"/>
      <c r="M39" s="25"/>
      <c r="N39" s="25"/>
      <c r="O39" s="25"/>
      <c r="P39" s="25"/>
      <c r="Q39" s="25"/>
    </row>
    <row r="40" spans="1:17">
      <c r="A40" s="25"/>
      <c r="B40" s="16"/>
      <c r="C40" s="10"/>
      <c r="E40" s="152"/>
      <c r="G40" s="17"/>
      <c r="H40" s="25"/>
      <c r="I40" s="25"/>
      <c r="J40" s="25"/>
      <c r="K40" s="25"/>
      <c r="L40" s="25"/>
      <c r="M40" s="25"/>
      <c r="N40" s="25"/>
      <c r="O40" s="25"/>
      <c r="P40" s="25"/>
      <c r="Q40" s="25"/>
    </row>
    <row r="41" spans="1:17">
      <c r="B41" s="16"/>
      <c r="C41" s="10"/>
      <c r="E41" s="152"/>
      <c r="G41" s="17"/>
    </row>
    <row r="42" spans="1:17">
      <c r="A42" s="25"/>
      <c r="B42" s="16"/>
      <c r="C42" s="10"/>
      <c r="E42" s="152"/>
      <c r="G42" s="17"/>
      <c r="H42" s="25"/>
      <c r="I42" s="25"/>
      <c r="J42" s="25"/>
      <c r="K42" s="25"/>
      <c r="L42" s="25"/>
      <c r="M42" s="25"/>
      <c r="N42" s="25"/>
      <c r="O42" s="25"/>
      <c r="P42" s="25"/>
      <c r="Q42" s="25"/>
    </row>
    <row r="43" spans="1:17">
      <c r="A43" s="25"/>
      <c r="B43" s="16"/>
      <c r="C43" s="10"/>
      <c r="E43" s="152"/>
      <c r="G43" s="17"/>
      <c r="H43" s="25"/>
      <c r="I43" s="25"/>
      <c r="J43" s="25"/>
      <c r="K43" s="25"/>
      <c r="L43" s="25"/>
      <c r="M43" s="25"/>
      <c r="N43" s="25"/>
      <c r="O43" s="25"/>
      <c r="P43" s="25"/>
      <c r="Q43" s="25"/>
    </row>
    <row r="44" spans="1:17">
      <c r="A44" s="25"/>
      <c r="B44" s="16"/>
      <c r="C44" s="10"/>
      <c r="E44" s="152"/>
      <c r="G44" s="17"/>
      <c r="H44" s="25"/>
      <c r="I44" s="25"/>
      <c r="J44" s="25"/>
      <c r="K44" s="25"/>
      <c r="L44" s="25"/>
      <c r="M44" s="25"/>
      <c r="N44" s="25"/>
      <c r="O44" s="25"/>
      <c r="P44" s="25"/>
      <c r="Q44" s="25"/>
    </row>
    <row r="45" spans="1:17">
      <c r="A45" s="25"/>
      <c r="B45" s="16"/>
      <c r="C45" s="25"/>
      <c r="D45" s="25"/>
      <c r="E45" s="152"/>
      <c r="G45" s="17"/>
      <c r="H45" s="25"/>
      <c r="I45" s="25"/>
      <c r="J45" s="25"/>
      <c r="K45" s="25"/>
      <c r="L45" s="25"/>
      <c r="M45" s="25"/>
      <c r="N45" s="25"/>
      <c r="O45" s="25"/>
      <c r="P45" s="25"/>
      <c r="Q45" s="25"/>
    </row>
    <row r="46" spans="1:17">
      <c r="A46" s="25"/>
      <c r="B46" s="16"/>
      <c r="C46" s="25"/>
      <c r="D46" s="25"/>
      <c r="E46" s="152"/>
      <c r="G46" s="17"/>
      <c r="H46" s="25"/>
      <c r="I46" s="25"/>
      <c r="J46" s="25"/>
      <c r="K46" s="25"/>
      <c r="L46" s="25"/>
      <c r="M46" s="25"/>
      <c r="N46" s="25"/>
      <c r="O46" s="25"/>
      <c r="P46" s="25"/>
      <c r="Q46" s="25"/>
    </row>
    <row r="47" spans="1:17">
      <c r="A47" s="25"/>
      <c r="B47" s="4"/>
      <c r="C47" s="26"/>
      <c r="D47" s="26"/>
      <c r="E47" s="184"/>
      <c r="F47" s="6"/>
      <c r="G47" s="11"/>
      <c r="H47" s="25"/>
      <c r="I47" s="25"/>
      <c r="J47" s="25"/>
      <c r="K47" s="25"/>
      <c r="L47" s="25"/>
      <c r="M47" s="25"/>
      <c r="N47" s="25"/>
      <c r="O47" s="25"/>
      <c r="P47" s="25"/>
      <c r="Q47" s="25"/>
    </row>
    <row r="48" spans="1:17">
      <c r="A48" s="25"/>
      <c r="E48" s="18">
        <f>SUBTOTAL(109,Lista341216202428323640444852566064687276[Estimación])</f>
        <v>5</v>
      </c>
      <c r="F48" s="193">
        <f>E33+E36</f>
        <v>0</v>
      </c>
      <c r="H48" s="25"/>
      <c r="I48" s="25"/>
      <c r="J48" s="25"/>
      <c r="K48" s="25"/>
      <c r="L48" s="25"/>
      <c r="M48" s="25"/>
      <c r="N48" s="25"/>
      <c r="O48" s="25"/>
      <c r="P48" s="25"/>
      <c r="Q48" s="25"/>
    </row>
    <row r="49" spans="1:17">
      <c r="A49" s="25"/>
      <c r="B49" s="25"/>
      <c r="C49" s="25"/>
      <c r="D49" s="25"/>
      <c r="E49" s="195">
        <f>E38+E41+E43</f>
        <v>0</v>
      </c>
      <c r="F49" s="25"/>
      <c r="G49" s="25"/>
      <c r="H49" s="25"/>
      <c r="I49" s="25"/>
      <c r="J49" s="25"/>
      <c r="K49" s="25"/>
      <c r="L49" s="25"/>
      <c r="M49" s="25"/>
      <c r="N49" s="25"/>
      <c r="O49" s="25"/>
      <c r="P49" s="25"/>
      <c r="Q49" s="25"/>
    </row>
    <row r="50" spans="1:17" ht="34.5">
      <c r="A50" s="12"/>
      <c r="B50" s="431" t="s">
        <v>424</v>
      </c>
      <c r="C50" s="431"/>
      <c r="D50" s="431"/>
      <c r="E50" s="431"/>
      <c r="F50" s="13"/>
      <c r="G50" s="13"/>
      <c r="H50" s="13"/>
      <c r="I50" s="13"/>
      <c r="J50" s="13"/>
      <c r="K50" s="13"/>
      <c r="L50" s="14"/>
      <c r="M50" s="14"/>
      <c r="N50" s="14"/>
      <c r="O50" s="14"/>
      <c r="P50" s="14"/>
      <c r="Q50" s="14"/>
    </row>
    <row r="51" spans="1:17">
      <c r="A51" s="23"/>
      <c r="B51" s="148" t="s">
        <v>4</v>
      </c>
      <c r="C51" s="149" t="s">
        <v>5</v>
      </c>
      <c r="D51" s="149" t="s">
        <v>6</v>
      </c>
      <c r="E51" s="149" t="s">
        <v>7</v>
      </c>
      <c r="F51" s="150" t="s">
        <v>8</v>
      </c>
      <c r="G51" s="151" t="s">
        <v>9</v>
      </c>
      <c r="H51" s="23"/>
      <c r="I51" s="23"/>
      <c r="J51" s="23"/>
      <c r="K51" s="23"/>
      <c r="L51" s="23"/>
      <c r="M51" s="23"/>
      <c r="N51" s="23"/>
      <c r="O51" s="23"/>
      <c r="P51" s="23"/>
      <c r="Q51" s="23"/>
    </row>
    <row r="52" spans="1:17">
      <c r="A52" s="25"/>
      <c r="B52" s="16"/>
      <c r="C52" s="10"/>
      <c r="E52" s="10"/>
      <c r="G52" s="17"/>
      <c r="H52" s="25"/>
      <c r="I52" s="25"/>
      <c r="J52" s="25"/>
      <c r="K52" s="25"/>
      <c r="L52" s="25"/>
      <c r="M52" s="25"/>
      <c r="N52" s="25"/>
      <c r="O52" s="25"/>
      <c r="P52" s="25"/>
      <c r="Q52" s="25"/>
    </row>
    <row r="53" spans="1:17">
      <c r="A53" s="25"/>
      <c r="B53" s="16"/>
      <c r="C53" s="10"/>
      <c r="E53" s="152"/>
      <c r="G53" s="17"/>
      <c r="H53" s="25"/>
      <c r="I53" s="25"/>
      <c r="J53" s="25"/>
      <c r="K53" s="25"/>
      <c r="L53" s="25"/>
      <c r="M53" s="25"/>
      <c r="N53" s="25"/>
      <c r="O53" s="25"/>
      <c r="P53" s="25"/>
      <c r="Q53" s="25"/>
    </row>
    <row r="54" spans="1:17">
      <c r="B54" s="16"/>
      <c r="E54" s="152"/>
      <c r="G54" s="17"/>
    </row>
    <row r="55" spans="1:17">
      <c r="B55" s="16"/>
      <c r="E55" s="152"/>
      <c r="G55" s="17"/>
    </row>
    <row r="56" spans="1:17">
      <c r="B56" s="16"/>
      <c r="E56" s="152"/>
      <c r="G56" s="38"/>
    </row>
    <row r="57" spans="1:17">
      <c r="B57" s="16"/>
      <c r="C57" s="10"/>
      <c r="E57" s="152"/>
      <c r="G57" s="17"/>
    </row>
    <row r="58" spans="1:17">
      <c r="B58" s="16"/>
      <c r="C58" s="10"/>
      <c r="E58" s="152"/>
      <c r="G58" s="17"/>
    </row>
    <row r="59" spans="1:17">
      <c r="B59" s="16"/>
      <c r="C59" s="10"/>
      <c r="E59" s="152"/>
      <c r="G59" s="17"/>
    </row>
    <row r="60" spans="1:17">
      <c r="A60" s="28"/>
      <c r="B60" s="33"/>
      <c r="C60" s="28"/>
      <c r="D60" s="28"/>
      <c r="E60" s="185"/>
      <c r="F60" s="28"/>
      <c r="G60" s="35"/>
      <c r="H60" s="28"/>
      <c r="I60" s="28"/>
      <c r="J60" s="28"/>
      <c r="K60" s="28"/>
      <c r="L60" s="28"/>
      <c r="M60" s="28"/>
      <c r="N60" s="28"/>
      <c r="O60" s="28"/>
      <c r="P60" s="28"/>
      <c r="Q60" s="28"/>
    </row>
    <row r="61" spans="1:17">
      <c r="A61" s="28"/>
      <c r="B61" s="33"/>
      <c r="C61" s="28"/>
      <c r="D61" s="28"/>
      <c r="E61" s="185"/>
      <c r="F61" s="28"/>
      <c r="G61" s="35"/>
      <c r="H61" s="28"/>
      <c r="I61" s="28"/>
      <c r="J61" s="28"/>
      <c r="K61" s="28"/>
      <c r="L61" s="28"/>
      <c r="M61" s="28"/>
      <c r="N61" s="28"/>
      <c r="O61" s="28"/>
      <c r="P61" s="28"/>
      <c r="Q61" s="28"/>
    </row>
    <row r="62" spans="1:17">
      <c r="B62" s="16"/>
      <c r="E62" s="152"/>
      <c r="G62" s="17"/>
    </row>
    <row r="63" spans="1:17">
      <c r="B63" s="16"/>
      <c r="E63" s="152"/>
      <c r="G63" s="17"/>
    </row>
    <row r="64" spans="1:17">
      <c r="B64" s="4"/>
      <c r="C64" s="6"/>
      <c r="D64" s="6"/>
      <c r="E64" s="184"/>
      <c r="F64" s="6"/>
      <c r="G64" s="11"/>
    </row>
    <row r="65" spans="1:17">
      <c r="A65" s="25"/>
      <c r="E65" s="183">
        <f>SUBTOTAL(109,Lista3451317212529333741454953576165697377[Estimación])</f>
        <v>0</v>
      </c>
      <c r="H65" s="25"/>
      <c r="I65" s="25"/>
      <c r="J65" s="25"/>
      <c r="K65" s="25"/>
      <c r="L65" s="25"/>
      <c r="M65" s="25"/>
      <c r="N65" s="25"/>
      <c r="O65" s="25"/>
      <c r="P65" s="25"/>
      <c r="Q65" s="25"/>
    </row>
    <row r="66" spans="1:17">
      <c r="A66" s="25"/>
      <c r="B66" s="25"/>
      <c r="C66" s="25"/>
      <c r="D66" s="25"/>
      <c r="E66" s="25"/>
      <c r="F66" s="25"/>
      <c r="G66" s="25"/>
      <c r="H66" s="25"/>
      <c r="I66" s="25"/>
      <c r="J66" s="25"/>
      <c r="K66" s="25"/>
      <c r="L66" s="25"/>
      <c r="M66" s="25"/>
      <c r="N66" s="25"/>
      <c r="O66" s="25"/>
      <c r="P66" s="25"/>
      <c r="Q66" s="25"/>
    </row>
    <row r="67" spans="1:17">
      <c r="A67" s="25"/>
      <c r="B67" s="25"/>
      <c r="C67" s="25"/>
      <c r="D67" s="25"/>
      <c r="E67" s="25"/>
      <c r="F67" s="25"/>
      <c r="G67" s="25"/>
      <c r="H67" s="25"/>
      <c r="I67" s="25"/>
      <c r="J67" s="25"/>
      <c r="K67" s="25"/>
      <c r="L67" s="25"/>
      <c r="M67" s="25"/>
      <c r="N67" s="25"/>
      <c r="O67" s="25"/>
      <c r="P67" s="25"/>
      <c r="Q67" s="25"/>
    </row>
    <row r="68" spans="1:17">
      <c r="A68" s="25"/>
      <c r="B68" s="25"/>
      <c r="C68" s="25"/>
      <c r="D68" s="25"/>
      <c r="E68" s="25"/>
      <c r="F68" s="25"/>
      <c r="G68" s="25"/>
      <c r="H68" s="25"/>
      <c r="I68" s="25"/>
      <c r="J68" s="25"/>
      <c r="K68" s="25"/>
      <c r="L68" s="25"/>
      <c r="M68" s="25"/>
      <c r="N68" s="25"/>
      <c r="O68" s="25"/>
      <c r="P68" s="25"/>
      <c r="Q68" s="25"/>
    </row>
    <row r="69" spans="1:17">
      <c r="A69" s="25"/>
      <c r="B69" s="25"/>
      <c r="C69" s="25"/>
      <c r="D69" s="25"/>
      <c r="E69" s="25"/>
      <c r="F69" s="25"/>
      <c r="G69" s="25"/>
      <c r="H69" s="25"/>
      <c r="I69" s="25"/>
      <c r="J69" s="25"/>
      <c r="K69" s="25"/>
      <c r="L69" s="25"/>
      <c r="M69" s="25"/>
      <c r="N69" s="25"/>
      <c r="O69" s="25"/>
      <c r="P69" s="25"/>
      <c r="Q69" s="25"/>
    </row>
    <row r="70" spans="1:17">
      <c r="A70" s="25"/>
      <c r="B70" s="25"/>
      <c r="C70" s="25"/>
      <c r="D70" s="25"/>
      <c r="E70" s="25"/>
      <c r="F70" s="25"/>
      <c r="G70" s="25"/>
      <c r="H70" s="25"/>
      <c r="I70" s="25"/>
      <c r="J70" s="25"/>
      <c r="K70" s="25"/>
      <c r="L70" s="25"/>
      <c r="M70" s="25"/>
      <c r="N70" s="25"/>
      <c r="O70" s="25"/>
      <c r="P70" s="25"/>
      <c r="Q70" s="25"/>
    </row>
    <row r="71" spans="1:17">
      <c r="A71" s="25"/>
      <c r="B71" s="25"/>
      <c r="C71" s="25"/>
      <c r="D71" s="25"/>
      <c r="E71" s="25"/>
      <c r="F71" s="25"/>
      <c r="G71" s="25"/>
      <c r="H71" s="25"/>
      <c r="I71" s="25"/>
      <c r="J71" s="25"/>
      <c r="K71" s="25"/>
      <c r="L71" s="25"/>
      <c r="M71" s="25"/>
      <c r="N71" s="25"/>
      <c r="O71" s="25"/>
      <c r="P71" s="25"/>
      <c r="Q71" s="25"/>
    </row>
    <row r="72" spans="1:17">
      <c r="A72" s="25"/>
      <c r="B72" s="25"/>
      <c r="C72" s="25"/>
      <c r="D72" s="25"/>
      <c r="E72" s="25"/>
      <c r="F72" s="25"/>
      <c r="G72" s="25"/>
      <c r="H72" s="25"/>
      <c r="I72" s="25"/>
      <c r="J72" s="25"/>
      <c r="K72" s="25"/>
      <c r="L72" s="25"/>
      <c r="M72" s="25"/>
      <c r="N72" s="25"/>
      <c r="O72" s="25"/>
      <c r="P72" s="25"/>
      <c r="Q72" s="25"/>
    </row>
    <row r="73" spans="1:17">
      <c r="A73" s="25"/>
      <c r="B73" s="25"/>
      <c r="C73" s="25"/>
      <c r="D73" s="25"/>
      <c r="E73" s="25"/>
      <c r="F73" s="25"/>
      <c r="G73" s="25"/>
      <c r="H73" s="25"/>
      <c r="I73" s="25"/>
      <c r="J73" s="25"/>
      <c r="K73" s="25"/>
      <c r="L73" s="25"/>
      <c r="M73" s="25"/>
      <c r="N73" s="25"/>
      <c r="O73" s="25"/>
      <c r="P73" s="25"/>
      <c r="Q73" s="25"/>
    </row>
    <row r="74" spans="1:17">
      <c r="A74" s="25"/>
      <c r="B74" s="25"/>
      <c r="C74" s="25"/>
      <c r="D74" s="25"/>
      <c r="E74" s="25"/>
      <c r="F74" s="25"/>
      <c r="G74" s="25"/>
      <c r="H74" s="25"/>
      <c r="I74" s="25"/>
      <c r="J74" s="25"/>
      <c r="K74" s="25"/>
      <c r="L74" s="25"/>
      <c r="M74" s="25"/>
      <c r="N74" s="25"/>
      <c r="O74" s="25"/>
      <c r="P74" s="25"/>
      <c r="Q74" s="25"/>
    </row>
    <row r="75" spans="1:17">
      <c r="A75" s="25"/>
      <c r="B75" s="25"/>
      <c r="C75" s="25"/>
      <c r="D75" s="25"/>
      <c r="E75" s="25"/>
      <c r="F75" s="25"/>
      <c r="G75" s="25"/>
      <c r="H75" s="25"/>
      <c r="I75" s="25"/>
      <c r="J75" s="25"/>
      <c r="K75" s="25"/>
      <c r="L75" s="25"/>
      <c r="M75" s="25"/>
      <c r="N75" s="25"/>
      <c r="O75" s="25"/>
      <c r="P75" s="25"/>
      <c r="Q75" s="25"/>
    </row>
    <row r="76" spans="1:17">
      <c r="A76" s="25"/>
      <c r="B76" s="25"/>
      <c r="C76" s="25"/>
      <c r="D76" s="25"/>
      <c r="E76" s="25"/>
      <c r="F76" s="25"/>
      <c r="G76" s="25"/>
      <c r="H76" s="25"/>
      <c r="I76" s="25"/>
      <c r="J76" s="25"/>
      <c r="K76" s="25"/>
      <c r="L76" s="25"/>
      <c r="M76" s="25"/>
      <c r="N76" s="25"/>
      <c r="O76" s="25"/>
      <c r="P76" s="25"/>
      <c r="Q76" s="25"/>
    </row>
  </sheetData>
  <mergeCells count="9">
    <mergeCell ref="O1:Q1"/>
    <mergeCell ref="B2:E2"/>
    <mergeCell ref="B15:E15"/>
    <mergeCell ref="B29:E29"/>
    <mergeCell ref="B50:E50"/>
    <mergeCell ref="B1:E1"/>
    <mergeCell ref="F1:H1"/>
    <mergeCell ref="I1:K1"/>
    <mergeCell ref="L1:N1"/>
  </mergeCells>
  <conditionalFormatting sqref="C55:C59 F4:F12">
    <cfRule type="expression" dxfId="16598" priority="885">
      <formula>$F4="Vencida"</formula>
    </cfRule>
    <cfRule type="expression" dxfId="16597" priority="886">
      <formula>$F4="Cancelada"</formula>
    </cfRule>
    <cfRule type="expression" dxfId="16596" priority="887">
      <formula>$F4="Pausada"</formula>
    </cfRule>
    <cfRule type="expression" dxfId="16595" priority="888">
      <formula>$F4="Para hoy"</formula>
    </cfRule>
    <cfRule type="expression" dxfId="16594" priority="889">
      <formula>$F4="En curso"</formula>
    </cfRule>
    <cfRule type="expression" dxfId="16593" priority="890">
      <formula>$F4="Completada"</formula>
    </cfRule>
  </conditionalFormatting>
  <conditionalFormatting sqref="E22">
    <cfRule type="expression" dxfId="16592" priority="461">
      <formula>$F19="Vencida"</formula>
    </cfRule>
    <cfRule type="expression" dxfId="16591" priority="462">
      <formula>$F19="Cancelada"</formula>
    </cfRule>
    <cfRule type="expression" dxfId="16590" priority="463">
      <formula>$F19="Pausada"</formula>
    </cfRule>
    <cfRule type="expression" dxfId="16589" priority="464">
      <formula>$F19="Para hoy"</formula>
    </cfRule>
    <cfRule type="expression" dxfId="16588" priority="465">
      <formula>$F19="En curso"</formula>
    </cfRule>
    <cfRule type="expression" dxfId="16587" priority="466">
      <formula>$F19="Completada"</formula>
    </cfRule>
  </conditionalFormatting>
  <conditionalFormatting sqref="F17:F25">
    <cfRule type="expression" dxfId="16586" priority="705">
      <formula>$F17="Vencida"</formula>
    </cfRule>
    <cfRule type="expression" dxfId="16585" priority="706">
      <formula>$F17="Cancelada"</formula>
    </cfRule>
    <cfRule type="expression" dxfId="16584" priority="707">
      <formula>$F17="Pausada"</formula>
    </cfRule>
    <cfRule type="expression" dxfId="16583" priority="708">
      <formula>$F17="Para hoy"</formula>
    </cfRule>
    <cfRule type="expression" dxfId="16582" priority="709">
      <formula>$F17="En curso"</formula>
    </cfRule>
    <cfRule type="expression" dxfId="16581" priority="710">
      <formula>$F17="Completada"</formula>
    </cfRule>
  </conditionalFormatting>
  <conditionalFormatting sqref="C34:C35">
    <cfRule type="expression" dxfId="16580" priority="689">
      <formula>$F30="Vencida"</formula>
    </cfRule>
    <cfRule type="expression" dxfId="16579" priority="690">
      <formula>$F30="Cancelada"</formula>
    </cfRule>
    <cfRule type="expression" dxfId="16578" priority="691">
      <formula>$F30="Pausada"</formula>
    </cfRule>
    <cfRule type="expression" dxfId="16577" priority="692">
      <formula>$F30="Para hoy"</formula>
    </cfRule>
    <cfRule type="expression" dxfId="16576" priority="693">
      <formula>$F30="En curso"</formula>
    </cfRule>
    <cfRule type="expression" dxfId="16575" priority="694">
      <formula>$F30="Completada"</formula>
    </cfRule>
  </conditionalFormatting>
  <conditionalFormatting sqref="C36">
    <cfRule type="expression" dxfId="16574" priority="801">
      <formula>$F31="Vencida"</formula>
    </cfRule>
    <cfRule type="expression" dxfId="16573" priority="802">
      <formula>$F31="Cancelada"</formula>
    </cfRule>
    <cfRule type="expression" dxfId="16572" priority="803">
      <formula>$F31="Pausada"</formula>
    </cfRule>
    <cfRule type="expression" dxfId="16571" priority="804">
      <formula>$F31="Para hoy"</formula>
    </cfRule>
    <cfRule type="expression" dxfId="16570" priority="805">
      <formula>$F31="En curso"</formula>
    </cfRule>
    <cfRule type="expression" dxfId="16569" priority="806">
      <formula>$F31="Completada"</formula>
    </cfRule>
  </conditionalFormatting>
  <conditionalFormatting sqref="C37">
    <cfRule type="expression" dxfId="16568" priority="649">
      <formula>$F37="Vencida"</formula>
    </cfRule>
    <cfRule type="expression" dxfId="16567" priority="650">
      <formula>$F37="Cancelada"</formula>
    </cfRule>
    <cfRule type="expression" dxfId="16566" priority="651">
      <formula>$F37="Pausada"</formula>
    </cfRule>
    <cfRule type="expression" dxfId="16565" priority="652">
      <formula>$F37="Para hoy"</formula>
    </cfRule>
    <cfRule type="expression" dxfId="16564" priority="653">
      <formula>$F37="En curso"</formula>
    </cfRule>
    <cfRule type="expression" dxfId="16563" priority="654">
      <formula>$F37="Completada"</formula>
    </cfRule>
  </conditionalFormatting>
  <conditionalFormatting sqref="C38:C39">
    <cfRule type="expression" dxfId="16562" priority="743">
      <formula>$F35="Vencida"</formula>
    </cfRule>
    <cfRule type="expression" dxfId="16561" priority="744">
      <formula>$F35="Cancelada"</formula>
    </cfRule>
    <cfRule type="expression" dxfId="16560" priority="745">
      <formula>$F35="Pausada"</formula>
    </cfRule>
    <cfRule type="expression" dxfId="16559" priority="746">
      <formula>$F35="Para hoy"</formula>
    </cfRule>
    <cfRule type="expression" dxfId="16558" priority="747">
      <formula>$F35="En curso"</formula>
    </cfRule>
    <cfRule type="expression" dxfId="16557" priority="748">
      <formula>$F35="Completada"</formula>
    </cfRule>
  </conditionalFormatting>
  <conditionalFormatting sqref="C40">
    <cfRule type="expression" dxfId="16556" priority="1069">
      <formula>$F36="Vencida"</formula>
    </cfRule>
    <cfRule type="expression" dxfId="16555" priority="1070">
      <formula>$F36="Cancelada"</formula>
    </cfRule>
    <cfRule type="expression" dxfId="16554" priority="1071">
      <formula>$F36="Pausada"</formula>
    </cfRule>
    <cfRule type="expression" dxfId="16553" priority="1072">
      <formula>$F36="Para hoy"</formula>
    </cfRule>
    <cfRule type="expression" dxfId="16552" priority="1073">
      <formula>$F36="En curso"</formula>
    </cfRule>
    <cfRule type="expression" dxfId="16551" priority="1074">
      <formula>$F36="Completada"</formula>
    </cfRule>
  </conditionalFormatting>
  <conditionalFormatting sqref="C41 E23:E24">
    <cfRule type="expression" dxfId="16550" priority="1045">
      <formula>$F18="Vencida"</formula>
    </cfRule>
    <cfRule type="expression" dxfId="16549" priority="1046">
      <formula>$F18="Cancelada"</formula>
    </cfRule>
    <cfRule type="expression" dxfId="16548" priority="1047">
      <formula>$F18="Pausada"</formula>
    </cfRule>
    <cfRule type="expression" dxfId="16547" priority="1048">
      <formula>$F18="Para hoy"</formula>
    </cfRule>
    <cfRule type="expression" dxfId="16546" priority="1049">
      <formula>$F18="En curso"</formula>
    </cfRule>
    <cfRule type="expression" dxfId="16545" priority="1050">
      <formula>$F18="Completada"</formula>
    </cfRule>
  </conditionalFormatting>
  <conditionalFormatting sqref="C42 E25">
    <cfRule type="expression" dxfId="16544" priority="1021">
      <formula>$F19="Vencida"</formula>
    </cfRule>
    <cfRule type="expression" dxfId="16543" priority="1022">
      <formula>$F19="Cancelada"</formula>
    </cfRule>
    <cfRule type="expression" dxfId="16542" priority="1023">
      <formula>$F19="Pausada"</formula>
    </cfRule>
    <cfRule type="expression" dxfId="16541" priority="1024">
      <formula>$F19="Para hoy"</formula>
    </cfRule>
    <cfRule type="expression" dxfId="16540" priority="1025">
      <formula>$F19="En curso"</formula>
    </cfRule>
    <cfRule type="expression" dxfId="16539" priority="1026">
      <formula>$F19="Completada"</formula>
    </cfRule>
  </conditionalFormatting>
  <conditionalFormatting sqref="C43">
    <cfRule type="expression" dxfId="16538" priority="981">
      <formula>$F36="Vencida"</formula>
    </cfRule>
    <cfRule type="expression" dxfId="16537" priority="982">
      <formula>$F36="Cancelada"</formula>
    </cfRule>
    <cfRule type="expression" dxfId="16536" priority="983">
      <formula>$F36="Pausada"</formula>
    </cfRule>
    <cfRule type="expression" dxfId="16535" priority="984">
      <formula>$F36="Para hoy"</formula>
    </cfRule>
    <cfRule type="expression" dxfId="16534" priority="985">
      <formula>$F36="En curso"</formula>
    </cfRule>
    <cfRule type="expression" dxfId="16533" priority="986">
      <formula>$F36="Completada"</formula>
    </cfRule>
  </conditionalFormatting>
  <conditionalFormatting sqref="C44">
    <cfRule type="expression" dxfId="16532" priority="623">
      <formula>$F44="Vencida"</formula>
    </cfRule>
    <cfRule type="expression" dxfId="16531" priority="624">
      <formula>$F44="Cancelada"</formula>
    </cfRule>
    <cfRule type="expression" dxfId="16530" priority="625">
      <formula>$F44="Pausada"</formula>
    </cfRule>
    <cfRule type="expression" dxfId="16529" priority="626">
      <formula>$F44="Para hoy"</formula>
    </cfRule>
    <cfRule type="expression" dxfId="16528" priority="627">
      <formula>$F44="En curso"</formula>
    </cfRule>
    <cfRule type="expression" dxfId="16527" priority="628">
      <formula>$F44="Completada"</formula>
    </cfRule>
  </conditionalFormatting>
  <conditionalFormatting sqref="C53">
    <cfRule type="expression" dxfId="16526" priority="583">
      <formula>$F53="Vencida"</formula>
    </cfRule>
    <cfRule type="expression" dxfId="16525" priority="584">
      <formula>$F53="Cancelada"</formula>
    </cfRule>
    <cfRule type="expression" dxfId="16524" priority="585">
      <formula>$F53="Pausada"</formula>
    </cfRule>
    <cfRule type="expression" dxfId="16523" priority="586">
      <formula>$F53="Para hoy"</formula>
    </cfRule>
    <cfRule type="expression" dxfId="16522" priority="587">
      <formula>$F53="En curso"</formula>
    </cfRule>
    <cfRule type="expression" dxfId="16521" priority="588">
      <formula>$F53="Completada"</formula>
    </cfRule>
  </conditionalFormatting>
  <conditionalFormatting sqref="D38:D43">
    <cfRule type="expression" dxfId="16520" priority="751">
      <formula>$F64="Vencida"</formula>
    </cfRule>
    <cfRule type="expression" dxfId="16519" priority="752">
      <formula>$F64="Cancelada"</formula>
    </cfRule>
    <cfRule type="expression" dxfId="16518" priority="753">
      <formula>$F64="Pausada"</formula>
    </cfRule>
    <cfRule type="expression" dxfId="16517" priority="754">
      <formula>$F64="Para hoy"</formula>
    </cfRule>
    <cfRule type="expression" dxfId="16516" priority="755">
      <formula>$F64="En curso"</formula>
    </cfRule>
    <cfRule type="expression" dxfId="16515" priority="756">
      <formula>$F64="Completada"</formula>
    </cfRule>
  </conditionalFormatting>
  <conditionalFormatting sqref="D34:D35">
    <cfRule type="expression" dxfId="16514" priority="469">
      <formula>$F56="Vencida"</formula>
    </cfRule>
    <cfRule type="expression" dxfId="16513" priority="470">
      <formula>$F56="Cancelada"</formula>
    </cfRule>
    <cfRule type="expression" dxfId="16512" priority="471">
      <formula>$F56="Pausada"</formula>
    </cfRule>
    <cfRule type="expression" dxfId="16511" priority="472">
      <formula>$F56="Para hoy"</formula>
    </cfRule>
    <cfRule type="expression" dxfId="16510" priority="473">
      <formula>$F56="En curso"</formula>
    </cfRule>
    <cfRule type="expression" dxfId="16509" priority="474">
      <formula>$F56="Completada"</formula>
    </cfRule>
    <cfRule type="expression" dxfId="16508" priority="477">
      <formula>$F56="Vencida"</formula>
    </cfRule>
    <cfRule type="expression" dxfId="16507" priority="478">
      <formula>$F56="Cancelada"</formula>
    </cfRule>
    <cfRule type="expression" dxfId="16506" priority="479">
      <formula>$F56="Pausada"</formula>
    </cfRule>
    <cfRule type="expression" dxfId="16505" priority="480">
      <formula>$F56="Para hoy"</formula>
    </cfRule>
    <cfRule type="expression" dxfId="16504" priority="481">
      <formula>$F56="En curso"</formula>
    </cfRule>
    <cfRule type="expression" dxfId="16503" priority="482">
      <formula>$F56="Completada"</formula>
    </cfRule>
  </conditionalFormatting>
  <conditionalFormatting sqref="D35:D36">
    <cfRule type="expression" dxfId="16502" priority="657">
      <formula>$F65="Vencida"</formula>
    </cfRule>
    <cfRule type="expression" dxfId="16501" priority="658">
      <formula>$F65="Cancelada"</formula>
    </cfRule>
    <cfRule type="expression" dxfId="16500" priority="659">
      <formula>$F65="Pausada"</formula>
    </cfRule>
    <cfRule type="expression" dxfId="16499" priority="660">
      <formula>$F65="Para hoy"</formula>
    </cfRule>
    <cfRule type="expression" dxfId="16498" priority="661">
      <formula>$F65="En curso"</formula>
    </cfRule>
    <cfRule type="expression" dxfId="16497" priority="662">
      <formula>$F65="Completada"</formula>
    </cfRule>
    <cfRule type="expression" dxfId="16496" priority="673">
      <formula>$F61="Vencida"</formula>
    </cfRule>
    <cfRule type="expression" dxfId="16495" priority="674">
      <formula>$F61="Cancelada"</formula>
    </cfRule>
    <cfRule type="expression" dxfId="16494" priority="675">
      <formula>$F61="Pausada"</formula>
    </cfRule>
    <cfRule type="expression" dxfId="16493" priority="676">
      <formula>$F61="Para hoy"</formula>
    </cfRule>
    <cfRule type="expression" dxfId="16492" priority="677">
      <formula>$F61="En curso"</formula>
    </cfRule>
    <cfRule type="expression" dxfId="16491" priority="678">
      <formula>$F61="Completada"</formula>
    </cfRule>
  </conditionalFormatting>
  <conditionalFormatting sqref="D36:D37">
    <cfRule type="expression" dxfId="16490" priority="785">
      <formula>$F67="Vencida"</formula>
    </cfRule>
    <cfRule type="expression" dxfId="16489" priority="786">
      <formula>$F67="Cancelada"</formula>
    </cfRule>
    <cfRule type="expression" dxfId="16488" priority="787">
      <formula>$F67="Pausada"</formula>
    </cfRule>
    <cfRule type="expression" dxfId="16487" priority="788">
      <formula>$F67="Para hoy"</formula>
    </cfRule>
    <cfRule type="expression" dxfId="16486" priority="789">
      <formula>$F67="En curso"</formula>
    </cfRule>
    <cfRule type="expression" dxfId="16485" priority="790">
      <formula>$F67="Completada"</formula>
    </cfRule>
  </conditionalFormatting>
  <conditionalFormatting sqref="D38:D42">
    <cfRule type="expression" dxfId="16484" priority="759">
      <formula>$F68="Vencida"</formula>
    </cfRule>
    <cfRule type="expression" dxfId="16483" priority="760">
      <formula>$F68="Cancelada"</formula>
    </cfRule>
    <cfRule type="expression" dxfId="16482" priority="761">
      <formula>$F68="Pausada"</formula>
    </cfRule>
    <cfRule type="expression" dxfId="16481" priority="762">
      <formula>$F68="Para hoy"</formula>
    </cfRule>
    <cfRule type="expression" dxfId="16480" priority="763">
      <formula>$F68="En curso"</formula>
    </cfRule>
    <cfRule type="expression" dxfId="16479" priority="764">
      <formula>$F68="Completada"</formula>
    </cfRule>
  </conditionalFormatting>
  <conditionalFormatting sqref="D43">
    <cfRule type="expression" dxfId="16478" priority="949">
      <formula>$F65="Vencida"</formula>
    </cfRule>
    <cfRule type="expression" dxfId="16477" priority="950">
      <formula>$F65="Cancelada"</formula>
    </cfRule>
    <cfRule type="expression" dxfId="16476" priority="951">
      <formula>$F65="Pausada"</formula>
    </cfRule>
    <cfRule type="expression" dxfId="16475" priority="952">
      <formula>$F65="Para hoy"</formula>
    </cfRule>
    <cfRule type="expression" dxfId="16474" priority="953">
      <formula>$F65="En curso"</formula>
    </cfRule>
    <cfRule type="expression" dxfId="16473" priority="954">
      <formula>$F65="Completada"</formula>
    </cfRule>
  </conditionalFormatting>
  <conditionalFormatting sqref="D55:D56">
    <cfRule type="expression" dxfId="16472" priority="825">
      <formula>$F81="Vencida"</formula>
    </cfRule>
    <cfRule type="expression" dxfId="16471" priority="826">
      <formula>$F81="Cancelada"</formula>
    </cfRule>
    <cfRule type="expression" dxfId="16470" priority="827">
      <formula>$F81="Pausada"</formula>
    </cfRule>
    <cfRule type="expression" dxfId="16469" priority="828">
      <formula>$F81="Para hoy"</formula>
    </cfRule>
    <cfRule type="expression" dxfId="16468" priority="829">
      <formula>$F81="En curso"</formula>
    </cfRule>
    <cfRule type="expression" dxfId="16467" priority="830">
      <formula>$F81="Completada"</formula>
    </cfRule>
    <cfRule type="expression" dxfId="16466" priority="957">
      <formula>$F70="Vencida"</formula>
    </cfRule>
    <cfRule type="expression" dxfId="16465" priority="958">
      <formula>$F70="Cancelada"</formula>
    </cfRule>
    <cfRule type="expression" dxfId="16464" priority="959">
      <formula>$F70="Pausada"</formula>
    </cfRule>
    <cfRule type="expression" dxfId="16463" priority="960">
      <formula>$F70="Para hoy"</formula>
    </cfRule>
    <cfRule type="expression" dxfId="16462" priority="961">
      <formula>$F70="En curso"</formula>
    </cfRule>
    <cfRule type="expression" dxfId="16461" priority="962">
      <formula>$F70="Completada"</formula>
    </cfRule>
  </conditionalFormatting>
  <conditionalFormatting sqref="D57">
    <cfRule type="expression" dxfId="16460" priority="925">
      <formula>$F63="Vencida"</formula>
    </cfRule>
    <cfRule type="expression" dxfId="16459" priority="926">
      <formula>$F63="Cancelada"</formula>
    </cfRule>
    <cfRule type="expression" dxfId="16458" priority="927">
      <formula>$F63="Pausada"</formula>
    </cfRule>
    <cfRule type="expression" dxfId="16457" priority="928">
      <formula>$F63="Para hoy"</formula>
    </cfRule>
    <cfRule type="expression" dxfId="16456" priority="929">
      <formula>$F63="En curso"</formula>
    </cfRule>
    <cfRule type="expression" dxfId="16455" priority="930">
      <formula>$F63="Completada"</formula>
    </cfRule>
  </conditionalFormatting>
  <conditionalFormatting sqref="D58:D60">
    <cfRule type="expression" dxfId="16454" priority="917">
      <formula>$F50="Vencida"</formula>
    </cfRule>
    <cfRule type="expression" dxfId="16453" priority="918">
      <formula>$F50="Cancelada"</formula>
    </cfRule>
    <cfRule type="expression" dxfId="16452" priority="919">
      <formula>$F50="Pausada"</formula>
    </cfRule>
    <cfRule type="expression" dxfId="16451" priority="920">
      <formula>$F50="Para hoy"</formula>
    </cfRule>
    <cfRule type="expression" dxfId="16450" priority="921">
      <formula>$F50="En curso"</formula>
    </cfRule>
    <cfRule type="expression" dxfId="16449" priority="922">
      <formula>$F50="Completada"</formula>
    </cfRule>
  </conditionalFormatting>
  <conditionalFormatting sqref="E13 F35 F37 F53:F55 F57:F59">
    <cfRule type="expression" dxfId="16448" priority="901">
      <formula>$F13="Vencida"</formula>
    </cfRule>
    <cfRule type="expression" dxfId="16447" priority="902">
      <formula>$F13="Cancelada"</formula>
    </cfRule>
    <cfRule type="expression" dxfId="16446" priority="903">
      <formula>$F13="Pausada"</formula>
    </cfRule>
    <cfRule type="expression" dxfId="16445" priority="904">
      <formula>$F13="Para hoy"</formula>
    </cfRule>
    <cfRule type="expression" dxfId="16444" priority="905">
      <formula>$F13="En curso"</formula>
    </cfRule>
    <cfRule type="expression" dxfId="16443" priority="906">
      <formula>$F13="Completada"</formula>
    </cfRule>
  </conditionalFormatting>
  <conditionalFormatting sqref="E27">
    <cfRule type="expression" dxfId="16442" priority="867">
      <formula>$F27="Vencida"</formula>
    </cfRule>
    <cfRule type="expression" dxfId="16441" priority="868">
      <formula>$F27="Cancelada"</formula>
    </cfRule>
    <cfRule type="expression" dxfId="16440" priority="869">
      <formula>$F27="Pausada"</formula>
    </cfRule>
    <cfRule type="expression" dxfId="16439" priority="870">
      <formula>$F27="Para hoy"</formula>
    </cfRule>
    <cfRule type="expression" dxfId="16438" priority="871">
      <formula>$F27="En curso"</formula>
    </cfRule>
    <cfRule type="expression" dxfId="16437" priority="872">
      <formula>$F27="Completada"</formula>
    </cfRule>
  </conditionalFormatting>
  <conditionalFormatting sqref="E17:E22 E4:E5">
    <cfRule type="expression" dxfId="16436" priority="697">
      <formula>$F1048576="Vencida"</formula>
    </cfRule>
    <cfRule type="expression" dxfId="16435" priority="698">
      <formula>$F1048576="Cancelada"</formula>
    </cfRule>
    <cfRule type="expression" dxfId="16434" priority="699">
      <formula>$F1048576="Pausada"</formula>
    </cfRule>
    <cfRule type="expression" dxfId="16433" priority="700">
      <formula>$F1048576="Para hoy"</formula>
    </cfRule>
    <cfRule type="expression" dxfId="16432" priority="701">
      <formula>$F1048576="En curso"</formula>
    </cfRule>
    <cfRule type="expression" dxfId="16431" priority="702">
      <formula>$F1048576="Completada"</formula>
    </cfRule>
    <cfRule type="expression" dxfId="16430" priority="711">
      <formula>$F1="Vencida"</formula>
    </cfRule>
    <cfRule type="expression" dxfId="16429" priority="712">
      <formula>$F1="Cancelada"</formula>
    </cfRule>
    <cfRule type="expression" dxfId="16428" priority="713">
      <formula>$F1="Pausada"</formula>
    </cfRule>
    <cfRule type="expression" dxfId="16427" priority="714">
      <formula>$F1="Para hoy"</formula>
    </cfRule>
    <cfRule type="expression" dxfId="16426" priority="715">
      <formula>$F1="En curso"</formula>
    </cfRule>
    <cfRule type="expression" dxfId="16425" priority="716">
      <formula>$F1="Completada"</formula>
    </cfRule>
  </conditionalFormatting>
  <conditionalFormatting sqref="E17:E22 E4:E7 E36">
    <cfRule type="expression" dxfId="16424" priority="665">
      <formula>$F1="Vencida"</formula>
    </cfRule>
    <cfRule type="expression" dxfId="16423" priority="666">
      <formula>$F1="Cancelada"</formula>
    </cfRule>
    <cfRule type="expression" dxfId="16422" priority="667">
      <formula>$F1="Pausada"</formula>
    </cfRule>
    <cfRule type="expression" dxfId="16421" priority="668">
      <formula>$F1="Para hoy"</formula>
    </cfRule>
    <cfRule type="expression" dxfId="16420" priority="669">
      <formula>$F1="En curso"</formula>
    </cfRule>
    <cfRule type="expression" dxfId="16419" priority="670">
      <formula>$F1="Completada"</formula>
    </cfRule>
    <cfRule type="expression" dxfId="16418" priority="681">
      <formula>$F1="Vencida"</formula>
    </cfRule>
    <cfRule type="expression" dxfId="16417" priority="682">
      <formula>$F1="Cancelada"</formula>
    </cfRule>
    <cfRule type="expression" dxfId="16416" priority="683">
      <formula>$F1="Pausada"</formula>
    </cfRule>
    <cfRule type="expression" dxfId="16415" priority="684">
      <formula>$F1="Para hoy"</formula>
    </cfRule>
    <cfRule type="expression" dxfId="16414" priority="685">
      <formula>$F1="En curso"</formula>
    </cfRule>
    <cfRule type="expression" dxfId="16413" priority="686">
      <formula>$F1="Completada"</formula>
    </cfRule>
  </conditionalFormatting>
  <conditionalFormatting sqref="E36:E37">
    <cfRule type="expression" dxfId="16412" priority="793">
      <formula>$F33="Vencida"</formula>
    </cfRule>
    <cfRule type="expression" dxfId="16411" priority="794">
      <formula>$F33="Cancelada"</formula>
    </cfRule>
    <cfRule type="expression" dxfId="16410" priority="795">
      <formula>$F33="Pausada"</formula>
    </cfRule>
    <cfRule type="expression" dxfId="16409" priority="796">
      <formula>$F33="Para hoy"</formula>
    </cfRule>
    <cfRule type="expression" dxfId="16408" priority="797">
      <formula>$F33="En curso"</formula>
    </cfRule>
    <cfRule type="expression" dxfId="16407" priority="798">
      <formula>$F33="Completada"</formula>
    </cfRule>
  </conditionalFormatting>
  <conditionalFormatting sqref="E36:E38">
    <cfRule type="expression" dxfId="16406" priority="777">
      <formula>$F36="Vencida"</formula>
    </cfRule>
    <cfRule type="expression" dxfId="16405" priority="778">
      <formula>$F36="Cancelada"</formula>
    </cfRule>
    <cfRule type="expression" dxfId="16404" priority="779">
      <formula>$F36="Pausada"</formula>
    </cfRule>
    <cfRule type="expression" dxfId="16403" priority="780">
      <formula>$F36="Para hoy"</formula>
    </cfRule>
    <cfRule type="expression" dxfId="16402" priority="781">
      <formula>$F36="En curso"</formula>
    </cfRule>
    <cfRule type="expression" dxfId="16401" priority="782">
      <formula>$F36="Completada"</formula>
    </cfRule>
  </conditionalFormatting>
  <conditionalFormatting sqref="E38:E39">
    <cfRule type="expression" dxfId="16400" priority="817">
      <formula>$F35="Vencida"</formula>
    </cfRule>
    <cfRule type="expression" dxfId="16399" priority="818">
      <formula>$F35="Cancelada"</formula>
    </cfRule>
    <cfRule type="expression" dxfId="16398" priority="819">
      <formula>$F35="Pausada"</formula>
    </cfRule>
    <cfRule type="expression" dxfId="16397" priority="820">
      <formula>$F35="Para hoy"</formula>
    </cfRule>
    <cfRule type="expression" dxfId="16396" priority="821">
      <formula>$F35="En curso"</formula>
    </cfRule>
    <cfRule type="expression" dxfId="16395" priority="822">
      <formula>$F35="Completada"</formula>
    </cfRule>
    <cfRule type="expression" dxfId="16394" priority="941">
      <formula>$F35="Vencida"</formula>
    </cfRule>
    <cfRule type="expression" dxfId="16393" priority="942">
      <formula>$F35="Cancelada"</formula>
    </cfRule>
    <cfRule type="expression" dxfId="16392" priority="943">
      <formula>$F35="Pausada"</formula>
    </cfRule>
    <cfRule type="expression" dxfId="16391" priority="944">
      <formula>$F35="Para hoy"</formula>
    </cfRule>
    <cfRule type="expression" dxfId="16390" priority="945">
      <formula>$F35="En curso"</formula>
    </cfRule>
    <cfRule type="expression" dxfId="16389" priority="946">
      <formula>$F35="Completada"</formula>
    </cfRule>
  </conditionalFormatting>
  <conditionalFormatting sqref="E40 E12 E21 E35">
    <cfRule type="expression" dxfId="16388" priority="1053">
      <formula>$F8="Vencida"</formula>
    </cfRule>
    <cfRule type="expression" dxfId="16387" priority="1054">
      <formula>$F8="Cancelada"</formula>
    </cfRule>
    <cfRule type="expression" dxfId="16386" priority="1055">
      <formula>$F8="Pausada"</formula>
    </cfRule>
    <cfRule type="expression" dxfId="16385" priority="1056">
      <formula>$F8="Para hoy"</formula>
    </cfRule>
    <cfRule type="expression" dxfId="16384" priority="1057">
      <formula>$F8="En curso"</formula>
    </cfRule>
    <cfRule type="expression" dxfId="16383" priority="1058">
      <formula>$F8="Completada"</formula>
    </cfRule>
    <cfRule type="expression" dxfId="16382" priority="1061">
      <formula>$F8="Vencida"</formula>
    </cfRule>
    <cfRule type="expression" dxfId="16381" priority="1062">
      <formula>$F8="Cancelada"</formula>
    </cfRule>
    <cfRule type="expression" dxfId="16380" priority="1063">
      <formula>$F8="Pausada"</formula>
    </cfRule>
    <cfRule type="expression" dxfId="16379" priority="1064">
      <formula>$F8="Para hoy"</formula>
    </cfRule>
    <cfRule type="expression" dxfId="16378" priority="1065">
      <formula>$F8="En curso"</formula>
    </cfRule>
    <cfRule type="expression" dxfId="16377" priority="1066">
      <formula>$F8="Completada"</formula>
    </cfRule>
  </conditionalFormatting>
  <conditionalFormatting sqref="E41 E22">
    <cfRule type="expression" dxfId="16376" priority="1029">
      <formula>$F17="Vencida"</formula>
    </cfRule>
    <cfRule type="expression" dxfId="16375" priority="1030">
      <formula>$F17="Cancelada"</formula>
    </cfRule>
    <cfRule type="expression" dxfId="16374" priority="1031">
      <formula>$F17="Pausada"</formula>
    </cfRule>
    <cfRule type="expression" dxfId="16373" priority="1032">
      <formula>$F17="Para hoy"</formula>
    </cfRule>
    <cfRule type="expression" dxfId="16372" priority="1033">
      <formula>$F17="En curso"</formula>
    </cfRule>
    <cfRule type="expression" dxfId="16371" priority="1034">
      <formula>$F17="Completada"</formula>
    </cfRule>
    <cfRule type="expression" dxfId="16370" priority="1037">
      <formula>$F17="Vencida"</formula>
    </cfRule>
    <cfRule type="expression" dxfId="16369" priority="1038">
      <formula>$F17="Cancelada"</formula>
    </cfRule>
    <cfRule type="expression" dxfId="16368" priority="1039">
      <formula>$F17="Pausada"</formula>
    </cfRule>
    <cfRule type="expression" dxfId="16367" priority="1040">
      <formula>$F17="Para hoy"</formula>
    </cfRule>
    <cfRule type="expression" dxfId="16366" priority="1041">
      <formula>$F17="En curso"</formula>
    </cfRule>
    <cfRule type="expression" dxfId="16365" priority="1042">
      <formula>$F17="Completada"</formula>
    </cfRule>
  </conditionalFormatting>
  <conditionalFormatting sqref="E42">
    <cfRule type="expression" dxfId="16364" priority="1005">
      <formula>$F36="Vencida"</formula>
    </cfRule>
    <cfRule type="expression" dxfId="16363" priority="1006">
      <formula>$F36="Cancelada"</formula>
    </cfRule>
    <cfRule type="expression" dxfId="16362" priority="1007">
      <formula>$F36="Pausada"</formula>
    </cfRule>
    <cfRule type="expression" dxfId="16361" priority="1008">
      <formula>$F36="Para hoy"</formula>
    </cfRule>
    <cfRule type="expression" dxfId="16360" priority="1009">
      <formula>$F36="En curso"</formula>
    </cfRule>
    <cfRule type="expression" dxfId="16359" priority="1010">
      <formula>$F36="Completada"</formula>
    </cfRule>
    <cfRule type="expression" dxfId="16358" priority="1013">
      <formula>$F36="Vencida"</formula>
    </cfRule>
    <cfRule type="expression" dxfId="16357" priority="1014">
      <formula>$F36="Cancelada"</formula>
    </cfRule>
    <cfRule type="expression" dxfId="16356" priority="1015">
      <formula>$F36="Pausada"</formula>
    </cfRule>
    <cfRule type="expression" dxfId="16355" priority="1016">
      <formula>$F36="Para hoy"</formula>
    </cfRule>
    <cfRule type="expression" dxfId="16354" priority="1017">
      <formula>$F36="En curso"</formula>
    </cfRule>
    <cfRule type="expression" dxfId="16353" priority="1018">
      <formula>$F36="Completada"</formula>
    </cfRule>
  </conditionalFormatting>
  <conditionalFormatting sqref="E43 E23:E24">
    <cfRule type="expression" dxfId="16352" priority="989">
      <formula>$F16="Vencida"</formula>
    </cfRule>
    <cfRule type="expression" dxfId="16351" priority="990">
      <formula>$F16="Cancelada"</formula>
    </cfRule>
    <cfRule type="expression" dxfId="16350" priority="991">
      <formula>$F16="Pausada"</formula>
    </cfRule>
    <cfRule type="expression" dxfId="16349" priority="992">
      <formula>$F16="Para hoy"</formula>
    </cfRule>
    <cfRule type="expression" dxfId="16348" priority="993">
      <formula>$F16="En curso"</formula>
    </cfRule>
    <cfRule type="expression" dxfId="16347" priority="994">
      <formula>$F16="Completada"</formula>
    </cfRule>
    <cfRule type="expression" dxfId="16346" priority="997">
      <formula>$F16="Vencida"</formula>
    </cfRule>
    <cfRule type="expression" dxfId="16345" priority="998">
      <formula>$F16="Cancelada"</formula>
    </cfRule>
    <cfRule type="expression" dxfId="16344" priority="999">
      <formula>$F16="Pausada"</formula>
    </cfRule>
    <cfRule type="expression" dxfId="16343" priority="1000">
      <formula>$F16="Para hoy"</formula>
    </cfRule>
    <cfRule type="expression" dxfId="16342" priority="1001">
      <formula>$F16="En curso"</formula>
    </cfRule>
    <cfRule type="expression" dxfId="16341" priority="1002">
      <formula>$F16="Completada"</formula>
    </cfRule>
  </conditionalFormatting>
  <conditionalFormatting sqref="E44">
    <cfRule type="expression" dxfId="16340" priority="591">
      <formula>$F44="Vencida"</formula>
    </cfRule>
    <cfRule type="expression" dxfId="16339" priority="592">
      <formula>$F44="Cancelada"</formula>
    </cfRule>
    <cfRule type="expression" dxfId="16338" priority="593">
      <formula>$F44="Pausada"</formula>
    </cfRule>
    <cfRule type="expression" dxfId="16337" priority="594">
      <formula>$F44="Para hoy"</formula>
    </cfRule>
    <cfRule type="expression" dxfId="16336" priority="595">
      <formula>$F44="En curso"</formula>
    </cfRule>
    <cfRule type="expression" dxfId="16335" priority="596">
      <formula>$F44="Completada"</formula>
    </cfRule>
    <cfRule type="expression" dxfId="16334" priority="607">
      <formula>$F36="Vencida"</formula>
    </cfRule>
    <cfRule type="expression" dxfId="16333" priority="608">
      <formula>$F36="Cancelada"</formula>
    </cfRule>
    <cfRule type="expression" dxfId="16332" priority="609">
      <formula>$F36="Pausada"</formula>
    </cfRule>
    <cfRule type="expression" dxfId="16331" priority="610">
      <formula>$F36="Para hoy"</formula>
    </cfRule>
    <cfRule type="expression" dxfId="16330" priority="611">
      <formula>$F36="En curso"</formula>
    </cfRule>
    <cfRule type="expression" dxfId="16329" priority="612">
      <formula>$F36="Completada"</formula>
    </cfRule>
  </conditionalFormatting>
  <conditionalFormatting sqref="E48">
    <cfRule type="expression" dxfId="16328" priority="849">
      <formula>$F48="Vencida"</formula>
    </cfRule>
    <cfRule type="expression" dxfId="16327" priority="850">
      <formula>$F48="Cancelada"</formula>
    </cfRule>
    <cfRule type="expression" dxfId="16326" priority="851">
      <formula>$F48="Pausada"</formula>
    </cfRule>
    <cfRule type="expression" dxfId="16325" priority="852">
      <formula>$F48="Para hoy"</formula>
    </cfRule>
    <cfRule type="expression" dxfId="16324" priority="853">
      <formula>$F48="En curso"</formula>
    </cfRule>
    <cfRule type="expression" dxfId="16323" priority="854">
      <formula>$F48="Completada"</formula>
    </cfRule>
  </conditionalFormatting>
  <conditionalFormatting sqref="E53">
    <cfRule type="expression" dxfId="16322" priority="551">
      <formula>$F53="Vencida"</formula>
    </cfRule>
    <cfRule type="expression" dxfId="16321" priority="552">
      <formula>$F53="Cancelada"</formula>
    </cfRule>
    <cfRule type="expression" dxfId="16320" priority="553">
      <formula>$F53="Pausada"</formula>
    </cfRule>
    <cfRule type="expression" dxfId="16319" priority="554">
      <formula>$F53="Para hoy"</formula>
    </cfRule>
    <cfRule type="expression" dxfId="16318" priority="555">
      <formula>$F53="En curso"</formula>
    </cfRule>
    <cfRule type="expression" dxfId="16317" priority="556">
      <formula>$F53="Completada"</formula>
    </cfRule>
    <cfRule type="expression" dxfId="16316" priority="567">
      <formula>$F45="Vencida"</formula>
    </cfRule>
    <cfRule type="expression" dxfId="16315" priority="568">
      <formula>$F45="Cancelada"</formula>
    </cfRule>
    <cfRule type="expression" dxfId="16314" priority="569">
      <formula>$F45="Pausada"</formula>
    </cfRule>
    <cfRule type="expression" dxfId="16313" priority="570">
      <formula>$F45="Para hoy"</formula>
    </cfRule>
    <cfRule type="expression" dxfId="16312" priority="571">
      <formula>$F45="En curso"</formula>
    </cfRule>
    <cfRule type="expression" dxfId="16311" priority="572">
      <formula>$F45="Completada"</formula>
    </cfRule>
  </conditionalFormatting>
  <conditionalFormatting sqref="E55">
    <cfRule type="expression" dxfId="16310" priority="841">
      <formula>$F55="Vencida"</formula>
    </cfRule>
    <cfRule type="expression" dxfId="16309" priority="842">
      <formula>$F55="Cancelada"</formula>
    </cfRule>
    <cfRule type="expression" dxfId="16308" priority="843">
      <formula>$F55="Pausada"</formula>
    </cfRule>
    <cfRule type="expression" dxfId="16307" priority="844">
      <formula>$F55="Para hoy"</formula>
    </cfRule>
    <cfRule type="expression" dxfId="16306" priority="845">
      <formula>$F55="En curso"</formula>
    </cfRule>
    <cfRule type="expression" dxfId="16305" priority="846">
      <formula>$F55="Completada"</formula>
    </cfRule>
    <cfRule type="expression" dxfId="16304" priority="965">
      <formula>$F33="Vencida"</formula>
    </cfRule>
    <cfRule type="expression" dxfId="16303" priority="966">
      <formula>$F33="Cancelada"</formula>
    </cfRule>
    <cfRule type="expression" dxfId="16302" priority="967">
      <formula>$F33="Pausada"</formula>
    </cfRule>
    <cfRule type="expression" dxfId="16301" priority="968">
      <formula>$F33="Para hoy"</formula>
    </cfRule>
    <cfRule type="expression" dxfId="16300" priority="969">
      <formula>$F33="En curso"</formula>
    </cfRule>
    <cfRule type="expression" dxfId="16299" priority="970">
      <formula>$F33="Completada"</formula>
    </cfRule>
  </conditionalFormatting>
  <conditionalFormatting sqref="E56">
    <cfRule type="expression" dxfId="16298" priority="511">
      <formula>$F52="Vencida"</formula>
    </cfRule>
    <cfRule type="expression" dxfId="16297" priority="512">
      <formula>$F52="Cancelada"</formula>
    </cfRule>
    <cfRule type="expression" dxfId="16296" priority="513">
      <formula>$F52="Pausada"</formula>
    </cfRule>
    <cfRule type="expression" dxfId="16295" priority="514">
      <formula>$F52="Para hoy"</formula>
    </cfRule>
    <cfRule type="expression" dxfId="16294" priority="515">
      <formula>$F52="En curso"</formula>
    </cfRule>
    <cfRule type="expression" dxfId="16293" priority="516">
      <formula>$F52="Completada"</formula>
    </cfRule>
    <cfRule type="expression" dxfId="16292" priority="519">
      <formula>$F53="Vencida"</formula>
    </cfRule>
    <cfRule type="expression" dxfId="16291" priority="520">
      <formula>$F53="Cancelada"</formula>
    </cfRule>
    <cfRule type="expression" dxfId="16290" priority="521">
      <formula>$F53="Pausada"</formula>
    </cfRule>
    <cfRule type="expression" dxfId="16289" priority="522">
      <formula>$F53="Para hoy"</formula>
    </cfRule>
    <cfRule type="expression" dxfId="16288" priority="523">
      <formula>$F53="En curso"</formula>
    </cfRule>
    <cfRule type="expression" dxfId="16287" priority="524">
      <formula>$F53="Completada"</formula>
    </cfRule>
  </conditionalFormatting>
  <conditionalFormatting sqref="E65">
    <cfRule type="expression" dxfId="16286" priority="833">
      <formula>$F65="Vencida"</formula>
    </cfRule>
    <cfRule type="expression" dxfId="16285" priority="834">
      <formula>$F65="Cancelada"</formula>
    </cfRule>
    <cfRule type="expression" dxfId="16284" priority="835">
      <formula>$F65="Pausada"</formula>
    </cfRule>
    <cfRule type="expression" dxfId="16283" priority="836">
      <formula>$F65="Para hoy"</formula>
    </cfRule>
    <cfRule type="expression" dxfId="16282" priority="837">
      <formula>$F65="En curso"</formula>
    </cfRule>
    <cfRule type="expression" dxfId="16281" priority="838">
      <formula>$F65="Completada"</formula>
    </cfRule>
  </conditionalFormatting>
  <conditionalFormatting sqref="F34">
    <cfRule type="expression" dxfId="16280" priority="719">
      <formula>$F34="Vencida"</formula>
    </cfRule>
    <cfRule type="expression" dxfId="16279" priority="720">
      <formula>$F34="Cancelada"</formula>
    </cfRule>
    <cfRule type="expression" dxfId="16278" priority="721">
      <formula>$F34="Pausada"</formula>
    </cfRule>
    <cfRule type="expression" dxfId="16277" priority="722">
      <formula>$F34="Para hoy"</formula>
    </cfRule>
    <cfRule type="expression" dxfId="16276" priority="723">
      <formula>$F34="En curso"</formula>
    </cfRule>
    <cfRule type="expression" dxfId="16275" priority="724">
      <formula>$F34="Completada"</formula>
    </cfRule>
  </conditionalFormatting>
  <conditionalFormatting sqref="F36">
    <cfRule type="expression" dxfId="16274" priority="769">
      <formula>$F36="Vencida"</formula>
    </cfRule>
    <cfRule type="expression" dxfId="16273" priority="770">
      <formula>$F36="Cancelada"</formula>
    </cfRule>
    <cfRule type="expression" dxfId="16272" priority="771">
      <formula>$F36="Pausada"</formula>
    </cfRule>
    <cfRule type="expression" dxfId="16271" priority="772">
      <formula>$F36="Para hoy"</formula>
    </cfRule>
    <cfRule type="expression" dxfId="16270" priority="773">
      <formula>$F36="En curso"</formula>
    </cfRule>
    <cfRule type="expression" dxfId="16269" priority="774">
      <formula>$F36="Completada"</formula>
    </cfRule>
  </conditionalFormatting>
  <conditionalFormatting sqref="F38:F45">
    <cfRule type="expression" dxfId="16268" priority="501">
      <formula>$F38="Vencida"</formula>
    </cfRule>
    <cfRule type="expression" dxfId="16267" priority="502">
      <formula>$F38="Cancelada"</formula>
    </cfRule>
    <cfRule type="expression" dxfId="16266" priority="503">
      <formula>$F38="Pausada"</formula>
    </cfRule>
    <cfRule type="expression" dxfId="16265" priority="504">
      <formula>$F38="Para hoy"</formula>
    </cfRule>
    <cfRule type="expression" dxfId="16264" priority="505">
      <formula>$F38="En curso"</formula>
    </cfRule>
    <cfRule type="expression" dxfId="16263" priority="506">
      <formula>$F38="Completada"</formula>
    </cfRule>
  </conditionalFormatting>
  <conditionalFormatting sqref="F56">
    <cfRule type="expression" dxfId="16262" priority="527">
      <formula>$F56="Vencida"</formula>
    </cfRule>
    <cfRule type="expression" dxfId="16261" priority="528">
      <formula>$F56="Cancelada"</formula>
    </cfRule>
    <cfRule type="expression" dxfId="16260" priority="529">
      <formula>$F56="Pausada"</formula>
    </cfRule>
    <cfRule type="expression" dxfId="16259" priority="530">
      <formula>$F56="Para hoy"</formula>
    </cfRule>
    <cfRule type="expression" dxfId="16258" priority="531">
      <formula>$F56="En curso"</formula>
    </cfRule>
    <cfRule type="expression" dxfId="16257" priority="532">
      <formula>$F56="Completada"</formula>
    </cfRule>
  </conditionalFormatting>
  <conditionalFormatting sqref="C31:C32">
    <cfRule type="expression" dxfId="16256" priority="429">
      <formula>$F23="Vencida"</formula>
    </cfRule>
    <cfRule type="expression" dxfId="16255" priority="430">
      <formula>$F23="Cancelada"</formula>
    </cfRule>
    <cfRule type="expression" dxfId="16254" priority="431">
      <formula>$F23="Pausada"</formula>
    </cfRule>
    <cfRule type="expression" dxfId="16253" priority="432">
      <formula>$F23="Para hoy"</formula>
    </cfRule>
    <cfRule type="expression" dxfId="16252" priority="433">
      <formula>$F23="En curso"</formula>
    </cfRule>
    <cfRule type="expression" dxfId="16251" priority="434">
      <formula>$F23="Completada"</formula>
    </cfRule>
  </conditionalFormatting>
  <conditionalFormatting sqref="D31:D32">
    <cfRule type="expression" dxfId="16250" priority="405">
      <formula>$F58="Vencida"</formula>
    </cfRule>
    <cfRule type="expression" dxfId="16249" priority="406">
      <formula>$F58="Cancelada"</formula>
    </cfRule>
    <cfRule type="expression" dxfId="16248" priority="407">
      <formula>$F58="Pausada"</formula>
    </cfRule>
    <cfRule type="expression" dxfId="16247" priority="408">
      <formula>$F58="Para hoy"</formula>
    </cfRule>
    <cfRule type="expression" dxfId="16246" priority="409">
      <formula>$F58="En curso"</formula>
    </cfRule>
    <cfRule type="expression" dxfId="16245" priority="410">
      <formula>$F58="Completada"</formula>
    </cfRule>
  </conditionalFormatting>
  <conditionalFormatting sqref="D31:D32">
    <cfRule type="expression" dxfId="16244" priority="421">
      <formula>$F54="Vencida"</formula>
    </cfRule>
    <cfRule type="expression" dxfId="16243" priority="422">
      <formula>$F54="Cancelada"</formula>
    </cfRule>
    <cfRule type="expression" dxfId="16242" priority="423">
      <formula>$F54="Pausada"</formula>
    </cfRule>
    <cfRule type="expression" dxfId="16241" priority="424">
      <formula>$F54="Para hoy"</formula>
    </cfRule>
    <cfRule type="expression" dxfId="16240" priority="425">
      <formula>$F54="En curso"</formula>
    </cfRule>
    <cfRule type="expression" dxfId="16239" priority="426">
      <formula>$F54="Completada"</formula>
    </cfRule>
  </conditionalFormatting>
  <conditionalFormatting sqref="E31:E32 E25">
    <cfRule type="expression" dxfId="16238" priority="437">
      <formula>$F17="Vencida"</formula>
    </cfRule>
    <cfRule type="expression" dxfId="16237" priority="438">
      <formula>$F17="Cancelada"</formula>
    </cfRule>
    <cfRule type="expression" dxfId="16236" priority="439">
      <formula>$F17="Pausada"</formula>
    </cfRule>
    <cfRule type="expression" dxfId="16235" priority="440">
      <formula>$F17="Para hoy"</formula>
    </cfRule>
    <cfRule type="expression" dxfId="16234" priority="441">
      <formula>$F17="En curso"</formula>
    </cfRule>
    <cfRule type="expression" dxfId="16233" priority="442">
      <formula>$F17="Completada"</formula>
    </cfRule>
    <cfRule type="expression" dxfId="16232" priority="445">
      <formula>$F17="Vencida"</formula>
    </cfRule>
    <cfRule type="expression" dxfId="16231" priority="446">
      <formula>$F17="Cancelada"</formula>
    </cfRule>
    <cfRule type="expression" dxfId="16230" priority="447">
      <formula>$F17="Pausada"</formula>
    </cfRule>
    <cfRule type="expression" dxfId="16229" priority="448">
      <formula>$F17="Para hoy"</formula>
    </cfRule>
    <cfRule type="expression" dxfId="16228" priority="449">
      <formula>$F17="En curso"</formula>
    </cfRule>
    <cfRule type="expression" dxfId="16227" priority="450">
      <formula>$F17="Completada"</formula>
    </cfRule>
  </conditionalFormatting>
  <conditionalFormatting sqref="F31:F32">
    <cfRule type="expression" dxfId="16226" priority="397">
      <formula>$F31="Vencida"</formula>
    </cfRule>
    <cfRule type="expression" dxfId="16225" priority="398">
      <formula>$F31="Cancelada"</formula>
    </cfRule>
    <cfRule type="expression" dxfId="16224" priority="399">
      <formula>$F31="Pausada"</formula>
    </cfRule>
    <cfRule type="expression" dxfId="16223" priority="400">
      <formula>$F31="Para hoy"</formula>
    </cfRule>
    <cfRule type="expression" dxfId="16222" priority="401">
      <formula>$F31="En curso"</formula>
    </cfRule>
    <cfRule type="expression" dxfId="16221" priority="402">
      <formula>$F31="Completada"</formula>
    </cfRule>
  </conditionalFormatting>
  <conditionalFormatting sqref="E9:E11 E17:E22 E4:E7">
    <cfRule type="expression" dxfId="16220" priority="391">
      <formula>$F3="Vencida"</formula>
    </cfRule>
    <cfRule type="expression" dxfId="16219" priority="392">
      <formula>$F3="Cancelada"</formula>
    </cfRule>
    <cfRule type="expression" dxfId="16218" priority="393">
      <formula>$F3="Pausada"</formula>
    </cfRule>
    <cfRule type="expression" dxfId="16217" priority="394">
      <formula>$F3="Para hoy"</formula>
    </cfRule>
    <cfRule type="expression" dxfId="16216" priority="395">
      <formula>$F3="En curso"</formula>
    </cfRule>
    <cfRule type="expression" dxfId="16215" priority="396">
      <formula>$F3="Completada"</formula>
    </cfRule>
  </conditionalFormatting>
  <conditionalFormatting sqref="D12">
    <cfRule type="expression" dxfId="16214" priority="347">
      <formula>$F31="Vencida"</formula>
    </cfRule>
    <cfRule type="expression" dxfId="16213" priority="348">
      <formula>$F31="Cancelada"</formula>
    </cfRule>
    <cfRule type="expression" dxfId="16212" priority="349">
      <formula>$F31="Pausada"</formula>
    </cfRule>
    <cfRule type="expression" dxfId="16211" priority="350">
      <formula>$F31="Para hoy"</formula>
    </cfRule>
    <cfRule type="expression" dxfId="16210" priority="351">
      <formula>$F31="En curso"</formula>
    </cfRule>
    <cfRule type="expression" dxfId="16209" priority="352">
      <formula>$F31="Completada"</formula>
    </cfRule>
    <cfRule type="expression" dxfId="16208" priority="355">
      <formula>$F31="Vencida"</formula>
    </cfRule>
    <cfRule type="expression" dxfId="16207" priority="356">
      <formula>$F31="Cancelada"</formula>
    </cfRule>
    <cfRule type="expression" dxfId="16206" priority="357">
      <formula>$F31="Pausada"</formula>
    </cfRule>
    <cfRule type="expression" dxfId="16205" priority="358">
      <formula>$F31="Para hoy"</formula>
    </cfRule>
    <cfRule type="expression" dxfId="16204" priority="359">
      <formula>$F31="En curso"</formula>
    </cfRule>
    <cfRule type="expression" dxfId="16203" priority="360">
      <formula>$F31="Completada"</formula>
    </cfRule>
  </conditionalFormatting>
  <conditionalFormatting sqref="C17:C20 C4:C7">
    <cfRule type="expression" dxfId="16202" priority="363">
      <formula>$F1="Vencida"</formula>
    </cfRule>
    <cfRule type="expression" dxfId="16201" priority="364">
      <formula>$F1="Cancelada"</formula>
    </cfRule>
    <cfRule type="expression" dxfId="16200" priority="365">
      <formula>$F1="Pausada"</formula>
    </cfRule>
    <cfRule type="expression" dxfId="16199" priority="366">
      <formula>$F1="Para hoy"</formula>
    </cfRule>
    <cfRule type="expression" dxfId="16198" priority="367">
      <formula>$F1="En curso"</formula>
    </cfRule>
    <cfRule type="expression" dxfId="16197" priority="368">
      <formula>$F1="Completada"</formula>
    </cfRule>
    <cfRule type="expression" dxfId="16196" priority="371">
      <formula>$F4="Vencida"</formula>
    </cfRule>
    <cfRule type="expression" dxfId="16195" priority="372">
      <formula>$F4="Cancelada"</formula>
    </cfRule>
    <cfRule type="expression" dxfId="16194" priority="373">
      <formula>$F4="Pausada"</formula>
    </cfRule>
    <cfRule type="expression" dxfId="16193" priority="374">
      <formula>$F4="Para hoy"</formula>
    </cfRule>
    <cfRule type="expression" dxfId="16192" priority="375">
      <formula>$F4="En curso"</formula>
    </cfRule>
    <cfRule type="expression" dxfId="16191" priority="376">
      <formula>$F4="Completada"</formula>
    </cfRule>
  </conditionalFormatting>
  <conditionalFormatting sqref="D12 D17:D20">
    <cfRule type="expression" dxfId="16190" priority="283">
      <formula>$F44="Vencida"</formula>
    </cfRule>
    <cfRule type="expression" dxfId="16189" priority="284">
      <formula>$F44="Cancelada"</formula>
    </cfRule>
    <cfRule type="expression" dxfId="16188" priority="285">
      <formula>$F44="Pausada"</formula>
    </cfRule>
    <cfRule type="expression" dxfId="16187" priority="286">
      <formula>$F44="Para hoy"</formula>
    </cfRule>
    <cfRule type="expression" dxfId="16186" priority="287">
      <formula>$F44="En curso"</formula>
    </cfRule>
    <cfRule type="expression" dxfId="16185" priority="288">
      <formula>$F44="Completada"</formula>
    </cfRule>
    <cfRule type="expression" dxfId="16184" priority="291">
      <formula>$F44="Vencida"</formula>
    </cfRule>
    <cfRule type="expression" dxfId="16183" priority="292">
      <formula>$F44="Cancelada"</formula>
    </cfRule>
    <cfRule type="expression" dxfId="16182" priority="293">
      <formula>$F44="Pausada"</formula>
    </cfRule>
    <cfRule type="expression" dxfId="16181" priority="294">
      <formula>$F44="Para hoy"</formula>
    </cfRule>
    <cfRule type="expression" dxfId="16180" priority="295">
      <formula>$F44="En curso"</formula>
    </cfRule>
    <cfRule type="expression" dxfId="16179" priority="296">
      <formula>$F44="Completada"</formula>
    </cfRule>
  </conditionalFormatting>
  <conditionalFormatting sqref="D12 D17:D20">
    <cfRule type="expression" dxfId="16178" priority="299">
      <formula>$F52="Vencida"</formula>
    </cfRule>
    <cfRule type="expression" dxfId="16177" priority="300">
      <formula>$F52="Cancelada"</formula>
    </cfRule>
    <cfRule type="expression" dxfId="16176" priority="301">
      <formula>$F52="Pausada"</formula>
    </cfRule>
    <cfRule type="expression" dxfId="16175" priority="302">
      <formula>$F52="Para hoy"</formula>
    </cfRule>
    <cfRule type="expression" dxfId="16174" priority="303">
      <formula>$F52="En curso"</formula>
    </cfRule>
    <cfRule type="expression" dxfId="16173" priority="304">
      <formula>$F52="Completada"</formula>
    </cfRule>
    <cfRule type="expression" dxfId="16172" priority="315">
      <formula>$F48="Vencida"</formula>
    </cfRule>
    <cfRule type="expression" dxfId="16171" priority="316">
      <formula>$F48="Cancelada"</formula>
    </cfRule>
    <cfRule type="expression" dxfId="16170" priority="317">
      <formula>$F48="Pausada"</formula>
    </cfRule>
    <cfRule type="expression" dxfId="16169" priority="318">
      <formula>$F48="Para hoy"</formula>
    </cfRule>
    <cfRule type="expression" dxfId="16168" priority="319">
      <formula>$F48="En curso"</formula>
    </cfRule>
    <cfRule type="expression" dxfId="16167" priority="320">
      <formula>$F48="Completada"</formula>
    </cfRule>
  </conditionalFormatting>
  <conditionalFormatting sqref="D25">
    <cfRule type="expression" dxfId="16166" priority="233">
      <formula>$F40="Vencida"</formula>
    </cfRule>
    <cfRule type="expression" dxfId="16165" priority="234">
      <formula>$F40="Cancelada"</formula>
    </cfRule>
    <cfRule type="expression" dxfId="16164" priority="235">
      <formula>$F40="Pausada"</formula>
    </cfRule>
    <cfRule type="expression" dxfId="16163" priority="236">
      <formula>$F40="Para hoy"</formula>
    </cfRule>
    <cfRule type="expression" dxfId="16162" priority="237">
      <formula>$F40="En curso"</formula>
    </cfRule>
    <cfRule type="expression" dxfId="16161" priority="238">
      <formula>$F40="Completada"</formula>
    </cfRule>
    <cfRule type="expression" dxfId="16160" priority="241">
      <formula>$F40="Vencida"</formula>
    </cfRule>
    <cfRule type="expression" dxfId="16159" priority="242">
      <formula>$F40="Cancelada"</formula>
    </cfRule>
    <cfRule type="expression" dxfId="16158" priority="243">
      <formula>$F40="Pausada"</formula>
    </cfRule>
    <cfRule type="expression" dxfId="16157" priority="244">
      <formula>$F40="Para hoy"</formula>
    </cfRule>
    <cfRule type="expression" dxfId="16156" priority="245">
      <formula>$F40="En curso"</formula>
    </cfRule>
    <cfRule type="expression" dxfId="16155" priority="246">
      <formula>$F40="Completada"</formula>
    </cfRule>
  </conditionalFormatting>
  <conditionalFormatting sqref="D25">
    <cfRule type="expression" dxfId="16154" priority="169">
      <formula>$F52="Vencida"</formula>
    </cfRule>
    <cfRule type="expression" dxfId="16153" priority="170">
      <formula>$F52="Cancelada"</formula>
    </cfRule>
    <cfRule type="expression" dxfId="16152" priority="171">
      <formula>$F52="Pausada"</formula>
    </cfRule>
    <cfRule type="expression" dxfId="16151" priority="172">
      <formula>$F52="Para hoy"</formula>
    </cfRule>
    <cfRule type="expression" dxfId="16150" priority="173">
      <formula>$F52="En curso"</formula>
    </cfRule>
    <cfRule type="expression" dxfId="16149" priority="174">
      <formula>$F52="Completada"</formula>
    </cfRule>
    <cfRule type="expression" dxfId="16148" priority="177">
      <formula>$F52="Vencida"</formula>
    </cfRule>
    <cfRule type="expression" dxfId="16147" priority="178">
      <formula>$F52="Cancelada"</formula>
    </cfRule>
    <cfRule type="expression" dxfId="16146" priority="179">
      <formula>$F52="Pausada"</formula>
    </cfRule>
    <cfRule type="expression" dxfId="16145" priority="180">
      <formula>$F52="Para hoy"</formula>
    </cfRule>
    <cfRule type="expression" dxfId="16144" priority="181">
      <formula>$F52="En curso"</formula>
    </cfRule>
    <cfRule type="expression" dxfId="16143" priority="182">
      <formula>$F52="Completada"</formula>
    </cfRule>
  </conditionalFormatting>
  <conditionalFormatting sqref="D25">
    <cfRule type="expression" dxfId="16142" priority="185">
      <formula>$F60="Vencida"</formula>
    </cfRule>
    <cfRule type="expression" dxfId="16141" priority="186">
      <formula>$F60="Cancelada"</formula>
    </cfRule>
    <cfRule type="expression" dxfId="16140" priority="187">
      <formula>$F60="Pausada"</formula>
    </cfRule>
    <cfRule type="expression" dxfId="16139" priority="188">
      <formula>$F60="Para hoy"</formula>
    </cfRule>
    <cfRule type="expression" dxfId="16138" priority="189">
      <formula>$F60="En curso"</formula>
    </cfRule>
    <cfRule type="expression" dxfId="16137" priority="190">
      <formula>$F60="Completada"</formula>
    </cfRule>
    <cfRule type="expression" dxfId="16136" priority="201">
      <formula>$F56="Vencida"</formula>
    </cfRule>
    <cfRule type="expression" dxfId="16135" priority="202">
      <formula>$F56="Cancelada"</formula>
    </cfRule>
    <cfRule type="expression" dxfId="16134" priority="203">
      <formula>$F56="Pausada"</formula>
    </cfRule>
    <cfRule type="expression" dxfId="16133" priority="204">
      <formula>$F56="Para hoy"</formula>
    </cfRule>
    <cfRule type="expression" dxfId="16132" priority="205">
      <formula>$F56="En curso"</formula>
    </cfRule>
    <cfRule type="expression" dxfId="16131" priority="206">
      <formula>$F56="Completada"</formula>
    </cfRule>
  </conditionalFormatting>
  <conditionalFormatting sqref="C52">
    <cfRule type="expression" dxfId="16130" priority="145">
      <formula>$F52="Vencida"</formula>
    </cfRule>
    <cfRule type="expression" dxfId="16129" priority="146">
      <formula>$F52="Cancelada"</formula>
    </cfRule>
    <cfRule type="expression" dxfId="16128" priority="147">
      <formula>$F52="Pausada"</formula>
    </cfRule>
    <cfRule type="expression" dxfId="16127" priority="148">
      <formula>$F52="Para hoy"</formula>
    </cfRule>
    <cfRule type="expression" dxfId="16126" priority="149">
      <formula>$F52="En curso"</formula>
    </cfRule>
    <cfRule type="expression" dxfId="16125" priority="150">
      <formula>$F52="Completada"</formula>
    </cfRule>
  </conditionalFormatting>
  <conditionalFormatting sqref="F52">
    <cfRule type="expression" dxfId="16124" priority="131">
      <formula>$F52="Vencida"</formula>
    </cfRule>
    <cfRule type="expression" dxfId="16123" priority="132">
      <formula>$F52="Cancelada"</formula>
    </cfRule>
    <cfRule type="expression" dxfId="16122" priority="133">
      <formula>$F52="Pausada"</formula>
    </cfRule>
    <cfRule type="expression" dxfId="16121" priority="134">
      <formula>$F52="Para hoy"</formula>
    </cfRule>
    <cfRule type="expression" dxfId="16120" priority="135">
      <formula>$F52="En curso"</formula>
    </cfRule>
    <cfRule type="expression" dxfId="16119" priority="136">
      <formula>$F52="Completada"</formula>
    </cfRule>
  </conditionalFormatting>
  <conditionalFormatting sqref="D52">
    <cfRule type="expression" dxfId="16118" priority="161">
      <formula>$F77="Vencida"</formula>
    </cfRule>
    <cfRule type="expression" dxfId="16117" priority="162">
      <formula>$F77="Cancelada"</formula>
    </cfRule>
    <cfRule type="expression" dxfId="16116" priority="163">
      <formula>$F77="Pausada"</formula>
    </cfRule>
    <cfRule type="expression" dxfId="16115" priority="164">
      <formula>$F77="Para hoy"</formula>
    </cfRule>
    <cfRule type="expression" dxfId="16114" priority="165">
      <formula>$F77="En curso"</formula>
    </cfRule>
    <cfRule type="expression" dxfId="16113" priority="166">
      <formula>$F77="Completada"</formula>
    </cfRule>
  </conditionalFormatting>
  <conditionalFormatting sqref="E52">
    <cfRule type="expression" dxfId="16112" priority="137">
      <formula>$F52="Vencida"</formula>
    </cfRule>
    <cfRule type="expression" dxfId="16111" priority="138">
      <formula>$F52="Cancelada"</formula>
    </cfRule>
    <cfRule type="expression" dxfId="16110" priority="139">
      <formula>$F52="Pausada"</formula>
    </cfRule>
    <cfRule type="expression" dxfId="16109" priority="140">
      <formula>$F52="Para hoy"</formula>
    </cfRule>
    <cfRule type="expression" dxfId="16108" priority="141">
      <formula>$F52="En curso"</formula>
    </cfRule>
    <cfRule type="expression" dxfId="16107" priority="142">
      <formula>$F52="Completada"</formula>
    </cfRule>
  </conditionalFormatting>
  <conditionalFormatting sqref="G26">
    <cfRule type="expression" dxfId="16106" priority="115">
      <formula>$F26="Vencida"</formula>
    </cfRule>
    <cfRule type="expression" dxfId="16105" priority="116">
      <formula>$F26="Cancelada"</formula>
    </cfRule>
    <cfRule type="expression" dxfId="16104" priority="117">
      <formula>$F26="Pausada"</formula>
    </cfRule>
    <cfRule type="expression" dxfId="16103" priority="118">
      <formula>$F26="Para hoy"</formula>
    </cfRule>
    <cfRule type="expression" dxfId="16102" priority="119">
      <formula>$F26="En curso"</formula>
    </cfRule>
    <cfRule type="expression" dxfId="16101" priority="120">
      <formula>$F26="Completada"</formula>
    </cfRule>
  </conditionalFormatting>
  <conditionalFormatting sqref="F26">
    <cfRule type="expression" dxfId="16100" priority="109">
      <formula>$F25="Vencida"</formula>
    </cfRule>
    <cfRule type="expression" dxfId="16099" priority="110">
      <formula>$F25="Cancelada"</formula>
    </cfRule>
    <cfRule type="expression" dxfId="16098" priority="111">
      <formula>$F25="Pausada"</formula>
    </cfRule>
    <cfRule type="expression" dxfId="16097" priority="112">
      <formula>$F25="Para hoy"</formula>
    </cfRule>
    <cfRule type="expression" dxfId="16096" priority="113">
      <formula>$F25="En curso"</formula>
    </cfRule>
    <cfRule type="expression" dxfId="16095" priority="114">
      <formula>$F25="Completada"</formula>
    </cfRule>
  </conditionalFormatting>
  <conditionalFormatting sqref="E26">
    <cfRule type="expression" dxfId="16094" priority="65">
      <formula>$F41="Vencida"</formula>
    </cfRule>
    <cfRule type="expression" dxfId="16093" priority="66">
      <formula>$F41="Cancelada"</formula>
    </cfRule>
    <cfRule type="expression" dxfId="16092" priority="67">
      <formula>$F41="Pausada"</formula>
    </cfRule>
    <cfRule type="expression" dxfId="16091" priority="68">
      <formula>$F41="Para hoy"</formula>
    </cfRule>
    <cfRule type="expression" dxfId="16090" priority="69">
      <formula>$F41="En curso"</formula>
    </cfRule>
    <cfRule type="expression" dxfId="16089" priority="70">
      <formula>$F41="Completada"</formula>
    </cfRule>
    <cfRule type="expression" dxfId="16088" priority="73">
      <formula>$F41="Vencida"</formula>
    </cfRule>
    <cfRule type="expression" dxfId="16087" priority="74">
      <formula>$F41="Cancelada"</formula>
    </cfRule>
    <cfRule type="expression" dxfId="16086" priority="75">
      <formula>$F41="Pausada"</formula>
    </cfRule>
    <cfRule type="expression" dxfId="16085" priority="76">
      <formula>$F41="Para hoy"</formula>
    </cfRule>
    <cfRule type="expression" dxfId="16084" priority="77">
      <formula>$F41="En curso"</formula>
    </cfRule>
    <cfRule type="expression" dxfId="16083" priority="78">
      <formula>$F41="Completada"</formula>
    </cfRule>
  </conditionalFormatting>
  <conditionalFormatting sqref="D26 C25">
    <cfRule type="expression" dxfId="16082" priority="81">
      <formula>$F17="Vencida"</formula>
    </cfRule>
    <cfRule type="expression" dxfId="16081" priority="82">
      <formula>$F17="Cancelada"</formula>
    </cfRule>
    <cfRule type="expression" dxfId="16080" priority="83">
      <formula>$F17="Pausada"</formula>
    </cfRule>
    <cfRule type="expression" dxfId="16079" priority="84">
      <formula>$F17="Para hoy"</formula>
    </cfRule>
    <cfRule type="expression" dxfId="16078" priority="85">
      <formula>$F17="En curso"</formula>
    </cfRule>
    <cfRule type="expression" dxfId="16077" priority="86">
      <formula>$F17="Completada"</formula>
    </cfRule>
    <cfRule type="expression" dxfId="16076" priority="89">
      <formula>$F25="Vencida"</formula>
    </cfRule>
    <cfRule type="expression" dxfId="16075" priority="90">
      <formula>$F25="Cancelada"</formula>
    </cfRule>
    <cfRule type="expression" dxfId="16074" priority="91">
      <formula>$F25="Pausada"</formula>
    </cfRule>
    <cfRule type="expression" dxfId="16073" priority="92">
      <formula>$F25="Para hoy"</formula>
    </cfRule>
    <cfRule type="expression" dxfId="16072" priority="93">
      <formula>$F25="En curso"</formula>
    </cfRule>
    <cfRule type="expression" dxfId="16071" priority="94">
      <formula>$F25="Completada"</formula>
    </cfRule>
  </conditionalFormatting>
  <conditionalFormatting sqref="E26">
    <cfRule type="expression" dxfId="16070" priority="1">
      <formula>$F53="Vencida"</formula>
    </cfRule>
    <cfRule type="expression" dxfId="16069" priority="2">
      <formula>$F53="Cancelada"</formula>
    </cfRule>
    <cfRule type="expression" dxfId="16068" priority="3">
      <formula>$F53="Pausada"</formula>
    </cfRule>
    <cfRule type="expression" dxfId="16067" priority="4">
      <formula>$F53="Para hoy"</formula>
    </cfRule>
    <cfRule type="expression" dxfId="16066" priority="5">
      <formula>$F53="En curso"</formula>
    </cfRule>
    <cfRule type="expression" dxfId="16065" priority="6">
      <formula>$F53="Completada"</formula>
    </cfRule>
    <cfRule type="expression" dxfId="16064" priority="9">
      <formula>$F53="Vencida"</formula>
    </cfRule>
    <cfRule type="expression" dxfId="16063" priority="10">
      <formula>$F53="Cancelada"</formula>
    </cfRule>
    <cfRule type="expression" dxfId="16062" priority="11">
      <formula>$F53="Pausada"</formula>
    </cfRule>
    <cfRule type="expression" dxfId="16061" priority="12">
      <formula>$F53="Para hoy"</formula>
    </cfRule>
    <cfRule type="expression" dxfId="16060" priority="13">
      <formula>$F53="En curso"</formula>
    </cfRule>
    <cfRule type="expression" dxfId="16059" priority="14">
      <formula>$F53="Completada"</formula>
    </cfRule>
  </conditionalFormatting>
  <conditionalFormatting sqref="E26">
    <cfRule type="expression" dxfId="16058" priority="17">
      <formula>$F61="Vencida"</formula>
    </cfRule>
    <cfRule type="expression" dxfId="16057" priority="18">
      <formula>$F61="Cancelada"</formula>
    </cfRule>
    <cfRule type="expression" dxfId="16056" priority="19">
      <formula>$F61="Pausada"</formula>
    </cfRule>
    <cfRule type="expression" dxfId="16055" priority="20">
      <formula>$F61="Para hoy"</formula>
    </cfRule>
    <cfRule type="expression" dxfId="16054" priority="21">
      <formula>$F61="En curso"</formula>
    </cfRule>
    <cfRule type="expression" dxfId="16053" priority="22">
      <formula>$F61="Completada"</formula>
    </cfRule>
    <cfRule type="expression" dxfId="16052" priority="33">
      <formula>$F57="Vencida"</formula>
    </cfRule>
    <cfRule type="expression" dxfId="16051" priority="34">
      <formula>$F57="Cancelada"</formula>
    </cfRule>
    <cfRule type="expression" dxfId="16050" priority="35">
      <formula>$F57="Pausada"</formula>
    </cfRule>
    <cfRule type="expression" dxfId="16049" priority="36">
      <formula>$F57="Para hoy"</formula>
    </cfRule>
    <cfRule type="expression" dxfId="16048" priority="37">
      <formula>$F57="En curso"</formula>
    </cfRule>
    <cfRule type="expression" dxfId="16047" priority="38">
      <formula>$F57="Completada"</formula>
    </cfRule>
  </conditionalFormatting>
  <conditionalFormatting sqref="F26 E25">
    <cfRule type="expression" dxfId="16046" priority="49">
      <formula>$F16="Vencida"</formula>
    </cfRule>
    <cfRule type="expression" dxfId="16045" priority="50">
      <formula>$F16="Cancelada"</formula>
    </cfRule>
    <cfRule type="expression" dxfId="16044" priority="51">
      <formula>$F16="Pausada"</formula>
    </cfRule>
    <cfRule type="expression" dxfId="16043" priority="52">
      <formula>$F16="Para hoy"</formula>
    </cfRule>
    <cfRule type="expression" dxfId="16042" priority="53">
      <formula>$F16="En curso"</formula>
    </cfRule>
    <cfRule type="expression" dxfId="16041" priority="54">
      <formula>$F16="Completada"</formula>
    </cfRule>
    <cfRule type="expression" dxfId="16040" priority="57">
      <formula>$F17="Vencida"</formula>
    </cfRule>
    <cfRule type="expression" dxfId="16039" priority="58">
      <formula>$F17="Cancelada"</formula>
    </cfRule>
    <cfRule type="expression" dxfId="16038" priority="59">
      <formula>$F17="Pausada"</formula>
    </cfRule>
    <cfRule type="expression" dxfId="16037" priority="60">
      <formula>$F17="Para hoy"</formula>
    </cfRule>
    <cfRule type="expression" dxfId="16036" priority="61">
      <formula>$F17="En curso"</formula>
    </cfRule>
    <cfRule type="expression" dxfId="16035" priority="62">
      <formula>$F17="Completada"</formula>
    </cfRule>
  </conditionalFormatting>
  <conditionalFormatting sqref="F26">
    <cfRule type="expression" dxfId="16034" priority="25">
      <formula>$F18="Vencida"</formula>
    </cfRule>
    <cfRule type="expression" dxfId="16033" priority="26">
      <formula>$F18="Cancelada"</formula>
    </cfRule>
    <cfRule type="expression" dxfId="16032" priority="27">
      <formula>$F18="Pausada"</formula>
    </cfRule>
    <cfRule type="expression" dxfId="16031" priority="28">
      <formula>$F18="Para hoy"</formula>
    </cfRule>
    <cfRule type="expression" dxfId="16030" priority="29">
      <formula>$F18="En curso"</formula>
    </cfRule>
    <cfRule type="expression" dxfId="16029" priority="30">
      <formula>$F18="Completada"</formula>
    </cfRule>
    <cfRule type="expression" dxfId="16028" priority="41">
      <formula>$F18="Vencida"</formula>
    </cfRule>
    <cfRule type="expression" dxfId="16027" priority="42">
      <formula>$F18="Cancelada"</formula>
    </cfRule>
    <cfRule type="expression" dxfId="16026" priority="43">
      <formula>$F18="Pausada"</formula>
    </cfRule>
    <cfRule type="expression" dxfId="16025" priority="44">
      <formula>$F18="Para hoy"</formula>
    </cfRule>
    <cfRule type="expression" dxfId="16024" priority="45">
      <formula>$F18="En curso"</formula>
    </cfRule>
    <cfRule type="expression" dxfId="16023" priority="46">
      <formula>$F18="Completada"</formula>
    </cfRule>
  </conditionalFormatting>
  <conditionalFormatting sqref="E8">
    <cfRule type="expression" dxfId="16022" priority="7447">
      <formula>#REF!="Vencida"</formula>
    </cfRule>
    <cfRule type="expression" dxfId="16021" priority="7448">
      <formula>#REF!="Cancelada"</formula>
    </cfRule>
    <cfRule type="expression" dxfId="16020" priority="7449">
      <formula>#REF!="Pausada"</formula>
    </cfRule>
    <cfRule type="expression" dxfId="16019" priority="7450">
      <formula>#REF!="Para hoy"</formula>
    </cfRule>
    <cfRule type="expression" dxfId="16018" priority="7451">
      <formula>#REF!="En curso"</formula>
    </cfRule>
    <cfRule type="expression" dxfId="16017" priority="7452">
      <formula>#REF!="Completada"</formula>
    </cfRule>
  </conditionalFormatting>
  <conditionalFormatting sqref="D5:D6">
    <cfRule type="expression" dxfId="16016" priority="7459">
      <formula>$F17="Vencida"</formula>
    </cfRule>
    <cfRule type="expression" dxfId="16015" priority="7460">
      <formula>$F17="Cancelada"</formula>
    </cfRule>
    <cfRule type="expression" dxfId="16014" priority="7461">
      <formula>$F17="Pausada"</formula>
    </cfRule>
    <cfRule type="expression" dxfId="16013" priority="7462">
      <formula>$F17="Para hoy"</formula>
    </cfRule>
    <cfRule type="expression" dxfId="16012" priority="7463">
      <formula>$F17="En curso"</formula>
    </cfRule>
    <cfRule type="expression" dxfId="16011" priority="7464">
      <formula>$F17="Completada"</formula>
    </cfRule>
    <cfRule type="expression" dxfId="16010" priority="7465">
      <formula>$F17="Vencida"</formula>
    </cfRule>
    <cfRule type="expression" dxfId="16009" priority="7466">
      <formula>$F17="Cancelada"</formula>
    </cfRule>
    <cfRule type="expression" dxfId="16008" priority="7467">
      <formula>$F17="Pausada"</formula>
    </cfRule>
    <cfRule type="expression" dxfId="16007" priority="7468">
      <formula>$F17="Para hoy"</formula>
    </cfRule>
    <cfRule type="expression" dxfId="16006" priority="7469">
      <formula>$F17="En curso"</formula>
    </cfRule>
    <cfRule type="expression" dxfId="16005" priority="7470">
      <formula>$F17="Completada"</formula>
    </cfRule>
  </conditionalFormatting>
  <conditionalFormatting sqref="C8:C11">
    <cfRule type="expression" dxfId="16004" priority="7519">
      <formula>#REF!="Vencida"</formula>
    </cfRule>
    <cfRule type="expression" dxfId="16003" priority="7520">
      <formula>#REF!="Cancelada"</formula>
    </cfRule>
    <cfRule type="expression" dxfId="16002" priority="7521">
      <formula>#REF!="Pausada"</formula>
    </cfRule>
    <cfRule type="expression" dxfId="16001" priority="7522">
      <formula>#REF!="Para hoy"</formula>
    </cfRule>
    <cfRule type="expression" dxfId="16000" priority="7523">
      <formula>#REF!="En curso"</formula>
    </cfRule>
    <cfRule type="expression" dxfId="15999" priority="7524">
      <formula>#REF!="Completada"</formula>
    </cfRule>
    <cfRule type="expression" dxfId="15998" priority="7525">
      <formula>$F8="Vencida"</formula>
    </cfRule>
    <cfRule type="expression" dxfId="15997" priority="7526">
      <formula>$F8="Cancelada"</formula>
    </cfRule>
    <cfRule type="expression" dxfId="15996" priority="7527">
      <formula>$F8="Pausada"</formula>
    </cfRule>
    <cfRule type="expression" dxfId="15995" priority="7528">
      <formula>$F8="Para hoy"</formula>
    </cfRule>
    <cfRule type="expression" dxfId="15994" priority="7529">
      <formula>$F8="En curso"</formula>
    </cfRule>
    <cfRule type="expression" dxfId="15993" priority="7530">
      <formula>$F8="Completada"</formula>
    </cfRule>
  </conditionalFormatting>
  <conditionalFormatting sqref="D4:D7">
    <cfRule type="expression" dxfId="15992" priority="7543">
      <formula>$F34="Vencida"</formula>
    </cfRule>
    <cfRule type="expression" dxfId="15991" priority="7544">
      <formula>$F34="Cancelada"</formula>
    </cfRule>
    <cfRule type="expression" dxfId="15990" priority="7545">
      <formula>$F34="Pausada"</formula>
    </cfRule>
    <cfRule type="expression" dxfId="15989" priority="7546">
      <formula>$F34="Para hoy"</formula>
    </cfRule>
    <cfRule type="expression" dxfId="15988" priority="7547">
      <formula>$F34="En curso"</formula>
    </cfRule>
    <cfRule type="expression" dxfId="15987" priority="7548">
      <formula>$F34="Completada"</formula>
    </cfRule>
    <cfRule type="expression" dxfId="15986" priority="7549">
      <formula>$F34="Vencida"</formula>
    </cfRule>
    <cfRule type="expression" dxfId="15985" priority="7550">
      <formula>$F34="Cancelada"</formula>
    </cfRule>
    <cfRule type="expression" dxfId="15984" priority="7551">
      <formula>$F34="Pausada"</formula>
    </cfRule>
    <cfRule type="expression" dxfId="15983" priority="7552">
      <formula>$F34="Para hoy"</formula>
    </cfRule>
    <cfRule type="expression" dxfId="15982" priority="7553">
      <formula>$F34="En curso"</formula>
    </cfRule>
    <cfRule type="expression" dxfId="15981" priority="7554">
      <formula>$F34="Completada"</formula>
    </cfRule>
  </conditionalFormatting>
  <conditionalFormatting sqref="D4:D7">
    <cfRule type="expression" dxfId="15980" priority="7567">
      <formula>$F42="Vencida"</formula>
    </cfRule>
    <cfRule type="expression" dxfId="15979" priority="7568">
      <formula>$F42="Cancelada"</formula>
    </cfRule>
    <cfRule type="expression" dxfId="15978" priority="7569">
      <formula>$F42="Pausada"</formula>
    </cfRule>
    <cfRule type="expression" dxfId="15977" priority="7570">
      <formula>$F42="Para hoy"</formula>
    </cfRule>
    <cfRule type="expression" dxfId="15976" priority="7571">
      <formula>$F42="En curso"</formula>
    </cfRule>
    <cfRule type="expression" dxfId="15975" priority="7572">
      <formula>$F42="Completada"</formula>
    </cfRule>
    <cfRule type="expression" dxfId="15974" priority="7573">
      <formula>$F38="Vencida"</formula>
    </cfRule>
    <cfRule type="expression" dxfId="15973" priority="7574">
      <formula>$F38="Cancelada"</formula>
    </cfRule>
    <cfRule type="expression" dxfId="15972" priority="7575">
      <formula>$F38="Pausada"</formula>
    </cfRule>
    <cfRule type="expression" dxfId="15971" priority="7576">
      <formula>$F38="Para hoy"</formula>
    </cfRule>
    <cfRule type="expression" dxfId="15970" priority="7577">
      <formula>$F38="En curso"</formula>
    </cfRule>
    <cfRule type="expression" dxfId="15969" priority="7578">
      <formula>$F38="Completada"</formula>
    </cfRule>
  </conditionalFormatting>
  <conditionalFormatting sqref="E10:E11">
    <cfRule type="expression" dxfId="15968" priority="7627">
      <formula>#REF!="Vencida"</formula>
    </cfRule>
    <cfRule type="expression" dxfId="15967" priority="7628">
      <formula>#REF!="Cancelada"</formula>
    </cfRule>
    <cfRule type="expression" dxfId="15966" priority="7629">
      <formula>#REF!="Pausada"</formula>
    </cfRule>
    <cfRule type="expression" dxfId="15965" priority="7630">
      <formula>#REF!="Para hoy"</formula>
    </cfRule>
    <cfRule type="expression" dxfId="15964" priority="7631">
      <formula>#REF!="En curso"</formula>
    </cfRule>
    <cfRule type="expression" dxfId="15963" priority="7632">
      <formula>#REF!="Completada"</formula>
    </cfRule>
    <cfRule type="expression" dxfId="15962" priority="7633">
      <formula>#REF!="Vencida"</formula>
    </cfRule>
    <cfRule type="expression" dxfId="15961" priority="7634">
      <formula>#REF!="Cancelada"</formula>
    </cfRule>
    <cfRule type="expression" dxfId="15960" priority="7635">
      <formula>#REF!="Pausada"</formula>
    </cfRule>
    <cfRule type="expression" dxfId="15959" priority="7636">
      <formula>#REF!="Para hoy"</formula>
    </cfRule>
    <cfRule type="expression" dxfId="15958" priority="7637">
      <formula>#REF!="En curso"</formula>
    </cfRule>
    <cfRule type="expression" dxfId="15957" priority="7638">
      <formula>#REF!="Completada"</formula>
    </cfRule>
  </conditionalFormatting>
  <conditionalFormatting sqref="E9">
    <cfRule type="expression" dxfId="15956" priority="7639">
      <formula>#REF!="Vencida"</formula>
    </cfRule>
    <cfRule type="expression" dxfId="15955" priority="7640">
      <formula>#REF!="Cancelada"</formula>
    </cfRule>
    <cfRule type="expression" dxfId="15954" priority="7641">
      <formula>#REF!="Pausada"</formula>
    </cfRule>
    <cfRule type="expression" dxfId="15953" priority="7642">
      <formula>#REF!="Para hoy"</formula>
    </cfRule>
    <cfRule type="expression" dxfId="15952" priority="7643">
      <formula>#REF!="En curso"</formula>
    </cfRule>
    <cfRule type="expression" dxfId="15951" priority="7644">
      <formula>#REF!="Completada"</formula>
    </cfRule>
    <cfRule type="expression" dxfId="15950" priority="7645">
      <formula>#REF!="Vencida"</formula>
    </cfRule>
    <cfRule type="expression" dxfId="15949" priority="7646">
      <formula>#REF!="Cancelada"</formula>
    </cfRule>
    <cfRule type="expression" dxfId="15948" priority="7647">
      <formula>#REF!="Pausada"</formula>
    </cfRule>
    <cfRule type="expression" dxfId="15947" priority="7648">
      <formula>#REF!="Para hoy"</formula>
    </cfRule>
    <cfRule type="expression" dxfId="15946" priority="7649">
      <formula>#REF!="En curso"</formula>
    </cfRule>
    <cfRule type="expression" dxfId="15945" priority="7650">
      <formula>#REF!="Completada"</formula>
    </cfRule>
  </conditionalFormatting>
  <conditionalFormatting sqref="E9">
    <cfRule type="expression" dxfId="15944" priority="7699">
      <formula>#REF!="Vencida"</formula>
    </cfRule>
    <cfRule type="expression" dxfId="15943" priority="7700">
      <formula>#REF!="Cancelada"</formula>
    </cfRule>
    <cfRule type="expression" dxfId="15942" priority="7701">
      <formula>#REF!="Pausada"</formula>
    </cfRule>
    <cfRule type="expression" dxfId="15941" priority="7702">
      <formula>#REF!="Para hoy"</formula>
    </cfRule>
    <cfRule type="expression" dxfId="15940" priority="7703">
      <formula>#REF!="En curso"</formula>
    </cfRule>
    <cfRule type="expression" dxfId="15939" priority="7704">
      <formula>#REF!="Completada"</formula>
    </cfRule>
    <cfRule type="expression" dxfId="15938" priority="7705">
      <formula>#REF!="Vencida"</formula>
    </cfRule>
    <cfRule type="expression" dxfId="15937" priority="7706">
      <formula>#REF!="Cancelada"</formula>
    </cfRule>
    <cfRule type="expression" dxfId="15936" priority="7707">
      <formula>#REF!="Pausada"</formula>
    </cfRule>
    <cfRule type="expression" dxfId="15935" priority="7708">
      <formula>#REF!="Para hoy"</formula>
    </cfRule>
    <cfRule type="expression" dxfId="15934" priority="7709">
      <formula>#REF!="En curso"</formula>
    </cfRule>
    <cfRule type="expression" dxfId="15933" priority="7710">
      <formula>#REF!="Completada"</formula>
    </cfRule>
  </conditionalFormatting>
  <conditionalFormatting sqref="E12">
    <cfRule type="expression" dxfId="15932" priority="7859">
      <formula>#REF!="Vencida"</formula>
    </cfRule>
    <cfRule type="expression" dxfId="15931" priority="7860">
      <formula>#REF!="Cancelada"</formula>
    </cfRule>
    <cfRule type="expression" dxfId="15930" priority="7861">
      <formula>#REF!="Pausada"</formula>
    </cfRule>
    <cfRule type="expression" dxfId="15929" priority="7862">
      <formula>#REF!="Para hoy"</formula>
    </cfRule>
    <cfRule type="expression" dxfId="15928" priority="7863">
      <formula>#REF!="En curso"</formula>
    </cfRule>
    <cfRule type="expression" dxfId="15927" priority="7864">
      <formula>#REF!="Completada"</formula>
    </cfRule>
    <cfRule type="expression" dxfId="15926" priority="7865">
      <formula>$F8="Vencida"</formula>
    </cfRule>
    <cfRule type="expression" dxfId="15925" priority="7866">
      <formula>$F8="Cancelada"</formula>
    </cfRule>
    <cfRule type="expression" dxfId="15924" priority="7867">
      <formula>$F8="Pausada"</formula>
    </cfRule>
    <cfRule type="expression" dxfId="15923" priority="7868">
      <formula>$F8="Para hoy"</formula>
    </cfRule>
    <cfRule type="expression" dxfId="15922" priority="7869">
      <formula>$F8="En curso"</formula>
    </cfRule>
    <cfRule type="expression" dxfId="15921" priority="7870">
      <formula>$F8="Completada"</formula>
    </cfRule>
  </conditionalFormatting>
  <conditionalFormatting sqref="E8">
    <cfRule type="expression" dxfId="15920" priority="8051">
      <formula>$F7="Vencida"</formula>
    </cfRule>
    <cfRule type="expression" dxfId="15919" priority="8052">
      <formula>$F7="Cancelada"</formula>
    </cfRule>
    <cfRule type="expression" dxfId="15918" priority="8053">
      <formula>$F7="Pausada"</formula>
    </cfRule>
    <cfRule type="expression" dxfId="15917" priority="8054">
      <formula>$F7="Para hoy"</formula>
    </cfRule>
    <cfRule type="expression" dxfId="15916" priority="8055">
      <formula>$F7="En curso"</formula>
    </cfRule>
    <cfRule type="expression" dxfId="15915" priority="8056">
      <formula>$F7="Completada"</formula>
    </cfRule>
    <cfRule type="expression" dxfId="15914" priority="8057">
      <formula>#REF!="Vencida"</formula>
    </cfRule>
    <cfRule type="expression" dxfId="15913" priority="8058">
      <formula>#REF!="Cancelada"</formula>
    </cfRule>
    <cfRule type="expression" dxfId="15912" priority="8059">
      <formula>#REF!="Pausada"</formula>
    </cfRule>
    <cfRule type="expression" dxfId="15911" priority="8060">
      <formula>#REF!="Para hoy"</formula>
    </cfRule>
    <cfRule type="expression" dxfId="15910" priority="8061">
      <formula>#REF!="En curso"</formula>
    </cfRule>
    <cfRule type="expression" dxfId="15909" priority="8062">
      <formula>#REF!="Completada"</formula>
    </cfRule>
  </conditionalFormatting>
  <conditionalFormatting sqref="E8">
    <cfRule type="expression" dxfId="15908" priority="8063">
      <formula>#REF!="Vencida"</formula>
    </cfRule>
    <cfRule type="expression" dxfId="15907" priority="8064">
      <formula>#REF!="Cancelada"</formula>
    </cfRule>
    <cfRule type="expression" dxfId="15906" priority="8065">
      <formula>#REF!="Pausada"</formula>
    </cfRule>
    <cfRule type="expression" dxfId="15905" priority="8066">
      <formula>#REF!="Para hoy"</formula>
    </cfRule>
    <cfRule type="expression" dxfId="15904" priority="8067">
      <formula>#REF!="En curso"</formula>
    </cfRule>
    <cfRule type="expression" dxfId="15903" priority="8068">
      <formula>#REF!="Completada"</formula>
    </cfRule>
    <cfRule type="expression" dxfId="15902" priority="8069">
      <formula>#REF!="Vencida"</formula>
    </cfRule>
    <cfRule type="expression" dxfId="15901" priority="8070">
      <formula>#REF!="Cancelada"</formula>
    </cfRule>
    <cfRule type="expression" dxfId="15900" priority="8071">
      <formula>#REF!="Pausada"</formula>
    </cfRule>
    <cfRule type="expression" dxfId="15899" priority="8072">
      <formula>#REF!="Para hoy"</formula>
    </cfRule>
    <cfRule type="expression" dxfId="15898" priority="8073">
      <formula>#REF!="En curso"</formula>
    </cfRule>
    <cfRule type="expression" dxfId="15897" priority="8074">
      <formula>#REF!="Completada"</formula>
    </cfRule>
  </conditionalFormatting>
  <conditionalFormatting sqref="E12 E21">
    <cfRule type="expression" dxfId="15896" priority="8105">
      <formula>$F10="Vencida"</formula>
    </cfRule>
    <cfRule type="expression" dxfId="15895" priority="8106">
      <formula>$F10="Cancelada"</formula>
    </cfRule>
    <cfRule type="expression" dxfId="15894" priority="8107">
      <formula>$F10="Pausada"</formula>
    </cfRule>
    <cfRule type="expression" dxfId="15893" priority="8108">
      <formula>$F10="Para hoy"</formula>
    </cfRule>
    <cfRule type="expression" dxfId="15892" priority="8109">
      <formula>$F10="En curso"</formula>
    </cfRule>
    <cfRule type="expression" dxfId="15891" priority="8110">
      <formula>$F10="Completada"</formula>
    </cfRule>
  </conditionalFormatting>
  <conditionalFormatting sqref="D8:D11 D17:D20">
    <cfRule type="expression" dxfId="15890" priority="8111">
      <formula>$F28="Vencida"</formula>
    </cfRule>
    <cfRule type="expression" dxfId="15889" priority="8112">
      <formula>$F28="Cancelada"</formula>
    </cfRule>
    <cfRule type="expression" dxfId="15888" priority="8113">
      <formula>$F28="Pausada"</formula>
    </cfRule>
    <cfRule type="expression" dxfId="15887" priority="8114">
      <formula>$F28="Para hoy"</formula>
    </cfRule>
    <cfRule type="expression" dxfId="15886" priority="8115">
      <formula>$F28="En curso"</formula>
    </cfRule>
    <cfRule type="expression" dxfId="15885" priority="8116">
      <formula>$F28="Completada"</formula>
    </cfRule>
    <cfRule type="expression" dxfId="15884" priority="8117">
      <formula>$F28="Vencida"</formula>
    </cfRule>
    <cfRule type="expression" dxfId="15883" priority="8118">
      <formula>$F28="Cancelada"</formula>
    </cfRule>
    <cfRule type="expression" dxfId="15882" priority="8119">
      <formula>$F28="Pausada"</formula>
    </cfRule>
    <cfRule type="expression" dxfId="15881" priority="8120">
      <formula>$F28="Para hoy"</formula>
    </cfRule>
    <cfRule type="expression" dxfId="15880" priority="8121">
      <formula>$F28="En curso"</formula>
    </cfRule>
    <cfRule type="expression" dxfId="15879" priority="8122">
      <formula>$F28="Completada"</formula>
    </cfRule>
  </conditionalFormatting>
  <conditionalFormatting sqref="C12 C21">
    <cfRule type="expression" dxfId="15878" priority="8135">
      <formula>$F8="Vencida"</formula>
    </cfRule>
    <cfRule type="expression" dxfId="15877" priority="8136">
      <formula>$F8="Cancelada"</formula>
    </cfRule>
    <cfRule type="expression" dxfId="15876" priority="8137">
      <formula>$F8="Pausada"</formula>
    </cfRule>
    <cfRule type="expression" dxfId="15875" priority="8138">
      <formula>$F8="Para hoy"</formula>
    </cfRule>
    <cfRule type="expression" dxfId="15874" priority="8139">
      <formula>$F8="En curso"</formula>
    </cfRule>
    <cfRule type="expression" dxfId="15873" priority="8140">
      <formula>$F8="Completada"</formula>
    </cfRule>
    <cfRule type="expression" dxfId="15872" priority="8141">
      <formula>$F12="Vencida"</formula>
    </cfRule>
    <cfRule type="expression" dxfId="15871" priority="8142">
      <formula>$F12="Cancelada"</formula>
    </cfRule>
    <cfRule type="expression" dxfId="15870" priority="8143">
      <formula>$F12="Pausada"</formula>
    </cfRule>
    <cfRule type="expression" dxfId="15869" priority="8144">
      <formula>$F12="Para hoy"</formula>
    </cfRule>
    <cfRule type="expression" dxfId="15868" priority="8145">
      <formula>$F12="En curso"</formula>
    </cfRule>
    <cfRule type="expression" dxfId="15867" priority="8146">
      <formula>$F12="Completada"</formula>
    </cfRule>
  </conditionalFormatting>
  <conditionalFormatting sqref="D8:D11">
    <cfRule type="expression" dxfId="15866" priority="8147">
      <formula>$F41="Vencida"</formula>
    </cfRule>
    <cfRule type="expression" dxfId="15865" priority="8148">
      <formula>$F41="Cancelada"</formula>
    </cfRule>
    <cfRule type="expression" dxfId="15864" priority="8149">
      <formula>$F41="Pausada"</formula>
    </cfRule>
    <cfRule type="expression" dxfId="15863" priority="8150">
      <formula>$F41="Para hoy"</formula>
    </cfRule>
    <cfRule type="expression" dxfId="15862" priority="8151">
      <formula>$F41="En curso"</formula>
    </cfRule>
    <cfRule type="expression" dxfId="15861" priority="8152">
      <formula>$F41="Completada"</formula>
    </cfRule>
    <cfRule type="expression" dxfId="15860" priority="8153">
      <formula>$F41="Vencida"</formula>
    </cfRule>
    <cfRule type="expression" dxfId="15859" priority="8154">
      <formula>$F41="Cancelada"</formula>
    </cfRule>
    <cfRule type="expression" dxfId="15858" priority="8155">
      <formula>$F41="Pausada"</formula>
    </cfRule>
    <cfRule type="expression" dxfId="15857" priority="8156">
      <formula>$F41="Para hoy"</formula>
    </cfRule>
    <cfRule type="expression" dxfId="15856" priority="8157">
      <formula>$F41="En curso"</formula>
    </cfRule>
    <cfRule type="expression" dxfId="15855" priority="8158">
      <formula>$F41="Completada"</formula>
    </cfRule>
  </conditionalFormatting>
  <conditionalFormatting sqref="D8:D11">
    <cfRule type="expression" dxfId="15854" priority="8171">
      <formula>$F49="Vencida"</formula>
    </cfRule>
    <cfRule type="expression" dxfId="15853" priority="8172">
      <formula>$F49="Cancelada"</formula>
    </cfRule>
    <cfRule type="expression" dxfId="15852" priority="8173">
      <formula>$F49="Pausada"</formula>
    </cfRule>
    <cfRule type="expression" dxfId="15851" priority="8174">
      <formula>$F49="Para hoy"</formula>
    </cfRule>
    <cfRule type="expression" dxfId="15850" priority="8175">
      <formula>$F49="En curso"</formula>
    </cfRule>
    <cfRule type="expression" dxfId="15849" priority="8176">
      <formula>$F49="Completada"</formula>
    </cfRule>
    <cfRule type="expression" dxfId="15848" priority="8177">
      <formula>$F45="Vencida"</formula>
    </cfRule>
    <cfRule type="expression" dxfId="15847" priority="8178">
      <formula>$F45="Cancelada"</formula>
    </cfRule>
    <cfRule type="expression" dxfId="15846" priority="8179">
      <formula>$F45="Pausada"</formula>
    </cfRule>
    <cfRule type="expression" dxfId="15845" priority="8180">
      <formula>$F45="Para hoy"</formula>
    </cfRule>
    <cfRule type="expression" dxfId="15844" priority="8181">
      <formula>$F45="En curso"</formula>
    </cfRule>
    <cfRule type="expression" dxfId="15843" priority="8182">
      <formula>$F45="Completada"</formula>
    </cfRule>
  </conditionalFormatting>
  <conditionalFormatting sqref="D7">
    <cfRule type="expression" dxfId="15842" priority="8439">
      <formula>$F23="Vencida"</formula>
    </cfRule>
    <cfRule type="expression" dxfId="15841" priority="8440">
      <formula>$F23="Cancelada"</formula>
    </cfRule>
    <cfRule type="expression" dxfId="15840" priority="8441">
      <formula>$F23="Pausada"</formula>
    </cfRule>
    <cfRule type="expression" dxfId="15839" priority="8442">
      <formula>$F23="Para hoy"</formula>
    </cfRule>
    <cfRule type="expression" dxfId="15838" priority="8443">
      <formula>$F23="En curso"</formula>
    </cfRule>
    <cfRule type="expression" dxfId="15837" priority="8444">
      <formula>$F23="Completada"</formula>
    </cfRule>
    <cfRule type="expression" dxfId="15836" priority="8445">
      <formula>$F23="Vencida"</formula>
    </cfRule>
    <cfRule type="expression" dxfId="15835" priority="8446">
      <formula>$F23="Cancelada"</formula>
    </cfRule>
    <cfRule type="expression" dxfId="15834" priority="8447">
      <formula>$F23="Pausada"</formula>
    </cfRule>
    <cfRule type="expression" dxfId="15833" priority="8448">
      <formula>$F23="Para hoy"</formula>
    </cfRule>
    <cfRule type="expression" dxfId="15832" priority="8449">
      <formula>$F23="En curso"</formula>
    </cfRule>
    <cfRule type="expression" dxfId="15831" priority="8450">
      <formula>$F23="Completada"</formula>
    </cfRule>
  </conditionalFormatting>
  <conditionalFormatting sqref="E22">
    <cfRule type="expression" dxfId="15830" priority="8477">
      <formula>$F16="Vencida"</formula>
    </cfRule>
    <cfRule type="expression" dxfId="15829" priority="8478">
      <formula>$F16="Cancelada"</formula>
    </cfRule>
    <cfRule type="expression" dxfId="15828" priority="8479">
      <formula>$F16="Pausada"</formula>
    </cfRule>
    <cfRule type="expression" dxfId="15827" priority="8480">
      <formula>$F16="Para hoy"</formula>
    </cfRule>
    <cfRule type="expression" dxfId="15826" priority="8481">
      <formula>$F16="En curso"</formula>
    </cfRule>
    <cfRule type="expression" dxfId="15825" priority="8482">
      <formula>$F16="Completada"</formula>
    </cfRule>
    <cfRule type="expression" dxfId="15824" priority="8483">
      <formula>$F17="Vencida"</formula>
    </cfRule>
    <cfRule type="expression" dxfId="15823" priority="8484">
      <formula>$F17="Cancelada"</formula>
    </cfRule>
    <cfRule type="expression" dxfId="15822" priority="8485">
      <formula>$F17="Pausada"</formula>
    </cfRule>
    <cfRule type="expression" dxfId="15821" priority="8486">
      <formula>$F17="Para hoy"</formula>
    </cfRule>
    <cfRule type="expression" dxfId="15820" priority="8487">
      <formula>$F17="En curso"</formula>
    </cfRule>
    <cfRule type="expression" dxfId="15819" priority="8488">
      <formula>$F17="Completada"</formula>
    </cfRule>
  </conditionalFormatting>
  <conditionalFormatting sqref="D22">
    <cfRule type="expression" dxfId="15818" priority="8549">
      <formula>$F40="Vencida"</formula>
    </cfRule>
    <cfRule type="expression" dxfId="15817" priority="8550">
      <formula>$F40="Cancelada"</formula>
    </cfRule>
    <cfRule type="expression" dxfId="15816" priority="8551">
      <formula>$F40="Pausada"</formula>
    </cfRule>
    <cfRule type="expression" dxfId="15815" priority="8552">
      <formula>$F40="Para hoy"</formula>
    </cfRule>
    <cfRule type="expression" dxfId="15814" priority="8553">
      <formula>$F40="En curso"</formula>
    </cfRule>
    <cfRule type="expression" dxfId="15813" priority="8554">
      <formula>$F40="Completada"</formula>
    </cfRule>
    <cfRule type="expression" dxfId="15812" priority="8555">
      <formula>$F40="Vencida"</formula>
    </cfRule>
    <cfRule type="expression" dxfId="15811" priority="8556">
      <formula>$F40="Cancelada"</formula>
    </cfRule>
    <cfRule type="expression" dxfId="15810" priority="8557">
      <formula>$F40="Pausada"</formula>
    </cfRule>
    <cfRule type="expression" dxfId="15809" priority="8558">
      <formula>$F40="Para hoy"</formula>
    </cfRule>
    <cfRule type="expression" dxfId="15808" priority="8559">
      <formula>$F40="En curso"</formula>
    </cfRule>
    <cfRule type="expression" dxfId="15807" priority="8560">
      <formula>$F40="Completada"</formula>
    </cfRule>
  </conditionalFormatting>
  <conditionalFormatting sqref="D22">
    <cfRule type="expression" dxfId="15806" priority="8597">
      <formula>$F52="Vencida"</formula>
    </cfRule>
    <cfRule type="expression" dxfId="15805" priority="8598">
      <formula>$F52="Cancelada"</formula>
    </cfRule>
    <cfRule type="expression" dxfId="15804" priority="8599">
      <formula>$F52="Pausada"</formula>
    </cfRule>
    <cfRule type="expression" dxfId="15803" priority="8600">
      <formula>$F52="Para hoy"</formula>
    </cfRule>
    <cfRule type="expression" dxfId="15802" priority="8601">
      <formula>$F52="En curso"</formula>
    </cfRule>
    <cfRule type="expression" dxfId="15801" priority="8602">
      <formula>$F52="Completada"</formula>
    </cfRule>
    <cfRule type="expression" dxfId="15800" priority="8603">
      <formula>$F52="Vencida"</formula>
    </cfRule>
    <cfRule type="expression" dxfId="15799" priority="8604">
      <formula>$F52="Cancelada"</formula>
    </cfRule>
    <cfRule type="expression" dxfId="15798" priority="8605">
      <formula>$F52="Pausada"</formula>
    </cfRule>
    <cfRule type="expression" dxfId="15797" priority="8606">
      <formula>$F52="Para hoy"</formula>
    </cfRule>
    <cfRule type="expression" dxfId="15796" priority="8607">
      <formula>$F52="En curso"</formula>
    </cfRule>
    <cfRule type="expression" dxfId="15795" priority="8608">
      <formula>$F52="Completada"</formula>
    </cfRule>
  </conditionalFormatting>
  <conditionalFormatting sqref="D22">
    <cfRule type="expression" dxfId="15794" priority="8621">
      <formula>$F60="Vencida"</formula>
    </cfRule>
    <cfRule type="expression" dxfId="15793" priority="8622">
      <formula>$F60="Cancelada"</formula>
    </cfRule>
    <cfRule type="expression" dxfId="15792" priority="8623">
      <formula>$F60="Pausada"</formula>
    </cfRule>
    <cfRule type="expression" dxfId="15791" priority="8624">
      <formula>$F60="Para hoy"</formula>
    </cfRule>
    <cfRule type="expression" dxfId="15790" priority="8625">
      <formula>$F60="En curso"</formula>
    </cfRule>
    <cfRule type="expression" dxfId="15789" priority="8626">
      <formula>$F60="Completada"</formula>
    </cfRule>
    <cfRule type="expression" dxfId="15788" priority="8627">
      <formula>$F56="Vencida"</formula>
    </cfRule>
    <cfRule type="expression" dxfId="15787" priority="8628">
      <formula>$F56="Cancelada"</formula>
    </cfRule>
    <cfRule type="expression" dxfId="15786" priority="8629">
      <formula>$F56="Pausada"</formula>
    </cfRule>
    <cfRule type="expression" dxfId="15785" priority="8630">
      <formula>$F56="Para hoy"</formula>
    </cfRule>
    <cfRule type="expression" dxfId="15784" priority="8631">
      <formula>$F56="En curso"</formula>
    </cfRule>
    <cfRule type="expression" dxfId="15783" priority="8632">
      <formula>$F56="Completada"</formula>
    </cfRule>
  </conditionalFormatting>
  <conditionalFormatting sqref="E21 E34:E35">
    <cfRule type="expression" dxfId="15782" priority="8727">
      <formula>$F16="Vencida"</formula>
    </cfRule>
    <cfRule type="expression" dxfId="15781" priority="8728">
      <formula>$F16="Cancelada"</formula>
    </cfRule>
    <cfRule type="expression" dxfId="15780" priority="8729">
      <formula>$F16="Pausada"</formula>
    </cfRule>
    <cfRule type="expression" dxfId="15779" priority="8730">
      <formula>$F16="Para hoy"</formula>
    </cfRule>
    <cfRule type="expression" dxfId="15778" priority="8731">
      <formula>$F16="En curso"</formula>
    </cfRule>
    <cfRule type="expression" dxfId="15777" priority="8732">
      <formula>$F16="Completada"</formula>
    </cfRule>
    <cfRule type="expression" dxfId="15776" priority="8733">
      <formula>$F17="Vencida"</formula>
    </cfRule>
    <cfRule type="expression" dxfId="15775" priority="8734">
      <formula>$F17="Cancelada"</formula>
    </cfRule>
    <cfRule type="expression" dxfId="15774" priority="8735">
      <formula>$F17="Pausada"</formula>
    </cfRule>
    <cfRule type="expression" dxfId="15773" priority="8736">
      <formula>$F17="Para hoy"</formula>
    </cfRule>
    <cfRule type="expression" dxfId="15772" priority="8737">
      <formula>$F17="En curso"</formula>
    </cfRule>
    <cfRule type="expression" dxfId="15771" priority="8738">
      <formula>$F17="Completada"</formula>
    </cfRule>
  </conditionalFormatting>
  <conditionalFormatting sqref="D21">
    <cfRule type="expression" dxfId="15770" priority="8811">
      <formula>$F40="Vencida"</formula>
    </cfRule>
    <cfRule type="expression" dxfId="15769" priority="8812">
      <formula>$F40="Cancelada"</formula>
    </cfRule>
    <cfRule type="expression" dxfId="15768" priority="8813">
      <formula>$F40="Pausada"</formula>
    </cfRule>
    <cfRule type="expression" dxfId="15767" priority="8814">
      <formula>$F40="Para hoy"</formula>
    </cfRule>
    <cfRule type="expression" dxfId="15766" priority="8815">
      <formula>$F40="En curso"</formula>
    </cfRule>
    <cfRule type="expression" dxfId="15765" priority="8816">
      <formula>$F40="Completada"</formula>
    </cfRule>
    <cfRule type="expression" dxfId="15764" priority="8817">
      <formula>$F40="Vencida"</formula>
    </cfRule>
    <cfRule type="expression" dxfId="15763" priority="8818">
      <formula>$F40="Cancelada"</formula>
    </cfRule>
    <cfRule type="expression" dxfId="15762" priority="8819">
      <formula>$F40="Pausada"</formula>
    </cfRule>
    <cfRule type="expression" dxfId="15761" priority="8820">
      <formula>$F40="Para hoy"</formula>
    </cfRule>
    <cfRule type="expression" dxfId="15760" priority="8821">
      <formula>$F40="En curso"</formula>
    </cfRule>
    <cfRule type="expression" dxfId="15759" priority="8822">
      <formula>$F40="Completada"</formula>
    </cfRule>
  </conditionalFormatting>
  <conditionalFormatting sqref="D21">
    <cfRule type="expression" dxfId="15758" priority="8859">
      <formula>$F52="Vencida"</formula>
    </cfRule>
    <cfRule type="expression" dxfId="15757" priority="8860">
      <formula>$F52="Cancelada"</formula>
    </cfRule>
    <cfRule type="expression" dxfId="15756" priority="8861">
      <formula>$F52="Pausada"</formula>
    </cfRule>
    <cfRule type="expression" dxfId="15755" priority="8862">
      <formula>$F52="Para hoy"</formula>
    </cfRule>
    <cfRule type="expression" dxfId="15754" priority="8863">
      <formula>$F52="En curso"</formula>
    </cfRule>
    <cfRule type="expression" dxfId="15753" priority="8864">
      <formula>$F52="Completada"</formula>
    </cfRule>
    <cfRule type="expression" dxfId="15752" priority="8865">
      <formula>$F52="Vencida"</formula>
    </cfRule>
    <cfRule type="expression" dxfId="15751" priority="8866">
      <formula>$F52="Cancelada"</formula>
    </cfRule>
    <cfRule type="expression" dxfId="15750" priority="8867">
      <formula>$F52="Pausada"</formula>
    </cfRule>
    <cfRule type="expression" dxfId="15749" priority="8868">
      <formula>$F52="Para hoy"</formula>
    </cfRule>
    <cfRule type="expression" dxfId="15748" priority="8869">
      <formula>$F52="En curso"</formula>
    </cfRule>
    <cfRule type="expression" dxfId="15747" priority="8870">
      <formula>$F52="Completada"</formula>
    </cfRule>
  </conditionalFormatting>
  <conditionalFormatting sqref="D21">
    <cfRule type="expression" dxfId="15746" priority="8883">
      <formula>$F60="Vencida"</formula>
    </cfRule>
    <cfRule type="expression" dxfId="15745" priority="8884">
      <formula>$F60="Cancelada"</formula>
    </cfRule>
    <cfRule type="expression" dxfId="15744" priority="8885">
      <formula>$F60="Pausada"</formula>
    </cfRule>
    <cfRule type="expression" dxfId="15743" priority="8886">
      <formula>$F60="Para hoy"</formula>
    </cfRule>
    <cfRule type="expression" dxfId="15742" priority="8887">
      <formula>$F60="En curso"</formula>
    </cfRule>
    <cfRule type="expression" dxfId="15741" priority="8888">
      <formula>$F60="Completada"</formula>
    </cfRule>
    <cfRule type="expression" dxfId="15740" priority="8889">
      <formula>$F56="Vencida"</formula>
    </cfRule>
    <cfRule type="expression" dxfId="15739" priority="8890">
      <formula>$F56="Cancelada"</formula>
    </cfRule>
    <cfRule type="expression" dxfId="15738" priority="8891">
      <formula>$F56="Pausada"</formula>
    </cfRule>
    <cfRule type="expression" dxfId="15737" priority="8892">
      <formula>$F56="Para hoy"</formula>
    </cfRule>
    <cfRule type="expression" dxfId="15736" priority="8893">
      <formula>$F56="En curso"</formula>
    </cfRule>
    <cfRule type="expression" dxfId="15735" priority="8894">
      <formula>$F56="Completada"</formula>
    </cfRule>
  </conditionalFormatting>
  <conditionalFormatting sqref="C22">
    <cfRule type="expression" dxfId="15734" priority="8989">
      <formula>$F17="Vencida"</formula>
    </cfRule>
    <cfRule type="expression" dxfId="15733" priority="8990">
      <formula>$F17="Cancelada"</formula>
    </cfRule>
    <cfRule type="expression" dxfId="15732" priority="8991">
      <formula>$F17="Pausada"</formula>
    </cfRule>
    <cfRule type="expression" dxfId="15731" priority="8992">
      <formula>$F17="Para hoy"</formula>
    </cfRule>
    <cfRule type="expression" dxfId="15730" priority="8993">
      <formula>$F17="En curso"</formula>
    </cfRule>
    <cfRule type="expression" dxfId="15729" priority="8994">
      <formula>$F17="Completada"</formula>
    </cfRule>
    <cfRule type="expression" dxfId="15728" priority="8995">
      <formula>$F22="Vencida"</formula>
    </cfRule>
    <cfRule type="expression" dxfId="15727" priority="8996">
      <formula>$F22="Cancelada"</formula>
    </cfRule>
    <cfRule type="expression" dxfId="15726" priority="8997">
      <formula>$F22="Pausada"</formula>
    </cfRule>
    <cfRule type="expression" dxfId="15725" priority="8998">
      <formula>$F22="Para hoy"</formula>
    </cfRule>
    <cfRule type="expression" dxfId="15724" priority="8999">
      <formula>$F22="En curso"</formula>
    </cfRule>
    <cfRule type="expression" dxfId="15723" priority="9000">
      <formula>$F22="Completada"</formula>
    </cfRule>
  </conditionalFormatting>
  <conditionalFormatting sqref="D23:D24">
    <cfRule type="expression" dxfId="15722" priority="9077">
      <formula>$F39="Vencida"</formula>
    </cfRule>
    <cfRule type="expression" dxfId="15721" priority="9078">
      <formula>$F39="Cancelada"</formula>
    </cfRule>
    <cfRule type="expression" dxfId="15720" priority="9079">
      <formula>$F39="Pausada"</formula>
    </cfRule>
    <cfRule type="expression" dxfId="15719" priority="9080">
      <formula>$F39="Para hoy"</formula>
    </cfRule>
    <cfRule type="expression" dxfId="15718" priority="9081">
      <formula>$F39="En curso"</formula>
    </cfRule>
    <cfRule type="expression" dxfId="15717" priority="9082">
      <formula>$F39="Completada"</formula>
    </cfRule>
    <cfRule type="expression" dxfId="15716" priority="9083">
      <formula>$F39="Vencida"</formula>
    </cfRule>
    <cfRule type="expression" dxfId="15715" priority="9084">
      <formula>$F39="Cancelada"</formula>
    </cfRule>
    <cfRule type="expression" dxfId="15714" priority="9085">
      <formula>$F39="Pausada"</formula>
    </cfRule>
    <cfRule type="expression" dxfId="15713" priority="9086">
      <formula>$F39="Para hoy"</formula>
    </cfRule>
    <cfRule type="expression" dxfId="15712" priority="9087">
      <formula>$F39="En curso"</formula>
    </cfRule>
    <cfRule type="expression" dxfId="15711" priority="9088">
      <formula>$F39="Completada"</formula>
    </cfRule>
  </conditionalFormatting>
  <conditionalFormatting sqref="D23:D24">
    <cfRule type="expression" dxfId="15710" priority="9101">
      <formula>$F51="Vencida"</formula>
    </cfRule>
    <cfRule type="expression" dxfId="15709" priority="9102">
      <formula>$F51="Cancelada"</formula>
    </cfRule>
    <cfRule type="expression" dxfId="15708" priority="9103">
      <formula>$F51="Pausada"</formula>
    </cfRule>
    <cfRule type="expression" dxfId="15707" priority="9104">
      <formula>$F51="Para hoy"</formula>
    </cfRule>
    <cfRule type="expression" dxfId="15706" priority="9105">
      <formula>$F51="En curso"</formula>
    </cfRule>
    <cfRule type="expression" dxfId="15705" priority="9106">
      <formula>$F51="Completada"</formula>
    </cfRule>
    <cfRule type="expression" dxfId="15704" priority="9107">
      <formula>$F51="Vencida"</formula>
    </cfRule>
    <cfRule type="expression" dxfId="15703" priority="9108">
      <formula>$F51="Cancelada"</formula>
    </cfRule>
    <cfRule type="expression" dxfId="15702" priority="9109">
      <formula>$F51="Pausada"</formula>
    </cfRule>
    <cfRule type="expression" dxfId="15701" priority="9110">
      <formula>$F51="Para hoy"</formula>
    </cfRule>
    <cfRule type="expression" dxfId="15700" priority="9111">
      <formula>$F51="En curso"</formula>
    </cfRule>
    <cfRule type="expression" dxfId="15699" priority="9112">
      <formula>$F51="Completada"</formula>
    </cfRule>
  </conditionalFormatting>
  <conditionalFormatting sqref="D23:D24">
    <cfRule type="expression" dxfId="15698" priority="9125">
      <formula>$F59="Vencida"</formula>
    </cfRule>
    <cfRule type="expression" dxfId="15697" priority="9126">
      <formula>$F59="Cancelada"</formula>
    </cfRule>
    <cfRule type="expression" dxfId="15696" priority="9127">
      <formula>$F59="Pausada"</formula>
    </cfRule>
    <cfRule type="expression" dxfId="15695" priority="9128">
      <formula>$F59="Para hoy"</formula>
    </cfRule>
    <cfRule type="expression" dxfId="15694" priority="9129">
      <formula>$F59="En curso"</formula>
    </cfRule>
    <cfRule type="expression" dxfId="15693" priority="9130">
      <formula>$F59="Completada"</formula>
    </cfRule>
    <cfRule type="expression" dxfId="15692" priority="9131">
      <formula>$F55="Vencida"</formula>
    </cfRule>
    <cfRule type="expression" dxfId="15691" priority="9132">
      <formula>$F55="Cancelada"</formula>
    </cfRule>
    <cfRule type="expression" dxfId="15690" priority="9133">
      <formula>$F55="Pausada"</formula>
    </cfRule>
    <cfRule type="expression" dxfId="15689" priority="9134">
      <formula>$F55="Para hoy"</formula>
    </cfRule>
    <cfRule type="expression" dxfId="15688" priority="9135">
      <formula>$F55="En curso"</formula>
    </cfRule>
    <cfRule type="expression" dxfId="15687" priority="9136">
      <formula>$F55="Completada"</formula>
    </cfRule>
  </conditionalFormatting>
  <conditionalFormatting sqref="C23:C24">
    <cfRule type="expression" dxfId="15686" priority="9149">
      <formula>$F16="Vencida"</formula>
    </cfRule>
    <cfRule type="expression" dxfId="15685" priority="9150">
      <formula>$F16="Cancelada"</formula>
    </cfRule>
    <cfRule type="expression" dxfId="15684" priority="9151">
      <formula>$F16="Pausada"</formula>
    </cfRule>
    <cfRule type="expression" dxfId="15683" priority="9152">
      <formula>$F16="Para hoy"</formula>
    </cfRule>
    <cfRule type="expression" dxfId="15682" priority="9153">
      <formula>$F16="En curso"</formula>
    </cfRule>
    <cfRule type="expression" dxfId="15681" priority="9154">
      <formula>$F16="Completada"</formula>
    </cfRule>
    <cfRule type="expression" dxfId="15680" priority="9155">
      <formula>$F23="Vencida"</formula>
    </cfRule>
    <cfRule type="expression" dxfId="15679" priority="9156">
      <formula>$F23="Cancelada"</formula>
    </cfRule>
    <cfRule type="expression" dxfId="15678" priority="9157">
      <formula>$F23="Pausada"</formula>
    </cfRule>
    <cfRule type="expression" dxfId="15677" priority="9158">
      <formula>$F23="Para hoy"</formula>
    </cfRule>
    <cfRule type="expression" dxfId="15676" priority="9159">
      <formula>$F23="En curso"</formula>
    </cfRule>
    <cfRule type="expression" dxfId="15675" priority="9160">
      <formula>$F23="Completada"</formula>
    </cfRule>
  </conditionalFormatting>
  <conditionalFormatting sqref="E23:E24">
    <cfRule type="expression" dxfId="15674" priority="9173">
      <formula>$F15="Vencida"</formula>
    </cfRule>
    <cfRule type="expression" dxfId="15673" priority="9174">
      <formula>$F15="Cancelada"</formula>
    </cfRule>
    <cfRule type="expression" dxfId="15672" priority="9175">
      <formula>$F15="Pausada"</formula>
    </cfRule>
    <cfRule type="expression" dxfId="15671" priority="9176">
      <formula>$F15="Para hoy"</formula>
    </cfRule>
    <cfRule type="expression" dxfId="15670" priority="9177">
      <formula>$F15="En curso"</formula>
    </cfRule>
    <cfRule type="expression" dxfId="15669" priority="9178">
      <formula>$F15="Completada"</formula>
    </cfRule>
    <cfRule type="expression" dxfId="15668" priority="9179">
      <formula>$F16="Vencida"</formula>
    </cfRule>
    <cfRule type="expression" dxfId="15667" priority="9180">
      <formula>$F16="Cancelada"</formula>
    </cfRule>
    <cfRule type="expression" dxfId="15666" priority="9181">
      <formula>$F16="Pausada"</formula>
    </cfRule>
    <cfRule type="expression" dxfId="15665" priority="9182">
      <formula>$F16="Para hoy"</formula>
    </cfRule>
    <cfRule type="expression" dxfId="15664" priority="9183">
      <formula>$F16="En curso"</formula>
    </cfRule>
    <cfRule type="expression" dxfId="15663" priority="9184">
      <formula>$F16="Completada"</formula>
    </cfRule>
  </conditionalFormatting>
  <conditionalFormatting sqref="D4">
    <cfRule type="expression" dxfId="15662" priority="9319">
      <formula>$F16="Vencida"</formula>
    </cfRule>
    <cfRule type="expression" dxfId="15661" priority="9320">
      <formula>$F16="Cancelada"</formula>
    </cfRule>
    <cfRule type="expression" dxfId="15660" priority="9321">
      <formula>$F16="Pausada"</formula>
    </cfRule>
    <cfRule type="expression" dxfId="15659" priority="9322">
      <formula>$F16="Para hoy"</formula>
    </cfRule>
    <cfRule type="expression" dxfId="15658" priority="9323">
      <formula>$F16="En curso"</formula>
    </cfRule>
    <cfRule type="expression" dxfId="15657" priority="9324">
      <formula>$F16="Completada"</formula>
    </cfRule>
    <cfRule type="expression" dxfId="15656" priority="9325">
      <formula>$F16="Vencida"</formula>
    </cfRule>
    <cfRule type="expression" dxfId="15655" priority="9326">
      <formula>$F16="Cancelada"</formula>
    </cfRule>
    <cfRule type="expression" dxfId="15654" priority="9327">
      <formula>$F16="Pausada"</formula>
    </cfRule>
    <cfRule type="expression" dxfId="15653" priority="9328">
      <formula>$F16="Para hoy"</formula>
    </cfRule>
    <cfRule type="expression" dxfId="15652" priority="9329">
      <formula>$F16="En curso"</formula>
    </cfRule>
    <cfRule type="expression" dxfId="15651" priority="9330">
      <formula>$F16="Completada"</formula>
    </cfRule>
  </conditionalFormatting>
  <conditionalFormatting sqref="E6:E7">
    <cfRule type="expression" dxfId="15650" priority="9403">
      <formula>$F1="Vencida"</formula>
    </cfRule>
    <cfRule type="expression" dxfId="15649" priority="9404">
      <formula>$F1="Cancelada"</formula>
    </cfRule>
    <cfRule type="expression" dxfId="15648" priority="9405">
      <formula>$F1="Pausada"</formula>
    </cfRule>
    <cfRule type="expression" dxfId="15647" priority="9406">
      <formula>$F1="Para hoy"</formula>
    </cfRule>
    <cfRule type="expression" dxfId="15646" priority="9407">
      <formula>$F1="En curso"</formula>
    </cfRule>
    <cfRule type="expression" dxfId="15645" priority="9408">
      <formula>$F1="Completada"</formula>
    </cfRule>
    <cfRule type="expression" dxfId="15644" priority="9409">
      <formula>$F3="Vencida"</formula>
    </cfRule>
    <cfRule type="expression" dxfId="15643" priority="9410">
      <formula>$F3="Cancelada"</formula>
    </cfRule>
    <cfRule type="expression" dxfId="15642" priority="9411">
      <formula>$F3="Pausada"</formula>
    </cfRule>
    <cfRule type="expression" dxfId="15641" priority="9412">
      <formula>$F3="Para hoy"</formula>
    </cfRule>
    <cfRule type="expression" dxfId="15640" priority="9413">
      <formula>$F3="En curso"</formula>
    </cfRule>
    <cfRule type="expression" dxfId="15639" priority="9414">
      <formula>$F3="Completada"</formula>
    </cfRule>
  </conditionalFormatting>
  <dataValidations count="1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31:B32 B45:B46 B35:B43 B54:B55" xr:uid="{AD6FB563-409C-4521-B652-A6C52EDC2C92}">
      <formula1>"Digital Workshop Web,Digital Workshop App,Petroplay,Test Drive,Inalco Ecommerce,Fleet,Spareparts,Forcenter Ecommerce"</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36 F38:F45 G26 F56 F34 F31:F32 F52 F17:F25 F4 F5:F12" xr:uid="{3514E066-4874-4CF2-9689-8E8D2DF20319}">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6:E60 E52:E53 E35:E44 F26 E31:E32 E17:E25 E4 E5:E13" xr:uid="{D6E51563-9D2C-4CCC-91D0-2A04E828741C}"/>
    <dataValidation type="list" errorStyle="warning" allowBlank="1" showInputMessage="1" showErrorMessage="1" error="Seleccione un estado de la lista. Seleccione CANCELAR, presione ALT+FLECHA ABAJO para mostrar las opciones y, después, FLECHA ABAJO y ENTRAR para realizar la selección." sqref="F57:F59 F37 F53:F55 F35" xr:uid="{F776D072-5D90-4FE1-B4F7-871C8BAF1592}">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6:C59 D26 C52:C53 C34:C44 C31:C32 C17:C25 C4 C5:C12" xr:uid="{2B8F4EE8-A169-48A7-898E-F94E0970A977}">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4 B56:B60 B34 B52:B53 C26 B17:B25 B4 B5:B12" xr:uid="{6357D960-D55D-43FF-B022-270DE0C35269}">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5:E15 B29:E29 B50:E50" xr:uid="{A9F1DF68-A4A2-4B97-9D4D-6FB71769D432}"/>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5 A29 A50" xr:uid="{80609B0F-A900-48CE-829D-D05E72350016}"/>
    <dataValidation allowBlank="1" showInputMessage="1" showErrorMessage="1" prompt="Seleccione el estado en esta columna, debajo de este encabezado. Presione ALT+FLECHA ABAJO para mostrar las opciones y, después, FLECHA ABAJO y ENTRAR para realizar la selección." sqref="F3 F37 F16 F53:F55 F35 F30 F57:F59 F51" xr:uid="{388774CB-E780-4729-BBB6-B22DB1A455EA}"/>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6:E16 B30:E30 B51:E51 C57:D59 D57:D60 C37 C52:D52" xr:uid="{A3133C78-596C-4819-A25A-77082226D0C1}"/>
    <dataValidation allowBlank="1" showInputMessage="1" showErrorMessage="1" prompt="Escriba las notas en esta columna, debajo de este encabezado." sqref="G35:G44 G57:G59 G30:G32 G51:G55 H26 G16:G25 G3:G4 G5:G12" xr:uid="{7E42E07A-4FE5-4EA0-98D9-2D1208AE8D01}"/>
  </dataValidations>
  <pageMargins left="0.7" right="0.7" top="0.75" bottom="0.75" header="0.3" footer="0.3"/>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expression" priority="891" id="{6BD9D790-3010-434D-80FA-708A3AE98566}">
            <xm:f>('34'!#REF!=0)*('34'!#REF!&lt;&gt;"")*(LEN('34'!#REF!)=0)*(($F4="")+($F4="En curso"))</xm:f>
            <x14:dxf>
              <font>
                <color theme="7" tint="-0.24994659260841701"/>
              </font>
              <fill>
                <patternFill patternType="none">
                  <bgColor auto="1"/>
                </patternFill>
              </fill>
            </x14:dxf>
          </x14:cfRule>
          <x14:cfRule type="expression" priority="892" id="{118D06B5-610F-42D2-A7B9-CCBABD7E5021}">
            <xm:f>('34'!#REF!&lt;0)*(LEN('34'!#REF!)=0)*(($F4="")+($F4="En curso"))</xm:f>
            <x14:dxf>
              <font>
                <color theme="7" tint="-0.24994659260841701"/>
              </font>
              <fill>
                <patternFill patternType="none">
                  <bgColor auto="1"/>
                </patternFill>
              </fill>
            </x14:dxf>
          </x14:cfRule>
          <xm:sqref>C55:C59 F4:F12</xm:sqref>
        </x14:conditionalFormatting>
        <x14:conditionalFormatting xmlns:xm="http://schemas.microsoft.com/office/excel/2006/main">
          <x14:cfRule type="expression" priority="467" id="{5F5C0D0D-14DF-460A-888D-7A871294F389}">
            <xm:f>('34'!#REF!=0)*('34'!#REF!&lt;&gt;"")*(LEN('34'!#REF!)=0)*(($F30="")+($F30="En curso"))</xm:f>
            <x14:dxf>
              <font>
                <color theme="7" tint="-0.24994659260841701"/>
              </font>
              <fill>
                <patternFill patternType="none">
                  <bgColor auto="1"/>
                </patternFill>
              </fill>
            </x14:dxf>
          </x14:cfRule>
          <x14:cfRule type="expression" priority="468" id="{011453F6-D019-4B74-90F4-957E6833DCCF}">
            <xm:f>('34'!#REF!&lt;0)*(LEN('34'!#REF!)=0)*(($F30="")+($F30="En curso"))</xm:f>
            <x14:dxf>
              <font>
                <color theme="7" tint="-0.24994659260841701"/>
              </font>
              <fill>
                <patternFill patternType="none">
                  <bgColor auto="1"/>
                </patternFill>
              </fill>
            </x14:dxf>
          </x14:cfRule>
          <xm:sqref>C34</xm:sqref>
        </x14:conditionalFormatting>
        <x14:conditionalFormatting xmlns:xm="http://schemas.microsoft.com/office/excel/2006/main">
          <x14:cfRule type="expression" priority="695" id="{99A3C0D6-6D55-440D-B023-8A0F37B04CF6}">
            <xm:f>('34'!#REF!=0)*('34'!#REF!&lt;&gt;"")*(LEN('34'!#REF!)=0)*(($F31="")+($F31="En curso"))</xm:f>
            <x14:dxf>
              <font>
                <color theme="7" tint="-0.24994659260841701"/>
              </font>
              <fill>
                <patternFill patternType="none">
                  <bgColor auto="1"/>
                </patternFill>
              </fill>
            </x14:dxf>
          </x14:cfRule>
          <x14:cfRule type="expression" priority="696" id="{977CAE93-70AF-4370-916D-D777F17640D4}">
            <xm:f>('34'!#REF!&lt;0)*(LEN('34'!#REF!)=0)*(($F31="")+($F31="En curso"))</xm:f>
            <x14:dxf>
              <font>
                <color theme="7" tint="-0.24994659260841701"/>
              </font>
              <fill>
                <patternFill patternType="none">
                  <bgColor auto="1"/>
                </patternFill>
              </fill>
            </x14:dxf>
          </x14:cfRule>
          <xm:sqref>C35</xm:sqref>
        </x14:conditionalFormatting>
        <x14:conditionalFormatting xmlns:xm="http://schemas.microsoft.com/office/excel/2006/main">
          <x14:cfRule type="expression" priority="807" id="{EC661048-B540-490A-A0EF-AA9DEFC66113}">
            <xm:f>('34'!#REF!=0)*('34'!#REF!&lt;&gt;"")*(LEN('34'!#REF!)=0)*(($F31="")+($F31="En curso"))</xm:f>
            <x14:dxf>
              <font>
                <color theme="7" tint="-0.24994659260841701"/>
              </font>
              <fill>
                <patternFill patternType="none">
                  <bgColor auto="1"/>
                </patternFill>
              </fill>
            </x14:dxf>
          </x14:cfRule>
          <x14:cfRule type="expression" priority="808" id="{A264F93F-0E25-44DE-82FA-F40CB9E913FE}">
            <xm:f>('34'!#REF!&lt;0)*(LEN('34'!#REF!)=0)*(($F31="")+($F31="En curso"))</xm:f>
            <x14:dxf>
              <font>
                <color theme="7" tint="-0.24994659260841701"/>
              </font>
              <fill>
                <patternFill patternType="none">
                  <bgColor auto="1"/>
                </patternFill>
              </fill>
            </x14:dxf>
          </x14:cfRule>
          <xm:sqref>C36</xm:sqref>
        </x14:conditionalFormatting>
        <x14:conditionalFormatting xmlns:xm="http://schemas.microsoft.com/office/excel/2006/main">
          <x14:cfRule type="expression" priority="655" id="{DA00CAA5-D2C0-418C-B7E1-DAB37B7CF22F}">
            <xm:f>('34'!#REF!=0)*('34'!#REF!&lt;&gt;"")*(LEN('34'!#REF!)=0)*(($F37="")+($F37="En curso"))</xm:f>
            <x14:dxf>
              <font>
                <color theme="7" tint="-0.24994659260841701"/>
              </font>
              <fill>
                <patternFill patternType="none">
                  <bgColor auto="1"/>
                </patternFill>
              </fill>
            </x14:dxf>
          </x14:cfRule>
          <x14:cfRule type="expression" priority="656" id="{1713BC44-D4FE-48F0-B80B-69A9831738A8}">
            <xm:f>('34'!#REF!&lt;0)*(LEN('34'!#REF!)=0)*(($F37="")+($F37="En curso"))</xm:f>
            <x14:dxf>
              <font>
                <color theme="7" tint="-0.24994659260841701"/>
              </font>
              <fill>
                <patternFill patternType="none">
                  <bgColor auto="1"/>
                </patternFill>
              </fill>
            </x14:dxf>
          </x14:cfRule>
          <xm:sqref>C37</xm:sqref>
        </x14:conditionalFormatting>
        <x14:conditionalFormatting xmlns:xm="http://schemas.microsoft.com/office/excel/2006/main">
          <x14:cfRule type="expression" priority="749" id="{22177E54-BCAA-41AF-AD9B-D3FAFDD4CC41}">
            <xm:f>('34'!#REF!=0)*('34'!#REF!&lt;&gt;"")*(LEN('34'!#REF!)=0)*(($F35="")+($F35="En curso"))</xm:f>
            <x14:dxf>
              <font>
                <color theme="7" tint="-0.24994659260841701"/>
              </font>
              <fill>
                <patternFill patternType="none">
                  <bgColor auto="1"/>
                </patternFill>
              </fill>
            </x14:dxf>
          </x14:cfRule>
          <x14:cfRule type="expression" priority="750" id="{34CAFF41-FAA2-4D24-9406-C5B9DE977948}">
            <xm:f>('34'!#REF!&lt;0)*(LEN('34'!#REF!)=0)*(($F35="")+($F35="En curso"))</xm:f>
            <x14:dxf>
              <font>
                <color theme="7" tint="-0.24994659260841701"/>
              </font>
              <fill>
                <patternFill patternType="none">
                  <bgColor auto="1"/>
                </patternFill>
              </fill>
            </x14:dxf>
          </x14:cfRule>
          <xm:sqref>C38:C39</xm:sqref>
        </x14:conditionalFormatting>
        <x14:conditionalFormatting xmlns:xm="http://schemas.microsoft.com/office/excel/2006/main">
          <x14:cfRule type="expression" priority="1075" id="{727BE18A-FF75-423C-8315-32EC70812B76}">
            <xm:f>('34'!#REF!=0)*('34'!#REF!&lt;&gt;"")*(LEN('34'!#REF!)=0)*(($F36="")+($F36="En curso"))</xm:f>
            <x14:dxf>
              <font>
                <color theme="7" tint="-0.24994659260841701"/>
              </font>
              <fill>
                <patternFill patternType="none">
                  <bgColor auto="1"/>
                </patternFill>
              </fill>
            </x14:dxf>
          </x14:cfRule>
          <x14:cfRule type="expression" priority="1076" id="{367AC849-B562-4678-BF88-855905C2B163}">
            <xm:f>('34'!#REF!&lt;0)*(LEN('34'!#REF!)=0)*(($F36="")+($F36="En curso"))</xm:f>
            <x14:dxf>
              <font>
                <color theme="7" tint="-0.24994659260841701"/>
              </font>
              <fill>
                <patternFill patternType="none">
                  <bgColor auto="1"/>
                </patternFill>
              </fill>
            </x14:dxf>
          </x14:cfRule>
          <xm:sqref>C40</xm:sqref>
        </x14:conditionalFormatting>
        <x14:conditionalFormatting xmlns:xm="http://schemas.microsoft.com/office/excel/2006/main">
          <x14:cfRule type="expression" priority="1051" id="{4DF1DBA2-E6F6-4888-ADE6-5235038B2592}">
            <xm:f>('34'!#REF!=0)*('34'!#REF!&lt;&gt;"")*(LEN('34'!#REF!)=0)*(($F36="")+($F36="En curso"))</xm:f>
            <x14:dxf>
              <font>
                <color theme="7" tint="-0.24994659260841701"/>
              </font>
              <fill>
                <patternFill patternType="none">
                  <bgColor auto="1"/>
                </patternFill>
              </fill>
            </x14:dxf>
          </x14:cfRule>
          <x14:cfRule type="expression" priority="1052" id="{F2452C15-1A7F-4DA4-8799-81C18E623BB6}">
            <xm:f>('34'!#REF!&lt;0)*(LEN('34'!#REF!)=0)*(($F36="")+($F36="En curso"))</xm:f>
            <x14:dxf>
              <font>
                <color theme="7" tint="-0.24994659260841701"/>
              </font>
              <fill>
                <patternFill patternType="none">
                  <bgColor auto="1"/>
                </patternFill>
              </fill>
            </x14:dxf>
          </x14:cfRule>
          <xm:sqref>C41</xm:sqref>
        </x14:conditionalFormatting>
        <x14:conditionalFormatting xmlns:xm="http://schemas.microsoft.com/office/excel/2006/main">
          <x14:cfRule type="expression" priority="1027" id="{8191E0A4-984E-4BEA-9846-014A1926F050}">
            <xm:f>('34'!#REF!=0)*('34'!#REF!&lt;&gt;"")*(LEN('34'!#REF!)=0)*(($F36="")+($F36="En curso"))</xm:f>
            <x14:dxf>
              <font>
                <color theme="7" tint="-0.24994659260841701"/>
              </font>
              <fill>
                <patternFill patternType="none">
                  <bgColor auto="1"/>
                </patternFill>
              </fill>
            </x14:dxf>
          </x14:cfRule>
          <x14:cfRule type="expression" priority="1028" id="{6FC856CC-C7A7-4745-A5C6-77A8462123B0}">
            <xm:f>('34'!#REF!&lt;0)*(LEN('34'!#REF!)=0)*(($F36="")+($F36="En curso"))</xm:f>
            <x14:dxf>
              <font>
                <color theme="7" tint="-0.24994659260841701"/>
              </font>
              <fill>
                <patternFill patternType="none">
                  <bgColor auto="1"/>
                </patternFill>
              </fill>
            </x14:dxf>
          </x14:cfRule>
          <xm:sqref>C42</xm:sqref>
        </x14:conditionalFormatting>
        <x14:conditionalFormatting xmlns:xm="http://schemas.microsoft.com/office/excel/2006/main">
          <x14:cfRule type="expression" priority="987" id="{4D7D5A47-B2C2-4D05-91B3-507D3BA31989}">
            <xm:f>('34'!#REF!=0)*('34'!#REF!&lt;&gt;"")*(LEN('34'!#REF!)=0)*(($F36="")+($F36="En curso"))</xm:f>
            <x14:dxf>
              <font>
                <color theme="7" tint="-0.24994659260841701"/>
              </font>
              <fill>
                <patternFill patternType="none">
                  <bgColor auto="1"/>
                </patternFill>
              </fill>
            </x14:dxf>
          </x14:cfRule>
          <x14:cfRule type="expression" priority="988" id="{AEFC4041-D527-4F5C-A077-FD67FA2D1592}">
            <xm:f>('34'!#REF!&lt;0)*(LEN('34'!#REF!)=0)*(($F36="")+($F36="En curso"))</xm:f>
            <x14:dxf>
              <font>
                <color theme="7" tint="-0.24994659260841701"/>
              </font>
              <fill>
                <patternFill patternType="none">
                  <bgColor auto="1"/>
                </patternFill>
              </fill>
            </x14:dxf>
          </x14:cfRule>
          <xm:sqref>C43</xm:sqref>
        </x14:conditionalFormatting>
        <x14:conditionalFormatting xmlns:xm="http://schemas.microsoft.com/office/excel/2006/main">
          <x14:cfRule type="expression" priority="629" id="{DEA30EA7-8C03-4F7E-AC8A-EE16E19E1E25}">
            <xm:f>('34'!#REF!=0)*('34'!#REF!&lt;&gt;"")*(LEN('34'!#REF!)=0)*(($F44="")+($F44="En curso"))</xm:f>
            <x14:dxf>
              <font>
                <color theme="7" tint="-0.24994659260841701"/>
              </font>
              <fill>
                <patternFill patternType="none">
                  <bgColor auto="1"/>
                </patternFill>
              </fill>
            </x14:dxf>
          </x14:cfRule>
          <x14:cfRule type="expression" priority="630" id="{26643CF2-389B-407A-9F55-6949A84736CA}">
            <xm:f>('34'!#REF!&lt;0)*(LEN('34'!#REF!)=0)*(($F44="")+($F44="En curso"))</xm:f>
            <x14:dxf>
              <font>
                <color theme="7" tint="-0.24994659260841701"/>
              </font>
              <fill>
                <patternFill patternType="none">
                  <bgColor auto="1"/>
                </patternFill>
              </fill>
            </x14:dxf>
          </x14:cfRule>
          <xm:sqref>C44</xm:sqref>
        </x14:conditionalFormatting>
        <x14:conditionalFormatting xmlns:xm="http://schemas.microsoft.com/office/excel/2006/main">
          <x14:cfRule type="expression" priority="589" id="{72E81B99-2AE3-497E-A73D-0AC25B8F454D}">
            <xm:f>('34'!#REF!=0)*('34'!#REF!&lt;&gt;"")*(LEN('34'!#REF!)=0)*(($F53="")+($F53="En curso"))</xm:f>
            <x14:dxf>
              <font>
                <color theme="7" tint="-0.24994659260841701"/>
              </font>
              <fill>
                <patternFill patternType="none">
                  <bgColor auto="1"/>
                </patternFill>
              </fill>
            </x14:dxf>
          </x14:cfRule>
          <x14:cfRule type="expression" priority="590" id="{2F8017D4-0830-4F0F-AF8A-F72EF60A78CA}">
            <xm:f>('34'!#REF!&lt;0)*(LEN('34'!#REF!)=0)*(($F53="")+($F53="En curso"))</xm:f>
            <x14:dxf>
              <font>
                <color theme="7" tint="-0.24994659260841701"/>
              </font>
              <fill>
                <patternFill patternType="none">
                  <bgColor auto="1"/>
                </patternFill>
              </fill>
            </x14:dxf>
          </x14:cfRule>
          <xm:sqref>C53</xm:sqref>
        </x14:conditionalFormatting>
        <x14:conditionalFormatting xmlns:xm="http://schemas.microsoft.com/office/excel/2006/main">
          <x14:cfRule type="expression" priority="453" id="{E82F639D-7DDE-43B0-BB79-72593A44998D}">
            <xm:f>'34'!#REF!="Vencida"</xm:f>
            <x14:dxf>
              <font>
                <color theme="8" tint="-0.24994659260841701"/>
              </font>
            </x14:dxf>
          </x14:cfRule>
          <x14:cfRule type="expression" priority="454" id="{F807200C-8CD8-4BD2-9876-670FA2DDDC21}">
            <xm:f>'34'!#REF!="Cancelada"</xm:f>
            <x14:dxf>
              <font>
                <color theme="0" tint="-0.24994659260841701"/>
              </font>
            </x14:dxf>
          </x14:cfRule>
          <x14:cfRule type="expression" priority="455" id="{309FCA60-9971-4EB7-891B-4BB862FA0658}">
            <xm:f>'34'!#REF!="Pausada"</xm:f>
            <x14:dxf>
              <font>
                <color theme="9"/>
              </font>
            </x14:dxf>
          </x14:cfRule>
          <x14:cfRule type="expression" priority="456" id="{E4CF8EC7-ACC4-48B2-AF6F-392990D815AB}">
            <xm:f>'34'!#REF!="Para hoy"</xm:f>
            <x14:dxf>
              <font>
                <color theme="6" tint="-0.499984740745262"/>
              </font>
            </x14:dxf>
          </x14:cfRule>
          <x14:cfRule type="expression" priority="457" id="{EEC29684-D0F3-4974-B1E6-7E073AFFCA02}">
            <xm:f>'34'!#REF!="En curso"</xm:f>
            <x14:dxf>
              <font>
                <color theme="7" tint="-0.24994659260841701"/>
              </font>
            </x14:dxf>
          </x14:cfRule>
          <x14:cfRule type="expression" priority="458" id="{15418885-3687-4CD2-AB41-B8A080498674}">
            <xm:f>'34'!#REF!="Completada"</xm:f>
            <x14:dxf>
              <font>
                <strike/>
                <color theme="0" tint="-0.24994659260841701"/>
              </font>
              <fill>
                <patternFill patternType="none">
                  <bgColor auto="1"/>
                </patternFill>
              </fill>
            </x14:dxf>
          </x14:cfRule>
          <x14:cfRule type="expression" priority="459" id="{EFA6639F-CB4A-42B4-835E-4B64027D5877}">
            <xm:f>('34'!#REF!=0)*('34'!#REF!&lt;&gt;"")*(LEN('34'!#REF!)=0)*(('34'!#REF!="")+('34'!#REF!="En curso"))</xm:f>
            <x14:dxf>
              <font>
                <color theme="7" tint="-0.24994659260841701"/>
              </font>
              <fill>
                <patternFill patternType="none">
                  <bgColor auto="1"/>
                </patternFill>
              </fill>
            </x14:dxf>
          </x14:cfRule>
          <x14:cfRule type="expression" priority="460" id="{2EFD303E-27FF-4020-9C16-7A8E7AA900D5}">
            <xm:f>('34'!#REF!&lt;0)*(LEN('34'!#REF!)=0)*(('34'!#REF!="")+('34'!#REF!="En curso"))</xm:f>
            <x14:dxf>
              <font>
                <color theme="7" tint="-0.24994659260841701"/>
              </font>
              <fill>
                <patternFill patternType="none">
                  <bgColor auto="1"/>
                </patternFill>
              </fill>
            </x14:dxf>
          </x14:cfRule>
          <xm:sqref>D13 G4:G12 E4:E12</xm:sqref>
        </x14:conditionalFormatting>
        <x14:conditionalFormatting xmlns:xm="http://schemas.microsoft.com/office/excel/2006/main">
          <x14:cfRule type="expression" priority="757" id="{F07DDED8-797C-4098-9E5E-C8405425AE06}">
            <xm:f>('34'!#REF!=0)*('34'!#REF!&lt;&gt;"")*(LEN('34'!#REF!)=0)*(($F64="")+($F64="En curso"))</xm:f>
            <x14:dxf>
              <font>
                <color theme="7" tint="-0.24994659260841701"/>
              </font>
              <fill>
                <patternFill patternType="none">
                  <bgColor auto="1"/>
                </patternFill>
              </fill>
            </x14:dxf>
          </x14:cfRule>
          <x14:cfRule type="expression" priority="758" id="{443A28C5-95E0-4CA2-8F6B-8862B6BA313E}">
            <xm:f>('34'!#REF!&lt;0)*(LEN('34'!#REF!)=0)*(($F64="")+($F64="En curso"))</xm:f>
            <x14:dxf>
              <font>
                <color theme="7" tint="-0.24994659260841701"/>
              </font>
              <fill>
                <patternFill patternType="none">
                  <bgColor auto="1"/>
                </patternFill>
              </fill>
            </x14:dxf>
          </x14:cfRule>
          <xm:sqref>D38:D42</xm:sqref>
        </x14:conditionalFormatting>
        <x14:conditionalFormatting xmlns:xm="http://schemas.microsoft.com/office/excel/2006/main">
          <x14:cfRule type="expression" priority="475" id="{25B5D3AC-4E04-433F-9FDA-EBD40AF3A97F}">
            <xm:f>('34'!#REF!=0)*('34'!#REF!&lt;&gt;"")*(LEN('34'!#REF!)=0)*(($F56="")+($F56="En curso"))</xm:f>
            <x14:dxf>
              <font>
                <color theme="7" tint="-0.24994659260841701"/>
              </font>
              <fill>
                <patternFill patternType="none">
                  <bgColor auto="1"/>
                </patternFill>
              </fill>
            </x14:dxf>
          </x14:cfRule>
          <x14:cfRule type="expression" priority="476" id="{818AB89A-9D04-4B50-B515-9A95D4C4F971}">
            <xm:f>('34'!#REF!&lt;0)*(LEN('34'!#REF!)=0)*(($F56="")+($F56="En curso"))</xm:f>
            <x14:dxf>
              <font>
                <color theme="7" tint="-0.24994659260841701"/>
              </font>
              <fill>
                <patternFill patternType="none">
                  <bgColor auto="1"/>
                </patternFill>
              </fill>
            </x14:dxf>
          </x14:cfRule>
          <x14:cfRule type="expression" priority="483" id="{B5951952-6DA7-40BD-8FDE-C4F9D73A887B}">
            <xm:f>('34'!#REF!=0)*('34'!#REF!&lt;&gt;"")*(LEN('34'!#REF!)=0)*(($F56="")+($F56="En curso"))</xm:f>
            <x14:dxf>
              <font>
                <color theme="7" tint="-0.24994659260841701"/>
              </font>
              <fill>
                <patternFill patternType="none">
                  <bgColor auto="1"/>
                </patternFill>
              </fill>
            </x14:dxf>
          </x14:cfRule>
          <x14:cfRule type="expression" priority="484" id="{BB9207A7-15AE-42C4-987D-C4C58C8BACFA}">
            <xm:f>('34'!#REF!&lt;0)*(LEN('34'!#REF!)=0)*(($F56="")+($F56="En curso"))</xm:f>
            <x14:dxf>
              <font>
                <color theme="7" tint="-0.24994659260841701"/>
              </font>
              <fill>
                <patternFill patternType="none">
                  <bgColor auto="1"/>
                </patternFill>
              </fill>
            </x14:dxf>
          </x14:cfRule>
          <xm:sqref>D34:D35</xm:sqref>
        </x14:conditionalFormatting>
        <x14:conditionalFormatting xmlns:xm="http://schemas.microsoft.com/office/excel/2006/main">
          <x14:cfRule type="expression" priority="663" id="{11F2D3E5-BF7E-4C60-A7CD-25AAF7E27EDA}">
            <xm:f>('34'!#REF!=0)*('34'!#REF!&lt;&gt;"")*(LEN('34'!#REF!)=0)*(($F65="")+($F65="En curso"))</xm:f>
            <x14:dxf>
              <font>
                <color theme="7" tint="-0.24994659260841701"/>
              </font>
              <fill>
                <patternFill patternType="none">
                  <bgColor auto="1"/>
                </patternFill>
              </fill>
            </x14:dxf>
          </x14:cfRule>
          <x14:cfRule type="expression" priority="664" id="{14093934-0B60-4F52-8ABD-0D35EBFE3FAE}">
            <xm:f>('34'!#REF!&lt;0)*(LEN('34'!#REF!)=0)*(($F65="")+($F65="En curso"))</xm:f>
            <x14:dxf>
              <font>
                <color theme="7" tint="-0.24994659260841701"/>
              </font>
              <fill>
                <patternFill patternType="none">
                  <bgColor auto="1"/>
                </patternFill>
              </fill>
            </x14:dxf>
          </x14:cfRule>
          <x14:cfRule type="expression" priority="679" id="{CD802D57-5811-4CD6-8C4B-618AD6776C1A}">
            <xm:f>('34'!#REF!=0)*('34'!#REF!&lt;&gt;"")*(LEN('34'!#REF!)=0)*(($F61="")+($F61="En curso"))</xm:f>
            <x14:dxf>
              <font>
                <color theme="7" tint="-0.24994659260841701"/>
              </font>
              <fill>
                <patternFill patternType="none">
                  <bgColor auto="1"/>
                </patternFill>
              </fill>
            </x14:dxf>
          </x14:cfRule>
          <x14:cfRule type="expression" priority="680" id="{3E064D25-AF74-410A-B2EE-F1342C3D1346}">
            <xm:f>('34'!#REF!&lt;0)*(LEN('34'!#REF!)=0)*(($F61="")+($F61="En curso"))</xm:f>
            <x14:dxf>
              <font>
                <color theme="7" tint="-0.24994659260841701"/>
              </font>
              <fill>
                <patternFill patternType="none">
                  <bgColor auto="1"/>
                </patternFill>
              </fill>
            </x14:dxf>
          </x14:cfRule>
          <xm:sqref>D35:D36</xm:sqref>
        </x14:conditionalFormatting>
        <x14:conditionalFormatting xmlns:xm="http://schemas.microsoft.com/office/excel/2006/main">
          <x14:cfRule type="expression" priority="791" id="{2B16DD06-2D55-4AF8-9873-DE2FA52CF2E2}">
            <xm:f>('34'!#REF!=0)*('34'!#REF!&lt;&gt;"")*(LEN('34'!#REF!)=0)*(($F67="")+($F67="En curso"))</xm:f>
            <x14:dxf>
              <font>
                <color theme="7" tint="-0.24994659260841701"/>
              </font>
              <fill>
                <patternFill patternType="none">
                  <bgColor auto="1"/>
                </patternFill>
              </fill>
            </x14:dxf>
          </x14:cfRule>
          <x14:cfRule type="expression" priority="792" id="{79846A3D-0C70-47D7-9938-1125348363DD}">
            <xm:f>('34'!#REF!&lt;0)*(LEN('34'!#REF!)=0)*(($F67="")+($F67="En curso"))</xm:f>
            <x14:dxf>
              <font>
                <color theme="7" tint="-0.24994659260841701"/>
              </font>
              <fill>
                <patternFill patternType="none">
                  <bgColor auto="1"/>
                </patternFill>
              </fill>
            </x14:dxf>
          </x14:cfRule>
          <x14:cfRule type="expression" priority="809" id="{EBF12689-0650-432E-94A5-EAAC99968B1E}">
            <xm:f>'34'!#REF!="Vencida"</xm:f>
            <x14:dxf>
              <font>
                <color theme="8" tint="-0.24994659260841701"/>
              </font>
            </x14:dxf>
          </x14:cfRule>
          <x14:cfRule type="expression" priority="810" id="{BC396A7A-0A71-4140-A065-D442EB1C0852}">
            <xm:f>'34'!#REF!="Cancelada"</xm:f>
            <x14:dxf>
              <font>
                <color theme="0" tint="-0.24994659260841701"/>
              </font>
            </x14:dxf>
          </x14:cfRule>
          <x14:cfRule type="expression" priority="811" id="{900DB6D7-69BF-4817-8CA6-E7631B10DB6E}">
            <xm:f>'34'!#REF!="Pausada"</xm:f>
            <x14:dxf>
              <font>
                <color theme="9"/>
              </font>
            </x14:dxf>
          </x14:cfRule>
          <x14:cfRule type="expression" priority="812" id="{009042E6-AAEE-4038-8219-5547E41A34FF}">
            <xm:f>'34'!#REF!="Para hoy"</xm:f>
            <x14:dxf>
              <font>
                <color theme="6" tint="-0.499984740745262"/>
              </font>
            </x14:dxf>
          </x14:cfRule>
          <x14:cfRule type="expression" priority="813" id="{AAF7A32B-9212-4FFC-95EB-4CF07AA355D8}">
            <xm:f>'34'!#REF!="En curso"</xm:f>
            <x14:dxf>
              <font>
                <color theme="7" tint="-0.24994659260841701"/>
              </font>
            </x14:dxf>
          </x14:cfRule>
          <x14:cfRule type="expression" priority="814" id="{917C6108-CAEC-46B4-9619-ACEA4D7B8385}">
            <xm:f>'34'!#REF!="Completada"</xm:f>
            <x14:dxf>
              <font>
                <strike/>
                <color theme="0" tint="-0.24994659260841701"/>
              </font>
              <fill>
                <patternFill patternType="none">
                  <bgColor auto="1"/>
                </patternFill>
              </fill>
            </x14:dxf>
          </x14:cfRule>
          <x14:cfRule type="expression" priority="815" id="{0F7E9613-AB33-48E3-9C78-865F32E9199D}">
            <xm:f>('34'!#REF!=0)*('34'!#REF!&lt;&gt;"")*(LEN('34'!#REF!)=0)*(('34'!#REF!="")+('34'!#REF!="En curso"))</xm:f>
            <x14:dxf>
              <font>
                <color theme="7" tint="-0.24994659260841701"/>
              </font>
              <fill>
                <patternFill patternType="none">
                  <bgColor auto="1"/>
                </patternFill>
              </fill>
            </x14:dxf>
          </x14:cfRule>
          <x14:cfRule type="expression" priority="816" id="{9A9E4ABD-0186-4F41-9A54-02A26C35DA90}">
            <xm:f>('34'!#REF!&lt;0)*(LEN('34'!#REF!)=0)*(('34'!#REF!="")+('34'!#REF!="En curso"))</xm:f>
            <x14:dxf>
              <font>
                <color theme="7" tint="-0.24994659260841701"/>
              </font>
              <fill>
                <patternFill patternType="none">
                  <bgColor auto="1"/>
                </patternFill>
              </fill>
            </x14:dxf>
          </x14:cfRule>
          <xm:sqref>D36:D37</xm:sqref>
        </x14:conditionalFormatting>
        <x14:conditionalFormatting xmlns:xm="http://schemas.microsoft.com/office/excel/2006/main">
          <x14:cfRule type="expression" priority="633" id="{89DC02D3-7E2A-412C-BEBC-5750DACAE3B8}">
            <xm:f>'34'!#REF!="Vencida"</xm:f>
            <x14:dxf>
              <font>
                <color theme="8" tint="-0.24994659260841701"/>
              </font>
            </x14:dxf>
          </x14:cfRule>
          <x14:cfRule type="expression" priority="634" id="{93058051-BE44-43A9-AA23-1BA29ED14E14}">
            <xm:f>'34'!#REF!="Cancelada"</xm:f>
            <x14:dxf>
              <font>
                <color theme="0" tint="-0.24994659260841701"/>
              </font>
            </x14:dxf>
          </x14:cfRule>
          <x14:cfRule type="expression" priority="635" id="{AB8F9736-9197-4284-9C72-FE1B514849A5}">
            <xm:f>'34'!#REF!="Pausada"</xm:f>
            <x14:dxf>
              <font>
                <color theme="9"/>
              </font>
            </x14:dxf>
          </x14:cfRule>
          <x14:cfRule type="expression" priority="636" id="{FD6AD8E1-9B95-4DA1-81CB-66CA841D86B0}">
            <xm:f>'34'!#REF!="Para hoy"</xm:f>
            <x14:dxf>
              <font>
                <color theme="6" tint="-0.499984740745262"/>
              </font>
            </x14:dxf>
          </x14:cfRule>
          <x14:cfRule type="expression" priority="637" id="{2A9B9652-4587-436C-8057-34F9470A0237}">
            <xm:f>'34'!#REF!="En curso"</xm:f>
            <x14:dxf>
              <font>
                <color theme="7" tint="-0.24994659260841701"/>
              </font>
            </x14:dxf>
          </x14:cfRule>
          <x14:cfRule type="expression" priority="638" id="{D314B77F-72AA-4277-86FE-D8F7DB3A9A6E}">
            <xm:f>'34'!#REF!="Completada"</xm:f>
            <x14:dxf>
              <font>
                <strike/>
                <color theme="0" tint="-0.24994659260841701"/>
              </font>
              <fill>
                <patternFill patternType="none">
                  <bgColor auto="1"/>
                </patternFill>
              </fill>
            </x14:dxf>
          </x14:cfRule>
          <x14:cfRule type="expression" priority="639" id="{62DD3CB1-7091-445A-8F4A-967F302AEE92}">
            <xm:f>('34'!#REF!=0)*('34'!#REF!&lt;&gt;"")*(LEN('34'!#REF!)=0)*(('34'!#REF!="")+('34'!#REF!="En curso"))</xm:f>
            <x14:dxf>
              <font>
                <color theme="7" tint="-0.24994659260841701"/>
              </font>
              <fill>
                <patternFill patternType="none">
                  <bgColor auto="1"/>
                </patternFill>
              </fill>
            </x14:dxf>
          </x14:cfRule>
          <x14:cfRule type="expression" priority="640" id="{7EEC2602-0E7C-40B4-8204-815F5B6D8207}">
            <xm:f>('34'!#REF!&lt;0)*(LEN('34'!#REF!)=0)*(('34'!#REF!="")+('34'!#REF!="En curso"))</xm:f>
            <x14:dxf>
              <font>
                <color theme="7" tint="-0.24994659260841701"/>
              </font>
              <fill>
                <patternFill patternType="none">
                  <bgColor auto="1"/>
                </patternFill>
              </fill>
            </x14:dxf>
          </x14:cfRule>
          <x14:cfRule type="expression" priority="641" id="{316440BA-DC04-4117-9AA3-C0FAD4E478D8}">
            <xm:f>'34'!#REF!="Vencida"</xm:f>
            <x14:dxf>
              <font>
                <color theme="8" tint="-0.24994659260841701"/>
              </font>
            </x14:dxf>
          </x14:cfRule>
          <x14:cfRule type="expression" priority="642" id="{D69C6FCF-7D84-4AC9-97B0-5857D67C0715}">
            <xm:f>'34'!#REF!="Cancelada"</xm:f>
            <x14:dxf>
              <font>
                <color theme="0" tint="-0.24994659260841701"/>
              </font>
            </x14:dxf>
          </x14:cfRule>
          <x14:cfRule type="expression" priority="643" id="{F683BA19-B2BB-4BDD-A768-3380650AD8FD}">
            <xm:f>'34'!#REF!="Pausada"</xm:f>
            <x14:dxf>
              <font>
                <color theme="9"/>
              </font>
            </x14:dxf>
          </x14:cfRule>
          <x14:cfRule type="expression" priority="644" id="{B6631CE2-9CB9-43AA-BBFA-9D1A39C622F4}">
            <xm:f>'34'!#REF!="Para hoy"</xm:f>
            <x14:dxf>
              <font>
                <color theme="6" tint="-0.499984740745262"/>
              </font>
            </x14:dxf>
          </x14:cfRule>
          <x14:cfRule type="expression" priority="645" id="{1D0C529E-E0A0-4B3C-A446-97BECD5C86DE}">
            <xm:f>'34'!#REF!="En curso"</xm:f>
            <x14:dxf>
              <font>
                <color theme="7" tint="-0.24994659260841701"/>
              </font>
            </x14:dxf>
          </x14:cfRule>
          <x14:cfRule type="expression" priority="646" id="{0A5BAD2E-A022-4456-80D0-B68F7E726937}">
            <xm:f>'34'!#REF!="Completada"</xm:f>
            <x14:dxf>
              <font>
                <strike/>
                <color theme="0" tint="-0.24994659260841701"/>
              </font>
              <fill>
                <patternFill patternType="none">
                  <bgColor auto="1"/>
                </patternFill>
              </fill>
            </x14:dxf>
          </x14:cfRule>
          <x14:cfRule type="expression" priority="647" id="{A98A4C15-D086-44CA-909F-A6972BED3C2C}">
            <xm:f>('34'!#REF!=0)*('34'!#REF!&lt;&gt;"")*(LEN('34'!#REF!)=0)*(('34'!#REF!="")+('34'!#REF!="En curso"))</xm:f>
            <x14:dxf>
              <font>
                <color theme="7" tint="-0.24994659260841701"/>
              </font>
              <fill>
                <patternFill patternType="none">
                  <bgColor auto="1"/>
                </patternFill>
              </fill>
            </x14:dxf>
          </x14:cfRule>
          <x14:cfRule type="expression" priority="648" id="{1351D163-20AE-4F9E-A146-098DB96A6183}">
            <xm:f>('34'!#REF!&lt;0)*(LEN('34'!#REF!)=0)*(('34'!#REF!="")+('34'!#REF!="En curso"))</xm:f>
            <x14:dxf>
              <font>
                <color theme="7" tint="-0.24994659260841701"/>
              </font>
              <fill>
                <patternFill patternType="none">
                  <bgColor auto="1"/>
                </patternFill>
              </fill>
            </x14:dxf>
          </x14:cfRule>
          <xm:sqref>D37:D38</xm:sqref>
        </x14:conditionalFormatting>
        <x14:conditionalFormatting xmlns:xm="http://schemas.microsoft.com/office/excel/2006/main">
          <x14:cfRule type="expression" priority="765" id="{0F1AEDE7-8B53-47FB-89BD-1D6A8B6753D2}">
            <xm:f>('34'!#REF!=0)*('34'!#REF!&lt;&gt;"")*(LEN('34'!#REF!)=0)*(($F68="")+($F68="En curso"))</xm:f>
            <x14:dxf>
              <font>
                <color theme="7" tint="-0.24994659260841701"/>
              </font>
              <fill>
                <patternFill patternType="none">
                  <bgColor auto="1"/>
                </patternFill>
              </fill>
            </x14:dxf>
          </x14:cfRule>
          <x14:cfRule type="expression" priority="766" id="{4B3EC051-F55B-4B6E-9949-A934F0AE2235}">
            <xm:f>('34'!#REF!&lt;0)*(LEN('34'!#REF!)=0)*(($F68="")+($F68="En curso"))</xm:f>
            <x14:dxf>
              <font>
                <color theme="7" tint="-0.24994659260841701"/>
              </font>
              <fill>
                <patternFill patternType="none">
                  <bgColor auto="1"/>
                </patternFill>
              </fill>
            </x14:dxf>
          </x14:cfRule>
          <xm:sqref>D38:D42</xm:sqref>
        </x14:conditionalFormatting>
        <x14:conditionalFormatting xmlns:xm="http://schemas.microsoft.com/office/excel/2006/main">
          <x14:cfRule type="expression" priority="767" id="{16623F3D-1A31-46D6-9DF7-711D2C304655}">
            <xm:f>('34'!#REF!=0)*('34'!#REF!&lt;&gt;"")*(LEN('34'!#REF!)=0)*(($F69="")+($F69="En curso"))</xm:f>
            <x14:dxf>
              <font>
                <color theme="7" tint="-0.24994659260841701"/>
              </font>
              <fill>
                <patternFill patternType="none">
                  <bgColor auto="1"/>
                </patternFill>
              </fill>
            </x14:dxf>
          </x14:cfRule>
          <x14:cfRule type="expression" priority="768" id="{05F00720-2DCF-4736-BF84-627789E8B584}">
            <xm:f>('34'!#REF!&lt;0)*(LEN('34'!#REF!)=0)*(($F69="")+($F69="En curso"))</xm:f>
            <x14:dxf>
              <font>
                <color theme="7" tint="-0.24994659260841701"/>
              </font>
              <fill>
                <patternFill patternType="none">
                  <bgColor auto="1"/>
                </patternFill>
              </fill>
            </x14:dxf>
          </x14:cfRule>
          <x14:cfRule type="expression" priority="955" id="{C602AF2A-DB3C-4C50-88E6-B0BE85BB5BBA}">
            <xm:f>('34'!#REF!=0)*('34'!#REF!&lt;&gt;"")*(LEN('34'!#REF!)=0)*(($F65="")+($F65="En curso"))</xm:f>
            <x14:dxf>
              <font>
                <color theme="7" tint="-0.24994659260841701"/>
              </font>
              <fill>
                <patternFill patternType="none">
                  <bgColor auto="1"/>
                </patternFill>
              </fill>
            </x14:dxf>
          </x14:cfRule>
          <x14:cfRule type="expression" priority="956" id="{A7F78BE6-3B77-4573-9767-F00AF992BEEA}">
            <xm:f>('34'!#REF!&lt;0)*(LEN('34'!#REF!)=0)*(($F65="")+($F65="En curso"))</xm:f>
            <x14:dxf>
              <font>
                <color theme="7" tint="-0.24994659260841701"/>
              </font>
              <fill>
                <patternFill patternType="none">
                  <bgColor auto="1"/>
                </patternFill>
              </fill>
            </x14:dxf>
          </x14:cfRule>
          <xm:sqref>D43</xm:sqref>
        </x14:conditionalFormatting>
        <x14:conditionalFormatting xmlns:xm="http://schemas.microsoft.com/office/excel/2006/main">
          <x14:cfRule type="expression" priority="599" id="{1B06AAD1-6552-4F18-8032-88A645BC05BE}">
            <xm:f>'34'!#REF!="Vencida"</xm:f>
            <x14:dxf>
              <font>
                <color theme="8" tint="-0.24994659260841701"/>
              </font>
            </x14:dxf>
          </x14:cfRule>
          <x14:cfRule type="expression" priority="600" id="{ED8E9336-EC64-40B8-A621-DED34DF99A46}">
            <xm:f>'34'!#REF!="Cancelada"</xm:f>
            <x14:dxf>
              <font>
                <color theme="0" tint="-0.24994659260841701"/>
              </font>
            </x14:dxf>
          </x14:cfRule>
          <x14:cfRule type="expression" priority="601" id="{E76BF54A-8BDA-4447-B6BA-CD011E0B704C}">
            <xm:f>'34'!#REF!="Pausada"</xm:f>
            <x14:dxf>
              <font>
                <color theme="9"/>
              </font>
            </x14:dxf>
          </x14:cfRule>
          <x14:cfRule type="expression" priority="602" id="{721066AE-4718-4A37-9AE9-5CDEB3C01D70}">
            <xm:f>'34'!#REF!="Para hoy"</xm:f>
            <x14:dxf>
              <font>
                <color theme="6" tint="-0.499984740745262"/>
              </font>
            </x14:dxf>
          </x14:cfRule>
          <x14:cfRule type="expression" priority="603" id="{886E6AFE-6248-492C-8831-D307763A2450}">
            <xm:f>'34'!#REF!="En curso"</xm:f>
            <x14:dxf>
              <font>
                <color theme="7" tint="-0.24994659260841701"/>
              </font>
            </x14:dxf>
          </x14:cfRule>
          <x14:cfRule type="expression" priority="604" id="{E0F523DE-3D7F-49A7-8848-3E9C366D4487}">
            <xm:f>'34'!#REF!="Completada"</xm:f>
            <x14:dxf>
              <font>
                <strike/>
                <color theme="0" tint="-0.24994659260841701"/>
              </font>
              <fill>
                <patternFill patternType="none">
                  <bgColor auto="1"/>
                </patternFill>
              </fill>
            </x14:dxf>
          </x14:cfRule>
          <x14:cfRule type="expression" priority="605" id="{73858501-D537-457D-A523-A4012375B6D9}">
            <xm:f>('34'!#REF!=0)*('34'!#REF!&lt;&gt;"")*(LEN('34'!#REF!)=0)*(('34'!#REF!="")+('34'!#REF!="En curso"))</xm:f>
            <x14:dxf>
              <font>
                <color theme="7" tint="-0.24994659260841701"/>
              </font>
              <fill>
                <patternFill patternType="none">
                  <bgColor auto="1"/>
                </patternFill>
              </fill>
            </x14:dxf>
          </x14:cfRule>
          <x14:cfRule type="expression" priority="606" id="{165F9A33-64D3-476F-A9DF-C80B91EC5330}">
            <xm:f>('34'!#REF!&lt;0)*(LEN('34'!#REF!)=0)*(('34'!#REF!="")+('34'!#REF!="En curso"))</xm:f>
            <x14:dxf>
              <font>
                <color theme="7" tint="-0.24994659260841701"/>
              </font>
              <fill>
                <patternFill patternType="none">
                  <bgColor auto="1"/>
                </patternFill>
              </fill>
            </x14:dxf>
          </x14:cfRule>
          <x14:cfRule type="expression" priority="615" id="{1571099A-14CD-4617-B7E4-81B11E0256A4}">
            <xm:f>'34'!#REF!="Vencida"</xm:f>
            <x14:dxf>
              <font>
                <color theme="8" tint="-0.24994659260841701"/>
              </font>
            </x14:dxf>
          </x14:cfRule>
          <x14:cfRule type="expression" priority="616" id="{8CAEC53F-9836-408B-950C-9710CE7D876D}">
            <xm:f>'34'!#REF!="Cancelada"</xm:f>
            <x14:dxf>
              <font>
                <color theme="0" tint="-0.24994659260841701"/>
              </font>
            </x14:dxf>
          </x14:cfRule>
          <x14:cfRule type="expression" priority="617" id="{2DF6FB05-7E03-4B77-99D3-9CF214EF5166}">
            <xm:f>'34'!#REF!="Pausada"</xm:f>
            <x14:dxf>
              <font>
                <color theme="9"/>
              </font>
            </x14:dxf>
          </x14:cfRule>
          <x14:cfRule type="expression" priority="618" id="{EB9FB623-B7CA-4A39-894C-D43F685CDE6A}">
            <xm:f>'34'!#REF!="Para hoy"</xm:f>
            <x14:dxf>
              <font>
                <color theme="6" tint="-0.499984740745262"/>
              </font>
            </x14:dxf>
          </x14:cfRule>
          <x14:cfRule type="expression" priority="619" id="{0BDAD69D-BCDF-4915-A928-D4B601C55A90}">
            <xm:f>'34'!#REF!="En curso"</xm:f>
            <x14:dxf>
              <font>
                <color theme="7" tint="-0.24994659260841701"/>
              </font>
            </x14:dxf>
          </x14:cfRule>
          <x14:cfRule type="expression" priority="620" id="{FE5001A0-D720-490D-B55A-822783F843C7}">
            <xm:f>'34'!#REF!="Completada"</xm:f>
            <x14:dxf>
              <font>
                <strike/>
                <color theme="0" tint="-0.24994659260841701"/>
              </font>
              <fill>
                <patternFill patternType="none">
                  <bgColor auto="1"/>
                </patternFill>
              </fill>
            </x14:dxf>
          </x14:cfRule>
          <x14:cfRule type="expression" priority="621" id="{CE242F72-5A6B-40B1-9766-0AAC886FBBE7}">
            <xm:f>('34'!#REF!=0)*('34'!#REF!&lt;&gt;"")*(LEN('34'!#REF!)=0)*(('34'!#REF!="")+('34'!#REF!="En curso"))</xm:f>
            <x14:dxf>
              <font>
                <color theme="7" tint="-0.24994659260841701"/>
              </font>
              <fill>
                <patternFill patternType="none">
                  <bgColor auto="1"/>
                </patternFill>
              </fill>
            </x14:dxf>
          </x14:cfRule>
          <x14:cfRule type="expression" priority="622" id="{745EF5C3-389F-44FD-A9F8-6C3A86ED47D2}">
            <xm:f>('34'!#REF!&lt;0)*(LEN('34'!#REF!)=0)*(('34'!#REF!="")+('34'!#REF!="En curso"))</xm:f>
            <x14:dxf>
              <font>
                <color theme="7" tint="-0.24994659260841701"/>
              </font>
              <fill>
                <patternFill patternType="none">
                  <bgColor auto="1"/>
                </patternFill>
              </fill>
            </x14:dxf>
          </x14:cfRule>
          <xm:sqref>D44</xm:sqref>
        </x14:conditionalFormatting>
        <x14:conditionalFormatting xmlns:xm="http://schemas.microsoft.com/office/excel/2006/main">
          <x14:cfRule type="expression" priority="559" id="{B4B3FC3C-D462-4410-8951-17FE0BF11BC8}">
            <xm:f>'34'!#REF!="Vencida"</xm:f>
            <x14:dxf>
              <font>
                <color theme="8" tint="-0.24994659260841701"/>
              </font>
            </x14:dxf>
          </x14:cfRule>
          <x14:cfRule type="expression" priority="560" id="{E365E412-A225-4E81-ABBF-BD8A2BD1F3EE}">
            <xm:f>'34'!#REF!="Cancelada"</xm:f>
            <x14:dxf>
              <font>
                <color theme="0" tint="-0.24994659260841701"/>
              </font>
            </x14:dxf>
          </x14:cfRule>
          <x14:cfRule type="expression" priority="561" id="{41F04506-FB3E-4B19-9E48-2C13FD8B1B40}">
            <xm:f>'34'!#REF!="Pausada"</xm:f>
            <x14:dxf>
              <font>
                <color theme="9"/>
              </font>
            </x14:dxf>
          </x14:cfRule>
          <x14:cfRule type="expression" priority="562" id="{70DEBB6B-3C18-4F04-BAAA-8E637B1225B5}">
            <xm:f>'34'!#REF!="Para hoy"</xm:f>
            <x14:dxf>
              <font>
                <color theme="6" tint="-0.499984740745262"/>
              </font>
            </x14:dxf>
          </x14:cfRule>
          <x14:cfRule type="expression" priority="563" id="{5452ACF7-42E3-4956-B647-011F530781BB}">
            <xm:f>'34'!#REF!="En curso"</xm:f>
            <x14:dxf>
              <font>
                <color theme="7" tint="-0.24994659260841701"/>
              </font>
            </x14:dxf>
          </x14:cfRule>
          <x14:cfRule type="expression" priority="564" id="{489DA2E3-00D3-407D-B6E7-8F4F38549C32}">
            <xm:f>'34'!#REF!="Completada"</xm:f>
            <x14:dxf>
              <font>
                <strike/>
                <color theme="0" tint="-0.24994659260841701"/>
              </font>
              <fill>
                <patternFill patternType="none">
                  <bgColor auto="1"/>
                </patternFill>
              </fill>
            </x14:dxf>
          </x14:cfRule>
          <x14:cfRule type="expression" priority="565" id="{6528A5A5-5FB9-45BD-AA4E-DF404D46E675}">
            <xm:f>('34'!#REF!=0)*('34'!#REF!&lt;&gt;"")*(LEN('34'!#REF!)=0)*(('34'!#REF!="")+('34'!#REF!="En curso"))</xm:f>
            <x14:dxf>
              <font>
                <color theme="7" tint="-0.24994659260841701"/>
              </font>
              <fill>
                <patternFill patternType="none">
                  <bgColor auto="1"/>
                </patternFill>
              </fill>
            </x14:dxf>
          </x14:cfRule>
          <x14:cfRule type="expression" priority="566" id="{F81C4BBA-AFC4-43BF-BA36-B9257B62BC88}">
            <xm:f>('34'!#REF!&lt;0)*(LEN('34'!#REF!)=0)*(('34'!#REF!="")+('34'!#REF!="En curso"))</xm:f>
            <x14:dxf>
              <font>
                <color theme="7" tint="-0.24994659260841701"/>
              </font>
              <fill>
                <patternFill patternType="none">
                  <bgColor auto="1"/>
                </patternFill>
              </fill>
            </x14:dxf>
          </x14:cfRule>
          <x14:cfRule type="expression" priority="575" id="{61C4473F-29C3-40B6-BCAD-67294733E7EA}">
            <xm:f>'34'!#REF!="Vencida"</xm:f>
            <x14:dxf>
              <font>
                <color theme="8" tint="-0.24994659260841701"/>
              </font>
            </x14:dxf>
          </x14:cfRule>
          <x14:cfRule type="expression" priority="576" id="{CDDFCD98-48EF-4180-A4D1-4CB4BF28172A}">
            <xm:f>'34'!#REF!="Cancelada"</xm:f>
            <x14:dxf>
              <font>
                <color theme="0" tint="-0.24994659260841701"/>
              </font>
            </x14:dxf>
          </x14:cfRule>
          <x14:cfRule type="expression" priority="577" id="{2406F490-3741-4E22-819F-D0D4D8DCC22F}">
            <xm:f>'34'!#REF!="Pausada"</xm:f>
            <x14:dxf>
              <font>
                <color theme="9"/>
              </font>
            </x14:dxf>
          </x14:cfRule>
          <x14:cfRule type="expression" priority="578" id="{3820F775-7F2A-4422-9AC6-4BE5318ABD62}">
            <xm:f>'34'!#REF!="Para hoy"</xm:f>
            <x14:dxf>
              <font>
                <color theme="6" tint="-0.499984740745262"/>
              </font>
            </x14:dxf>
          </x14:cfRule>
          <x14:cfRule type="expression" priority="579" id="{A1B93C80-515B-4246-8160-AF3950595499}">
            <xm:f>'34'!#REF!="En curso"</xm:f>
            <x14:dxf>
              <font>
                <color theme="7" tint="-0.24994659260841701"/>
              </font>
            </x14:dxf>
          </x14:cfRule>
          <x14:cfRule type="expression" priority="580" id="{50F595F7-FD96-4E27-BF67-052FF8054609}">
            <xm:f>'34'!#REF!="Completada"</xm:f>
            <x14:dxf>
              <font>
                <strike/>
                <color theme="0" tint="-0.24994659260841701"/>
              </font>
              <fill>
                <patternFill patternType="none">
                  <bgColor auto="1"/>
                </patternFill>
              </fill>
            </x14:dxf>
          </x14:cfRule>
          <x14:cfRule type="expression" priority="581" id="{D7053A5D-E303-47F9-B23D-DFB41EE6FFBA}">
            <xm:f>('34'!#REF!=0)*('34'!#REF!&lt;&gt;"")*(LEN('34'!#REF!)=0)*(('34'!#REF!="")+('34'!#REF!="En curso"))</xm:f>
            <x14:dxf>
              <font>
                <color theme="7" tint="-0.24994659260841701"/>
              </font>
              <fill>
                <patternFill patternType="none">
                  <bgColor auto="1"/>
                </patternFill>
              </fill>
            </x14:dxf>
          </x14:cfRule>
          <x14:cfRule type="expression" priority="582" id="{A1712652-1481-4990-96A6-B1B970629A8E}">
            <xm:f>('34'!#REF!&lt;0)*(LEN('34'!#REF!)=0)*(('34'!#REF!="")+('34'!#REF!="En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831" id="{A675216F-1D9C-48C9-A985-06824F9AC4C2}">
            <xm:f>('34'!#REF!=0)*('34'!#REF!&lt;&gt;"")*(LEN('34'!#REF!)=0)*(($F81="")+($F81="En curso"))</xm:f>
            <x14:dxf>
              <font>
                <color theme="7" tint="-0.24994659260841701"/>
              </font>
              <fill>
                <patternFill patternType="none">
                  <bgColor auto="1"/>
                </patternFill>
              </fill>
            </x14:dxf>
          </x14:cfRule>
          <x14:cfRule type="expression" priority="832" id="{63721B42-F15A-44CF-9FF9-FC83E3241A92}">
            <xm:f>('34'!#REF!&lt;0)*(LEN('34'!#REF!)=0)*(($F81="")+($F81="En curso"))</xm:f>
            <x14:dxf>
              <font>
                <color theme="7" tint="-0.24994659260841701"/>
              </font>
              <fill>
                <patternFill patternType="none">
                  <bgColor auto="1"/>
                </patternFill>
              </fill>
            </x14:dxf>
          </x14:cfRule>
          <x14:cfRule type="expression" priority="963" id="{9D523070-FCD6-4DEC-A715-82752EDFE378}">
            <xm:f>('34'!#REF!=0)*('34'!#REF!&lt;&gt;"")*(LEN('34'!#REF!)=0)*(($F70="")+($F70="En curso"))</xm:f>
            <x14:dxf>
              <font>
                <color theme="7" tint="-0.24994659260841701"/>
              </font>
              <fill>
                <patternFill patternType="none">
                  <bgColor auto="1"/>
                </patternFill>
              </fill>
            </x14:dxf>
          </x14:cfRule>
          <x14:cfRule type="expression" priority="964" id="{C2C75FE8-537D-425A-B34D-C459C29D9C96}">
            <xm:f>('34'!#REF!&lt;0)*(LEN('34'!#REF!)=0)*(($F70="")+($F70="En curso"))</xm:f>
            <x14:dxf>
              <font>
                <color theme="7" tint="-0.24994659260841701"/>
              </font>
              <fill>
                <patternFill patternType="none">
                  <bgColor auto="1"/>
                </patternFill>
              </fill>
            </x14:dxf>
          </x14:cfRule>
          <xm:sqref>D55:D56</xm:sqref>
        </x14:conditionalFormatting>
        <x14:conditionalFormatting xmlns:xm="http://schemas.microsoft.com/office/excel/2006/main">
          <x14:cfRule type="expression" priority="931" id="{11FC3D12-87B9-4B58-99FA-4EBA88E06330}">
            <xm:f>('34'!#REF!=0)*('34'!#REF!&lt;&gt;"")*(LEN('34'!#REF!)=0)*(($F63="")+($F63="En curso"))</xm:f>
            <x14:dxf>
              <font>
                <color theme="7" tint="-0.24994659260841701"/>
              </font>
              <fill>
                <patternFill patternType="none">
                  <bgColor auto="1"/>
                </patternFill>
              </fill>
            </x14:dxf>
          </x14:cfRule>
          <x14:cfRule type="expression" priority="932" id="{F157BDC5-0A96-45E7-BCA1-F1319EC16615}">
            <xm:f>('34'!#REF!&lt;0)*(LEN('34'!#REF!)=0)*(($F63="")+($F63="En curso"))</xm:f>
            <x14:dxf>
              <font>
                <color theme="7" tint="-0.24994659260841701"/>
              </font>
              <fill>
                <patternFill patternType="none">
                  <bgColor auto="1"/>
                </patternFill>
              </fill>
            </x14:dxf>
          </x14:cfRule>
          <xm:sqref>D57</xm:sqref>
        </x14:conditionalFormatting>
        <x14:conditionalFormatting xmlns:xm="http://schemas.microsoft.com/office/excel/2006/main">
          <x14:cfRule type="expression" priority="923" id="{EC22539A-A250-4650-9901-E918FC97B74F}">
            <xm:f>('34'!#REF!=0)*('34'!#REF!&lt;&gt;"")*(LEN('34'!#REF!)=0)*(($F50="")+($F50="En curso"))</xm:f>
            <x14:dxf>
              <font>
                <color theme="7" tint="-0.24994659260841701"/>
              </font>
              <fill>
                <patternFill patternType="none">
                  <bgColor auto="1"/>
                </patternFill>
              </fill>
            </x14:dxf>
          </x14:cfRule>
          <x14:cfRule type="expression" priority="924" id="{A54C47CA-C295-4EC2-9D4F-DAA0ED5910E9}">
            <xm:f>('34'!#REF!&lt;0)*(LEN('34'!#REF!)=0)*(($F50="")+($F50="En curso"))</xm:f>
            <x14:dxf>
              <font>
                <color theme="7" tint="-0.24994659260841701"/>
              </font>
              <fill>
                <patternFill patternType="none">
                  <bgColor auto="1"/>
                </patternFill>
              </fill>
            </x14:dxf>
          </x14:cfRule>
          <xm:sqref>D58:D60</xm:sqref>
        </x14:conditionalFormatting>
        <x14:conditionalFormatting xmlns:xm="http://schemas.microsoft.com/office/excel/2006/main">
          <x14:cfRule type="expression" priority="907" id="{FAFC2FDE-3E0E-4F4D-92CF-BF001A6B1BEB}">
            <xm:f>('34'!#REF!=0)*('34'!#REF!&lt;&gt;"")*(LEN('34'!#REF!)=0)*(($F13="")+($F13="En curso"))</xm:f>
            <x14:dxf>
              <font>
                <color theme="7" tint="-0.24994659260841701"/>
              </font>
              <fill>
                <patternFill patternType="none">
                  <bgColor auto="1"/>
                </patternFill>
              </fill>
            </x14:dxf>
          </x14:cfRule>
          <x14:cfRule type="expression" priority="908" id="{564A8408-AE13-45C1-8ED4-B6700EE088B8}">
            <xm:f>('34'!#REF!&lt;0)*(LEN('34'!#REF!)=0)*(($F13="")+($F13="En curso"))</xm:f>
            <x14:dxf>
              <font>
                <color theme="7" tint="-0.24994659260841701"/>
              </font>
              <fill>
                <patternFill patternType="none">
                  <bgColor auto="1"/>
                </patternFill>
              </fill>
            </x14:dxf>
          </x14:cfRule>
          <xm:sqref>E13 F35 F37 F53:F55 F57:F59</xm:sqref>
        </x14:conditionalFormatting>
        <x14:conditionalFormatting xmlns:xm="http://schemas.microsoft.com/office/excel/2006/main">
          <x14:cfRule type="expression" priority="873" id="{B3ACA7A8-6948-472C-816A-7F9731D012DC}">
            <xm:f>('34'!#REF!=0)*('34'!#REF!&lt;&gt;"")*(LEN('34'!#REF!)=0)*(($F27="")+($F27="En curso"))</xm:f>
            <x14:dxf>
              <font>
                <color theme="7" tint="-0.24994659260841701"/>
              </font>
              <fill>
                <patternFill patternType="none">
                  <bgColor auto="1"/>
                </patternFill>
              </fill>
            </x14:dxf>
          </x14:cfRule>
          <x14:cfRule type="expression" priority="874" id="{4B15644B-2B60-4B2C-886D-483E651E632B}">
            <xm:f>('34'!#REF!&lt;0)*(LEN('34'!#REF!)=0)*(($F27="")+($F27="En curso"))</xm:f>
            <x14:dxf>
              <font>
                <color theme="7" tint="-0.24994659260841701"/>
              </font>
              <fill>
                <patternFill patternType="none">
                  <bgColor auto="1"/>
                </patternFill>
              </fill>
            </x14:dxf>
          </x14:cfRule>
          <xm:sqref>E27</xm:sqref>
        </x14:conditionalFormatting>
        <x14:conditionalFormatting xmlns:xm="http://schemas.microsoft.com/office/excel/2006/main">
          <x14:cfRule type="expression" priority="703" id="{628342EA-8F99-4EEA-95D2-1440A6478A0D}">
            <xm:f>('34'!#REF!=0)*('34'!#REF!&lt;&gt;"")*(LEN('34'!#REF!)=0)*(($F1048576="")+($F1048576="En curso"))</xm:f>
            <x14:dxf>
              <font>
                <color theme="7" tint="-0.24994659260841701"/>
              </font>
              <fill>
                <patternFill patternType="none">
                  <bgColor auto="1"/>
                </patternFill>
              </fill>
            </x14:dxf>
          </x14:cfRule>
          <x14:cfRule type="expression" priority="704" id="{B77B45EB-AD1C-4D2C-928B-E5AAE60BFB21}">
            <xm:f>('34'!#REF!&lt;0)*(LEN('34'!#REF!)=0)*(($F1048576="")+($F1048576="En curso"))</xm:f>
            <x14:dxf>
              <font>
                <color theme="7" tint="-0.24994659260841701"/>
              </font>
              <fill>
                <patternFill patternType="none">
                  <bgColor auto="1"/>
                </patternFill>
              </fill>
            </x14:dxf>
          </x14:cfRule>
          <x14:cfRule type="expression" priority="717" id="{A9552CCE-0370-492A-AEA2-20BFB7A14B2B}">
            <xm:f>('34'!#REF!=0)*('34'!#REF!&lt;&gt;"")*(LEN('34'!#REF!)=0)*(($F1="")+($F1="En curso"))</xm:f>
            <x14:dxf>
              <font>
                <color theme="7" tint="-0.24994659260841701"/>
              </font>
              <fill>
                <patternFill patternType="none">
                  <bgColor auto="1"/>
                </patternFill>
              </fill>
            </x14:dxf>
          </x14:cfRule>
          <x14:cfRule type="expression" priority="718" id="{B261A11A-B0F0-4FD4-954E-AA9BA9859082}">
            <xm:f>('34'!#REF!&lt;0)*(LEN('34'!#REF!)=0)*(($F1="")+($F1="En curso"))</xm:f>
            <x14:dxf>
              <font>
                <color theme="7" tint="-0.24994659260841701"/>
              </font>
              <fill>
                <patternFill patternType="none">
                  <bgColor auto="1"/>
                </patternFill>
              </fill>
            </x14:dxf>
          </x14:cfRule>
          <xm:sqref>E17:E22 E4:E5</xm:sqref>
        </x14:conditionalFormatting>
        <x14:conditionalFormatting xmlns:xm="http://schemas.microsoft.com/office/excel/2006/main">
          <x14:cfRule type="expression" priority="671" id="{46079A91-3485-48CB-B1F9-BC8299788985}">
            <xm:f>('34'!#REF!=0)*('34'!#REF!&lt;&gt;"")*(LEN('34'!#REF!)=0)*(($F1="")+($F1="En curso"))</xm:f>
            <x14:dxf>
              <font>
                <color theme="7" tint="-0.24994659260841701"/>
              </font>
              <fill>
                <patternFill patternType="none">
                  <bgColor auto="1"/>
                </patternFill>
              </fill>
            </x14:dxf>
          </x14:cfRule>
          <x14:cfRule type="expression" priority="672" id="{74951C04-0F9D-48CC-B4BE-5B9550EDEC6F}">
            <xm:f>('34'!#REF!&lt;0)*(LEN('34'!#REF!)=0)*(($F1="")+($F1="En curso"))</xm:f>
            <x14:dxf>
              <font>
                <color theme="7" tint="-0.24994659260841701"/>
              </font>
              <fill>
                <patternFill patternType="none">
                  <bgColor auto="1"/>
                </patternFill>
              </fill>
            </x14:dxf>
          </x14:cfRule>
          <x14:cfRule type="expression" priority="687" id="{52D199EC-6DD6-4528-AA63-23543044967D}">
            <xm:f>('34'!#REF!=0)*('34'!#REF!&lt;&gt;"")*(LEN('34'!#REF!)=0)*(($F1="")+($F1="En curso"))</xm:f>
            <x14:dxf>
              <font>
                <color theme="7" tint="-0.24994659260841701"/>
              </font>
              <fill>
                <patternFill patternType="none">
                  <bgColor auto="1"/>
                </patternFill>
              </fill>
            </x14:dxf>
          </x14:cfRule>
          <x14:cfRule type="expression" priority="688" id="{BEA0F3CB-2398-4AB9-9A4F-6D19FE51C01D}">
            <xm:f>('34'!#REF!&lt;0)*(LEN('34'!#REF!)=0)*(($F1="")+($F1="En curso"))</xm:f>
            <x14:dxf>
              <font>
                <color theme="7" tint="-0.24994659260841701"/>
              </font>
              <fill>
                <patternFill patternType="none">
                  <bgColor auto="1"/>
                </patternFill>
              </fill>
            </x14:dxf>
          </x14:cfRule>
          <xm:sqref>E17:E22 E4:E7 E36</xm:sqref>
        </x14:conditionalFormatting>
        <x14:conditionalFormatting xmlns:xm="http://schemas.microsoft.com/office/excel/2006/main">
          <x14:cfRule type="expression" priority="783" id="{9B0753A9-99A6-4EE9-B951-8657A2212AB5}">
            <xm:f>('34'!#REF!=0)*('34'!#REF!&lt;&gt;"")*(LEN('34'!#REF!)=0)*(($F36="")+($F36="En curso"))</xm:f>
            <x14:dxf>
              <font>
                <color theme="7" tint="-0.24994659260841701"/>
              </font>
              <fill>
                <patternFill patternType="none">
                  <bgColor auto="1"/>
                </patternFill>
              </fill>
            </x14:dxf>
          </x14:cfRule>
          <x14:cfRule type="expression" priority="784" id="{1960D584-B0D7-4D30-90B8-2468A488C991}">
            <xm:f>('34'!#REF!&lt;0)*(LEN('34'!#REF!)=0)*(($F36="")+($F36="En curso"))</xm:f>
            <x14:dxf>
              <font>
                <color theme="7" tint="-0.24994659260841701"/>
              </font>
              <fill>
                <patternFill patternType="none">
                  <bgColor auto="1"/>
                </patternFill>
              </fill>
            </x14:dxf>
          </x14:cfRule>
          <x14:cfRule type="expression" priority="799" id="{68FCB847-F370-4DEF-A6C0-5C9CD5A23598}">
            <xm:f>('34'!#REF!=0)*('34'!#REF!&lt;&gt;"")*(LEN('34'!#REF!)=0)*(($F33="")+($F33="En curso"))</xm:f>
            <x14:dxf>
              <font>
                <color theme="7" tint="-0.24994659260841701"/>
              </font>
              <fill>
                <patternFill patternType="none">
                  <bgColor auto="1"/>
                </patternFill>
              </fill>
            </x14:dxf>
          </x14:cfRule>
          <x14:cfRule type="expression" priority="800" id="{C4A18E3A-C240-40E5-AD76-4BB9D15B2AA6}">
            <xm:f>('34'!#REF!&lt;0)*(LEN('34'!#REF!)=0)*(($F33="")+($F33="En curso"))</xm:f>
            <x14:dxf>
              <font>
                <color theme="7" tint="-0.24994659260841701"/>
              </font>
              <fill>
                <patternFill patternType="none">
                  <bgColor auto="1"/>
                </patternFill>
              </fill>
            </x14:dxf>
          </x14:cfRule>
          <xm:sqref>E36:E37</xm:sqref>
        </x14:conditionalFormatting>
        <x14:conditionalFormatting xmlns:xm="http://schemas.microsoft.com/office/excel/2006/main">
          <x14:cfRule type="expression" priority="857" id="{6616441B-7102-492E-BD95-8003A9CB284B}">
            <xm:f>('34'!#REF!=0)*('34'!#REF!&lt;&gt;"")*(LEN('34'!#REF!)=0)*(($F37="")+($F37="En curso"))</xm:f>
            <x14:dxf>
              <font>
                <color theme="7" tint="-0.24994659260841701"/>
              </font>
              <fill>
                <patternFill patternType="none">
                  <bgColor auto="1"/>
                </patternFill>
              </fill>
            </x14:dxf>
          </x14:cfRule>
          <x14:cfRule type="expression" priority="858" id="{12E3AF7D-F8E4-4352-98D0-6CC802218724}">
            <xm:f>('34'!#REF!&lt;0)*(LEN('34'!#REF!)=0)*(($F37="")+($F37="En curso"))</xm:f>
            <x14:dxf>
              <font>
                <color theme="7" tint="-0.24994659260841701"/>
              </font>
              <fill>
                <patternFill patternType="none">
                  <bgColor auto="1"/>
                </patternFill>
              </fill>
            </x14:dxf>
          </x14:cfRule>
          <xm:sqref>E37:E38</xm:sqref>
        </x14:conditionalFormatting>
        <x14:conditionalFormatting xmlns:xm="http://schemas.microsoft.com/office/excel/2006/main">
          <x14:cfRule type="expression" priority="823" id="{156EE4FE-34F6-4CAC-8571-31F66DDCB92D}">
            <xm:f>('34'!#REF!=0)*('34'!#REF!&lt;&gt;"")*(LEN('34'!#REF!)=0)*(($F35="")+($F35="En curso"))</xm:f>
            <x14:dxf>
              <font>
                <color theme="7" tint="-0.24994659260841701"/>
              </font>
              <fill>
                <patternFill patternType="none">
                  <bgColor auto="1"/>
                </patternFill>
              </fill>
            </x14:dxf>
          </x14:cfRule>
          <x14:cfRule type="expression" priority="824" id="{ADB1995E-7074-49DA-82FD-62D3F4C585FE}">
            <xm:f>('34'!#REF!&lt;0)*(LEN('34'!#REF!)=0)*(($F35="")+($F35="En curso"))</xm:f>
            <x14:dxf>
              <font>
                <color theme="7" tint="-0.24994659260841701"/>
              </font>
              <fill>
                <patternFill patternType="none">
                  <bgColor auto="1"/>
                </patternFill>
              </fill>
            </x14:dxf>
          </x14:cfRule>
          <x14:cfRule type="expression" priority="947" id="{445698D5-D3CA-4414-8C00-E1F48A8F572C}">
            <xm:f>('34'!#REF!=0)*('34'!#REF!&lt;&gt;"")*(LEN('34'!#REF!)=0)*(($F35="")+($F35="En curso"))</xm:f>
            <x14:dxf>
              <font>
                <color theme="7" tint="-0.24994659260841701"/>
              </font>
              <fill>
                <patternFill patternType="none">
                  <bgColor auto="1"/>
                </patternFill>
              </fill>
            </x14:dxf>
          </x14:cfRule>
          <x14:cfRule type="expression" priority="948" id="{21CDA96A-1E5D-4D01-AFBD-CAE1436F80F1}">
            <xm:f>('34'!#REF!&lt;0)*(LEN('34'!#REF!)=0)*(($F35="")+($F35="En curso"))</xm:f>
            <x14:dxf>
              <font>
                <color theme="7" tint="-0.24994659260841701"/>
              </font>
              <fill>
                <patternFill patternType="none">
                  <bgColor auto="1"/>
                </patternFill>
              </fill>
            </x14:dxf>
          </x14:cfRule>
          <xm:sqref>E38:E39</xm:sqref>
        </x14:conditionalFormatting>
        <x14:conditionalFormatting xmlns:xm="http://schemas.microsoft.com/office/excel/2006/main">
          <x14:cfRule type="expression" priority="1059" id="{F5047940-AD76-44A3-B22E-2A404DE80B85}">
            <xm:f>('34'!#REF!=0)*('34'!#REF!&lt;&gt;"")*(LEN('34'!#REF!)=0)*(($F8="")+($F8="En curso"))</xm:f>
            <x14:dxf>
              <font>
                <color theme="7" tint="-0.24994659260841701"/>
              </font>
              <fill>
                <patternFill patternType="none">
                  <bgColor auto="1"/>
                </patternFill>
              </fill>
            </x14:dxf>
          </x14:cfRule>
          <x14:cfRule type="expression" priority="1060" id="{1FF813EB-40B8-4BAF-9B80-70766A827BF4}">
            <xm:f>('34'!#REF!&lt;0)*(LEN('34'!#REF!)=0)*(($F8="")+($F8="En curso"))</xm:f>
            <x14:dxf>
              <font>
                <color theme="7" tint="-0.24994659260841701"/>
              </font>
              <fill>
                <patternFill patternType="none">
                  <bgColor auto="1"/>
                </patternFill>
              </fill>
            </x14:dxf>
          </x14:cfRule>
          <x14:cfRule type="expression" priority="1067" id="{3091335C-51C4-423D-9079-D819054A0A98}">
            <xm:f>('34'!#REF!=0)*('34'!#REF!&lt;&gt;"")*(LEN('34'!#REF!)=0)*(($F8="")+($F8="En curso"))</xm:f>
            <x14:dxf>
              <font>
                <color theme="7" tint="-0.24994659260841701"/>
              </font>
              <fill>
                <patternFill patternType="none">
                  <bgColor auto="1"/>
                </patternFill>
              </fill>
            </x14:dxf>
          </x14:cfRule>
          <x14:cfRule type="expression" priority="1068" id="{93E78674-99D7-43A4-A560-2871BCDD89A7}">
            <xm:f>('34'!#REF!&lt;0)*(LEN('34'!#REF!)=0)*(($F8="")+($F8="En curso"))</xm:f>
            <x14:dxf>
              <font>
                <color theme="7" tint="-0.24994659260841701"/>
              </font>
              <fill>
                <patternFill patternType="none">
                  <bgColor auto="1"/>
                </patternFill>
              </fill>
            </x14:dxf>
          </x14:cfRule>
          <xm:sqref>E40 E12 E21 E35</xm:sqref>
        </x14:conditionalFormatting>
        <x14:conditionalFormatting xmlns:xm="http://schemas.microsoft.com/office/excel/2006/main">
          <x14:cfRule type="expression" priority="1035" id="{27B17459-CCAB-4DD6-8B7D-1D7CED886A98}">
            <xm:f>('34'!#REF!=0)*('34'!#REF!&lt;&gt;"")*(LEN('34'!#REF!)=0)*(($F17="")+($F17="En curso"))</xm:f>
            <x14:dxf>
              <font>
                <color theme="7" tint="-0.24994659260841701"/>
              </font>
              <fill>
                <patternFill patternType="none">
                  <bgColor auto="1"/>
                </patternFill>
              </fill>
            </x14:dxf>
          </x14:cfRule>
          <x14:cfRule type="expression" priority="1036" id="{03E2419F-C623-41BA-B7D7-4F3EA9735C80}">
            <xm:f>('34'!#REF!&lt;0)*(LEN('34'!#REF!)=0)*(($F17="")+($F17="En curso"))</xm:f>
            <x14:dxf>
              <font>
                <color theme="7" tint="-0.24994659260841701"/>
              </font>
              <fill>
                <patternFill patternType="none">
                  <bgColor auto="1"/>
                </patternFill>
              </fill>
            </x14:dxf>
          </x14:cfRule>
          <x14:cfRule type="expression" priority="1043" id="{F8D11FAD-FB0A-41D9-8173-76D555DE78AA}">
            <xm:f>('34'!#REF!=0)*('34'!#REF!&lt;&gt;"")*(LEN('34'!#REF!)=0)*(($F17="")+($F17="En curso"))</xm:f>
            <x14:dxf>
              <font>
                <color theme="7" tint="-0.24994659260841701"/>
              </font>
              <fill>
                <patternFill patternType="none">
                  <bgColor auto="1"/>
                </patternFill>
              </fill>
            </x14:dxf>
          </x14:cfRule>
          <x14:cfRule type="expression" priority="1044" id="{CC288FAE-9C22-40A3-BFB3-21B5B7E425EB}">
            <xm:f>('34'!#REF!&lt;0)*(LEN('34'!#REF!)=0)*(($F17="")+($F17="En curso"))</xm:f>
            <x14:dxf>
              <font>
                <color theme="7" tint="-0.24994659260841701"/>
              </font>
              <fill>
                <patternFill patternType="none">
                  <bgColor auto="1"/>
                </patternFill>
              </fill>
            </x14:dxf>
          </x14:cfRule>
          <xm:sqref>E41 E22</xm:sqref>
        </x14:conditionalFormatting>
        <x14:conditionalFormatting xmlns:xm="http://schemas.microsoft.com/office/excel/2006/main">
          <x14:cfRule type="expression" priority="1011" id="{D2389966-4597-4083-8D79-A7549ABC1C33}">
            <xm:f>('34'!#REF!=0)*('34'!#REF!&lt;&gt;"")*(LEN('34'!#REF!)=0)*(($F36="")+($F36="En curso"))</xm:f>
            <x14:dxf>
              <font>
                <color theme="7" tint="-0.24994659260841701"/>
              </font>
              <fill>
                <patternFill patternType="none">
                  <bgColor auto="1"/>
                </patternFill>
              </fill>
            </x14:dxf>
          </x14:cfRule>
          <x14:cfRule type="expression" priority="1012" id="{CBD4972B-CB2F-44A4-9546-00751F086B93}">
            <xm:f>('34'!#REF!&lt;0)*(LEN('34'!#REF!)=0)*(($F36="")+($F36="En curso"))</xm:f>
            <x14:dxf>
              <font>
                <color theme="7" tint="-0.24994659260841701"/>
              </font>
              <fill>
                <patternFill patternType="none">
                  <bgColor auto="1"/>
                </patternFill>
              </fill>
            </x14:dxf>
          </x14:cfRule>
          <x14:cfRule type="expression" priority="1019" id="{A0A4C7DA-A233-45D2-8D4F-31D91E672BB8}">
            <xm:f>('34'!#REF!=0)*('34'!#REF!&lt;&gt;"")*(LEN('34'!#REF!)=0)*(($F36="")+($F36="En curso"))</xm:f>
            <x14:dxf>
              <font>
                <color theme="7" tint="-0.24994659260841701"/>
              </font>
              <fill>
                <patternFill patternType="none">
                  <bgColor auto="1"/>
                </patternFill>
              </fill>
            </x14:dxf>
          </x14:cfRule>
          <x14:cfRule type="expression" priority="1020" id="{6F2DE28D-045D-4616-A18A-3499C45311CE}">
            <xm:f>('34'!#REF!&lt;0)*(LEN('34'!#REF!)=0)*(($F36="")+($F36="En curso"))</xm:f>
            <x14:dxf>
              <font>
                <color theme="7" tint="-0.24994659260841701"/>
              </font>
              <fill>
                <patternFill patternType="none">
                  <bgColor auto="1"/>
                </patternFill>
              </fill>
            </x14:dxf>
          </x14:cfRule>
          <xm:sqref>E42</xm:sqref>
        </x14:conditionalFormatting>
        <x14:conditionalFormatting xmlns:xm="http://schemas.microsoft.com/office/excel/2006/main">
          <x14:cfRule type="expression" priority="995" id="{3B469120-3BDE-4F66-BD14-5FBD17BF8685}">
            <xm:f>('34'!#REF!=0)*('34'!#REF!&lt;&gt;"")*(LEN('34'!#REF!)=0)*(($F16="")+($F16="En curso"))</xm:f>
            <x14:dxf>
              <font>
                <color theme="7" tint="-0.24994659260841701"/>
              </font>
              <fill>
                <patternFill patternType="none">
                  <bgColor auto="1"/>
                </patternFill>
              </fill>
            </x14:dxf>
          </x14:cfRule>
          <x14:cfRule type="expression" priority="996" id="{32814822-7B74-4F25-821E-D234368C9893}">
            <xm:f>('34'!#REF!&lt;0)*(LEN('34'!#REF!)=0)*(($F16="")+($F16="En curso"))</xm:f>
            <x14:dxf>
              <font>
                <color theme="7" tint="-0.24994659260841701"/>
              </font>
              <fill>
                <patternFill patternType="none">
                  <bgColor auto="1"/>
                </patternFill>
              </fill>
            </x14:dxf>
          </x14:cfRule>
          <x14:cfRule type="expression" priority="1003" id="{C62C0851-2DCA-457A-9013-BC0E3EAD2E88}">
            <xm:f>('34'!#REF!=0)*('34'!#REF!&lt;&gt;"")*(LEN('34'!#REF!)=0)*(($F16="")+($F16="En curso"))</xm:f>
            <x14:dxf>
              <font>
                <color theme="7" tint="-0.24994659260841701"/>
              </font>
              <fill>
                <patternFill patternType="none">
                  <bgColor auto="1"/>
                </patternFill>
              </fill>
            </x14:dxf>
          </x14:cfRule>
          <x14:cfRule type="expression" priority="1004" id="{36A975C7-88F3-4B1C-A73E-1180BCE579BA}">
            <xm:f>('34'!#REF!&lt;0)*(LEN('34'!#REF!)=0)*(($F16="")+($F16="En curso"))</xm:f>
            <x14:dxf>
              <font>
                <color theme="7" tint="-0.24994659260841701"/>
              </font>
              <fill>
                <patternFill patternType="none">
                  <bgColor auto="1"/>
                </patternFill>
              </fill>
            </x14:dxf>
          </x14:cfRule>
          <xm:sqref>E43 E23:E24</xm:sqref>
        </x14:conditionalFormatting>
        <x14:conditionalFormatting xmlns:xm="http://schemas.microsoft.com/office/excel/2006/main">
          <x14:cfRule type="expression" priority="597" id="{7BC395BE-562E-474B-B3A1-84B438D64AC1}">
            <xm:f>('34'!#REF!=0)*('34'!#REF!&lt;&gt;"")*(LEN('34'!#REF!)=0)*(($F44="")+($F44="En curso"))</xm:f>
            <x14:dxf>
              <font>
                <color theme="7" tint="-0.24994659260841701"/>
              </font>
              <fill>
                <patternFill patternType="none">
                  <bgColor auto="1"/>
                </patternFill>
              </fill>
            </x14:dxf>
          </x14:cfRule>
          <x14:cfRule type="expression" priority="598" id="{C1F95D0A-1EB1-4FD4-8BCE-EABF13FEF8F4}">
            <xm:f>('34'!#REF!&lt;0)*(LEN('34'!#REF!)=0)*(($F44="")+($F44="En curso"))</xm:f>
            <x14:dxf>
              <font>
                <color theme="7" tint="-0.24994659260841701"/>
              </font>
              <fill>
                <patternFill patternType="none">
                  <bgColor auto="1"/>
                </patternFill>
              </fill>
            </x14:dxf>
          </x14:cfRule>
          <x14:cfRule type="expression" priority="613" id="{E5CFE748-4E28-42F3-80F3-659780EF6928}">
            <xm:f>('34'!#REF!=0)*('34'!#REF!&lt;&gt;"")*(LEN('34'!#REF!)=0)*(($F36="")+($F36="En curso"))</xm:f>
            <x14:dxf>
              <font>
                <color theme="7" tint="-0.24994659260841701"/>
              </font>
              <fill>
                <patternFill patternType="none">
                  <bgColor auto="1"/>
                </patternFill>
              </fill>
            </x14:dxf>
          </x14:cfRule>
          <x14:cfRule type="expression" priority="614" id="{8D6BC90E-E0B3-45F5-9A4F-932C80C50731}">
            <xm:f>('34'!#REF!&lt;0)*(LEN('34'!#REF!)=0)*(($F36="")+($F36="En curso"))</xm:f>
            <x14:dxf>
              <font>
                <color theme="7" tint="-0.24994659260841701"/>
              </font>
              <fill>
                <patternFill patternType="none">
                  <bgColor auto="1"/>
                </patternFill>
              </fill>
            </x14:dxf>
          </x14:cfRule>
          <xm:sqref>E44</xm:sqref>
        </x14:conditionalFormatting>
        <x14:conditionalFormatting xmlns:xm="http://schemas.microsoft.com/office/excel/2006/main">
          <x14:cfRule type="expression" priority="855" id="{75A9D413-17D6-44DF-B6AC-F2FF0E70630B}">
            <xm:f>('34'!#REF!=0)*('34'!#REF!&lt;&gt;"")*(LEN('34'!#REF!)=0)*(($F48="")+($F48="En curso"))</xm:f>
            <x14:dxf>
              <font>
                <color theme="7" tint="-0.24994659260841701"/>
              </font>
              <fill>
                <patternFill patternType="none">
                  <bgColor auto="1"/>
                </patternFill>
              </fill>
            </x14:dxf>
          </x14:cfRule>
          <x14:cfRule type="expression" priority="856" id="{D72C7FE7-A754-4C03-B60F-2328CB732592}">
            <xm:f>('34'!#REF!&lt;0)*(LEN('34'!#REF!)=0)*(($F48="")+($F48="En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557" id="{ADBDAF2B-C02D-4390-A87B-EA82D0845349}">
            <xm:f>('34'!#REF!=0)*('34'!#REF!&lt;&gt;"")*(LEN('34'!#REF!)=0)*(($F53="")+($F53="En curso"))</xm:f>
            <x14:dxf>
              <font>
                <color theme="7" tint="-0.24994659260841701"/>
              </font>
              <fill>
                <patternFill patternType="none">
                  <bgColor auto="1"/>
                </patternFill>
              </fill>
            </x14:dxf>
          </x14:cfRule>
          <x14:cfRule type="expression" priority="558" id="{1BEB042A-FCDE-4D02-97E1-120A856E2851}">
            <xm:f>('34'!#REF!&lt;0)*(LEN('34'!#REF!)=0)*(($F53="")+($F53="En curso"))</xm:f>
            <x14:dxf>
              <font>
                <color theme="7" tint="-0.24994659260841701"/>
              </font>
              <fill>
                <patternFill patternType="none">
                  <bgColor auto="1"/>
                </patternFill>
              </fill>
            </x14:dxf>
          </x14:cfRule>
          <x14:cfRule type="expression" priority="573" id="{E5E30866-DDDA-4B1B-9B18-C4A641659FC3}">
            <xm:f>('34'!#REF!=0)*('34'!#REF!&lt;&gt;"")*(LEN('34'!#REF!)=0)*(($F45="")+($F45="En curso"))</xm:f>
            <x14:dxf>
              <font>
                <color theme="7" tint="-0.24994659260841701"/>
              </font>
              <fill>
                <patternFill patternType="none">
                  <bgColor auto="1"/>
                </patternFill>
              </fill>
            </x14:dxf>
          </x14:cfRule>
          <x14:cfRule type="expression" priority="574" id="{33B62756-2DFA-4588-8539-0D4B36200A59}">
            <xm:f>('34'!#REF!&lt;0)*(LEN('34'!#REF!)=0)*(($F45="")+($F45="En curso"))</xm:f>
            <x14:dxf>
              <font>
                <color theme="7" tint="-0.24994659260841701"/>
              </font>
              <fill>
                <patternFill patternType="none">
                  <bgColor auto="1"/>
                </patternFill>
              </fill>
            </x14:dxf>
          </x14:cfRule>
          <xm:sqref>E53</xm:sqref>
        </x14:conditionalFormatting>
        <x14:conditionalFormatting xmlns:xm="http://schemas.microsoft.com/office/excel/2006/main">
          <x14:cfRule type="expression" priority="847" id="{F821D365-9244-48EB-A6B5-EEBB4259E088}">
            <xm:f>('34'!#REF!=0)*('34'!#REF!&lt;&gt;"")*(LEN('34'!#REF!)=0)*(($F55="")+($F55="En curso"))</xm:f>
            <x14:dxf>
              <font>
                <color theme="7" tint="-0.24994659260841701"/>
              </font>
              <fill>
                <patternFill patternType="none">
                  <bgColor auto="1"/>
                </patternFill>
              </fill>
            </x14:dxf>
          </x14:cfRule>
          <x14:cfRule type="expression" priority="848" id="{B12367FE-081B-4458-8864-9256DEC77C88}">
            <xm:f>('34'!#REF!&lt;0)*(LEN('34'!#REF!)=0)*(($F55="")+($F55="En curso"))</xm:f>
            <x14:dxf>
              <font>
                <color theme="7" tint="-0.24994659260841701"/>
              </font>
              <fill>
                <patternFill patternType="none">
                  <bgColor auto="1"/>
                </patternFill>
              </fill>
            </x14:dxf>
          </x14:cfRule>
          <x14:cfRule type="expression" priority="971" id="{6208D71C-C68F-4245-9F5E-BECA175DD199}">
            <xm:f>('34'!#REF!=0)*('34'!#REF!&lt;&gt;"")*(LEN('34'!#REF!)=0)*(($F33="")+($F33="En curso"))</xm:f>
            <x14:dxf>
              <font>
                <color theme="7" tint="-0.24994659260841701"/>
              </font>
              <fill>
                <patternFill patternType="none">
                  <bgColor auto="1"/>
                </patternFill>
              </fill>
            </x14:dxf>
          </x14:cfRule>
          <x14:cfRule type="expression" priority="972" id="{51F3A98C-8930-4FD7-9DC4-544FA4C898CD}">
            <xm:f>('34'!#REF!&lt;0)*(LEN('34'!#REF!)=0)*(($F33="")+($F33="En curso"))</xm:f>
            <x14:dxf>
              <font>
                <color theme="7" tint="-0.24994659260841701"/>
              </font>
              <fill>
                <patternFill patternType="none">
                  <bgColor auto="1"/>
                </patternFill>
              </fill>
            </x14:dxf>
          </x14:cfRule>
          <xm:sqref>E55</xm:sqref>
        </x14:conditionalFormatting>
        <x14:conditionalFormatting xmlns:xm="http://schemas.microsoft.com/office/excel/2006/main">
          <x14:cfRule type="expression" priority="517" id="{DD00415A-E93E-4C0C-8A94-DC6B6531EFB7}">
            <xm:f>('34'!#REF!=0)*('34'!#REF!&lt;&gt;"")*(LEN('34'!#REF!)=0)*(($F52="")+($F52="En curso"))</xm:f>
            <x14:dxf>
              <font>
                <color theme="7" tint="-0.24994659260841701"/>
              </font>
              <fill>
                <patternFill patternType="none">
                  <bgColor auto="1"/>
                </patternFill>
              </fill>
            </x14:dxf>
          </x14:cfRule>
          <x14:cfRule type="expression" priority="518" id="{0C6C1324-CBC2-4362-B244-5A38605714EA}">
            <xm:f>('34'!#REF!&lt;0)*(LEN('34'!#REF!)=0)*(($F52="")+($F52="En curso"))</xm:f>
            <x14:dxf>
              <font>
                <color theme="7" tint="-0.24994659260841701"/>
              </font>
              <fill>
                <patternFill patternType="none">
                  <bgColor auto="1"/>
                </patternFill>
              </fill>
            </x14:dxf>
          </x14:cfRule>
          <x14:cfRule type="expression" priority="525" id="{7ECAC308-4055-4841-A1DB-6629D49F7C3A}">
            <xm:f>('34'!#REF!=0)*('34'!#REF!&lt;&gt;"")*(LEN('34'!#REF!)=0)*(($F53="")+($F53="En curso"))</xm:f>
            <x14:dxf>
              <font>
                <color theme="7" tint="-0.24994659260841701"/>
              </font>
              <fill>
                <patternFill patternType="none">
                  <bgColor auto="1"/>
                </patternFill>
              </fill>
            </x14:dxf>
          </x14:cfRule>
          <x14:cfRule type="expression" priority="526" id="{7963317D-0A6D-4047-A887-A1F997F8A600}">
            <xm:f>('34'!#REF!&lt;0)*(LEN('34'!#REF!)=0)*(($F53="")+($F53="En curso"))</xm:f>
            <x14:dxf>
              <font>
                <color theme="7" tint="-0.24994659260841701"/>
              </font>
              <fill>
                <patternFill patternType="none">
                  <bgColor auto="1"/>
                </patternFill>
              </fill>
            </x14:dxf>
          </x14:cfRule>
          <xm:sqref>E56</xm:sqref>
        </x14:conditionalFormatting>
        <x14:conditionalFormatting xmlns:xm="http://schemas.microsoft.com/office/excel/2006/main">
          <x14:cfRule type="expression" priority="973" id="{9DAEF28E-8AB2-44DE-81BD-87827FA9B0F3}">
            <xm:f>'34'!#REF!="Vencida"</xm:f>
            <x14:dxf>
              <font>
                <color theme="8" tint="-0.24994659260841701"/>
              </font>
            </x14:dxf>
          </x14:cfRule>
          <x14:cfRule type="expression" priority="974" id="{15615FF1-ABD0-4803-919F-51F7E3426CFF}">
            <xm:f>'34'!#REF!="Cancelada"</xm:f>
            <x14:dxf>
              <font>
                <color theme="0" tint="-0.24994659260841701"/>
              </font>
            </x14:dxf>
          </x14:cfRule>
          <x14:cfRule type="expression" priority="975" id="{B71ED14B-3956-467E-9569-F8239345AB4A}">
            <xm:f>'34'!#REF!="Pausada"</xm:f>
            <x14:dxf>
              <font>
                <color theme="9"/>
              </font>
            </x14:dxf>
          </x14:cfRule>
          <x14:cfRule type="expression" priority="976" id="{5FF72759-F92C-42A9-BA0B-F7ED95CCA751}">
            <xm:f>'34'!#REF!="Para hoy"</xm:f>
            <x14:dxf>
              <font>
                <color theme="6" tint="-0.499984740745262"/>
              </font>
            </x14:dxf>
          </x14:cfRule>
          <x14:cfRule type="expression" priority="977" id="{4E9F9453-39A0-4512-8696-F6A689BA176C}">
            <xm:f>'34'!#REF!="En curso"</xm:f>
            <x14:dxf>
              <font>
                <color theme="7" tint="-0.24994659260841701"/>
              </font>
            </x14:dxf>
          </x14:cfRule>
          <x14:cfRule type="expression" priority="978" id="{F178A99A-92E3-483A-92B3-AC2780C36B2E}">
            <xm:f>'34'!#REF!="Completada"</xm:f>
            <x14:dxf>
              <font>
                <strike/>
                <color theme="0" tint="-0.24994659260841701"/>
              </font>
              <fill>
                <patternFill patternType="none">
                  <bgColor auto="1"/>
                </patternFill>
              </fill>
            </x14:dxf>
          </x14:cfRule>
          <x14:cfRule type="expression" priority="979" id="{6DECED4F-9AE0-4A10-ADBF-1B1A820C14E7}">
            <xm:f>('34'!#REF!=0)*('34'!#REF!&lt;&gt;"")*(LEN('34'!#REF!)=0)*(('34'!#REF!="")+('34'!#REF!="En curso"))</xm:f>
            <x14:dxf>
              <font>
                <color theme="7" tint="-0.24994659260841701"/>
              </font>
              <fill>
                <patternFill patternType="none">
                  <bgColor auto="1"/>
                </patternFill>
              </fill>
            </x14:dxf>
          </x14:cfRule>
          <x14:cfRule type="expression" priority="980" id="{C1C0904B-B813-47C5-A7F9-6BD756F8A2DC}">
            <xm:f>('34'!#REF!&lt;0)*(LEN('34'!#REF!)=0)*(('34'!#REF!="")+('34'!#REF!="En curso"))</xm:f>
            <x14:dxf>
              <font>
                <color theme="7" tint="-0.24994659260841701"/>
              </font>
              <fill>
                <patternFill patternType="none">
                  <bgColor auto="1"/>
                </patternFill>
              </fill>
            </x14:dxf>
          </x14:cfRule>
          <xm:sqref>E57:E60</xm:sqref>
        </x14:conditionalFormatting>
        <x14:conditionalFormatting xmlns:xm="http://schemas.microsoft.com/office/excel/2006/main">
          <x14:cfRule type="expression" priority="839" id="{65F3CD1F-06A2-4813-A7A9-4D92F8BB15F0}">
            <xm:f>('34'!#REF!=0)*('34'!#REF!&lt;&gt;"")*(LEN('34'!#REF!)=0)*(($F65="")+($F65="En curso"))</xm:f>
            <x14:dxf>
              <font>
                <color theme="7" tint="-0.24994659260841701"/>
              </font>
              <fill>
                <patternFill patternType="none">
                  <bgColor auto="1"/>
                </patternFill>
              </fill>
            </x14:dxf>
          </x14:cfRule>
          <x14:cfRule type="expression" priority="840" id="{DD16E523-7217-4663-9114-798E9785A85D}">
            <xm:f>('34'!#REF!&lt;0)*(LEN('34'!#REF!)=0)*(($F65="")+($F65="En curso"))</xm:f>
            <x14:dxf>
              <font>
                <color theme="7" tint="-0.24994659260841701"/>
              </font>
              <fill>
                <patternFill patternType="none">
                  <bgColor auto="1"/>
                </patternFill>
              </fill>
            </x14:dxf>
          </x14:cfRule>
          <xm:sqref>E65</xm:sqref>
        </x14:conditionalFormatting>
        <x14:conditionalFormatting xmlns:xm="http://schemas.microsoft.com/office/excel/2006/main">
          <x14:cfRule type="expression" priority="725" id="{E796A0E0-5E63-4999-B7D2-AE8AD8FF4114}">
            <xm:f>('34'!#REF!=0)*('34'!#REF!&lt;&gt;"")*(LEN('34'!#REF!)=0)*(($F34="")+($F34="En curso"))</xm:f>
            <x14:dxf>
              <font>
                <color theme="7" tint="-0.24994659260841701"/>
              </font>
              <fill>
                <patternFill patternType="none">
                  <bgColor auto="1"/>
                </patternFill>
              </fill>
            </x14:dxf>
          </x14:cfRule>
          <x14:cfRule type="expression" priority="726" id="{240799F5-958B-4585-8E58-6164402AE697}">
            <xm:f>('34'!#REF!&lt;0)*(LEN('34'!#REF!)=0)*(($F34="")+($F34="En curso"))</xm:f>
            <x14:dxf>
              <font>
                <color theme="7" tint="-0.24994659260841701"/>
              </font>
              <fill>
                <patternFill patternType="none">
                  <bgColor auto="1"/>
                </patternFill>
              </fill>
            </x14:dxf>
          </x14:cfRule>
          <xm:sqref>F34</xm:sqref>
        </x14:conditionalFormatting>
        <x14:conditionalFormatting xmlns:xm="http://schemas.microsoft.com/office/excel/2006/main">
          <x14:cfRule type="expression" priority="775" id="{4E1551CA-A8A9-4A65-A2F1-4122A744F75B}">
            <xm:f>('34'!#REF!=0)*('34'!#REF!&lt;&gt;"")*(LEN('34'!#REF!)=0)*(($F36="")+($F36="En curso"))</xm:f>
            <x14:dxf>
              <font>
                <color theme="7" tint="-0.24994659260841701"/>
              </font>
              <fill>
                <patternFill patternType="none">
                  <bgColor auto="1"/>
                </patternFill>
              </fill>
            </x14:dxf>
          </x14:cfRule>
          <x14:cfRule type="expression" priority="776" id="{3D7312E4-E199-4D31-8AB3-21271F53F48F}">
            <xm:f>('34'!#REF!&lt;0)*(LEN('34'!#REF!)=0)*(($F36="")+($F36="En curso"))</xm:f>
            <x14:dxf>
              <font>
                <color theme="7" tint="-0.24994659260841701"/>
              </font>
              <fill>
                <patternFill patternType="none">
                  <bgColor auto="1"/>
                </patternFill>
              </fill>
            </x14:dxf>
          </x14:cfRule>
          <xm:sqref>F36</xm:sqref>
        </x14:conditionalFormatting>
        <x14:conditionalFormatting xmlns:xm="http://schemas.microsoft.com/office/excel/2006/main">
          <x14:cfRule type="expression" priority="509" id="{C313237F-0508-4914-BFCE-3C9F9C44ADAA}">
            <xm:f>('34'!#REF!=0)*('34'!#REF!&lt;&gt;"")*(LEN('34'!#REF!)=0)*(($F38="")+($F38="En curso"))</xm:f>
            <x14:dxf>
              <font>
                <color theme="7" tint="-0.24994659260841701"/>
              </font>
              <fill>
                <patternFill patternType="none">
                  <bgColor auto="1"/>
                </patternFill>
              </fill>
            </x14:dxf>
          </x14:cfRule>
          <x14:cfRule type="expression" priority="510" id="{9627ED47-F75A-4BCC-BC23-AF077D91F311}">
            <xm:f>('34'!#REF!&lt;0)*(LEN('34'!#REF!)=0)*(($F38="")+($F38="En curso"))</xm:f>
            <x14:dxf>
              <font>
                <color theme="7" tint="-0.24994659260841701"/>
              </font>
              <fill>
                <patternFill patternType="none">
                  <bgColor auto="1"/>
                </patternFill>
              </fill>
            </x14:dxf>
          </x14:cfRule>
          <xm:sqref>F38:F39</xm:sqref>
        </x14:conditionalFormatting>
        <x14:conditionalFormatting xmlns:xm="http://schemas.microsoft.com/office/excel/2006/main">
          <x14:cfRule type="expression" priority="507" id="{A49B190A-CC88-42D5-A357-CB644CE8C3F2}">
            <xm:f>('34'!#REF!=0)*('34'!#REF!&lt;&gt;"")*(LEN('34'!#REF!)=0)*(($F40="")+($F40="En curso"))</xm:f>
            <x14:dxf>
              <font>
                <color theme="7" tint="-0.24994659260841701"/>
              </font>
              <fill>
                <patternFill patternType="none">
                  <bgColor auto="1"/>
                </patternFill>
              </fill>
            </x14:dxf>
          </x14:cfRule>
          <x14:cfRule type="expression" priority="508" id="{E2E14160-C4EA-4B72-8DCE-AA73CBF19D0B}">
            <xm:f>('34'!#REF!&lt;0)*(LEN('34'!#REF!)=0)*(($F40="")+($F40="En curso"))</xm:f>
            <x14:dxf>
              <font>
                <color theme="7" tint="-0.24994659260841701"/>
              </font>
              <fill>
                <patternFill patternType="none">
                  <bgColor auto="1"/>
                </patternFill>
              </fill>
            </x14:dxf>
          </x14:cfRule>
          <xm:sqref>F40:F45</xm:sqref>
        </x14:conditionalFormatting>
        <x14:conditionalFormatting xmlns:xm="http://schemas.microsoft.com/office/excel/2006/main">
          <x14:cfRule type="expression" priority="533" id="{25B23268-735D-4324-85B7-B0C8565DA0BF}">
            <xm:f>('34'!#REF!=0)*('34'!#REF!&lt;&gt;"")*(LEN('34'!#REF!)=0)*(($F56="")+($F56="En curso"))</xm:f>
            <x14:dxf>
              <font>
                <color theme="7" tint="-0.24994659260841701"/>
              </font>
              <fill>
                <patternFill patternType="none">
                  <bgColor auto="1"/>
                </patternFill>
              </fill>
            </x14:dxf>
          </x14:cfRule>
          <x14:cfRule type="expression" priority="534" id="{A2167892-4564-4968-B63D-9D9F90121D2D}">
            <xm:f>('34'!#REF!&lt;0)*(LEN('34'!#REF!)=0)*(($F56="")+($F56="En curso"))</xm:f>
            <x14:dxf>
              <font>
                <color theme="7" tint="-0.24994659260841701"/>
              </font>
              <fill>
                <patternFill patternType="none">
                  <bgColor auto="1"/>
                </patternFill>
              </fill>
            </x14:dxf>
          </x14:cfRule>
          <xm:sqref>F56</xm:sqref>
        </x14:conditionalFormatting>
        <x14:conditionalFormatting xmlns:xm="http://schemas.microsoft.com/office/excel/2006/main">
          <x14:cfRule type="expression" priority="877" id="{1EC50CEB-E559-403D-9305-A18486493B0B}">
            <xm:f>'34'!#REF!="Vencida"</xm:f>
            <x14:dxf>
              <font>
                <color theme="8" tint="-0.24994659260841701"/>
              </font>
            </x14:dxf>
          </x14:cfRule>
          <x14:cfRule type="expression" priority="878" id="{333A9569-D726-43B0-81A2-00A46A45FCAE}">
            <xm:f>'34'!#REF!="Cancelada"</xm:f>
            <x14:dxf>
              <font>
                <color theme="0" tint="-0.24994659260841701"/>
              </font>
            </x14:dxf>
          </x14:cfRule>
          <x14:cfRule type="expression" priority="879" id="{66B23B4B-682F-4D97-9682-F231ACBDB220}">
            <xm:f>'34'!#REF!="Pausada"</xm:f>
            <x14:dxf>
              <font>
                <color theme="9"/>
              </font>
            </x14:dxf>
          </x14:cfRule>
          <x14:cfRule type="expression" priority="880" id="{276AEA9F-9151-4FCD-8CEA-690DA252226A}">
            <xm:f>'34'!#REF!="Para hoy"</xm:f>
            <x14:dxf>
              <font>
                <color theme="6" tint="-0.499984740745262"/>
              </font>
            </x14:dxf>
          </x14:cfRule>
          <x14:cfRule type="expression" priority="881" id="{0C7A468D-FE00-4278-8392-9FA35ECBDDA3}">
            <xm:f>'34'!#REF!="En curso"</xm:f>
            <x14:dxf>
              <font>
                <color theme="7" tint="-0.24994659260841701"/>
              </font>
            </x14:dxf>
          </x14:cfRule>
          <x14:cfRule type="expression" priority="882" id="{0814EEAD-128C-420B-A8A0-F47C35988156}">
            <xm:f>'34'!#REF!="Completada"</xm:f>
            <x14:dxf>
              <font>
                <strike/>
                <color theme="0" tint="-0.24994659260841701"/>
              </font>
              <fill>
                <patternFill patternType="none">
                  <bgColor auto="1"/>
                </patternFill>
              </fill>
            </x14:dxf>
          </x14:cfRule>
          <x14:cfRule type="expression" priority="883" id="{DC4E8546-0096-4788-84F3-6C19714BCFBB}">
            <xm:f>('34'!#REF!=0)*('34'!#REF!&lt;&gt;"")*(LEN('34'!#REF!)=0)*(('34'!#REF!="")+('34'!#REF!="En curso"))</xm:f>
            <x14:dxf>
              <font>
                <color theme="7" tint="-0.24994659260841701"/>
              </font>
              <fill>
                <patternFill patternType="none">
                  <bgColor auto="1"/>
                </patternFill>
              </fill>
            </x14:dxf>
          </x14:cfRule>
          <x14:cfRule type="expression" priority="884" id="{08295FAA-7571-4B5E-851C-6FEB0550D8DD}">
            <xm:f>('34'!#REF!&lt;0)*(LEN('34'!#REF!)=0)*(('34'!#REF!="")+('34'!#REF!="En curso"))</xm:f>
            <x14:dxf>
              <font>
                <color theme="7" tint="-0.24994659260841701"/>
              </font>
              <fill>
                <patternFill patternType="none">
                  <bgColor auto="1"/>
                </patternFill>
              </fill>
            </x14:dxf>
          </x14:cfRule>
          <xm:sqref>G17:G25</xm:sqref>
        </x14:conditionalFormatting>
        <x14:conditionalFormatting xmlns:xm="http://schemas.microsoft.com/office/excel/2006/main">
          <x14:cfRule type="expression" priority="493" id="{D15F7E49-2DEC-43CB-8C62-61194D5EF20D}">
            <xm:f>'34'!#REF!="Vencida"</xm:f>
            <x14:dxf>
              <font>
                <color theme="8" tint="-0.24994659260841701"/>
              </font>
            </x14:dxf>
          </x14:cfRule>
          <x14:cfRule type="expression" priority="494" id="{42895210-FD51-49D2-84BB-B3F2AC401F5C}">
            <xm:f>'34'!#REF!="Cancelada"</xm:f>
            <x14:dxf>
              <font>
                <color theme="0" tint="-0.24994659260841701"/>
              </font>
            </x14:dxf>
          </x14:cfRule>
          <x14:cfRule type="expression" priority="495" id="{3B4B6CA7-1121-4680-BD0B-226D85581EA3}">
            <xm:f>'34'!#REF!="Pausada"</xm:f>
            <x14:dxf>
              <font>
                <color theme="9"/>
              </font>
            </x14:dxf>
          </x14:cfRule>
          <x14:cfRule type="expression" priority="496" id="{67F5B8B1-F3FC-4FED-90EF-82F28A2859F1}">
            <xm:f>'34'!#REF!="Para hoy"</xm:f>
            <x14:dxf>
              <font>
                <color theme="6" tint="-0.499984740745262"/>
              </font>
            </x14:dxf>
          </x14:cfRule>
          <x14:cfRule type="expression" priority="497" id="{DF797909-1B26-4765-A06D-9A58914F26A8}">
            <xm:f>'34'!#REF!="En curso"</xm:f>
            <x14:dxf>
              <font>
                <color theme="7" tint="-0.24994659260841701"/>
              </font>
            </x14:dxf>
          </x14:cfRule>
          <x14:cfRule type="expression" priority="498" id="{3D26EF6C-F235-484C-815C-010C3EF05430}">
            <xm:f>'34'!#REF!="Completada"</xm:f>
            <x14:dxf>
              <font>
                <strike/>
                <color theme="0" tint="-0.24994659260841701"/>
              </font>
              <fill>
                <patternFill patternType="none">
                  <bgColor auto="1"/>
                </patternFill>
              </fill>
            </x14:dxf>
          </x14:cfRule>
          <xm:sqref>G33</xm:sqref>
        </x14:conditionalFormatting>
        <x14:conditionalFormatting xmlns:xm="http://schemas.microsoft.com/office/excel/2006/main">
          <x14:cfRule type="expression" priority="485" id="{C1F25661-47F9-4303-8934-3D3FA4539BEE}">
            <xm:f>'34'!#REF!="Vencida"</xm:f>
            <x14:dxf>
              <font>
                <color theme="8" tint="-0.24994659260841701"/>
              </font>
            </x14:dxf>
          </x14:cfRule>
          <x14:cfRule type="expression" priority="486" id="{EC9FB3A6-4C75-450F-83CB-763C257AB69B}">
            <xm:f>'34'!#REF!="Cancelada"</xm:f>
            <x14:dxf>
              <font>
                <color theme="0" tint="-0.24994659260841701"/>
              </font>
            </x14:dxf>
          </x14:cfRule>
          <x14:cfRule type="expression" priority="487" id="{499276CC-C023-4175-A962-E24F117F0D3B}">
            <xm:f>'34'!#REF!="Pausada"</xm:f>
            <x14:dxf>
              <font>
                <color theme="9"/>
              </font>
            </x14:dxf>
          </x14:cfRule>
          <x14:cfRule type="expression" priority="488" id="{E056A163-2AAE-4C5B-88C1-E3FABF37A517}">
            <xm:f>'34'!#REF!="Para hoy"</xm:f>
            <x14:dxf>
              <font>
                <color theme="6" tint="-0.499984740745262"/>
              </font>
            </x14:dxf>
          </x14:cfRule>
          <x14:cfRule type="expression" priority="489" id="{BDDDFA0A-5A6C-4399-BA7B-EB85C9DA4AB7}">
            <xm:f>'34'!#REF!="En curso"</xm:f>
            <x14:dxf>
              <font>
                <color theme="7" tint="-0.24994659260841701"/>
              </font>
            </x14:dxf>
          </x14:cfRule>
          <x14:cfRule type="expression" priority="490" id="{6E065F36-E39C-4626-9570-8965A80B9436}">
            <xm:f>'34'!#REF!="Completada"</xm:f>
            <x14:dxf>
              <font>
                <strike/>
                <color theme="0" tint="-0.24994659260841701"/>
              </font>
              <fill>
                <patternFill patternType="none">
                  <bgColor auto="1"/>
                </patternFill>
              </fill>
            </x14:dxf>
          </x14:cfRule>
          <x14:cfRule type="expression" priority="491" id="{873F6E1E-BD7F-4B5E-B516-8780481C4F61}">
            <xm:f>('34'!#REF!=0)*('34'!#REF!&lt;&gt;"")*(LEN('34'!#REF!)=0)*(('34'!#REF!="")+('34'!#REF!="En curso"))</xm:f>
            <x14:dxf>
              <font>
                <color theme="7" tint="-0.24994659260841701"/>
              </font>
              <fill>
                <patternFill patternType="none">
                  <bgColor auto="1"/>
                </patternFill>
              </fill>
            </x14:dxf>
          </x14:cfRule>
          <x14:cfRule type="expression" priority="492" id="{469A1F8A-72F3-48C0-9C09-84CD03D76F6F}">
            <xm:f>('34'!#REF!&lt;0)*(LEN('34'!#REF!)=0)*(('34'!#REF!="")+('34'!#REF!="En curso"))</xm:f>
            <x14:dxf>
              <font>
                <color theme="7" tint="-0.24994659260841701"/>
              </font>
              <fill>
                <patternFill patternType="none">
                  <bgColor auto="1"/>
                </patternFill>
              </fill>
            </x14:dxf>
          </x14:cfRule>
          <x14:cfRule type="expression" priority="499" id="{B18E444F-507A-4B03-BA10-CE13B7A3DBDC}">
            <xm:f>('34'!#REF!=0)*('34'!#REF!&lt;&gt;"")*(LEN('34'!#REF!)=0)*(('34'!#REF!="")+('34'!#REF!="En curso"))</xm:f>
            <x14:dxf>
              <font>
                <color theme="7" tint="-0.24994659260841701"/>
              </font>
              <fill>
                <patternFill patternType="none">
                  <bgColor auto="1"/>
                </patternFill>
              </fill>
            </x14:dxf>
          </x14:cfRule>
          <x14:cfRule type="expression" priority="500" id="{51E4B711-041D-4A7B-AB3C-7C504FE14DE8}">
            <xm:f>('34'!#REF!&lt;0)*(LEN('34'!#REF!)=0)*(('34'!#REF!="")+('34'!#REF!="En curso"))</xm:f>
            <x14:dxf>
              <font>
                <color theme="7" tint="-0.24994659260841701"/>
              </font>
              <fill>
                <patternFill patternType="none">
                  <bgColor auto="1"/>
                </patternFill>
              </fill>
            </x14:dxf>
          </x14:cfRule>
          <xm:sqref>G33</xm:sqref>
        </x14:conditionalFormatting>
        <x14:conditionalFormatting xmlns:xm="http://schemas.microsoft.com/office/excel/2006/main">
          <x14:cfRule type="expression" priority="727" id="{8BF98875-DCAF-4DEF-B8EC-5ADEC63CEAA0}">
            <xm:f>'34'!#REF!="Vencida"</xm:f>
            <x14:dxf>
              <font>
                <color theme="8" tint="-0.24994659260841701"/>
              </font>
            </x14:dxf>
          </x14:cfRule>
          <x14:cfRule type="expression" priority="728" id="{DFCA4061-BCA9-4A70-A235-5E4ABD4274B5}">
            <xm:f>'34'!#REF!="Cancelada"</xm:f>
            <x14:dxf>
              <font>
                <color theme="0" tint="-0.24994659260841701"/>
              </font>
            </x14:dxf>
          </x14:cfRule>
          <x14:cfRule type="expression" priority="729" id="{BE0520AF-42E3-4418-9D09-13A6AE044BDE}">
            <xm:f>'34'!#REF!="Pausada"</xm:f>
            <x14:dxf>
              <font>
                <color theme="9"/>
              </font>
            </x14:dxf>
          </x14:cfRule>
          <x14:cfRule type="expression" priority="730" id="{55E15C07-33D5-424A-8AFB-C598F6A13700}">
            <xm:f>'34'!#REF!="Para hoy"</xm:f>
            <x14:dxf>
              <font>
                <color theme="6" tint="-0.499984740745262"/>
              </font>
            </x14:dxf>
          </x14:cfRule>
          <x14:cfRule type="expression" priority="731" id="{660654B2-FA2F-4FFC-BA86-9E0EB4F1A153}">
            <xm:f>'34'!#REF!="En curso"</xm:f>
            <x14:dxf>
              <font>
                <color theme="7" tint="-0.24994659260841701"/>
              </font>
            </x14:dxf>
          </x14:cfRule>
          <x14:cfRule type="expression" priority="732" id="{0ABD1B06-52DD-49CE-89B1-D0D5D39EA06A}">
            <xm:f>'34'!#REF!="Completada"</xm:f>
            <x14:dxf>
              <font>
                <strike/>
                <color theme="0" tint="-0.24994659260841701"/>
              </font>
              <fill>
                <patternFill patternType="none">
                  <bgColor auto="1"/>
                </patternFill>
              </fill>
            </x14:dxf>
          </x14:cfRule>
          <x14:cfRule type="expression" priority="733" id="{65C750D6-E958-46B2-A02A-383270DC133C}">
            <xm:f>('34'!#REF!=0)*('34'!#REF!&lt;&gt;"")*(LEN('34'!#REF!)=0)*(('34'!#REF!="")+('34'!#REF!="En curso"))</xm:f>
            <x14:dxf>
              <font>
                <color theme="7" tint="-0.24994659260841701"/>
              </font>
              <fill>
                <patternFill patternType="none">
                  <bgColor auto="1"/>
                </patternFill>
              </fill>
            </x14:dxf>
          </x14:cfRule>
          <x14:cfRule type="expression" priority="734" id="{7538E44F-DF5A-4409-909E-335FC09478BB}">
            <xm:f>('34'!#REF!&lt;0)*(LEN('34'!#REF!)=0)*(('34'!#REF!="")+('34'!#REF!="En curso"))</xm:f>
            <x14:dxf>
              <font>
                <color theme="7" tint="-0.24994659260841701"/>
              </font>
              <fill>
                <patternFill patternType="none">
                  <bgColor auto="1"/>
                </patternFill>
              </fill>
            </x14:dxf>
          </x14:cfRule>
          <x14:cfRule type="expression" priority="735" id="{6E5162F2-DE22-431D-AA77-4844590B6311}">
            <xm:f>'34'!#REF!="Vencida"</xm:f>
            <x14:dxf>
              <font>
                <color theme="8" tint="-0.24994659260841701"/>
              </font>
            </x14:dxf>
          </x14:cfRule>
          <x14:cfRule type="expression" priority="736" id="{014BDC8A-839E-44CE-B86B-37FCA99AA60F}">
            <xm:f>'34'!#REF!="Cancelada"</xm:f>
            <x14:dxf>
              <font>
                <color theme="0" tint="-0.24994659260841701"/>
              </font>
            </x14:dxf>
          </x14:cfRule>
          <x14:cfRule type="expression" priority="737" id="{40DFF3D9-E71F-4DA4-B451-0735F162953B}">
            <xm:f>'34'!#REF!="Pausada"</xm:f>
            <x14:dxf>
              <font>
                <color theme="9"/>
              </font>
            </x14:dxf>
          </x14:cfRule>
          <x14:cfRule type="expression" priority="738" id="{CC89B3F4-38DA-4FE4-AB0B-FC51BD33D1D9}">
            <xm:f>'34'!#REF!="Para hoy"</xm:f>
            <x14:dxf>
              <font>
                <color theme="6" tint="-0.499984740745262"/>
              </font>
            </x14:dxf>
          </x14:cfRule>
          <x14:cfRule type="expression" priority="739" id="{F464BF38-8468-4DA6-8B27-CC33E6917CBB}">
            <xm:f>'34'!#REF!="En curso"</xm:f>
            <x14:dxf>
              <font>
                <color theme="7" tint="-0.24994659260841701"/>
              </font>
            </x14:dxf>
          </x14:cfRule>
          <x14:cfRule type="expression" priority="740" id="{4B763BBC-D46D-4478-9E67-F6BC1120E1BF}">
            <xm:f>'34'!#REF!="Completada"</xm:f>
            <x14:dxf>
              <font>
                <strike/>
                <color theme="0" tint="-0.24994659260841701"/>
              </font>
              <fill>
                <patternFill patternType="none">
                  <bgColor auto="1"/>
                </patternFill>
              </fill>
            </x14:dxf>
          </x14:cfRule>
          <x14:cfRule type="expression" priority="741" id="{B8483743-9063-4465-9133-E7FDC096F9E4}">
            <xm:f>('34'!#REF!=0)*('34'!#REF!&lt;&gt;"")*(LEN('34'!#REF!)=0)*(('34'!#REF!="")+('34'!#REF!="En curso"))</xm:f>
            <x14:dxf>
              <font>
                <color theme="7" tint="-0.24994659260841701"/>
              </font>
              <fill>
                <patternFill patternType="none">
                  <bgColor auto="1"/>
                </patternFill>
              </fill>
            </x14:dxf>
          </x14:cfRule>
          <x14:cfRule type="expression" priority="742" id="{91E0F31A-E1BD-4AE0-AE48-6CCA55712577}">
            <xm:f>('34'!#REF!&lt;0)*(LEN('34'!#REF!)=0)*(('34'!#REF!="")+('34'!#REF!="En curso"))</xm:f>
            <x14:dxf>
              <font>
                <color theme="7" tint="-0.24994659260841701"/>
              </font>
              <fill>
                <patternFill patternType="none">
                  <bgColor auto="1"/>
                </patternFill>
              </fill>
            </x14:dxf>
          </x14:cfRule>
          <xm:sqref>G34</xm:sqref>
        </x14:conditionalFormatting>
        <x14:conditionalFormatting xmlns:xm="http://schemas.microsoft.com/office/excel/2006/main">
          <x14:cfRule type="expression" priority="909" id="{90A5E91B-1545-4EFA-AADC-96AC5039B633}">
            <xm:f>'34'!#REF!="Vencida"</xm:f>
            <x14:dxf>
              <font>
                <color theme="8" tint="-0.24994659260841701"/>
              </font>
            </x14:dxf>
          </x14:cfRule>
          <x14:cfRule type="expression" priority="910" id="{A5783B2D-FE1F-4F39-9FE8-B1649B402C11}">
            <xm:f>'34'!#REF!="Cancelada"</xm:f>
            <x14:dxf>
              <font>
                <color theme="0" tint="-0.24994659260841701"/>
              </font>
            </x14:dxf>
          </x14:cfRule>
          <x14:cfRule type="expression" priority="911" id="{B1A7C26A-BBB9-4F94-875B-081562C80331}">
            <xm:f>'34'!#REF!="Pausada"</xm:f>
            <x14:dxf>
              <font>
                <color theme="9"/>
              </font>
            </x14:dxf>
          </x14:cfRule>
          <x14:cfRule type="expression" priority="912" id="{4213EAA6-D9F3-4938-882E-8173DFD6FE8A}">
            <xm:f>'34'!#REF!="Para hoy"</xm:f>
            <x14:dxf>
              <font>
                <color theme="6" tint="-0.499984740745262"/>
              </font>
            </x14:dxf>
          </x14:cfRule>
          <x14:cfRule type="expression" priority="913" id="{EE0ECA35-EEE1-4784-A5BE-84075F754ABB}">
            <xm:f>'34'!#REF!="En curso"</xm:f>
            <x14:dxf>
              <font>
                <color theme="7" tint="-0.24994659260841701"/>
              </font>
            </x14:dxf>
          </x14:cfRule>
          <x14:cfRule type="expression" priority="914" id="{ACF1C06C-4F06-4ADC-870E-C8A05AC23C79}">
            <xm:f>'34'!#REF!="Completada"</xm:f>
            <x14:dxf>
              <font>
                <strike/>
                <color theme="0" tint="-0.24994659260841701"/>
              </font>
              <fill>
                <patternFill patternType="none">
                  <bgColor auto="1"/>
                </patternFill>
              </fill>
            </x14:dxf>
          </x14:cfRule>
          <x14:cfRule type="expression" priority="915" id="{D32B1DEB-1A1E-4920-8D41-E222B81603AD}">
            <xm:f>('34'!#REF!=0)*('34'!#REF!&lt;&gt;"")*(LEN('34'!#REF!)=0)*(('34'!#REF!="")+('34'!#REF!="En curso"))</xm:f>
            <x14:dxf>
              <font>
                <color theme="7" tint="-0.24994659260841701"/>
              </font>
              <fill>
                <patternFill patternType="none">
                  <bgColor auto="1"/>
                </patternFill>
              </fill>
            </x14:dxf>
          </x14:cfRule>
          <x14:cfRule type="expression" priority="916" id="{8DA35364-00DE-44FC-9D05-7F936BDF0DF4}">
            <xm:f>('34'!#REF!&lt;0)*(LEN('34'!#REF!)=0)*(('34'!#REF!="")+('34'!#REF!="En curso"))</xm:f>
            <x14:dxf>
              <font>
                <color theme="7" tint="-0.24994659260841701"/>
              </font>
              <fill>
                <patternFill patternType="none">
                  <bgColor auto="1"/>
                </patternFill>
              </fill>
            </x14:dxf>
          </x14:cfRule>
          <xm:sqref>G35:G44</xm:sqref>
        </x14:conditionalFormatting>
        <x14:conditionalFormatting xmlns:xm="http://schemas.microsoft.com/office/excel/2006/main">
          <x14:cfRule type="expression" priority="859" id="{DB28AB7D-0068-4EC3-B2C1-0204665B95F0}">
            <xm:f>'34'!#REF!="Vencida"</xm:f>
            <x14:dxf>
              <font>
                <color theme="8" tint="-0.24994659260841701"/>
              </font>
            </x14:dxf>
          </x14:cfRule>
          <x14:cfRule type="expression" priority="860" id="{341E6F94-2DE6-419F-9F71-EA749E96735C}">
            <xm:f>'34'!#REF!="Cancelada"</xm:f>
            <x14:dxf>
              <font>
                <color theme="0" tint="-0.24994659260841701"/>
              </font>
            </x14:dxf>
          </x14:cfRule>
          <x14:cfRule type="expression" priority="861" id="{CFDA7CFB-CB7C-4EAB-9536-6EBD8B39D625}">
            <xm:f>'34'!#REF!="Pausada"</xm:f>
            <x14:dxf>
              <font>
                <color theme="9"/>
              </font>
            </x14:dxf>
          </x14:cfRule>
          <x14:cfRule type="expression" priority="862" id="{BAF3B6CB-9DFD-4E02-9DF4-DEF22A2607EE}">
            <xm:f>'34'!#REF!="Para hoy"</xm:f>
            <x14:dxf>
              <font>
                <color theme="6" tint="-0.499984740745262"/>
              </font>
            </x14:dxf>
          </x14:cfRule>
          <x14:cfRule type="expression" priority="863" id="{7485E7CA-5B24-45F5-971C-A468027BD3CD}">
            <xm:f>'34'!#REF!="En curso"</xm:f>
            <x14:dxf>
              <font>
                <color theme="7" tint="-0.24994659260841701"/>
              </font>
            </x14:dxf>
          </x14:cfRule>
          <x14:cfRule type="expression" priority="864" id="{3CA297FA-E8DA-4915-BDFA-876D220433CD}">
            <xm:f>'34'!#REF!="Completada"</xm:f>
            <x14:dxf>
              <font>
                <strike/>
                <color theme="0" tint="-0.24994659260841701"/>
              </font>
              <fill>
                <patternFill patternType="none">
                  <bgColor auto="1"/>
                </patternFill>
              </fill>
            </x14:dxf>
          </x14:cfRule>
          <x14:cfRule type="expression" priority="865" id="{8467BD9F-7994-4210-8458-7A8DCB5D5CD1}">
            <xm:f>('34'!#REF!=0)*('34'!#REF!&lt;&gt;"")*(LEN('34'!#REF!)=0)*(('34'!#REF!="")+('34'!#REF!="En curso"))</xm:f>
            <x14:dxf>
              <font>
                <color theme="7" tint="-0.24994659260841701"/>
              </font>
              <fill>
                <patternFill patternType="none">
                  <bgColor auto="1"/>
                </patternFill>
              </fill>
            </x14:dxf>
          </x14:cfRule>
          <x14:cfRule type="expression" priority="866" id="{E9C9F862-C763-494A-9E85-BC1426BE2363}">
            <xm:f>('34'!#REF!&lt;0)*(LEN('34'!#REF!)=0)*(('34'!#REF!="")+('34'!#REF!="En curso"))</xm:f>
            <x14:dxf>
              <font>
                <color theme="7" tint="-0.24994659260841701"/>
              </font>
              <fill>
                <patternFill patternType="none">
                  <bgColor auto="1"/>
                </patternFill>
              </fill>
            </x14:dxf>
          </x14:cfRule>
          <xm:sqref>G53:G55 G57:G59</xm:sqref>
        </x14:conditionalFormatting>
        <x14:conditionalFormatting xmlns:xm="http://schemas.microsoft.com/office/excel/2006/main">
          <x14:cfRule type="expression" priority="535" id="{99AF1E66-4DD1-4AAF-8480-FCF82C1D4AD9}">
            <xm:f>'34'!#REF!="Vencida"</xm:f>
            <x14:dxf>
              <font>
                <color theme="8" tint="-0.24994659260841701"/>
              </font>
            </x14:dxf>
          </x14:cfRule>
          <x14:cfRule type="expression" priority="536" id="{D643930A-953E-4335-A8FC-6A898084F03D}">
            <xm:f>'34'!#REF!="Cancelada"</xm:f>
            <x14:dxf>
              <font>
                <color theme="0" tint="-0.24994659260841701"/>
              </font>
            </x14:dxf>
          </x14:cfRule>
          <x14:cfRule type="expression" priority="537" id="{D9230031-EB07-42AE-8DF2-5B345C1B7A80}">
            <xm:f>'34'!#REF!="Pausada"</xm:f>
            <x14:dxf>
              <font>
                <color theme="9"/>
              </font>
            </x14:dxf>
          </x14:cfRule>
          <x14:cfRule type="expression" priority="538" id="{592F36D7-CF22-44CB-86A8-22057DC99D4F}">
            <xm:f>'34'!#REF!="Para hoy"</xm:f>
            <x14:dxf>
              <font>
                <color theme="6" tint="-0.499984740745262"/>
              </font>
            </x14:dxf>
          </x14:cfRule>
          <x14:cfRule type="expression" priority="539" id="{609AFA8D-2889-49AA-AFB1-087D78D03F0C}">
            <xm:f>'34'!#REF!="En curso"</xm:f>
            <x14:dxf>
              <font>
                <color theme="7" tint="-0.24994659260841701"/>
              </font>
            </x14:dxf>
          </x14:cfRule>
          <x14:cfRule type="expression" priority="540" id="{F70D4C7A-40FC-44E1-9C01-59A726685A96}">
            <xm:f>'34'!#REF!="Completada"</xm:f>
            <x14:dxf>
              <font>
                <strike/>
                <color theme="0" tint="-0.24994659260841701"/>
              </font>
              <fill>
                <patternFill patternType="none">
                  <bgColor auto="1"/>
                </patternFill>
              </fill>
            </x14:dxf>
          </x14:cfRule>
          <x14:cfRule type="expression" priority="541" id="{15A6F39F-74DA-4BEE-BD4D-B230B2F9BE1F}">
            <xm:f>('34'!#REF!=0)*('34'!#REF!&lt;&gt;"")*(LEN('34'!#REF!)=0)*(('34'!#REF!="")+('34'!#REF!="En curso"))</xm:f>
            <x14:dxf>
              <font>
                <color theme="7" tint="-0.24994659260841701"/>
              </font>
              <fill>
                <patternFill patternType="none">
                  <bgColor auto="1"/>
                </patternFill>
              </fill>
            </x14:dxf>
          </x14:cfRule>
          <x14:cfRule type="expression" priority="542" id="{B177818B-A3B0-4D6E-88A4-0FBA952A14AD}">
            <xm:f>('34'!#REF!&lt;0)*(LEN('34'!#REF!)=0)*(('34'!#REF!="")+('34'!#REF!="En curso"))</xm:f>
            <x14:dxf>
              <font>
                <color theme="7" tint="-0.24994659260841701"/>
              </font>
              <fill>
                <patternFill patternType="none">
                  <bgColor auto="1"/>
                </patternFill>
              </fill>
            </x14:dxf>
          </x14:cfRule>
          <x14:cfRule type="expression" priority="543" id="{6ED58D17-6484-46A7-9203-6F0DD960C381}">
            <xm:f>'34'!#REF!="Vencida"</xm:f>
            <x14:dxf>
              <font>
                <color theme="8" tint="-0.24994659260841701"/>
              </font>
            </x14:dxf>
          </x14:cfRule>
          <x14:cfRule type="expression" priority="544" id="{E197172D-F2F7-41F1-96B4-E3014A7039BB}">
            <xm:f>'34'!#REF!="Cancelada"</xm:f>
            <x14:dxf>
              <font>
                <color theme="0" tint="-0.24994659260841701"/>
              </font>
            </x14:dxf>
          </x14:cfRule>
          <x14:cfRule type="expression" priority="545" id="{6BB2DDE7-A6B4-4CBD-A44E-43A1074CCECB}">
            <xm:f>'34'!#REF!="Pausada"</xm:f>
            <x14:dxf>
              <font>
                <color theme="9"/>
              </font>
            </x14:dxf>
          </x14:cfRule>
          <x14:cfRule type="expression" priority="546" id="{F129DF1E-7A55-46CD-BAA3-6F0879D30580}">
            <xm:f>'34'!#REF!="Para hoy"</xm:f>
            <x14:dxf>
              <font>
                <color theme="6" tint="-0.499984740745262"/>
              </font>
            </x14:dxf>
          </x14:cfRule>
          <x14:cfRule type="expression" priority="547" id="{ABDF0BA1-288E-4346-8225-7D357286014D}">
            <xm:f>'34'!#REF!="En curso"</xm:f>
            <x14:dxf>
              <font>
                <color theme="7" tint="-0.24994659260841701"/>
              </font>
            </x14:dxf>
          </x14:cfRule>
          <x14:cfRule type="expression" priority="548" id="{8DAE96FF-EFDA-403F-AB56-FBFE5083D04C}">
            <xm:f>'34'!#REF!="Completada"</xm:f>
            <x14:dxf>
              <font>
                <strike/>
                <color theme="0" tint="-0.24994659260841701"/>
              </font>
              <fill>
                <patternFill patternType="none">
                  <bgColor auto="1"/>
                </patternFill>
              </fill>
            </x14:dxf>
          </x14:cfRule>
          <x14:cfRule type="expression" priority="549" id="{D5068E71-B621-4F67-B8F4-A109F097047F}">
            <xm:f>('34'!#REF!=0)*('34'!#REF!&lt;&gt;"")*(LEN('34'!#REF!)=0)*(('34'!#REF!="")+('34'!#REF!="En curso"))</xm:f>
            <x14:dxf>
              <font>
                <color theme="7" tint="-0.24994659260841701"/>
              </font>
              <fill>
                <patternFill patternType="none">
                  <bgColor auto="1"/>
                </patternFill>
              </fill>
            </x14:dxf>
          </x14:cfRule>
          <x14:cfRule type="expression" priority="550" id="{866240D2-C061-40FA-BC04-7990122C28F5}">
            <xm:f>('34'!#REF!&lt;0)*(LEN('34'!#REF!)=0)*(('34'!#REF!="")+('34'!#REF!="En curso"))</xm:f>
            <x14:dxf>
              <font>
                <color theme="7" tint="-0.24994659260841701"/>
              </font>
              <fill>
                <patternFill patternType="none">
                  <bgColor auto="1"/>
                </patternFill>
              </fill>
            </x14:dxf>
          </x14:cfRule>
          <xm:sqref>G56</xm:sqref>
        </x14:conditionalFormatting>
        <x14:conditionalFormatting xmlns:xm="http://schemas.microsoft.com/office/excel/2006/main">
          <x14:cfRule type="expression" priority="435" id="{17B30C6A-2FA9-4C3D-BB3C-A3B9F92B7FE0}">
            <xm:f>('34'!#REF!=0)*('34'!#REF!&lt;&gt;"")*(LEN('34'!#REF!)=0)*(($F23="")+($F23="En curso"))</xm:f>
            <x14:dxf>
              <font>
                <color theme="7" tint="-0.24994659260841701"/>
              </font>
              <fill>
                <patternFill patternType="none">
                  <bgColor auto="1"/>
                </patternFill>
              </fill>
            </x14:dxf>
          </x14:cfRule>
          <x14:cfRule type="expression" priority="436" id="{AD145DF3-926E-4864-8CF4-03B9C99CE5FF}">
            <xm:f>('34'!#REF!&lt;0)*(LEN('34'!#REF!)=0)*(($F23="")+($F23="En curso"))</xm:f>
            <x14:dxf>
              <font>
                <color theme="7" tint="-0.24994659260841701"/>
              </font>
              <fill>
                <patternFill patternType="none">
                  <bgColor auto="1"/>
                </patternFill>
              </fill>
            </x14:dxf>
          </x14:cfRule>
          <xm:sqref>C31:C32</xm:sqref>
        </x14:conditionalFormatting>
        <x14:conditionalFormatting xmlns:xm="http://schemas.microsoft.com/office/excel/2006/main">
          <x14:cfRule type="expression" priority="411" id="{B57139E4-E020-4608-A880-D919A2BE0E49}">
            <xm:f>('34'!#REF!=0)*('34'!#REF!&lt;&gt;"")*(LEN('34'!#REF!)=0)*(($F58="")+($F58="En curso"))</xm:f>
            <x14:dxf>
              <font>
                <color theme="7" tint="-0.24994659260841701"/>
              </font>
              <fill>
                <patternFill patternType="none">
                  <bgColor auto="1"/>
                </patternFill>
              </fill>
            </x14:dxf>
          </x14:cfRule>
          <x14:cfRule type="expression" priority="412" id="{503D56F4-F7E8-49E0-8797-9273F9AE947F}">
            <xm:f>('34'!#REF!&lt;0)*(LEN('34'!#REF!)=0)*(($F58="")+($F58="En curso"))</xm:f>
            <x14:dxf>
              <font>
                <color theme="7" tint="-0.24994659260841701"/>
              </font>
              <fill>
                <patternFill patternType="none">
                  <bgColor auto="1"/>
                </patternFill>
              </fill>
            </x14:dxf>
          </x14:cfRule>
          <x14:cfRule type="expression" priority="427" id="{79655A35-1727-444D-9A4A-ADE8BE4ACA4B}">
            <xm:f>('34'!#REF!=0)*('34'!#REF!&lt;&gt;"")*(LEN('34'!#REF!)=0)*(($F54="")+($F54="En curso"))</xm:f>
            <x14:dxf>
              <font>
                <color theme="7" tint="-0.24994659260841701"/>
              </font>
              <fill>
                <patternFill patternType="none">
                  <bgColor auto="1"/>
                </patternFill>
              </fill>
            </x14:dxf>
          </x14:cfRule>
          <x14:cfRule type="expression" priority="428" id="{682D87B0-CE0B-4628-8B5D-CCE7760D380A}">
            <xm:f>('34'!#REF!&lt;0)*(LEN('34'!#REF!)=0)*(($F54="")+($F54="En curso"))</xm:f>
            <x14:dxf>
              <font>
                <color theme="7" tint="-0.24994659260841701"/>
              </font>
              <fill>
                <patternFill patternType="none">
                  <bgColor auto="1"/>
                </patternFill>
              </fill>
            </x14:dxf>
          </x14:cfRule>
          <xm:sqref>D31:D32</xm:sqref>
        </x14:conditionalFormatting>
        <x14:conditionalFormatting xmlns:xm="http://schemas.microsoft.com/office/excel/2006/main">
          <x14:cfRule type="expression" priority="443" id="{F12D4E78-BA30-43EB-A70E-94F2E2BA35B3}">
            <xm:f>('34'!#REF!=0)*('34'!#REF!&lt;&gt;"")*(LEN('34'!#REF!)=0)*(($F17="")+($F17="En curso"))</xm:f>
            <x14:dxf>
              <font>
                <color theme="7" tint="-0.24994659260841701"/>
              </font>
              <fill>
                <patternFill patternType="none">
                  <bgColor auto="1"/>
                </patternFill>
              </fill>
            </x14:dxf>
          </x14:cfRule>
          <x14:cfRule type="expression" priority="444" id="{24DDF182-B6F4-4135-9C83-B8F06257661F}">
            <xm:f>('34'!#REF!&lt;0)*(LEN('34'!#REF!)=0)*(($F17="")+($F17="En curso"))</xm:f>
            <x14:dxf>
              <font>
                <color theme="7" tint="-0.24994659260841701"/>
              </font>
              <fill>
                <patternFill patternType="none">
                  <bgColor auto="1"/>
                </patternFill>
              </fill>
            </x14:dxf>
          </x14:cfRule>
          <x14:cfRule type="expression" priority="451" id="{D2D4C993-12C3-4A4D-9750-5489A00FDECD}">
            <xm:f>('34'!#REF!=0)*('34'!#REF!&lt;&gt;"")*(LEN('34'!#REF!)=0)*(($F17="")+($F17="En curso"))</xm:f>
            <x14:dxf>
              <font>
                <color theme="7" tint="-0.24994659260841701"/>
              </font>
              <fill>
                <patternFill patternType="none">
                  <bgColor auto="1"/>
                </patternFill>
              </fill>
            </x14:dxf>
          </x14:cfRule>
          <x14:cfRule type="expression" priority="452" id="{5EC15283-81B3-4419-9BD4-82977ECB4564}">
            <xm:f>('34'!#REF!&lt;0)*(LEN('34'!#REF!)=0)*(($F17="")+($F17="En curso"))</xm:f>
            <x14:dxf>
              <font>
                <color theme="7" tint="-0.24994659260841701"/>
              </font>
              <fill>
                <patternFill patternType="none">
                  <bgColor auto="1"/>
                </patternFill>
              </fill>
            </x14:dxf>
          </x14:cfRule>
          <xm:sqref>E31:E32 E25</xm:sqref>
        </x14:conditionalFormatting>
        <x14:conditionalFormatting xmlns:xm="http://schemas.microsoft.com/office/excel/2006/main">
          <x14:cfRule type="expression" priority="403" id="{A05F05FB-8547-4F85-8CCA-C1D692031A42}">
            <xm:f>('34'!#REF!=0)*('34'!#REF!&lt;&gt;"")*(LEN('34'!#REF!)=0)*(($F31="")+($F31="En curso"))</xm:f>
            <x14:dxf>
              <font>
                <color theme="7" tint="-0.24994659260841701"/>
              </font>
              <fill>
                <patternFill patternType="none">
                  <bgColor auto="1"/>
                </patternFill>
              </fill>
            </x14:dxf>
          </x14:cfRule>
          <x14:cfRule type="expression" priority="404" id="{7377638F-CFA4-4E88-92B0-EA95FBFDAF66}">
            <xm:f>('34'!#REF!&lt;0)*(LEN('34'!#REF!)=0)*(($F31="")+($F31="En curso"))</xm:f>
            <x14:dxf>
              <font>
                <color theme="7" tint="-0.24994659260841701"/>
              </font>
              <fill>
                <patternFill patternType="none">
                  <bgColor auto="1"/>
                </patternFill>
              </fill>
            </x14:dxf>
          </x14:cfRule>
          <xm:sqref>F31:F32</xm:sqref>
        </x14:conditionalFormatting>
        <x14:conditionalFormatting xmlns:xm="http://schemas.microsoft.com/office/excel/2006/main">
          <x14:cfRule type="expression" priority="413" id="{85344B92-0CD2-4BFD-85B5-4A2AAC0B7271}">
            <xm:f>'34'!#REF!="Vencida"</xm:f>
            <x14:dxf>
              <font>
                <color theme="8" tint="-0.24994659260841701"/>
              </font>
            </x14:dxf>
          </x14:cfRule>
          <x14:cfRule type="expression" priority="414" id="{EF7B2F82-6A3B-4D77-A7D3-A6A92FFC25E7}">
            <xm:f>'34'!#REF!="Cancelada"</xm:f>
            <x14:dxf>
              <font>
                <color theme="0" tint="-0.24994659260841701"/>
              </font>
            </x14:dxf>
          </x14:cfRule>
          <x14:cfRule type="expression" priority="415" id="{0AABD8D4-5FF6-4241-B4A5-DB0F04D219B9}">
            <xm:f>'34'!#REF!="Pausada"</xm:f>
            <x14:dxf>
              <font>
                <color theme="9"/>
              </font>
            </x14:dxf>
          </x14:cfRule>
          <x14:cfRule type="expression" priority="416" id="{DCB7D9F9-9DAE-4289-9D95-EA36B48BCE54}">
            <xm:f>'34'!#REF!="Para hoy"</xm:f>
            <x14:dxf>
              <font>
                <color theme="6" tint="-0.499984740745262"/>
              </font>
            </x14:dxf>
          </x14:cfRule>
          <x14:cfRule type="expression" priority="417" id="{45CAA4AD-65E5-4C66-91B7-248398F658AE}">
            <xm:f>'34'!#REF!="En curso"</xm:f>
            <x14:dxf>
              <font>
                <color theme="7" tint="-0.24994659260841701"/>
              </font>
            </x14:dxf>
          </x14:cfRule>
          <x14:cfRule type="expression" priority="418" id="{C75E4B28-DC25-4742-A1D0-BD939E1B6921}">
            <xm:f>'34'!#REF!="Completada"</xm:f>
            <x14:dxf>
              <font>
                <strike/>
                <color theme="0" tint="-0.24994659260841701"/>
              </font>
              <fill>
                <patternFill patternType="none">
                  <bgColor auto="1"/>
                </patternFill>
              </fill>
            </x14:dxf>
          </x14:cfRule>
          <x14:cfRule type="expression" priority="419" id="{3FF46FCC-9E18-451F-9CD9-822408BDC473}">
            <xm:f>('34'!#REF!=0)*('34'!#REF!&lt;&gt;"")*(LEN('34'!#REF!)=0)*(('34'!#REF!="")+('34'!#REF!="En curso"))</xm:f>
            <x14:dxf>
              <font>
                <color theme="7" tint="-0.24994659260841701"/>
              </font>
              <fill>
                <patternFill patternType="none">
                  <bgColor auto="1"/>
                </patternFill>
              </fill>
            </x14:dxf>
          </x14:cfRule>
          <x14:cfRule type="expression" priority="420" id="{C6FC4C23-DE86-4B8C-A762-12389478080C}">
            <xm:f>('34'!#REF!&lt;0)*(LEN('34'!#REF!)=0)*(('34'!#REF!="")+('34'!#REF!="En curso"))</xm:f>
            <x14:dxf>
              <font>
                <color theme="7" tint="-0.24994659260841701"/>
              </font>
              <fill>
                <patternFill patternType="none">
                  <bgColor auto="1"/>
                </patternFill>
              </fill>
            </x14:dxf>
          </x14:cfRule>
          <xm:sqref>G31:G32</xm:sqref>
        </x14:conditionalFormatting>
        <x14:conditionalFormatting xmlns:xm="http://schemas.microsoft.com/office/excel/2006/main">
          <x14:cfRule type="expression" priority="387" id="{54EAEB6E-AE3D-44B4-BFF7-BAD14430CCE0}">
            <xm:f>('34'!#REF!=0)*('34'!#REF!&lt;&gt;"")*(LEN('34'!#REF!)=0)*(('34'!#REF!="")+('34'!#REF!="En curso"))</xm:f>
            <x14:dxf>
              <font>
                <color theme="7" tint="-0.24994659260841701"/>
              </font>
              <fill>
                <patternFill patternType="none">
                  <bgColor auto="1"/>
                </patternFill>
              </fill>
            </x14:dxf>
          </x14:cfRule>
          <x14:cfRule type="expression" priority="388" id="{1B41E487-D69B-4F75-922F-79179927514E}">
            <xm:f>('34'!#REF!&lt;0)*(LEN('34'!#REF!)=0)*(('34'!#REF!="")+('34'!#REF!="En curso"))</xm:f>
            <x14:dxf>
              <font>
                <color theme="7" tint="-0.24994659260841701"/>
              </font>
              <fill>
                <patternFill patternType="none">
                  <bgColor auto="1"/>
                </patternFill>
              </fill>
            </x14:dxf>
          </x14:cfRule>
          <xm:sqref>E4:E12</xm:sqref>
        </x14:conditionalFormatting>
        <x14:conditionalFormatting xmlns:xm="http://schemas.microsoft.com/office/excel/2006/main">
          <x14:cfRule type="expression" priority="353" id="{6B231C43-E9E1-4DEE-86F3-C2A4D6366DF0}">
            <xm:f>('34'!#REF!=0)*('34'!#REF!&lt;&gt;"")*(LEN('34'!#REF!)=0)*(($F31="")+($F31="En curso"))</xm:f>
            <x14:dxf>
              <font>
                <color theme="7" tint="-0.24994659260841701"/>
              </font>
              <fill>
                <patternFill patternType="none">
                  <bgColor auto="1"/>
                </patternFill>
              </fill>
            </x14:dxf>
          </x14:cfRule>
          <x14:cfRule type="expression" priority="354" id="{55109890-0711-416B-BCCB-0DA7EC1990B8}">
            <xm:f>('34'!#REF!&lt;0)*(LEN('34'!#REF!)=0)*(($F31="")+($F31="En curso"))</xm:f>
            <x14:dxf>
              <font>
                <color theme="7" tint="-0.24994659260841701"/>
              </font>
              <fill>
                <patternFill patternType="none">
                  <bgColor auto="1"/>
                </patternFill>
              </fill>
            </x14:dxf>
          </x14:cfRule>
          <x14:cfRule type="expression" priority="361" id="{647603EA-62A5-4877-A0ED-9484531B3954}">
            <xm:f>('34'!#REF!=0)*('34'!#REF!&lt;&gt;"")*(LEN('34'!#REF!)=0)*(($F31="")+($F31="En curso"))</xm:f>
            <x14:dxf>
              <font>
                <color theme="7" tint="-0.24994659260841701"/>
              </font>
              <fill>
                <patternFill patternType="none">
                  <bgColor auto="1"/>
                </patternFill>
              </fill>
            </x14:dxf>
          </x14:cfRule>
          <x14:cfRule type="expression" priority="362" id="{42F5EAF3-96A6-4B81-A430-52B4E8F8C143}">
            <xm:f>('34'!#REF!&lt;0)*(LEN('34'!#REF!)=0)*(($F31="")+($F31="En curso"))</xm:f>
            <x14:dxf>
              <font>
                <color theme="7" tint="-0.24994659260841701"/>
              </font>
              <fill>
                <patternFill patternType="none">
                  <bgColor auto="1"/>
                </patternFill>
              </fill>
            </x14:dxf>
          </x14:cfRule>
          <xm:sqref>D12</xm:sqref>
        </x14:conditionalFormatting>
        <x14:conditionalFormatting xmlns:xm="http://schemas.microsoft.com/office/excel/2006/main">
          <x14:cfRule type="expression" priority="369" id="{1314D55B-84C3-4E8F-BE2D-C561037B51EE}">
            <xm:f>('34'!#REF!=0)*('34'!#REF!&lt;&gt;"")*(LEN('34'!#REF!)=0)*(($F1="")+($F1="En curso"))</xm:f>
            <x14:dxf>
              <font>
                <color theme="7" tint="-0.24994659260841701"/>
              </font>
              <fill>
                <patternFill patternType="none">
                  <bgColor auto="1"/>
                </patternFill>
              </fill>
            </x14:dxf>
          </x14:cfRule>
          <x14:cfRule type="expression" priority="370" id="{C3BBA651-F62D-442E-B6D0-59EBD20EFF66}">
            <xm:f>('34'!#REF!&lt;0)*(LEN('34'!#REF!)=0)*(($F1="")+($F1="En curso"))</xm:f>
            <x14:dxf>
              <font>
                <color theme="7" tint="-0.24994659260841701"/>
              </font>
              <fill>
                <patternFill patternType="none">
                  <bgColor auto="1"/>
                </patternFill>
              </fill>
            </x14:dxf>
          </x14:cfRule>
          <x14:cfRule type="expression" priority="377" id="{3DC6F53E-1D5C-4151-82EB-93F863D01BC2}">
            <xm:f>('34'!#REF!=0)*('34'!#REF!&lt;&gt;"")*(LEN('34'!#REF!)=0)*(($F4="")+($F4="En curso"))</xm:f>
            <x14:dxf>
              <font>
                <color theme="7" tint="-0.24994659260841701"/>
              </font>
              <fill>
                <patternFill patternType="none">
                  <bgColor auto="1"/>
                </patternFill>
              </fill>
            </x14:dxf>
          </x14:cfRule>
          <x14:cfRule type="expression" priority="378" id="{7848231C-C09F-4996-9BAE-307626C56E6F}">
            <xm:f>('34'!#REF!&lt;0)*(LEN('34'!#REF!)=0)*(($F4="")+($F4="En curso"))</xm:f>
            <x14:dxf>
              <font>
                <color theme="7" tint="-0.24994659260841701"/>
              </font>
              <fill>
                <patternFill patternType="none">
                  <bgColor auto="1"/>
                </patternFill>
              </fill>
            </x14:dxf>
          </x14:cfRule>
          <xm:sqref>C17:C20 C4:C7</xm:sqref>
        </x14:conditionalFormatting>
        <x14:conditionalFormatting xmlns:xm="http://schemas.microsoft.com/office/excel/2006/main">
          <x14:cfRule type="expression" priority="289" id="{B2073618-4942-4C55-8DCB-B8D5FC8E653B}">
            <xm:f>('34'!#REF!=0)*('34'!#REF!&lt;&gt;"")*(LEN('34'!#REF!)=0)*(($F44="")+($F44="En curso"))</xm:f>
            <x14:dxf>
              <font>
                <color theme="7" tint="-0.24994659260841701"/>
              </font>
              <fill>
                <patternFill patternType="none">
                  <bgColor auto="1"/>
                </patternFill>
              </fill>
            </x14:dxf>
          </x14:cfRule>
          <x14:cfRule type="expression" priority="290" id="{06F6600E-9317-4D43-BF4C-81D48299FB2E}">
            <xm:f>('34'!#REF!&lt;0)*(LEN('34'!#REF!)=0)*(($F44="")+($F44="En curso"))</xm:f>
            <x14:dxf>
              <font>
                <color theme="7" tint="-0.24994659260841701"/>
              </font>
              <fill>
                <patternFill patternType="none">
                  <bgColor auto="1"/>
                </patternFill>
              </fill>
            </x14:dxf>
          </x14:cfRule>
          <x14:cfRule type="expression" priority="297" id="{7AF94893-0B22-4B2A-99FF-E5672181D772}">
            <xm:f>('34'!#REF!=0)*('34'!#REF!&lt;&gt;"")*(LEN('34'!#REF!)=0)*(($F44="")+($F44="En curso"))</xm:f>
            <x14:dxf>
              <font>
                <color theme="7" tint="-0.24994659260841701"/>
              </font>
              <fill>
                <patternFill patternType="none">
                  <bgColor auto="1"/>
                </patternFill>
              </fill>
            </x14:dxf>
          </x14:cfRule>
          <x14:cfRule type="expression" priority="298" id="{A897CD4C-5213-48DC-BE1C-FE0F6819B41C}">
            <xm:f>('34'!#REF!&lt;0)*(LEN('34'!#REF!)=0)*(($F44="")+($F44="En curso"))</xm:f>
            <x14:dxf>
              <font>
                <color theme="7" tint="-0.24994659260841701"/>
              </font>
              <fill>
                <patternFill patternType="none">
                  <bgColor auto="1"/>
                </patternFill>
              </fill>
            </x14:dxf>
          </x14:cfRule>
          <xm:sqref>D12 D17:D20</xm:sqref>
        </x14:conditionalFormatting>
        <x14:conditionalFormatting xmlns:xm="http://schemas.microsoft.com/office/excel/2006/main">
          <x14:cfRule type="expression" priority="305" id="{150AC5B9-3863-493C-B76D-0F694A12A43E}">
            <xm:f>('34'!#REF!=0)*('34'!#REF!&lt;&gt;"")*(LEN('34'!#REF!)=0)*(($F52="")+($F52="En curso"))</xm:f>
            <x14:dxf>
              <font>
                <color theme="7" tint="-0.24994659260841701"/>
              </font>
              <fill>
                <patternFill patternType="none">
                  <bgColor auto="1"/>
                </patternFill>
              </fill>
            </x14:dxf>
          </x14:cfRule>
          <x14:cfRule type="expression" priority="306" id="{E96040F1-B9AC-45DA-8AF4-CF63AECC36D4}">
            <xm:f>('34'!#REF!&lt;0)*(LEN('34'!#REF!)=0)*(($F52="")+($F52="En curso"))</xm:f>
            <x14:dxf>
              <font>
                <color theme="7" tint="-0.24994659260841701"/>
              </font>
              <fill>
                <patternFill patternType="none">
                  <bgColor auto="1"/>
                </patternFill>
              </fill>
            </x14:dxf>
          </x14:cfRule>
          <x14:cfRule type="expression" priority="321" id="{64B18E41-2B7D-4696-B245-D168E67F4B0A}">
            <xm:f>('34'!#REF!=0)*('34'!#REF!&lt;&gt;"")*(LEN('34'!#REF!)=0)*(($F48="")+($F48="En curso"))</xm:f>
            <x14:dxf>
              <font>
                <color theme="7" tint="-0.24994659260841701"/>
              </font>
              <fill>
                <patternFill patternType="none">
                  <bgColor auto="1"/>
                </patternFill>
              </fill>
            </x14:dxf>
          </x14:cfRule>
          <x14:cfRule type="expression" priority="322" id="{45018815-998A-4FEC-9E4D-A8A01B6B7C13}">
            <xm:f>('34'!#REF!&lt;0)*(LEN('34'!#REF!)=0)*(($F48="")+($F48="En curso"))</xm:f>
            <x14:dxf>
              <font>
                <color theme="7" tint="-0.24994659260841701"/>
              </font>
              <fill>
                <patternFill patternType="none">
                  <bgColor auto="1"/>
                </patternFill>
              </fill>
            </x14:dxf>
          </x14:cfRule>
          <xm:sqref>D12 D17:D20</xm:sqref>
        </x14:conditionalFormatting>
        <x14:conditionalFormatting xmlns:xm="http://schemas.microsoft.com/office/excel/2006/main">
          <x14:cfRule type="expression" priority="265" id="{443F8A63-B544-4343-ADDA-62FDDB9835AD}">
            <xm:f>'34'!#REF!="Vencida"</xm:f>
            <x14:dxf>
              <font>
                <color theme="8" tint="-0.24994659260841701"/>
              </font>
            </x14:dxf>
          </x14:cfRule>
          <x14:cfRule type="expression" priority="266" id="{C7920CBA-A743-4246-B962-A1E2E9366F37}">
            <xm:f>'34'!#REF!="Cancelada"</xm:f>
            <x14:dxf>
              <font>
                <color theme="0" tint="-0.24994659260841701"/>
              </font>
            </x14:dxf>
          </x14:cfRule>
          <x14:cfRule type="expression" priority="267" id="{33EA4C38-4C23-4C9B-B985-7954D98B68AF}">
            <xm:f>'34'!#REF!="Pausada"</xm:f>
            <x14:dxf>
              <font>
                <color theme="9"/>
              </font>
            </x14:dxf>
          </x14:cfRule>
          <x14:cfRule type="expression" priority="268" id="{99731B63-0F29-485A-8804-AC7FA7F06E5D}">
            <xm:f>'34'!#REF!="Para hoy"</xm:f>
            <x14:dxf>
              <font>
                <color theme="6" tint="-0.499984740745262"/>
              </font>
            </x14:dxf>
          </x14:cfRule>
          <x14:cfRule type="expression" priority="269" id="{0C319F4B-697F-4BDC-8EA1-D99BC8294B54}">
            <xm:f>'34'!#REF!="En curso"</xm:f>
            <x14:dxf>
              <font>
                <color theme="7" tint="-0.24994659260841701"/>
              </font>
            </x14:dxf>
          </x14:cfRule>
          <x14:cfRule type="expression" priority="270" id="{ABE032CB-8C51-427B-8A06-CEDC95984794}">
            <xm:f>'34'!#REF!="Completada"</xm:f>
            <x14:dxf>
              <font>
                <strike/>
                <color theme="0" tint="-0.24994659260841701"/>
              </font>
              <fill>
                <patternFill patternType="none">
                  <bgColor auto="1"/>
                </patternFill>
              </fill>
            </x14:dxf>
          </x14:cfRule>
          <x14:cfRule type="expression" priority="271" id="{D5132223-1B30-45C4-901E-39D7E8071A17}">
            <xm:f>('34'!#REF!=0)*('34'!#REF!&lt;&gt;"")*(LEN('34'!#REF!)=0)*(('34'!#REF!="")+('34'!#REF!="En curso"))</xm:f>
            <x14:dxf>
              <font>
                <color theme="7" tint="-0.24994659260841701"/>
              </font>
              <fill>
                <patternFill patternType="none">
                  <bgColor auto="1"/>
                </patternFill>
              </fill>
            </x14:dxf>
          </x14:cfRule>
          <x14:cfRule type="expression" priority="272" id="{6DAC0BA5-BEC4-46B9-8CD5-1DF5FF0CD0A2}">
            <xm:f>('34'!#REF!&lt;0)*(LEN('34'!#REF!)=0)*(('34'!#REF!="")+('34'!#REF!="En curso"))</xm:f>
            <x14:dxf>
              <font>
                <color theme="7" tint="-0.24994659260841701"/>
              </font>
              <fill>
                <patternFill patternType="none">
                  <bgColor auto="1"/>
                </patternFill>
              </fill>
            </x14:dxf>
          </x14:cfRule>
          <xm:sqref>E17:E25</xm:sqref>
        </x14:conditionalFormatting>
        <x14:conditionalFormatting xmlns:xm="http://schemas.microsoft.com/office/excel/2006/main">
          <x14:cfRule type="expression" priority="273" id="{D2BEABDC-56CA-4EE1-814D-FD7CD8AF0331}">
            <xm:f>('34'!#REF!=0)*('34'!#REF!&lt;&gt;"")*(LEN('34'!#REF!)=0)*(('34'!#REF!="")+('34'!#REF!="En curso"))</xm:f>
            <x14:dxf>
              <font>
                <color theme="7" tint="-0.24994659260841701"/>
              </font>
              <fill>
                <patternFill patternType="none">
                  <bgColor auto="1"/>
                </patternFill>
              </fill>
            </x14:dxf>
          </x14:cfRule>
          <x14:cfRule type="expression" priority="274" id="{E974F7A8-627B-431A-A7C3-2BEB922D5BE3}">
            <xm:f>('34'!#REF!&lt;0)*(LEN('34'!#REF!)=0)*(('34'!#REF!="")+('34'!#REF!="En curso"))</xm:f>
            <x14:dxf>
              <font>
                <color theme="7" tint="-0.24994659260841701"/>
              </font>
              <fill>
                <patternFill patternType="none">
                  <bgColor auto="1"/>
                </patternFill>
              </fill>
            </x14:dxf>
          </x14:cfRule>
          <xm:sqref>E17:E25</xm:sqref>
        </x14:conditionalFormatting>
        <x14:conditionalFormatting xmlns:xm="http://schemas.microsoft.com/office/excel/2006/main">
          <x14:cfRule type="expression" priority="275" id="{C14E84A3-0CF9-469E-8658-443DE2AC05F8}">
            <xm:f>('34'!#REF!=0)*('34'!#REF!&lt;&gt;"")*(LEN('34'!#REF!)=0)*(($F17="")+($F17="En curso"))</xm:f>
            <x14:dxf>
              <font>
                <color theme="7" tint="-0.24994659260841701"/>
              </font>
              <fill>
                <patternFill patternType="none">
                  <bgColor auto="1"/>
                </patternFill>
              </fill>
            </x14:dxf>
          </x14:cfRule>
          <x14:cfRule type="expression" priority="276" id="{AADEE8A9-33B8-41C8-8D5C-C4CE8D6F8053}">
            <xm:f>('34'!#REF!&lt;0)*(LEN('34'!#REF!)=0)*(($F17="")+($F17="En curso"))</xm:f>
            <x14:dxf>
              <font>
                <color theme="7" tint="-0.24994659260841701"/>
              </font>
              <fill>
                <patternFill patternType="none">
                  <bgColor auto="1"/>
                </patternFill>
              </fill>
            </x14:dxf>
          </x14:cfRule>
          <xm:sqref>F17:F25</xm:sqref>
        </x14:conditionalFormatting>
        <x14:conditionalFormatting xmlns:xm="http://schemas.microsoft.com/office/excel/2006/main">
          <x14:cfRule type="expression" priority="239" id="{772E20B5-A8C2-4DC4-B19D-57286287ACB9}">
            <xm:f>('34'!#REF!=0)*('34'!#REF!&lt;&gt;"")*(LEN('34'!#REF!)=0)*(($F40="")+($F40="En curso"))</xm:f>
            <x14:dxf>
              <font>
                <color theme="7" tint="-0.24994659260841701"/>
              </font>
              <fill>
                <patternFill patternType="none">
                  <bgColor auto="1"/>
                </patternFill>
              </fill>
            </x14:dxf>
          </x14:cfRule>
          <x14:cfRule type="expression" priority="240" id="{64985A1A-941A-4E85-AE96-27CA0C65455D}">
            <xm:f>('34'!#REF!&lt;0)*(LEN('34'!#REF!)=0)*(($F40="")+($F40="En curso"))</xm:f>
            <x14:dxf>
              <font>
                <color theme="7" tint="-0.24994659260841701"/>
              </font>
              <fill>
                <patternFill patternType="none">
                  <bgColor auto="1"/>
                </patternFill>
              </fill>
            </x14:dxf>
          </x14:cfRule>
          <x14:cfRule type="expression" priority="247" id="{5E03DE85-0F4E-4A4C-B2A5-A84439012F75}">
            <xm:f>('34'!#REF!=0)*('34'!#REF!&lt;&gt;"")*(LEN('34'!#REF!)=0)*(($F40="")+($F40="En curso"))</xm:f>
            <x14:dxf>
              <font>
                <color theme="7" tint="-0.24994659260841701"/>
              </font>
              <fill>
                <patternFill patternType="none">
                  <bgColor auto="1"/>
                </patternFill>
              </fill>
            </x14:dxf>
          </x14:cfRule>
          <x14:cfRule type="expression" priority="248" id="{BDF3D9F4-9BF6-42A7-9F87-19B3C7701B23}">
            <xm:f>('34'!#REF!&lt;0)*(LEN('34'!#REF!)=0)*(($F40="")+($F40="En curso"))</xm:f>
            <x14:dxf>
              <font>
                <color theme="7" tint="-0.24994659260841701"/>
              </font>
              <fill>
                <patternFill patternType="none">
                  <bgColor auto="1"/>
                </patternFill>
              </fill>
            </x14:dxf>
          </x14:cfRule>
          <xm:sqref>D25</xm:sqref>
        </x14:conditionalFormatting>
        <x14:conditionalFormatting xmlns:xm="http://schemas.microsoft.com/office/excel/2006/main">
          <x14:cfRule type="expression" priority="175" id="{67B01993-EDFB-4756-BA93-6AD8FF61B368}">
            <xm:f>('34'!#REF!=0)*('34'!#REF!&lt;&gt;"")*(LEN('34'!#REF!)=0)*(($F52="")+($F52="En curso"))</xm:f>
            <x14:dxf>
              <font>
                <color theme="7" tint="-0.24994659260841701"/>
              </font>
              <fill>
                <patternFill patternType="none">
                  <bgColor auto="1"/>
                </patternFill>
              </fill>
            </x14:dxf>
          </x14:cfRule>
          <x14:cfRule type="expression" priority="176" id="{1FECB282-73CB-4434-80EC-15E6315CE5C8}">
            <xm:f>('34'!#REF!&lt;0)*(LEN('34'!#REF!)=0)*(($F52="")+($F52="En curso"))</xm:f>
            <x14:dxf>
              <font>
                <color theme="7" tint="-0.24994659260841701"/>
              </font>
              <fill>
                <patternFill patternType="none">
                  <bgColor auto="1"/>
                </patternFill>
              </fill>
            </x14:dxf>
          </x14:cfRule>
          <x14:cfRule type="expression" priority="183" id="{CB77C115-1278-46FB-BAFE-C85A0F6D3C7D}">
            <xm:f>('34'!#REF!=0)*('34'!#REF!&lt;&gt;"")*(LEN('34'!#REF!)=0)*(($F52="")+($F52="En curso"))</xm:f>
            <x14:dxf>
              <font>
                <color theme="7" tint="-0.24994659260841701"/>
              </font>
              <fill>
                <patternFill patternType="none">
                  <bgColor auto="1"/>
                </patternFill>
              </fill>
            </x14:dxf>
          </x14:cfRule>
          <x14:cfRule type="expression" priority="184" id="{B3F3E148-E6DC-4105-AF67-619314F4462A}">
            <xm:f>('34'!#REF!&lt;0)*(LEN('34'!#REF!)=0)*(($F52="")+($F52="En curso"))</xm:f>
            <x14:dxf>
              <font>
                <color theme="7" tint="-0.24994659260841701"/>
              </font>
              <fill>
                <patternFill patternType="none">
                  <bgColor auto="1"/>
                </patternFill>
              </fill>
            </x14:dxf>
          </x14:cfRule>
          <xm:sqref>D25</xm:sqref>
        </x14:conditionalFormatting>
        <x14:conditionalFormatting xmlns:xm="http://schemas.microsoft.com/office/excel/2006/main">
          <x14:cfRule type="expression" priority="191" id="{1BB0EA12-C299-48DE-A0C8-CE22D1DCD2C8}">
            <xm:f>('34'!#REF!=0)*('34'!#REF!&lt;&gt;"")*(LEN('34'!#REF!)=0)*(($F60="")+($F60="En curso"))</xm:f>
            <x14:dxf>
              <font>
                <color theme="7" tint="-0.24994659260841701"/>
              </font>
              <fill>
                <patternFill patternType="none">
                  <bgColor auto="1"/>
                </patternFill>
              </fill>
            </x14:dxf>
          </x14:cfRule>
          <x14:cfRule type="expression" priority="192" id="{56B500F1-46C0-4171-88CF-E50396F1B1CA}">
            <xm:f>('34'!#REF!&lt;0)*(LEN('34'!#REF!)=0)*(($F60="")+($F60="En curso"))</xm:f>
            <x14:dxf>
              <font>
                <color theme="7" tint="-0.24994659260841701"/>
              </font>
              <fill>
                <patternFill patternType="none">
                  <bgColor auto="1"/>
                </patternFill>
              </fill>
            </x14:dxf>
          </x14:cfRule>
          <x14:cfRule type="expression" priority="207" id="{8C78F997-6DB0-4F4D-A6C7-F338112A3B7C}">
            <xm:f>('34'!#REF!=0)*('34'!#REF!&lt;&gt;"")*(LEN('34'!#REF!)=0)*(($F56="")+($F56="En curso"))</xm:f>
            <x14:dxf>
              <font>
                <color theme="7" tint="-0.24994659260841701"/>
              </font>
              <fill>
                <patternFill patternType="none">
                  <bgColor auto="1"/>
                </patternFill>
              </fill>
            </x14:dxf>
          </x14:cfRule>
          <x14:cfRule type="expression" priority="208" id="{1C1CE07D-B35C-49C4-BB8D-0B33309303D7}">
            <xm:f>('34'!#REF!&lt;0)*(LEN('34'!#REF!)=0)*(($F56="")+($F56="En curso"))</xm:f>
            <x14:dxf>
              <font>
                <color theme="7" tint="-0.24994659260841701"/>
              </font>
              <fill>
                <patternFill patternType="none">
                  <bgColor auto="1"/>
                </patternFill>
              </fill>
            </x14:dxf>
          </x14:cfRule>
          <xm:sqref>D25</xm:sqref>
        </x14:conditionalFormatting>
        <x14:conditionalFormatting xmlns:xm="http://schemas.microsoft.com/office/excel/2006/main">
          <x14:cfRule type="expression" priority="151" id="{8EB8B7D4-22F4-4DB0-9FC1-59C56607F578}">
            <xm:f>('34'!#REF!=0)*('34'!#REF!&lt;&gt;"")*(LEN('34'!#REF!)=0)*(($F52="")+($F52="En curso"))</xm:f>
            <x14:dxf>
              <font>
                <color theme="7" tint="-0.24994659260841701"/>
              </font>
              <fill>
                <patternFill patternType="none">
                  <bgColor auto="1"/>
                </patternFill>
              </fill>
            </x14:dxf>
          </x14:cfRule>
          <x14:cfRule type="expression" priority="152" id="{C16A9B3E-C026-494A-8E94-1A9720673A1D}">
            <xm:f>('34'!#REF!&lt;0)*(LEN('34'!#REF!)=0)*(($F52="")+($F52="En curso"))</xm:f>
            <x14:dxf>
              <font>
                <color theme="7" tint="-0.24994659260841701"/>
              </font>
              <fill>
                <patternFill patternType="none">
                  <bgColor auto="1"/>
                </patternFill>
              </fill>
            </x14:dxf>
          </x14:cfRule>
          <xm:sqref>C52</xm:sqref>
        </x14:conditionalFormatting>
        <x14:conditionalFormatting xmlns:xm="http://schemas.microsoft.com/office/excel/2006/main">
          <x14:cfRule type="expression" priority="167" id="{FEA0155E-0AC3-4CC0-ABB6-CD936FA9D247}">
            <xm:f>('34'!#REF!=0)*('34'!#REF!&lt;&gt;"")*(LEN('34'!#REF!)=0)*(($F77="")+($F77="En curso"))</xm:f>
            <x14:dxf>
              <font>
                <color theme="7" tint="-0.24994659260841701"/>
              </font>
              <fill>
                <patternFill patternType="none">
                  <bgColor auto="1"/>
                </patternFill>
              </fill>
            </x14:dxf>
          </x14:cfRule>
          <x14:cfRule type="expression" priority="168" id="{98EF83CE-F7D9-4196-82FD-325B78F139E9}">
            <xm:f>('34'!#REF!&lt;0)*(LEN('34'!#REF!)=0)*(($F77="")+($F77="En curso"))</xm:f>
            <x14:dxf>
              <font>
                <color theme="7" tint="-0.24994659260841701"/>
              </font>
              <fill>
                <patternFill patternType="none">
                  <bgColor auto="1"/>
                </patternFill>
              </fill>
            </x14:dxf>
          </x14:cfRule>
          <xm:sqref>D52</xm:sqref>
        </x14:conditionalFormatting>
        <x14:conditionalFormatting xmlns:xm="http://schemas.microsoft.com/office/excel/2006/main">
          <x14:cfRule type="expression" priority="143" id="{63EE6241-D619-45E0-94A5-224A19E572A0}">
            <xm:f>('34'!#REF!=0)*('34'!#REF!&lt;&gt;"")*(LEN('34'!#REF!)=0)*(($F52="")+($F52="En curso"))</xm:f>
            <x14:dxf>
              <font>
                <color theme="7" tint="-0.24994659260841701"/>
              </font>
              <fill>
                <patternFill patternType="none">
                  <bgColor auto="1"/>
                </patternFill>
              </fill>
            </x14:dxf>
          </x14:cfRule>
          <x14:cfRule type="expression" priority="144" id="{AF0F23B7-6321-4361-B41E-8CECA7957EBC}">
            <xm:f>('34'!#REF!&lt;0)*(LEN('34'!#REF!)=0)*(($F52="")+($F52="En curso"))</xm:f>
            <x14:dxf>
              <font>
                <color theme="7" tint="-0.24994659260841701"/>
              </font>
              <fill>
                <patternFill patternType="none">
                  <bgColor auto="1"/>
                </patternFill>
              </fill>
            </x14:dxf>
          </x14:cfRule>
          <xm:sqref>E52</xm:sqref>
        </x14:conditionalFormatting>
        <x14:conditionalFormatting xmlns:xm="http://schemas.microsoft.com/office/excel/2006/main">
          <x14:cfRule type="expression" priority="129" id="{593A7739-DF2F-4E5D-A39A-59664006FF90}">
            <xm:f>('34'!#REF!=0)*('34'!#REF!&lt;&gt;"")*(LEN('34'!#REF!)=0)*(($F52="")+($F52="En curso"))</xm:f>
            <x14:dxf>
              <font>
                <color theme="7" tint="-0.24994659260841701"/>
              </font>
              <fill>
                <patternFill patternType="none">
                  <bgColor auto="1"/>
                </patternFill>
              </fill>
            </x14:dxf>
          </x14:cfRule>
          <x14:cfRule type="expression" priority="130" id="{987709CA-7A69-48EB-9AE4-6B72953B52C0}">
            <xm:f>('34'!#REF!&lt;0)*(LEN('34'!#REF!)=0)*(($F52="")+($F52="En curso"))</xm:f>
            <x14:dxf>
              <font>
                <color theme="7" tint="-0.24994659260841701"/>
              </font>
              <fill>
                <patternFill patternType="none">
                  <bgColor auto="1"/>
                </patternFill>
              </fill>
            </x14:dxf>
          </x14:cfRule>
          <xm:sqref>F52</xm:sqref>
        </x14:conditionalFormatting>
        <x14:conditionalFormatting xmlns:xm="http://schemas.microsoft.com/office/excel/2006/main">
          <x14:cfRule type="expression" priority="153" id="{E5B1BF77-6F75-4287-873F-96A4F7C508EF}">
            <xm:f>'34'!#REF!="Vencida"</xm:f>
            <x14:dxf>
              <font>
                <color theme="8" tint="-0.24994659260841701"/>
              </font>
            </x14:dxf>
          </x14:cfRule>
          <x14:cfRule type="expression" priority="154" id="{B32A922F-4804-47F3-8728-2DBE5B7569A6}">
            <xm:f>'34'!#REF!="Cancelada"</xm:f>
            <x14:dxf>
              <font>
                <color theme="0" tint="-0.24994659260841701"/>
              </font>
            </x14:dxf>
          </x14:cfRule>
          <x14:cfRule type="expression" priority="155" id="{F8299789-B406-4EA5-BE13-57A5CE92263A}">
            <xm:f>'34'!#REF!="Pausada"</xm:f>
            <x14:dxf>
              <font>
                <color theme="9"/>
              </font>
            </x14:dxf>
          </x14:cfRule>
          <x14:cfRule type="expression" priority="156" id="{AAEDC989-3D3B-44E6-82BB-82828AF7948C}">
            <xm:f>'34'!#REF!="Para hoy"</xm:f>
            <x14:dxf>
              <font>
                <color theme="6" tint="-0.499984740745262"/>
              </font>
            </x14:dxf>
          </x14:cfRule>
          <x14:cfRule type="expression" priority="157" id="{BF3299FF-3D10-4FE7-AA84-1BBBD83465D1}">
            <xm:f>'34'!#REF!="En curso"</xm:f>
            <x14:dxf>
              <font>
                <color theme="7" tint="-0.24994659260841701"/>
              </font>
            </x14:dxf>
          </x14:cfRule>
          <x14:cfRule type="expression" priority="158" id="{3A202F1C-2666-49C5-9F9B-53993B09A21F}">
            <xm:f>'34'!#REF!="Completada"</xm:f>
            <x14:dxf>
              <font>
                <strike/>
                <color theme="0" tint="-0.24994659260841701"/>
              </font>
              <fill>
                <patternFill patternType="none">
                  <bgColor auto="1"/>
                </patternFill>
              </fill>
            </x14:dxf>
          </x14:cfRule>
          <x14:cfRule type="expression" priority="159" id="{2EA1A13F-7D68-4BF7-98EC-6135C06232D2}">
            <xm:f>('34'!#REF!=0)*('34'!#REF!&lt;&gt;"")*(LEN('34'!#REF!)=0)*(('34'!#REF!="")+('34'!#REF!="En curso"))</xm:f>
            <x14:dxf>
              <font>
                <color theme="7" tint="-0.24994659260841701"/>
              </font>
              <fill>
                <patternFill patternType="none">
                  <bgColor auto="1"/>
                </patternFill>
              </fill>
            </x14:dxf>
          </x14:cfRule>
          <x14:cfRule type="expression" priority="160" id="{8F45242F-205C-4FE8-8B04-4964F92B08C3}">
            <xm:f>('34'!#REF!&lt;0)*(LEN('34'!#REF!)=0)*(('34'!#REF!="")+('34'!#REF!="En curso"))</xm:f>
            <x14:dxf>
              <font>
                <color theme="7" tint="-0.24994659260841701"/>
              </font>
              <fill>
                <patternFill patternType="none">
                  <bgColor auto="1"/>
                </patternFill>
              </fill>
            </x14:dxf>
          </x14:cfRule>
          <xm:sqref>G52</xm:sqref>
        </x14:conditionalFormatting>
        <x14:conditionalFormatting xmlns:xm="http://schemas.microsoft.com/office/excel/2006/main">
          <x14:cfRule type="expression" priority="121" id="{19DA785F-52C3-4804-96B3-E6F7442D8798}">
            <xm:f>'34'!#REF!="Vencida"</xm:f>
            <x14:dxf>
              <font>
                <color theme="8" tint="-0.24994659260841701"/>
              </font>
            </x14:dxf>
          </x14:cfRule>
          <x14:cfRule type="expression" priority="122" id="{C6615FE6-E73B-497D-88A1-CF17D142D4B9}">
            <xm:f>'34'!#REF!="Cancelada"</xm:f>
            <x14:dxf>
              <font>
                <color theme="0" tint="-0.24994659260841701"/>
              </font>
            </x14:dxf>
          </x14:cfRule>
          <x14:cfRule type="expression" priority="123" id="{78F7CC57-2FF2-4D34-A90D-77F434513458}">
            <xm:f>'34'!#REF!="Pausada"</xm:f>
            <x14:dxf>
              <font>
                <color theme="9"/>
              </font>
            </x14:dxf>
          </x14:cfRule>
          <x14:cfRule type="expression" priority="124" id="{7F55B701-B35A-4ECB-A76F-9F0A1715DDE4}">
            <xm:f>'34'!#REF!="Para hoy"</xm:f>
            <x14:dxf>
              <font>
                <color theme="6" tint="-0.499984740745262"/>
              </font>
            </x14:dxf>
          </x14:cfRule>
          <x14:cfRule type="expression" priority="125" id="{854A1B19-07F7-4244-A49D-4E0C4BF1A1D6}">
            <xm:f>'34'!#REF!="En curso"</xm:f>
            <x14:dxf>
              <font>
                <color theme="7" tint="-0.24994659260841701"/>
              </font>
            </x14:dxf>
          </x14:cfRule>
          <x14:cfRule type="expression" priority="126" id="{F93ED3D3-175A-4C17-A32C-B2CABC5B7C7C}">
            <xm:f>'34'!#REF!="Completada"</xm:f>
            <x14:dxf>
              <font>
                <strike/>
                <color theme="0" tint="-0.24994659260841701"/>
              </font>
              <fill>
                <patternFill patternType="none">
                  <bgColor auto="1"/>
                </patternFill>
              </fill>
            </x14:dxf>
          </x14:cfRule>
          <x14:cfRule type="expression" priority="127" id="{447DC4E6-A6ED-4490-9BD7-8730A5CCF214}">
            <xm:f>('34'!#REF!=0)*('34'!#REF!&lt;&gt;"")*(LEN('34'!#REF!)=0)*(('34'!#REF!="")+('34'!#REF!="En curso"))</xm:f>
            <x14:dxf>
              <font>
                <color theme="7" tint="-0.24994659260841701"/>
              </font>
              <fill>
                <patternFill patternType="none">
                  <bgColor auto="1"/>
                </patternFill>
              </fill>
            </x14:dxf>
          </x14:cfRule>
          <x14:cfRule type="expression" priority="128" id="{929BD4FA-C2E5-419B-B709-73052BFBF67F}">
            <xm:f>('34'!#REF!&lt;0)*(LEN('34'!#REF!)=0)*(('34'!#REF!="")+('34'!#REF!="En curso"))</xm:f>
            <x14:dxf>
              <font>
                <color theme="7" tint="-0.24994659260841701"/>
              </font>
              <fill>
                <patternFill patternType="none">
                  <bgColor auto="1"/>
                </patternFill>
              </fill>
            </x14:dxf>
          </x14:cfRule>
          <xm:sqref>H26</xm:sqref>
        </x14:conditionalFormatting>
        <x14:conditionalFormatting xmlns:xm="http://schemas.microsoft.com/office/excel/2006/main">
          <x14:cfRule type="expression" priority="97" id="{6154509E-D868-40A1-98F5-292B933DC417}">
            <xm:f>'34'!#REF!="Vencida"</xm:f>
            <x14:dxf>
              <font>
                <color theme="8" tint="-0.24994659260841701"/>
              </font>
            </x14:dxf>
          </x14:cfRule>
          <x14:cfRule type="expression" priority="98" id="{309BBAED-7C22-4AB1-AF4D-1FD541FA4797}">
            <xm:f>'34'!#REF!="Cancelada"</xm:f>
            <x14:dxf>
              <font>
                <color theme="0" tint="-0.24994659260841701"/>
              </font>
            </x14:dxf>
          </x14:cfRule>
          <x14:cfRule type="expression" priority="99" id="{6732C257-F7BE-4ADF-8AE7-5B126B91C3C6}">
            <xm:f>'34'!#REF!="Pausada"</xm:f>
            <x14:dxf>
              <font>
                <color theme="9"/>
              </font>
            </x14:dxf>
          </x14:cfRule>
          <x14:cfRule type="expression" priority="100" id="{17C0557B-FD41-48F0-B298-42682EEA912E}">
            <xm:f>'34'!#REF!="Para hoy"</xm:f>
            <x14:dxf>
              <font>
                <color theme="6" tint="-0.499984740745262"/>
              </font>
            </x14:dxf>
          </x14:cfRule>
          <x14:cfRule type="expression" priority="101" id="{BBE28C9D-57D0-4CB1-99E6-DAA6A9B58844}">
            <xm:f>'34'!#REF!="En curso"</xm:f>
            <x14:dxf>
              <font>
                <color theme="7" tint="-0.24994659260841701"/>
              </font>
            </x14:dxf>
          </x14:cfRule>
          <x14:cfRule type="expression" priority="102" id="{473C3557-767A-44F2-B7B4-F3AA87920C89}">
            <xm:f>'34'!#REF!="Completada"</xm:f>
            <x14:dxf>
              <font>
                <strike/>
                <color theme="0" tint="-0.24994659260841701"/>
              </font>
              <fill>
                <patternFill patternType="none">
                  <bgColor auto="1"/>
                </patternFill>
              </fill>
            </x14:dxf>
          </x14:cfRule>
          <x14:cfRule type="expression" priority="103" id="{2FD9C687-7130-443D-901F-36DEE42DE0B9}">
            <xm:f>('34'!#REF!=0)*('34'!#REF!&lt;&gt;"")*(LEN('34'!#REF!)=0)*(('34'!#REF!="")+('34'!#REF!="En curso"))</xm:f>
            <x14:dxf>
              <font>
                <color theme="7" tint="-0.24994659260841701"/>
              </font>
              <fill>
                <patternFill patternType="none">
                  <bgColor auto="1"/>
                </patternFill>
              </fill>
            </x14:dxf>
          </x14:cfRule>
          <x14:cfRule type="expression" priority="104" id="{7EC5258F-5AEE-4102-B0EA-76FF45C862F5}">
            <xm:f>('34'!#REF!&lt;0)*(LEN('34'!#REF!)=0)*(('34'!#REF!="")+('34'!#REF!="En curso"))</xm:f>
            <x14:dxf>
              <font>
                <color theme="7" tint="-0.24994659260841701"/>
              </font>
              <fill>
                <patternFill patternType="none">
                  <bgColor auto="1"/>
                </patternFill>
              </fill>
            </x14:dxf>
          </x14:cfRule>
          <xm:sqref>F26</xm:sqref>
        </x14:conditionalFormatting>
        <x14:conditionalFormatting xmlns:xm="http://schemas.microsoft.com/office/excel/2006/main">
          <x14:cfRule type="expression" priority="105" id="{A6C4DD47-2E39-430A-8EAA-6635047B7775}">
            <xm:f>('34'!#REF!=0)*('34'!#REF!&lt;&gt;"")*(LEN('34'!#REF!)=0)*(('34'!#REF!="")+('34'!#REF!="En curso"))</xm:f>
            <x14:dxf>
              <font>
                <color theme="7" tint="-0.24994659260841701"/>
              </font>
              <fill>
                <patternFill patternType="none">
                  <bgColor auto="1"/>
                </patternFill>
              </fill>
            </x14:dxf>
          </x14:cfRule>
          <x14:cfRule type="expression" priority="106" id="{4B2B4F9A-61E5-4D43-A8ED-46EC7547A883}">
            <xm:f>('34'!#REF!&lt;0)*(LEN('34'!#REF!)=0)*(('34'!#REF!="")+('34'!#REF!="En curso"))</xm:f>
            <x14:dxf>
              <font>
                <color theme="7" tint="-0.24994659260841701"/>
              </font>
              <fill>
                <patternFill patternType="none">
                  <bgColor auto="1"/>
                </patternFill>
              </fill>
            </x14:dxf>
          </x14:cfRule>
          <xm:sqref>F26</xm:sqref>
        </x14:conditionalFormatting>
        <x14:conditionalFormatting xmlns:xm="http://schemas.microsoft.com/office/excel/2006/main">
          <x14:cfRule type="expression" priority="107" id="{D220AB71-4936-4F82-8678-AE6A2EE64A59}">
            <xm:f>('34'!#REF!=0)*('34'!#REF!&lt;&gt;"")*(LEN('34'!#REF!)=0)*(($F26="")+($F26="En curso"))</xm:f>
            <x14:dxf>
              <font>
                <color theme="7" tint="-0.24994659260841701"/>
              </font>
              <fill>
                <patternFill patternType="none">
                  <bgColor auto="1"/>
                </patternFill>
              </fill>
            </x14:dxf>
          </x14:cfRule>
          <x14:cfRule type="expression" priority="108" id="{45E73F5D-8C24-486E-9016-4E4E2DE934D0}">
            <xm:f>('34'!#REF!&lt;0)*(LEN('34'!#REF!)=0)*(($F26="")+($F26="En curso"))</xm:f>
            <x14:dxf>
              <font>
                <color theme="7" tint="-0.24994659260841701"/>
              </font>
              <fill>
                <patternFill patternType="none">
                  <bgColor auto="1"/>
                </patternFill>
              </fill>
            </x14:dxf>
          </x14:cfRule>
          <xm:sqref>G26</xm:sqref>
        </x14:conditionalFormatting>
        <x14:conditionalFormatting xmlns:xm="http://schemas.microsoft.com/office/excel/2006/main">
          <x14:cfRule type="expression" priority="71" id="{CA70AD32-470B-4970-BF45-36A21707E104}">
            <xm:f>('34'!#REF!=0)*('34'!#REF!&lt;&gt;"")*(LEN('34'!#REF!)=0)*(($F41="")+($F41="En curso"))</xm:f>
            <x14:dxf>
              <font>
                <color theme="7" tint="-0.24994659260841701"/>
              </font>
              <fill>
                <patternFill patternType="none">
                  <bgColor auto="1"/>
                </patternFill>
              </fill>
            </x14:dxf>
          </x14:cfRule>
          <x14:cfRule type="expression" priority="72" id="{4F289F41-5251-4CCE-B91E-3E90C740D003}">
            <xm:f>('34'!#REF!&lt;0)*(LEN('34'!#REF!)=0)*(($F41="")+($F41="En curso"))</xm:f>
            <x14:dxf>
              <font>
                <color theme="7" tint="-0.24994659260841701"/>
              </font>
              <fill>
                <patternFill patternType="none">
                  <bgColor auto="1"/>
                </patternFill>
              </fill>
            </x14:dxf>
          </x14:cfRule>
          <x14:cfRule type="expression" priority="79" id="{27B885AB-3966-4E96-B4D2-BF1215E553BB}">
            <xm:f>('34'!#REF!=0)*('34'!#REF!&lt;&gt;"")*(LEN('34'!#REF!)=0)*(($F41="")+($F41="En curso"))</xm:f>
            <x14:dxf>
              <font>
                <color theme="7" tint="-0.24994659260841701"/>
              </font>
              <fill>
                <patternFill patternType="none">
                  <bgColor auto="1"/>
                </patternFill>
              </fill>
            </x14:dxf>
          </x14:cfRule>
          <x14:cfRule type="expression" priority="80" id="{D1AD0DBB-18EA-4729-BAEB-3E8DB5EC0E05}">
            <xm:f>('34'!#REF!&lt;0)*(LEN('34'!#REF!)=0)*(($F41="")+($F41="En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87" id="{B2697DBE-88F3-4225-9AC8-43640D16B84B}">
            <xm:f>('34'!#REF!=0)*('34'!#REF!&lt;&gt;"")*(LEN('34'!#REF!)=0)*(($F17="")+($F17="En curso"))</xm:f>
            <x14:dxf>
              <font>
                <color theme="7" tint="-0.24994659260841701"/>
              </font>
              <fill>
                <patternFill patternType="none">
                  <bgColor auto="1"/>
                </patternFill>
              </fill>
            </x14:dxf>
          </x14:cfRule>
          <x14:cfRule type="expression" priority="88" id="{63F83B71-5E3A-4FC1-9DC1-3DEE24A49C4C}">
            <xm:f>('34'!#REF!&lt;0)*(LEN('34'!#REF!)=0)*(($F17="")+($F17="En curso"))</xm:f>
            <x14:dxf>
              <font>
                <color theme="7" tint="-0.24994659260841701"/>
              </font>
              <fill>
                <patternFill patternType="none">
                  <bgColor auto="1"/>
                </patternFill>
              </fill>
            </x14:dxf>
          </x14:cfRule>
          <x14:cfRule type="expression" priority="95" id="{206C1940-C723-4A6A-8003-9045EDF40E94}">
            <xm:f>('34'!#REF!=0)*('34'!#REF!&lt;&gt;"")*(LEN('34'!#REF!)=0)*(($F25="")+($F25="En curso"))</xm:f>
            <x14:dxf>
              <font>
                <color theme="7" tint="-0.24994659260841701"/>
              </font>
              <fill>
                <patternFill patternType="none">
                  <bgColor auto="1"/>
                </patternFill>
              </fill>
            </x14:dxf>
          </x14:cfRule>
          <x14:cfRule type="expression" priority="96" id="{6F70B99E-10D2-4CBA-9CF4-2A275C1E26DA}">
            <xm:f>('34'!#REF!&lt;0)*(LEN('34'!#REF!)=0)*(($F25="")+($F25="En curso"))</xm:f>
            <x14:dxf>
              <font>
                <color theme="7" tint="-0.24994659260841701"/>
              </font>
              <fill>
                <patternFill patternType="none">
                  <bgColor auto="1"/>
                </patternFill>
              </fill>
            </x14:dxf>
          </x14:cfRule>
          <xm:sqref>D26 C25</xm:sqref>
        </x14:conditionalFormatting>
        <x14:conditionalFormatting xmlns:xm="http://schemas.microsoft.com/office/excel/2006/main">
          <x14:cfRule type="expression" priority="7" id="{E57F6805-F5FA-4E25-9981-C5BB991FB8D9}">
            <xm:f>('34'!#REF!=0)*('34'!#REF!&lt;&gt;"")*(LEN('34'!#REF!)=0)*(($F53="")+($F53="En curso"))</xm:f>
            <x14:dxf>
              <font>
                <color theme="7" tint="-0.24994659260841701"/>
              </font>
              <fill>
                <patternFill patternType="none">
                  <bgColor auto="1"/>
                </patternFill>
              </fill>
            </x14:dxf>
          </x14:cfRule>
          <x14:cfRule type="expression" priority="8" id="{C4152E84-D814-4F4E-BEF6-D2DEE4C91478}">
            <xm:f>('34'!#REF!&lt;0)*(LEN('34'!#REF!)=0)*(($F53="")+($F53="En curso"))</xm:f>
            <x14:dxf>
              <font>
                <color theme="7" tint="-0.24994659260841701"/>
              </font>
              <fill>
                <patternFill patternType="none">
                  <bgColor auto="1"/>
                </patternFill>
              </fill>
            </x14:dxf>
          </x14:cfRule>
          <x14:cfRule type="expression" priority="15" id="{5CB8B103-D39D-4347-BF02-8D9B91C542A4}">
            <xm:f>('34'!#REF!=0)*('34'!#REF!&lt;&gt;"")*(LEN('34'!#REF!)=0)*(($F53="")+($F53="En curso"))</xm:f>
            <x14:dxf>
              <font>
                <color theme="7" tint="-0.24994659260841701"/>
              </font>
              <fill>
                <patternFill patternType="none">
                  <bgColor auto="1"/>
                </patternFill>
              </fill>
            </x14:dxf>
          </x14:cfRule>
          <x14:cfRule type="expression" priority="16" id="{E844450E-1B6B-4DEC-9E8B-B6D19336B8D1}">
            <xm:f>('34'!#REF!&lt;0)*(LEN('34'!#REF!)=0)*(($F53="")+($F53="En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23" id="{EA28EA66-0438-4833-9404-5C50E74B03D4}">
            <xm:f>('34'!#REF!=0)*('34'!#REF!&lt;&gt;"")*(LEN('34'!#REF!)=0)*(($F61="")+($F61="En curso"))</xm:f>
            <x14:dxf>
              <font>
                <color theme="7" tint="-0.24994659260841701"/>
              </font>
              <fill>
                <patternFill patternType="none">
                  <bgColor auto="1"/>
                </patternFill>
              </fill>
            </x14:dxf>
          </x14:cfRule>
          <x14:cfRule type="expression" priority="24" id="{1D9CC741-585F-47EB-89C9-2E9ED7A60D33}">
            <xm:f>('34'!#REF!&lt;0)*(LEN('34'!#REF!)=0)*(($F61="")+($F61="En curso"))</xm:f>
            <x14:dxf>
              <font>
                <color theme="7" tint="-0.24994659260841701"/>
              </font>
              <fill>
                <patternFill patternType="none">
                  <bgColor auto="1"/>
                </patternFill>
              </fill>
            </x14:dxf>
          </x14:cfRule>
          <x14:cfRule type="expression" priority="39" id="{04E9E6D4-BAC2-4EC7-BC3E-D8F1B31619F1}">
            <xm:f>('34'!#REF!=0)*('34'!#REF!&lt;&gt;"")*(LEN('34'!#REF!)=0)*(($F57="")+($F57="En curso"))</xm:f>
            <x14:dxf>
              <font>
                <color theme="7" tint="-0.24994659260841701"/>
              </font>
              <fill>
                <patternFill patternType="none">
                  <bgColor auto="1"/>
                </patternFill>
              </fill>
            </x14:dxf>
          </x14:cfRule>
          <x14:cfRule type="expression" priority="40" id="{ABF17B05-0BA5-49CB-B9FF-119407E680AD}">
            <xm:f>('34'!#REF!&lt;0)*(LEN('34'!#REF!)=0)*(($F57="")+($F57="En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55" id="{4E63E53F-52A5-4D59-A3FC-9260705C70AE}">
            <xm:f>('34'!#REF!=0)*('34'!#REF!&lt;&gt;"")*(LEN('34'!#REF!)=0)*(($F16="")+($F16="En curso"))</xm:f>
            <x14:dxf>
              <font>
                <color theme="7" tint="-0.24994659260841701"/>
              </font>
              <fill>
                <patternFill patternType="none">
                  <bgColor auto="1"/>
                </patternFill>
              </fill>
            </x14:dxf>
          </x14:cfRule>
          <x14:cfRule type="expression" priority="56" id="{809BCC39-8F97-475A-8EE6-F8A5645829A3}">
            <xm:f>('34'!#REF!&lt;0)*(LEN('34'!#REF!)=0)*(($F16="")+($F16="En curso"))</xm:f>
            <x14:dxf>
              <font>
                <color theme="7" tint="-0.24994659260841701"/>
              </font>
              <fill>
                <patternFill patternType="none">
                  <bgColor auto="1"/>
                </patternFill>
              </fill>
            </x14:dxf>
          </x14:cfRule>
          <x14:cfRule type="expression" priority="63" id="{F9E25A2F-964A-4D40-ABAA-9A7406CEE126}">
            <xm:f>('34'!#REF!=0)*('34'!#REF!&lt;&gt;"")*(LEN('34'!#REF!)=0)*(($F17="")+($F17="En curso"))</xm:f>
            <x14:dxf>
              <font>
                <color theme="7" tint="-0.24994659260841701"/>
              </font>
              <fill>
                <patternFill patternType="none">
                  <bgColor auto="1"/>
                </patternFill>
              </fill>
            </x14:dxf>
          </x14:cfRule>
          <x14:cfRule type="expression" priority="64" id="{F413B746-97E1-475A-AB5E-8F9CEC1970BF}">
            <xm:f>('34'!#REF!&lt;0)*(LEN('34'!#REF!)=0)*(($F17="")+($F17="En curso"))</xm:f>
            <x14:dxf>
              <font>
                <color theme="7" tint="-0.24994659260841701"/>
              </font>
              <fill>
                <patternFill patternType="none">
                  <bgColor auto="1"/>
                </patternFill>
              </fill>
            </x14:dxf>
          </x14:cfRule>
          <xm:sqref>F26 E25</xm:sqref>
        </x14:conditionalFormatting>
        <x14:conditionalFormatting xmlns:xm="http://schemas.microsoft.com/office/excel/2006/main">
          <x14:cfRule type="expression" priority="31" id="{05AA6D17-3E42-47D4-A731-A49ADEF21CA4}">
            <xm:f>('34'!#REF!=0)*('34'!#REF!&lt;&gt;"")*(LEN('34'!#REF!)=0)*(($F18="")+($F18="En curso"))</xm:f>
            <x14:dxf>
              <font>
                <color theme="7" tint="-0.24994659260841701"/>
              </font>
              <fill>
                <patternFill patternType="none">
                  <bgColor auto="1"/>
                </patternFill>
              </fill>
            </x14:dxf>
          </x14:cfRule>
          <x14:cfRule type="expression" priority="32" id="{AE9BB3ED-ED5E-4427-A211-E90249A5FC99}">
            <xm:f>('34'!#REF!&lt;0)*(LEN('34'!#REF!)=0)*(($F18="")+($F18="En curso"))</xm:f>
            <x14:dxf>
              <font>
                <color theme="7" tint="-0.24994659260841701"/>
              </font>
              <fill>
                <patternFill patternType="none">
                  <bgColor auto="1"/>
                </patternFill>
              </fill>
            </x14:dxf>
          </x14:cfRule>
          <x14:cfRule type="expression" priority="47" id="{3794AE4E-3D87-4B03-9EF5-DFEDDF38F3B8}">
            <xm:f>('34'!#REF!=0)*('34'!#REF!&lt;&gt;"")*(LEN('34'!#REF!)=0)*(($F18="")+($F18="En curso"))</xm:f>
            <x14:dxf>
              <font>
                <color theme="7" tint="-0.24994659260841701"/>
              </font>
              <fill>
                <patternFill patternType="none">
                  <bgColor auto="1"/>
                </patternFill>
              </fill>
            </x14:dxf>
          </x14:cfRule>
          <x14:cfRule type="expression" priority="48" id="{A8124340-37B3-4E7C-994E-AF74580AFD2B}">
            <xm:f>('34'!#REF!&lt;0)*(LEN('34'!#REF!)=0)*(($F18="")+($F18="En curso"))</xm:f>
            <x14:dxf>
              <font>
                <color theme="7" tint="-0.24994659260841701"/>
              </font>
              <fill>
                <patternFill patternType="none">
                  <bgColor auto="1"/>
                </patternFill>
              </fill>
            </x14:dxf>
          </x14:cfRule>
          <xm:sqref>F26</xm:sqref>
        </x14:conditionalFormatting>
        <x14:conditionalFormatting xmlns:xm="http://schemas.microsoft.com/office/excel/2006/main">
          <x14:cfRule type="expression" priority="7763" id="{6B231C43-E9E1-4DEE-86F3-C2A4D6366DF0}">
            <xm:f>('34'!#REF!=0)*('34'!#REF!&lt;&gt;"")*(LEN('34'!#REF!)=0)*(($F17="")+($F17="En curso"))</xm:f>
            <x14:dxf>
              <font>
                <color theme="7" tint="-0.24994659260841701"/>
              </font>
              <fill>
                <patternFill patternType="none">
                  <bgColor auto="1"/>
                </patternFill>
              </fill>
            </x14:dxf>
          </x14:cfRule>
          <x14:cfRule type="expression" priority="7764" id="{55109890-0711-416B-BCCB-0DA7EC1990B8}">
            <xm:f>('34'!#REF!&lt;0)*(LEN('34'!#REF!)=0)*(($F17="")+($F17="En curso"))</xm:f>
            <x14:dxf>
              <font>
                <color theme="7" tint="-0.24994659260841701"/>
              </font>
              <fill>
                <patternFill patternType="none">
                  <bgColor auto="1"/>
                </patternFill>
              </fill>
            </x14:dxf>
          </x14:cfRule>
          <x14:cfRule type="expression" priority="7765" id="{647603EA-62A5-4877-A0ED-9484531B3954}">
            <xm:f>('34'!#REF!=0)*('34'!#REF!&lt;&gt;"")*(LEN('34'!#REF!)=0)*(($F17="")+($F17="En curso"))</xm:f>
            <x14:dxf>
              <font>
                <color theme="7" tint="-0.24994659260841701"/>
              </font>
              <fill>
                <patternFill patternType="none">
                  <bgColor auto="1"/>
                </patternFill>
              </fill>
            </x14:dxf>
          </x14:cfRule>
          <x14:cfRule type="expression" priority="7766" id="{42F5EAF3-96A6-4B81-A430-52B4E8F8C143}">
            <xm:f>('34'!#REF!&lt;0)*(LEN('34'!#REF!)=0)*(($F17="")+($F17="En curso"))</xm:f>
            <x14:dxf>
              <font>
                <color theme="7" tint="-0.24994659260841701"/>
              </font>
              <fill>
                <patternFill patternType="none">
                  <bgColor auto="1"/>
                </patternFill>
              </fill>
            </x14:dxf>
          </x14:cfRule>
          <xm:sqref>D5:D6</xm:sqref>
        </x14:conditionalFormatting>
        <x14:conditionalFormatting xmlns:xm="http://schemas.microsoft.com/office/excel/2006/main">
          <x14:cfRule type="expression" priority="7783" id="{1314D55B-84C3-4E8F-BE2D-C561037B51EE}">
            <xm:f>('34'!#REF!=0)*('34'!#REF!&lt;&gt;"")*(LEN('34'!#REF!)=0)*((#REF!="")+(#REF!="En curso"))</xm:f>
            <x14:dxf>
              <font>
                <color theme="7" tint="-0.24994659260841701"/>
              </font>
              <fill>
                <patternFill patternType="none">
                  <bgColor auto="1"/>
                </patternFill>
              </fill>
            </x14:dxf>
          </x14:cfRule>
          <x14:cfRule type="expression" priority="7784" id="{C3BBA651-F62D-442E-B6D0-59EBD20EFF66}">
            <xm:f>('34'!#REF!&lt;0)*(LEN('34'!#REF!)=0)*((#REF!="")+(#REF!="En curso"))</xm:f>
            <x14:dxf>
              <font>
                <color theme="7" tint="-0.24994659260841701"/>
              </font>
              <fill>
                <patternFill patternType="none">
                  <bgColor auto="1"/>
                </patternFill>
              </fill>
            </x14:dxf>
          </x14:cfRule>
          <x14:cfRule type="expression" priority="7785" id="{3DC6F53E-1D5C-4151-82EB-93F863D01BC2}">
            <xm:f>('34'!#REF!=0)*('34'!#REF!&lt;&gt;"")*(LEN('34'!#REF!)=0)*(($F8="")+($F8="En curso"))</xm:f>
            <x14:dxf>
              <font>
                <color theme="7" tint="-0.24994659260841701"/>
              </font>
              <fill>
                <patternFill patternType="none">
                  <bgColor auto="1"/>
                </patternFill>
              </fill>
            </x14:dxf>
          </x14:cfRule>
          <x14:cfRule type="expression" priority="7786" id="{7848231C-C09F-4996-9BAE-307626C56E6F}">
            <xm:f>('34'!#REF!&lt;0)*(LEN('34'!#REF!)=0)*(($F8="")+($F8="En curso"))</xm:f>
            <x14:dxf>
              <font>
                <color theme="7" tint="-0.24994659260841701"/>
              </font>
              <fill>
                <patternFill patternType="none">
                  <bgColor auto="1"/>
                </patternFill>
              </fill>
            </x14:dxf>
          </x14:cfRule>
          <xm:sqref>C8:C11</xm:sqref>
        </x14:conditionalFormatting>
        <x14:conditionalFormatting xmlns:xm="http://schemas.microsoft.com/office/excel/2006/main">
          <x14:cfRule type="expression" priority="7791" id="{B2073618-4942-4C55-8DCB-B8D5FC8E653B}">
            <xm:f>('34'!#REF!=0)*('34'!#REF!&lt;&gt;"")*(LEN('34'!#REF!)=0)*(($F34="")+($F34="En curso"))</xm:f>
            <x14:dxf>
              <font>
                <color theme="7" tint="-0.24994659260841701"/>
              </font>
              <fill>
                <patternFill patternType="none">
                  <bgColor auto="1"/>
                </patternFill>
              </fill>
            </x14:dxf>
          </x14:cfRule>
          <x14:cfRule type="expression" priority="7792" id="{06F6600E-9317-4D43-BF4C-81D48299FB2E}">
            <xm:f>('34'!#REF!&lt;0)*(LEN('34'!#REF!)=0)*(($F34="")+($F34="En curso"))</xm:f>
            <x14:dxf>
              <font>
                <color theme="7" tint="-0.24994659260841701"/>
              </font>
              <fill>
                <patternFill patternType="none">
                  <bgColor auto="1"/>
                </patternFill>
              </fill>
            </x14:dxf>
          </x14:cfRule>
          <x14:cfRule type="expression" priority="7793" id="{7AF94893-0B22-4B2A-99FF-E5672181D772}">
            <xm:f>('34'!#REF!=0)*('34'!#REF!&lt;&gt;"")*(LEN('34'!#REF!)=0)*(($F34="")+($F34="En curso"))</xm:f>
            <x14:dxf>
              <font>
                <color theme="7" tint="-0.24994659260841701"/>
              </font>
              <fill>
                <patternFill patternType="none">
                  <bgColor auto="1"/>
                </patternFill>
              </fill>
            </x14:dxf>
          </x14:cfRule>
          <x14:cfRule type="expression" priority="7794" id="{A897CD4C-5213-48DC-BE1C-FE0F6819B41C}">
            <xm:f>('34'!#REF!&lt;0)*(LEN('34'!#REF!)=0)*(($F34="")+($F34="En curso"))</xm:f>
            <x14:dxf>
              <font>
                <color theme="7" tint="-0.24994659260841701"/>
              </font>
              <fill>
                <patternFill patternType="none">
                  <bgColor auto="1"/>
                </patternFill>
              </fill>
            </x14:dxf>
          </x14:cfRule>
          <xm:sqref>D4:D7</xm:sqref>
        </x14:conditionalFormatting>
        <x14:conditionalFormatting xmlns:xm="http://schemas.microsoft.com/office/excel/2006/main">
          <x14:cfRule type="expression" priority="7799" id="{150AC5B9-3863-493C-B76D-0F694A12A43E}">
            <xm:f>('34'!#REF!=0)*('34'!#REF!&lt;&gt;"")*(LEN('34'!#REF!)=0)*(($F42="")+($F42="En curso"))</xm:f>
            <x14:dxf>
              <font>
                <color theme="7" tint="-0.24994659260841701"/>
              </font>
              <fill>
                <patternFill patternType="none">
                  <bgColor auto="1"/>
                </patternFill>
              </fill>
            </x14:dxf>
          </x14:cfRule>
          <x14:cfRule type="expression" priority="7800" id="{E96040F1-B9AC-45DA-8AF4-CF63AECC36D4}">
            <xm:f>('34'!#REF!&lt;0)*(LEN('34'!#REF!)=0)*(($F42="")+($F42="En curso"))</xm:f>
            <x14:dxf>
              <font>
                <color theme="7" tint="-0.24994659260841701"/>
              </font>
              <fill>
                <patternFill patternType="none">
                  <bgColor auto="1"/>
                </patternFill>
              </fill>
            </x14:dxf>
          </x14:cfRule>
          <x14:cfRule type="expression" priority="7801" id="{64B18E41-2B7D-4696-B245-D168E67F4B0A}">
            <xm:f>('34'!#REF!=0)*('34'!#REF!&lt;&gt;"")*(LEN('34'!#REF!)=0)*(($F38="")+($F38="En curso"))</xm:f>
            <x14:dxf>
              <font>
                <color theme="7" tint="-0.24994659260841701"/>
              </font>
              <fill>
                <patternFill patternType="none">
                  <bgColor auto="1"/>
                </patternFill>
              </fill>
            </x14:dxf>
          </x14:cfRule>
          <x14:cfRule type="expression" priority="7802" id="{45018815-998A-4FEC-9E4D-A8A01B6B7C13}">
            <xm:f>('34'!#REF!&lt;0)*(LEN('34'!#REF!)=0)*(($F38="")+($F38="En curso"))</xm:f>
            <x14:dxf>
              <font>
                <color theme="7" tint="-0.24994659260841701"/>
              </font>
              <fill>
                <patternFill patternType="none">
                  <bgColor auto="1"/>
                </patternFill>
              </fill>
            </x14:dxf>
          </x14:cfRule>
          <xm:sqref>D4:D7</xm:sqref>
        </x14:conditionalFormatting>
        <x14:conditionalFormatting xmlns:xm="http://schemas.microsoft.com/office/excel/2006/main">
          <x14:cfRule type="expression" priority="7819" id="{09F7E775-A3CD-4545-B42B-BC4BE617F7AE}">
            <xm:f>('34'!#REF!=0)*('34'!#REF!&lt;&gt;"")*(LEN('34'!#REF!)=0)*((#REF!="")+(#REF!="En curso"))</xm:f>
            <x14:dxf>
              <font>
                <color theme="7" tint="-0.24994659260841701"/>
              </font>
              <fill>
                <patternFill patternType="none">
                  <bgColor auto="1"/>
                </patternFill>
              </fill>
            </x14:dxf>
          </x14:cfRule>
          <x14:cfRule type="expression" priority="7820" id="{2904C423-AD28-4851-A479-618B5BD1C794}">
            <xm:f>('34'!#REF!&lt;0)*(LEN('34'!#REF!)=0)*((#REF!="")+(#REF!="En curso"))</xm:f>
            <x14:dxf>
              <font>
                <color theme="7" tint="-0.24994659260841701"/>
              </font>
              <fill>
                <patternFill patternType="none">
                  <bgColor auto="1"/>
                </patternFill>
              </fill>
            </x14:dxf>
          </x14:cfRule>
          <x14:cfRule type="expression" priority="7821" id="{F38DF121-4796-46B1-9F91-902F71444984}">
            <xm:f>('34'!#REF!=0)*('34'!#REF!&lt;&gt;"")*(LEN('34'!#REF!)=0)*((#REF!="")+(#REF!="En curso"))</xm:f>
            <x14:dxf>
              <font>
                <color theme="7" tint="-0.24994659260841701"/>
              </font>
              <fill>
                <patternFill patternType="none">
                  <bgColor auto="1"/>
                </patternFill>
              </fill>
            </x14:dxf>
          </x14:cfRule>
          <x14:cfRule type="expression" priority="7822" id="{F50A3B1E-8A20-4AA3-85C7-D87C1435434D}">
            <xm:f>('34'!#REF!&lt;0)*(LEN('34'!#REF!)=0)*((#REF!="")+(#REF!="En curso"))</xm:f>
            <x14:dxf>
              <font>
                <color theme="7" tint="-0.24994659260841701"/>
              </font>
              <fill>
                <patternFill patternType="none">
                  <bgColor auto="1"/>
                </patternFill>
              </fill>
            </x14:dxf>
          </x14:cfRule>
          <xm:sqref>E10:E11</xm:sqref>
        </x14:conditionalFormatting>
        <x14:conditionalFormatting xmlns:xm="http://schemas.microsoft.com/office/excel/2006/main">
          <x14:cfRule type="expression" priority="7823" id="{09F7E775-A3CD-4545-B42B-BC4BE617F7AE}">
            <xm:f>('34'!#REF!=0)*('34'!#REF!&lt;&gt;"")*(LEN('34'!#REF!)=0)*((#REF!="")+(#REF!="En curso"))</xm:f>
            <x14:dxf>
              <font>
                <color theme="7" tint="-0.24994659260841701"/>
              </font>
              <fill>
                <patternFill patternType="none">
                  <bgColor auto="1"/>
                </patternFill>
              </fill>
            </x14:dxf>
          </x14:cfRule>
          <x14:cfRule type="expression" priority="7824" id="{2904C423-AD28-4851-A479-618B5BD1C794}">
            <xm:f>('34'!#REF!&lt;0)*(LEN('34'!#REF!)=0)*((#REF!="")+(#REF!="En curso"))</xm:f>
            <x14:dxf>
              <font>
                <color theme="7" tint="-0.24994659260841701"/>
              </font>
              <fill>
                <patternFill patternType="none">
                  <bgColor auto="1"/>
                </patternFill>
              </fill>
            </x14:dxf>
          </x14:cfRule>
          <x14:cfRule type="expression" priority="7825" id="{F38DF121-4796-46B1-9F91-902F71444984}">
            <xm:f>('34'!#REF!=0)*('34'!#REF!&lt;&gt;"")*(LEN('34'!#REF!)=0)*((#REF!="")+(#REF!="En curso"))</xm:f>
            <x14:dxf>
              <font>
                <color theme="7" tint="-0.24994659260841701"/>
              </font>
              <fill>
                <patternFill patternType="none">
                  <bgColor auto="1"/>
                </patternFill>
              </fill>
            </x14:dxf>
          </x14:cfRule>
          <x14:cfRule type="expression" priority="7826" id="{F50A3B1E-8A20-4AA3-85C7-D87C1435434D}">
            <xm:f>('34'!#REF!&lt;0)*(LEN('34'!#REF!)=0)*((#REF!="")+(#REF!="En curso"))</xm:f>
            <x14:dxf>
              <font>
                <color theme="7" tint="-0.24994659260841701"/>
              </font>
              <fill>
                <patternFill patternType="none">
                  <bgColor auto="1"/>
                </patternFill>
              </fill>
            </x14:dxf>
          </x14:cfRule>
          <xm:sqref>E9</xm:sqref>
        </x14:conditionalFormatting>
        <x14:conditionalFormatting xmlns:xm="http://schemas.microsoft.com/office/excel/2006/main">
          <x14:cfRule type="expression" priority="7843" id="{575DE847-1778-41CD-8D03-383F4C470B0C}">
            <xm:f>('34'!#REF!=0)*('34'!#REF!&lt;&gt;"")*(LEN('34'!#REF!)=0)*((#REF!="")+(#REF!="En curso"))</xm:f>
            <x14:dxf>
              <font>
                <color theme="7" tint="-0.24994659260841701"/>
              </font>
              <fill>
                <patternFill patternType="none">
                  <bgColor auto="1"/>
                </patternFill>
              </fill>
            </x14:dxf>
          </x14:cfRule>
          <x14:cfRule type="expression" priority="7844" id="{102D018E-E6A8-41C2-8D7A-0CF23A1DB5DE}">
            <xm:f>('34'!#REF!&lt;0)*(LEN('34'!#REF!)=0)*((#REF!="")+(#REF!="En curso"))</xm:f>
            <x14:dxf>
              <font>
                <color theme="7" tint="-0.24994659260841701"/>
              </font>
              <fill>
                <patternFill patternType="none">
                  <bgColor auto="1"/>
                </patternFill>
              </fill>
            </x14:dxf>
          </x14:cfRule>
          <x14:cfRule type="expression" priority="7845" id="{BD398F4B-96DE-4E70-834D-8418240F4C74}">
            <xm:f>('34'!#REF!=0)*('34'!#REF!&lt;&gt;"")*(LEN('34'!#REF!)=0)*((#REF!="")+(#REF!="En curso"))</xm:f>
            <x14:dxf>
              <font>
                <color theme="7" tint="-0.24994659260841701"/>
              </font>
              <fill>
                <patternFill patternType="none">
                  <bgColor auto="1"/>
                </patternFill>
              </fill>
            </x14:dxf>
          </x14:cfRule>
          <x14:cfRule type="expression" priority="7846" id="{C0DFB80F-EE50-4A21-9A94-5CF45D7F49F2}">
            <xm:f>('34'!#REF!&lt;0)*(LEN('34'!#REF!)=0)*((#REF!="")+(#REF!="En curso"))</xm:f>
            <x14:dxf>
              <font>
                <color theme="7" tint="-0.24994659260841701"/>
              </font>
              <fill>
                <patternFill patternType="none">
                  <bgColor auto="1"/>
                </patternFill>
              </fill>
            </x14:dxf>
          </x14:cfRule>
          <xm:sqref>E9</xm:sqref>
        </x14:conditionalFormatting>
        <x14:conditionalFormatting xmlns:xm="http://schemas.microsoft.com/office/excel/2006/main">
          <x14:cfRule type="expression" priority="8003" id="{628342EA-8F99-4EEA-95D2-1440A6478A0D}">
            <xm:f>('34'!#REF!=0)*('34'!#REF!&lt;&gt;"")*(LEN('34'!#REF!)=0)*((#REF!="")+(#REF!="En curso"))</xm:f>
            <x14:dxf>
              <font>
                <color theme="7" tint="-0.24994659260841701"/>
              </font>
              <fill>
                <patternFill patternType="none">
                  <bgColor auto="1"/>
                </patternFill>
              </fill>
            </x14:dxf>
          </x14:cfRule>
          <x14:cfRule type="expression" priority="8004" id="{B77B45EB-AD1C-4D2C-928B-E5AAE60BFB21}">
            <xm:f>('34'!#REF!&lt;0)*(LEN('34'!#REF!)=0)*((#REF!="")+(#REF!="En curso"))</xm:f>
            <x14:dxf>
              <font>
                <color theme="7" tint="-0.24994659260841701"/>
              </font>
              <fill>
                <patternFill patternType="none">
                  <bgColor auto="1"/>
                </patternFill>
              </fill>
            </x14:dxf>
          </x14:cfRule>
          <x14:cfRule type="expression" priority="8005" id="{A9552CCE-0370-492A-AEA2-20BFB7A14B2B}">
            <xm:f>('34'!#REF!=0)*('34'!#REF!&lt;&gt;"")*(LEN('34'!#REF!)=0)*(($F8="")+($F8="En curso"))</xm:f>
            <x14:dxf>
              <font>
                <color theme="7" tint="-0.24994659260841701"/>
              </font>
              <fill>
                <patternFill patternType="none">
                  <bgColor auto="1"/>
                </patternFill>
              </fill>
            </x14:dxf>
          </x14:cfRule>
          <x14:cfRule type="expression" priority="8006" id="{B261A11A-B0F0-4FD4-954E-AA9BA9859082}">
            <xm:f>('34'!#REF!&lt;0)*(LEN('34'!#REF!)=0)*(($F8="")+($F8="En curso"))</xm:f>
            <x14:dxf>
              <font>
                <color theme="7" tint="-0.24994659260841701"/>
              </font>
              <fill>
                <patternFill patternType="none">
                  <bgColor auto="1"/>
                </patternFill>
              </fill>
            </x14:dxf>
          </x14:cfRule>
          <xm:sqref>E12</xm:sqref>
        </x14:conditionalFormatting>
        <x14:conditionalFormatting xmlns:xm="http://schemas.microsoft.com/office/excel/2006/main">
          <x14:cfRule type="expression" priority="8079" id="{09F7E775-A3CD-4545-B42B-BC4BE617F7AE}">
            <xm:f>('34'!#REF!=0)*('34'!#REF!&lt;&gt;"")*(LEN('34'!#REF!)=0)*(($F7="")+($F7="En curso"))</xm:f>
            <x14:dxf>
              <font>
                <color theme="7" tint="-0.24994659260841701"/>
              </font>
              <fill>
                <patternFill patternType="none">
                  <bgColor auto="1"/>
                </patternFill>
              </fill>
            </x14:dxf>
          </x14:cfRule>
          <x14:cfRule type="expression" priority="8080" id="{2904C423-AD28-4851-A479-618B5BD1C794}">
            <xm:f>('34'!#REF!&lt;0)*(LEN('34'!#REF!)=0)*(($F7="")+($F7="En curso"))</xm:f>
            <x14:dxf>
              <font>
                <color theme="7" tint="-0.24994659260841701"/>
              </font>
              <fill>
                <patternFill patternType="none">
                  <bgColor auto="1"/>
                </patternFill>
              </fill>
            </x14:dxf>
          </x14:cfRule>
          <x14:cfRule type="expression" priority="8081" id="{F38DF121-4796-46B1-9F91-902F71444984}">
            <xm:f>('34'!#REF!=0)*('34'!#REF!&lt;&gt;"")*(LEN('34'!#REF!)=0)*((#REF!="")+(#REF!="En curso"))</xm:f>
            <x14:dxf>
              <font>
                <color theme="7" tint="-0.24994659260841701"/>
              </font>
              <fill>
                <patternFill patternType="none">
                  <bgColor auto="1"/>
                </patternFill>
              </fill>
            </x14:dxf>
          </x14:cfRule>
          <x14:cfRule type="expression" priority="8082" id="{F50A3B1E-8A20-4AA3-85C7-D87C1435434D}">
            <xm:f>('34'!#REF!&lt;0)*(LEN('34'!#REF!)=0)*((#REF!="")+(#REF!="En curso"))</xm:f>
            <x14:dxf>
              <font>
                <color theme="7" tint="-0.24994659260841701"/>
              </font>
              <fill>
                <patternFill patternType="none">
                  <bgColor auto="1"/>
                </patternFill>
              </fill>
            </x14:dxf>
          </x14:cfRule>
          <xm:sqref>E8</xm:sqref>
        </x14:conditionalFormatting>
        <x14:conditionalFormatting xmlns:xm="http://schemas.microsoft.com/office/excel/2006/main">
          <x14:cfRule type="expression" priority="8083" id="{575DE847-1778-41CD-8D03-383F4C470B0C}">
            <xm:f>('34'!#REF!=0)*('34'!#REF!&lt;&gt;"")*(LEN('34'!#REF!)=0)*((#REF!="")+(#REF!="En curso"))</xm:f>
            <x14:dxf>
              <font>
                <color theme="7" tint="-0.24994659260841701"/>
              </font>
              <fill>
                <patternFill patternType="none">
                  <bgColor auto="1"/>
                </patternFill>
              </fill>
            </x14:dxf>
          </x14:cfRule>
          <x14:cfRule type="expression" priority="8084" id="{102D018E-E6A8-41C2-8D7A-0CF23A1DB5DE}">
            <xm:f>('34'!#REF!&lt;0)*(LEN('34'!#REF!)=0)*((#REF!="")+(#REF!="En curso"))</xm:f>
            <x14:dxf>
              <font>
                <color theme="7" tint="-0.24994659260841701"/>
              </font>
              <fill>
                <patternFill patternType="none">
                  <bgColor auto="1"/>
                </patternFill>
              </fill>
            </x14:dxf>
          </x14:cfRule>
          <x14:cfRule type="expression" priority="8085" id="{BD398F4B-96DE-4E70-834D-8418240F4C74}">
            <xm:f>('34'!#REF!=0)*('34'!#REF!&lt;&gt;"")*(LEN('34'!#REF!)=0)*((#REF!="")+(#REF!="En curso"))</xm:f>
            <x14:dxf>
              <font>
                <color theme="7" tint="-0.24994659260841701"/>
              </font>
              <fill>
                <patternFill patternType="none">
                  <bgColor auto="1"/>
                </patternFill>
              </fill>
            </x14:dxf>
          </x14:cfRule>
          <x14:cfRule type="expression" priority="8086" id="{C0DFB80F-EE50-4A21-9A94-5CF45D7F49F2}">
            <xm:f>('34'!#REF!&lt;0)*(LEN('34'!#REF!)=0)*((#REF!="")+(#REF!="En curso"))</xm:f>
            <x14:dxf>
              <font>
                <color theme="7" tint="-0.24994659260841701"/>
              </font>
              <fill>
                <patternFill patternType="none">
                  <bgColor auto="1"/>
                </patternFill>
              </fill>
            </x14:dxf>
          </x14:cfRule>
          <xm:sqref>E8</xm:sqref>
        </x14:conditionalFormatting>
        <x14:conditionalFormatting xmlns:xm="http://schemas.microsoft.com/office/excel/2006/main">
          <x14:cfRule type="expression" priority="8199" id="{6B231C43-E9E1-4DEE-86F3-C2A4D6366DF0}">
            <xm:f>('34'!#REF!=0)*('34'!#REF!&lt;&gt;"")*(LEN('34'!#REF!)=0)*(($F28="")+($F28="En curso"))</xm:f>
            <x14:dxf>
              <font>
                <color theme="7" tint="-0.24994659260841701"/>
              </font>
              <fill>
                <patternFill patternType="none">
                  <bgColor auto="1"/>
                </patternFill>
              </fill>
            </x14:dxf>
          </x14:cfRule>
          <x14:cfRule type="expression" priority="8200" id="{55109890-0711-416B-BCCB-0DA7EC1990B8}">
            <xm:f>('34'!#REF!&lt;0)*(LEN('34'!#REF!)=0)*(($F28="")+($F28="En curso"))</xm:f>
            <x14:dxf>
              <font>
                <color theme="7" tint="-0.24994659260841701"/>
              </font>
              <fill>
                <patternFill patternType="none">
                  <bgColor auto="1"/>
                </patternFill>
              </fill>
            </x14:dxf>
          </x14:cfRule>
          <x14:cfRule type="expression" priority="8201" id="{647603EA-62A5-4877-A0ED-9484531B3954}">
            <xm:f>('34'!#REF!=0)*('34'!#REF!&lt;&gt;"")*(LEN('34'!#REF!)=0)*(($F28="")+($F28="En curso"))</xm:f>
            <x14:dxf>
              <font>
                <color theme="7" tint="-0.24994659260841701"/>
              </font>
              <fill>
                <patternFill patternType="none">
                  <bgColor auto="1"/>
                </patternFill>
              </fill>
            </x14:dxf>
          </x14:cfRule>
          <x14:cfRule type="expression" priority="8202" id="{42F5EAF3-96A6-4B81-A430-52B4E8F8C143}">
            <xm:f>('34'!#REF!&lt;0)*(LEN('34'!#REF!)=0)*(($F28="")+($F28="En curso"))</xm:f>
            <x14:dxf>
              <font>
                <color theme="7" tint="-0.24994659260841701"/>
              </font>
              <fill>
                <patternFill patternType="none">
                  <bgColor auto="1"/>
                </patternFill>
              </fill>
            </x14:dxf>
          </x14:cfRule>
          <xm:sqref>D8:D11 D17:D20</xm:sqref>
        </x14:conditionalFormatting>
        <x14:conditionalFormatting xmlns:xm="http://schemas.microsoft.com/office/excel/2006/main">
          <x14:cfRule type="expression" priority="8207" id="{1314D55B-84C3-4E8F-BE2D-C561037B51EE}">
            <xm:f>('34'!#REF!=0)*('34'!#REF!&lt;&gt;"")*(LEN('34'!#REF!)=0)*(($F8="")+($F8="En curso"))</xm:f>
            <x14:dxf>
              <font>
                <color theme="7" tint="-0.24994659260841701"/>
              </font>
              <fill>
                <patternFill patternType="none">
                  <bgColor auto="1"/>
                </patternFill>
              </fill>
            </x14:dxf>
          </x14:cfRule>
          <x14:cfRule type="expression" priority="8208" id="{C3BBA651-F62D-442E-B6D0-59EBD20EFF66}">
            <xm:f>('34'!#REF!&lt;0)*(LEN('34'!#REF!)=0)*(($F8="")+($F8="En curso"))</xm:f>
            <x14:dxf>
              <font>
                <color theme="7" tint="-0.24994659260841701"/>
              </font>
              <fill>
                <patternFill patternType="none">
                  <bgColor auto="1"/>
                </patternFill>
              </fill>
            </x14:dxf>
          </x14:cfRule>
          <x14:cfRule type="expression" priority="8209" id="{3DC6F53E-1D5C-4151-82EB-93F863D01BC2}">
            <xm:f>('34'!#REF!=0)*('34'!#REF!&lt;&gt;"")*(LEN('34'!#REF!)=0)*(($F12="")+($F12="En curso"))</xm:f>
            <x14:dxf>
              <font>
                <color theme="7" tint="-0.24994659260841701"/>
              </font>
              <fill>
                <patternFill patternType="none">
                  <bgColor auto="1"/>
                </patternFill>
              </fill>
            </x14:dxf>
          </x14:cfRule>
          <x14:cfRule type="expression" priority="8210" id="{7848231C-C09F-4996-9BAE-307626C56E6F}">
            <xm:f>('34'!#REF!&lt;0)*(LEN('34'!#REF!)=0)*(($F12="")+($F12="En curso"))</xm:f>
            <x14:dxf>
              <font>
                <color theme="7" tint="-0.24994659260841701"/>
              </font>
              <fill>
                <patternFill patternType="none">
                  <bgColor auto="1"/>
                </patternFill>
              </fill>
            </x14:dxf>
          </x14:cfRule>
          <xm:sqref>C12 C21</xm:sqref>
        </x14:conditionalFormatting>
        <x14:conditionalFormatting xmlns:xm="http://schemas.microsoft.com/office/excel/2006/main">
          <x14:cfRule type="expression" priority="8211" id="{B2073618-4942-4C55-8DCB-B8D5FC8E653B}">
            <xm:f>('34'!#REF!=0)*('34'!#REF!&lt;&gt;"")*(LEN('34'!#REF!)=0)*(($F41="")+($F41="En curso"))</xm:f>
            <x14:dxf>
              <font>
                <color theme="7" tint="-0.24994659260841701"/>
              </font>
              <fill>
                <patternFill patternType="none">
                  <bgColor auto="1"/>
                </patternFill>
              </fill>
            </x14:dxf>
          </x14:cfRule>
          <x14:cfRule type="expression" priority="8212" id="{06F6600E-9317-4D43-BF4C-81D48299FB2E}">
            <xm:f>('34'!#REF!&lt;0)*(LEN('34'!#REF!)=0)*(($F41="")+($F41="En curso"))</xm:f>
            <x14:dxf>
              <font>
                <color theme="7" tint="-0.24994659260841701"/>
              </font>
              <fill>
                <patternFill patternType="none">
                  <bgColor auto="1"/>
                </patternFill>
              </fill>
            </x14:dxf>
          </x14:cfRule>
          <x14:cfRule type="expression" priority="8213" id="{7AF94893-0B22-4B2A-99FF-E5672181D772}">
            <xm:f>('34'!#REF!=0)*('34'!#REF!&lt;&gt;"")*(LEN('34'!#REF!)=0)*(($F41="")+($F41="En curso"))</xm:f>
            <x14:dxf>
              <font>
                <color theme="7" tint="-0.24994659260841701"/>
              </font>
              <fill>
                <patternFill patternType="none">
                  <bgColor auto="1"/>
                </patternFill>
              </fill>
            </x14:dxf>
          </x14:cfRule>
          <x14:cfRule type="expression" priority="8214" id="{A897CD4C-5213-48DC-BE1C-FE0F6819B41C}">
            <xm:f>('34'!#REF!&lt;0)*(LEN('34'!#REF!)=0)*(($F41="")+($F41="En curso"))</xm:f>
            <x14:dxf>
              <font>
                <color theme="7" tint="-0.24994659260841701"/>
              </font>
              <fill>
                <patternFill patternType="none">
                  <bgColor auto="1"/>
                </patternFill>
              </fill>
            </x14:dxf>
          </x14:cfRule>
          <xm:sqref>D8:D11</xm:sqref>
        </x14:conditionalFormatting>
        <x14:conditionalFormatting xmlns:xm="http://schemas.microsoft.com/office/excel/2006/main">
          <x14:cfRule type="expression" priority="8219" id="{150AC5B9-3863-493C-B76D-0F694A12A43E}">
            <xm:f>('34'!#REF!=0)*('34'!#REF!&lt;&gt;"")*(LEN('34'!#REF!)=0)*(($F49="")+($F49="En curso"))</xm:f>
            <x14:dxf>
              <font>
                <color theme="7" tint="-0.24994659260841701"/>
              </font>
              <fill>
                <patternFill patternType="none">
                  <bgColor auto="1"/>
                </patternFill>
              </fill>
            </x14:dxf>
          </x14:cfRule>
          <x14:cfRule type="expression" priority="8220" id="{E96040F1-B9AC-45DA-8AF4-CF63AECC36D4}">
            <xm:f>('34'!#REF!&lt;0)*(LEN('34'!#REF!)=0)*(($F49="")+($F49="En curso"))</xm:f>
            <x14:dxf>
              <font>
                <color theme="7" tint="-0.24994659260841701"/>
              </font>
              <fill>
                <patternFill patternType="none">
                  <bgColor auto="1"/>
                </patternFill>
              </fill>
            </x14:dxf>
          </x14:cfRule>
          <x14:cfRule type="expression" priority="8221" id="{64B18E41-2B7D-4696-B245-D168E67F4B0A}">
            <xm:f>('34'!#REF!=0)*('34'!#REF!&lt;&gt;"")*(LEN('34'!#REF!)=0)*(($F45="")+($F45="En curso"))</xm:f>
            <x14:dxf>
              <font>
                <color theme="7" tint="-0.24994659260841701"/>
              </font>
              <fill>
                <patternFill patternType="none">
                  <bgColor auto="1"/>
                </patternFill>
              </fill>
            </x14:dxf>
          </x14:cfRule>
          <x14:cfRule type="expression" priority="8222" id="{45018815-998A-4FEC-9E4D-A8A01B6B7C13}">
            <xm:f>('34'!#REF!&lt;0)*(LEN('34'!#REF!)=0)*(($F45="")+($F45="En curso"))</xm:f>
            <x14:dxf>
              <font>
                <color theme="7" tint="-0.24994659260841701"/>
              </font>
              <fill>
                <patternFill patternType="none">
                  <bgColor auto="1"/>
                </patternFill>
              </fill>
            </x14:dxf>
          </x14:cfRule>
          <xm:sqref>D8:D11</xm:sqref>
        </x14:conditionalFormatting>
        <x14:conditionalFormatting xmlns:xm="http://schemas.microsoft.com/office/excel/2006/main">
          <x14:cfRule type="expression" priority="8455" id="{6B231C43-E9E1-4DEE-86F3-C2A4D6366DF0}">
            <xm:f>('34'!#REF!=0)*('34'!#REF!&lt;&gt;"")*(LEN('34'!#REF!)=0)*(($F23="")+($F23="En curso"))</xm:f>
            <x14:dxf>
              <font>
                <color theme="7" tint="-0.24994659260841701"/>
              </font>
              <fill>
                <patternFill patternType="none">
                  <bgColor auto="1"/>
                </patternFill>
              </fill>
            </x14:dxf>
          </x14:cfRule>
          <x14:cfRule type="expression" priority="8456" id="{55109890-0711-416B-BCCB-0DA7EC1990B8}">
            <xm:f>('34'!#REF!&lt;0)*(LEN('34'!#REF!)=0)*(($F23="")+($F23="En curso"))</xm:f>
            <x14:dxf>
              <font>
                <color theme="7" tint="-0.24994659260841701"/>
              </font>
              <fill>
                <patternFill patternType="none">
                  <bgColor auto="1"/>
                </patternFill>
              </fill>
            </x14:dxf>
          </x14:cfRule>
          <x14:cfRule type="expression" priority="8457" id="{647603EA-62A5-4877-A0ED-9484531B3954}">
            <xm:f>('34'!#REF!=0)*('34'!#REF!&lt;&gt;"")*(LEN('34'!#REF!)=0)*(($F23="")+($F23="En curso"))</xm:f>
            <x14:dxf>
              <font>
                <color theme="7" tint="-0.24994659260841701"/>
              </font>
              <fill>
                <patternFill patternType="none">
                  <bgColor auto="1"/>
                </patternFill>
              </fill>
            </x14:dxf>
          </x14:cfRule>
          <x14:cfRule type="expression" priority="8458" id="{42F5EAF3-96A6-4B81-A430-52B4E8F8C143}">
            <xm:f>('34'!#REF!&lt;0)*(LEN('34'!#REF!)=0)*(($F23="")+($F23="En curso"))</xm:f>
            <x14:dxf>
              <font>
                <color theme="7" tint="-0.24994659260841701"/>
              </font>
              <fill>
                <patternFill patternType="none">
                  <bgColor auto="1"/>
                </patternFill>
              </fill>
            </x14:dxf>
          </x14:cfRule>
          <xm:sqref>D7</xm:sqref>
        </x14:conditionalFormatting>
        <x14:conditionalFormatting xmlns:xm="http://schemas.microsoft.com/office/excel/2006/main">
          <x14:cfRule type="expression" priority="8661" id="{628342EA-8F99-4EEA-95D2-1440A6478A0D}">
            <xm:f>('34'!#REF!=0)*('34'!#REF!&lt;&gt;"")*(LEN('34'!#REF!)=0)*(($F16="")+($F16="En curso"))</xm:f>
            <x14:dxf>
              <font>
                <color theme="7" tint="-0.24994659260841701"/>
              </font>
              <fill>
                <patternFill patternType="none">
                  <bgColor auto="1"/>
                </patternFill>
              </fill>
            </x14:dxf>
          </x14:cfRule>
          <x14:cfRule type="expression" priority="8662" id="{B77B45EB-AD1C-4D2C-928B-E5AAE60BFB21}">
            <xm:f>('34'!#REF!&lt;0)*(LEN('34'!#REF!)=0)*(($F16="")+($F16="En curso"))</xm:f>
            <x14:dxf>
              <font>
                <color theme="7" tint="-0.24994659260841701"/>
              </font>
              <fill>
                <patternFill patternType="none">
                  <bgColor auto="1"/>
                </patternFill>
              </fill>
            </x14:dxf>
          </x14:cfRule>
          <x14:cfRule type="expression" priority="8663" id="{A9552CCE-0370-492A-AEA2-20BFB7A14B2B}">
            <xm:f>('34'!#REF!=0)*('34'!#REF!&lt;&gt;"")*(LEN('34'!#REF!)=0)*(($F17="")+($F17="En curso"))</xm:f>
            <x14:dxf>
              <font>
                <color theme="7" tint="-0.24994659260841701"/>
              </font>
              <fill>
                <patternFill patternType="none">
                  <bgColor auto="1"/>
                </patternFill>
              </fill>
            </x14:dxf>
          </x14:cfRule>
          <x14:cfRule type="expression" priority="8664" id="{B261A11A-B0F0-4FD4-954E-AA9BA9859082}">
            <xm:f>('34'!#REF!&lt;0)*(LEN('34'!#REF!)=0)*(($F17="")+($F17="En curso"))</xm:f>
            <x14:dxf>
              <font>
                <color theme="7" tint="-0.24994659260841701"/>
              </font>
              <fill>
                <patternFill patternType="none">
                  <bgColor auto="1"/>
                </patternFill>
              </fill>
            </x14:dxf>
          </x14:cfRule>
          <xm:sqref>E22</xm:sqref>
        </x14:conditionalFormatting>
        <x14:conditionalFormatting xmlns:xm="http://schemas.microsoft.com/office/excel/2006/main">
          <x14:cfRule type="expression" priority="8681" id="{6B231C43-E9E1-4DEE-86F3-C2A4D6366DF0}">
            <xm:f>('34'!#REF!=0)*('34'!#REF!&lt;&gt;"")*(LEN('34'!#REF!)=0)*(($F40="")+($F40="En curso"))</xm:f>
            <x14:dxf>
              <font>
                <color theme="7" tint="-0.24994659260841701"/>
              </font>
              <fill>
                <patternFill patternType="none">
                  <bgColor auto="1"/>
                </patternFill>
              </fill>
            </x14:dxf>
          </x14:cfRule>
          <x14:cfRule type="expression" priority="8682" id="{55109890-0711-416B-BCCB-0DA7EC1990B8}">
            <xm:f>('34'!#REF!&lt;0)*(LEN('34'!#REF!)=0)*(($F40="")+($F40="En curso"))</xm:f>
            <x14:dxf>
              <font>
                <color theme="7" tint="-0.24994659260841701"/>
              </font>
              <fill>
                <patternFill patternType="none">
                  <bgColor auto="1"/>
                </patternFill>
              </fill>
            </x14:dxf>
          </x14:cfRule>
          <x14:cfRule type="expression" priority="8683" id="{647603EA-62A5-4877-A0ED-9484531B3954}">
            <xm:f>('34'!#REF!=0)*('34'!#REF!&lt;&gt;"")*(LEN('34'!#REF!)=0)*(($F40="")+($F40="En curso"))</xm:f>
            <x14:dxf>
              <font>
                <color theme="7" tint="-0.24994659260841701"/>
              </font>
              <fill>
                <patternFill patternType="none">
                  <bgColor auto="1"/>
                </patternFill>
              </fill>
            </x14:dxf>
          </x14:cfRule>
          <x14:cfRule type="expression" priority="8684" id="{42F5EAF3-96A6-4B81-A430-52B4E8F8C143}">
            <xm:f>('34'!#REF!&lt;0)*(LEN('34'!#REF!)=0)*(($F40="")+($F40="En curso"))</xm:f>
            <x14:dxf>
              <font>
                <color theme="7" tint="-0.24994659260841701"/>
              </font>
              <fill>
                <patternFill patternType="none">
                  <bgColor auto="1"/>
                </patternFill>
              </fill>
            </x14:dxf>
          </x14:cfRule>
          <xm:sqref>D22</xm:sqref>
        </x14:conditionalFormatting>
        <x14:conditionalFormatting xmlns:xm="http://schemas.microsoft.com/office/excel/2006/main">
          <x14:cfRule type="expression" priority="8697" id="{B2073618-4942-4C55-8DCB-B8D5FC8E653B}">
            <xm:f>('34'!#REF!=0)*('34'!#REF!&lt;&gt;"")*(LEN('34'!#REF!)=0)*(($F52="")+($F52="En curso"))</xm:f>
            <x14:dxf>
              <font>
                <color theme="7" tint="-0.24994659260841701"/>
              </font>
              <fill>
                <patternFill patternType="none">
                  <bgColor auto="1"/>
                </patternFill>
              </fill>
            </x14:dxf>
          </x14:cfRule>
          <x14:cfRule type="expression" priority="8698" id="{06F6600E-9317-4D43-BF4C-81D48299FB2E}">
            <xm:f>('34'!#REF!&lt;0)*(LEN('34'!#REF!)=0)*(($F52="")+($F52="En curso"))</xm:f>
            <x14:dxf>
              <font>
                <color theme="7" tint="-0.24994659260841701"/>
              </font>
              <fill>
                <patternFill patternType="none">
                  <bgColor auto="1"/>
                </patternFill>
              </fill>
            </x14:dxf>
          </x14:cfRule>
          <x14:cfRule type="expression" priority="8699" id="{7AF94893-0B22-4B2A-99FF-E5672181D772}">
            <xm:f>('34'!#REF!=0)*('34'!#REF!&lt;&gt;"")*(LEN('34'!#REF!)=0)*(($F52="")+($F52="En curso"))</xm:f>
            <x14:dxf>
              <font>
                <color theme="7" tint="-0.24994659260841701"/>
              </font>
              <fill>
                <patternFill patternType="none">
                  <bgColor auto="1"/>
                </patternFill>
              </fill>
            </x14:dxf>
          </x14:cfRule>
          <x14:cfRule type="expression" priority="8700" id="{A897CD4C-5213-48DC-BE1C-FE0F6819B41C}">
            <xm:f>('34'!#REF!&lt;0)*(LEN('34'!#REF!)=0)*(($F52="")+($F52="En curso"))</xm:f>
            <x14:dxf>
              <font>
                <color theme="7" tint="-0.24994659260841701"/>
              </font>
              <fill>
                <patternFill patternType="none">
                  <bgColor auto="1"/>
                </patternFill>
              </fill>
            </x14:dxf>
          </x14:cfRule>
          <xm:sqref>D22</xm:sqref>
        </x14:conditionalFormatting>
        <x14:conditionalFormatting xmlns:xm="http://schemas.microsoft.com/office/excel/2006/main">
          <x14:cfRule type="expression" priority="8705" id="{150AC5B9-3863-493C-B76D-0F694A12A43E}">
            <xm:f>('34'!#REF!=0)*('34'!#REF!&lt;&gt;"")*(LEN('34'!#REF!)=0)*(($F60="")+($F60="En curso"))</xm:f>
            <x14:dxf>
              <font>
                <color theme="7" tint="-0.24994659260841701"/>
              </font>
              <fill>
                <patternFill patternType="none">
                  <bgColor auto="1"/>
                </patternFill>
              </fill>
            </x14:dxf>
          </x14:cfRule>
          <x14:cfRule type="expression" priority="8706" id="{E96040F1-B9AC-45DA-8AF4-CF63AECC36D4}">
            <xm:f>('34'!#REF!&lt;0)*(LEN('34'!#REF!)=0)*(($F60="")+($F60="En curso"))</xm:f>
            <x14:dxf>
              <font>
                <color theme="7" tint="-0.24994659260841701"/>
              </font>
              <fill>
                <patternFill patternType="none">
                  <bgColor auto="1"/>
                </patternFill>
              </fill>
            </x14:dxf>
          </x14:cfRule>
          <x14:cfRule type="expression" priority="8707" id="{64B18E41-2B7D-4696-B245-D168E67F4B0A}">
            <xm:f>('34'!#REF!=0)*('34'!#REF!&lt;&gt;"")*(LEN('34'!#REF!)=0)*(($F56="")+($F56="En curso"))</xm:f>
            <x14:dxf>
              <font>
                <color theme="7" tint="-0.24994659260841701"/>
              </font>
              <fill>
                <patternFill patternType="none">
                  <bgColor auto="1"/>
                </patternFill>
              </fill>
            </x14:dxf>
          </x14:cfRule>
          <x14:cfRule type="expression" priority="8708" id="{45018815-998A-4FEC-9E4D-A8A01B6B7C13}">
            <xm:f>('34'!#REF!&lt;0)*(LEN('34'!#REF!)=0)*(($F56="")+($F56="En curso"))</xm:f>
            <x14:dxf>
              <font>
                <color theme="7" tint="-0.24994659260841701"/>
              </font>
              <fill>
                <patternFill patternType="none">
                  <bgColor auto="1"/>
                </patternFill>
              </fill>
            </x14:dxf>
          </x14:cfRule>
          <xm:sqref>D22</xm:sqref>
        </x14:conditionalFormatting>
        <x14:conditionalFormatting xmlns:xm="http://schemas.microsoft.com/office/excel/2006/main">
          <x14:cfRule type="expression" priority="8923" id="{628342EA-8F99-4EEA-95D2-1440A6478A0D}">
            <xm:f>('34'!#REF!=0)*('34'!#REF!&lt;&gt;"")*(LEN('34'!#REF!)=0)*(($F16="")+($F16="En curso"))</xm:f>
            <x14:dxf>
              <font>
                <color theme="7" tint="-0.24994659260841701"/>
              </font>
              <fill>
                <patternFill patternType="none">
                  <bgColor auto="1"/>
                </patternFill>
              </fill>
            </x14:dxf>
          </x14:cfRule>
          <x14:cfRule type="expression" priority="8924" id="{B77B45EB-AD1C-4D2C-928B-E5AAE60BFB21}">
            <xm:f>('34'!#REF!&lt;0)*(LEN('34'!#REF!)=0)*(($F16="")+($F16="En curso"))</xm:f>
            <x14:dxf>
              <font>
                <color theme="7" tint="-0.24994659260841701"/>
              </font>
              <fill>
                <patternFill patternType="none">
                  <bgColor auto="1"/>
                </patternFill>
              </fill>
            </x14:dxf>
          </x14:cfRule>
          <x14:cfRule type="expression" priority="8925" id="{A9552CCE-0370-492A-AEA2-20BFB7A14B2B}">
            <xm:f>('34'!#REF!=0)*('34'!#REF!&lt;&gt;"")*(LEN('34'!#REF!)=0)*(($F17="")+($F17="En curso"))</xm:f>
            <x14:dxf>
              <font>
                <color theme="7" tint="-0.24994659260841701"/>
              </font>
              <fill>
                <patternFill patternType="none">
                  <bgColor auto="1"/>
                </patternFill>
              </fill>
            </x14:dxf>
          </x14:cfRule>
          <x14:cfRule type="expression" priority="8926" id="{B261A11A-B0F0-4FD4-954E-AA9BA9859082}">
            <xm:f>('34'!#REF!&lt;0)*(LEN('34'!#REF!)=0)*(($F17="")+($F17="En curso"))</xm:f>
            <x14:dxf>
              <font>
                <color theme="7" tint="-0.24994659260841701"/>
              </font>
              <fill>
                <patternFill patternType="none">
                  <bgColor auto="1"/>
                </patternFill>
              </fill>
            </x14:dxf>
          </x14:cfRule>
          <xm:sqref>E21 E34:E35</xm:sqref>
        </x14:conditionalFormatting>
        <x14:conditionalFormatting xmlns:xm="http://schemas.microsoft.com/office/excel/2006/main">
          <x14:cfRule type="expression" priority="8947" id="{6B231C43-E9E1-4DEE-86F3-C2A4D6366DF0}">
            <xm:f>('34'!#REF!=0)*('34'!#REF!&lt;&gt;"")*(LEN('34'!#REF!)=0)*(($F40="")+($F40="En curso"))</xm:f>
            <x14:dxf>
              <font>
                <color theme="7" tint="-0.24994659260841701"/>
              </font>
              <fill>
                <patternFill patternType="none">
                  <bgColor auto="1"/>
                </patternFill>
              </fill>
            </x14:dxf>
          </x14:cfRule>
          <x14:cfRule type="expression" priority="8948" id="{55109890-0711-416B-BCCB-0DA7EC1990B8}">
            <xm:f>('34'!#REF!&lt;0)*(LEN('34'!#REF!)=0)*(($F40="")+($F40="En curso"))</xm:f>
            <x14:dxf>
              <font>
                <color theme="7" tint="-0.24994659260841701"/>
              </font>
              <fill>
                <patternFill patternType="none">
                  <bgColor auto="1"/>
                </patternFill>
              </fill>
            </x14:dxf>
          </x14:cfRule>
          <x14:cfRule type="expression" priority="8949" id="{647603EA-62A5-4877-A0ED-9484531B3954}">
            <xm:f>('34'!#REF!=0)*('34'!#REF!&lt;&gt;"")*(LEN('34'!#REF!)=0)*(($F40="")+($F40="En curso"))</xm:f>
            <x14:dxf>
              <font>
                <color theme="7" tint="-0.24994659260841701"/>
              </font>
              <fill>
                <patternFill patternType="none">
                  <bgColor auto="1"/>
                </patternFill>
              </fill>
            </x14:dxf>
          </x14:cfRule>
          <x14:cfRule type="expression" priority="8950" id="{42F5EAF3-96A6-4B81-A430-52B4E8F8C143}">
            <xm:f>('34'!#REF!&lt;0)*(LEN('34'!#REF!)=0)*(($F40="")+($F40="En curso"))</xm:f>
            <x14:dxf>
              <font>
                <color theme="7" tint="-0.24994659260841701"/>
              </font>
              <fill>
                <patternFill patternType="none">
                  <bgColor auto="1"/>
                </patternFill>
              </fill>
            </x14:dxf>
          </x14:cfRule>
          <xm:sqref>D21</xm:sqref>
        </x14:conditionalFormatting>
        <x14:conditionalFormatting xmlns:xm="http://schemas.microsoft.com/office/excel/2006/main">
          <x14:cfRule type="expression" priority="8963" id="{B2073618-4942-4C55-8DCB-B8D5FC8E653B}">
            <xm:f>('34'!#REF!=0)*('34'!#REF!&lt;&gt;"")*(LEN('34'!#REF!)=0)*(($F52="")+($F52="En curso"))</xm:f>
            <x14:dxf>
              <font>
                <color theme="7" tint="-0.24994659260841701"/>
              </font>
              <fill>
                <patternFill patternType="none">
                  <bgColor auto="1"/>
                </patternFill>
              </fill>
            </x14:dxf>
          </x14:cfRule>
          <x14:cfRule type="expression" priority="8964" id="{06F6600E-9317-4D43-BF4C-81D48299FB2E}">
            <xm:f>('34'!#REF!&lt;0)*(LEN('34'!#REF!)=0)*(($F52="")+($F52="En curso"))</xm:f>
            <x14:dxf>
              <font>
                <color theme="7" tint="-0.24994659260841701"/>
              </font>
              <fill>
                <patternFill patternType="none">
                  <bgColor auto="1"/>
                </patternFill>
              </fill>
            </x14:dxf>
          </x14:cfRule>
          <x14:cfRule type="expression" priority="8965" id="{7AF94893-0B22-4B2A-99FF-E5672181D772}">
            <xm:f>('34'!#REF!=0)*('34'!#REF!&lt;&gt;"")*(LEN('34'!#REF!)=0)*(($F52="")+($F52="En curso"))</xm:f>
            <x14:dxf>
              <font>
                <color theme="7" tint="-0.24994659260841701"/>
              </font>
              <fill>
                <patternFill patternType="none">
                  <bgColor auto="1"/>
                </patternFill>
              </fill>
            </x14:dxf>
          </x14:cfRule>
          <x14:cfRule type="expression" priority="8966" id="{A897CD4C-5213-48DC-BE1C-FE0F6819B41C}">
            <xm:f>('34'!#REF!&lt;0)*(LEN('34'!#REF!)=0)*(($F52="")+($F52="En curso"))</xm:f>
            <x14:dxf>
              <font>
                <color theme="7" tint="-0.24994659260841701"/>
              </font>
              <fill>
                <patternFill patternType="none">
                  <bgColor auto="1"/>
                </patternFill>
              </fill>
            </x14:dxf>
          </x14:cfRule>
          <xm:sqref>D21</xm:sqref>
        </x14:conditionalFormatting>
        <x14:conditionalFormatting xmlns:xm="http://schemas.microsoft.com/office/excel/2006/main">
          <x14:cfRule type="expression" priority="8971" id="{150AC5B9-3863-493C-B76D-0F694A12A43E}">
            <xm:f>('34'!#REF!=0)*('34'!#REF!&lt;&gt;"")*(LEN('34'!#REF!)=0)*(($F60="")+($F60="En curso"))</xm:f>
            <x14:dxf>
              <font>
                <color theme="7" tint="-0.24994659260841701"/>
              </font>
              <fill>
                <patternFill patternType="none">
                  <bgColor auto="1"/>
                </patternFill>
              </fill>
            </x14:dxf>
          </x14:cfRule>
          <x14:cfRule type="expression" priority="8972" id="{E96040F1-B9AC-45DA-8AF4-CF63AECC36D4}">
            <xm:f>('34'!#REF!&lt;0)*(LEN('34'!#REF!)=0)*(($F60="")+($F60="En curso"))</xm:f>
            <x14:dxf>
              <font>
                <color theme="7" tint="-0.24994659260841701"/>
              </font>
              <fill>
                <patternFill patternType="none">
                  <bgColor auto="1"/>
                </patternFill>
              </fill>
            </x14:dxf>
          </x14:cfRule>
          <x14:cfRule type="expression" priority="8973" id="{64B18E41-2B7D-4696-B245-D168E67F4B0A}">
            <xm:f>('34'!#REF!=0)*('34'!#REF!&lt;&gt;"")*(LEN('34'!#REF!)=0)*(($F56="")+($F56="En curso"))</xm:f>
            <x14:dxf>
              <font>
                <color theme="7" tint="-0.24994659260841701"/>
              </font>
              <fill>
                <patternFill patternType="none">
                  <bgColor auto="1"/>
                </patternFill>
              </fill>
            </x14:dxf>
          </x14:cfRule>
          <x14:cfRule type="expression" priority="8974" id="{45018815-998A-4FEC-9E4D-A8A01B6B7C13}">
            <xm:f>('34'!#REF!&lt;0)*(LEN('34'!#REF!)=0)*(($F56="")+($F56="En curso"))</xm:f>
            <x14:dxf>
              <font>
                <color theme="7" tint="-0.24994659260841701"/>
              </font>
              <fill>
                <patternFill patternType="none">
                  <bgColor auto="1"/>
                </patternFill>
              </fill>
            </x14:dxf>
          </x14:cfRule>
          <xm:sqref>D21</xm:sqref>
        </x14:conditionalFormatting>
        <x14:conditionalFormatting xmlns:xm="http://schemas.microsoft.com/office/excel/2006/main">
          <x14:cfRule type="expression" priority="9001" id="{1314D55B-84C3-4E8F-BE2D-C561037B51EE}">
            <xm:f>('34'!#REF!=0)*('34'!#REF!&lt;&gt;"")*(LEN('34'!#REF!)=0)*(($F17="")+($F17="En curso"))</xm:f>
            <x14:dxf>
              <font>
                <color theme="7" tint="-0.24994659260841701"/>
              </font>
              <fill>
                <patternFill patternType="none">
                  <bgColor auto="1"/>
                </patternFill>
              </fill>
            </x14:dxf>
          </x14:cfRule>
          <x14:cfRule type="expression" priority="9002" id="{C3BBA651-F62D-442E-B6D0-59EBD20EFF66}">
            <xm:f>('34'!#REF!&lt;0)*(LEN('34'!#REF!)=0)*(($F17="")+($F17="En curso"))</xm:f>
            <x14:dxf>
              <font>
                <color theme="7" tint="-0.24994659260841701"/>
              </font>
              <fill>
                <patternFill patternType="none">
                  <bgColor auto="1"/>
                </patternFill>
              </fill>
            </x14:dxf>
          </x14:cfRule>
          <x14:cfRule type="expression" priority="9003" id="{3DC6F53E-1D5C-4151-82EB-93F863D01BC2}">
            <xm:f>('34'!#REF!=0)*('34'!#REF!&lt;&gt;"")*(LEN('34'!#REF!)=0)*(($F22="")+($F22="En curso"))</xm:f>
            <x14:dxf>
              <font>
                <color theme="7" tint="-0.24994659260841701"/>
              </font>
              <fill>
                <patternFill patternType="none">
                  <bgColor auto="1"/>
                </patternFill>
              </fill>
            </x14:dxf>
          </x14:cfRule>
          <x14:cfRule type="expression" priority="9004" id="{7848231C-C09F-4996-9BAE-307626C56E6F}">
            <xm:f>('34'!#REF!&lt;0)*(LEN('34'!#REF!)=0)*(($F22="")+($F22="En curso"))</xm:f>
            <x14:dxf>
              <font>
                <color theme="7" tint="-0.24994659260841701"/>
              </font>
              <fill>
                <patternFill patternType="none">
                  <bgColor auto="1"/>
                </patternFill>
              </fill>
            </x14:dxf>
          </x14:cfRule>
          <xm:sqref>C22</xm:sqref>
        </x14:conditionalFormatting>
        <x14:conditionalFormatting xmlns:xm="http://schemas.microsoft.com/office/excel/2006/main">
          <x14:cfRule type="expression" priority="9217" id="{772E20B5-A8C2-4DC4-B19D-57286287ACB9}">
            <xm:f>('34'!#REF!=0)*('34'!#REF!&lt;&gt;"")*(LEN('34'!#REF!)=0)*(($F39="")+($F39="En curso"))</xm:f>
            <x14:dxf>
              <font>
                <color theme="7" tint="-0.24994659260841701"/>
              </font>
              <fill>
                <patternFill patternType="none">
                  <bgColor auto="1"/>
                </patternFill>
              </fill>
            </x14:dxf>
          </x14:cfRule>
          <x14:cfRule type="expression" priority="9218" id="{64985A1A-941A-4E85-AE96-27CA0C65455D}">
            <xm:f>('34'!#REF!&lt;0)*(LEN('34'!#REF!)=0)*(($F39="")+($F39="En curso"))</xm:f>
            <x14:dxf>
              <font>
                <color theme="7" tint="-0.24994659260841701"/>
              </font>
              <fill>
                <patternFill patternType="none">
                  <bgColor auto="1"/>
                </patternFill>
              </fill>
            </x14:dxf>
          </x14:cfRule>
          <x14:cfRule type="expression" priority="9219" id="{5E03DE85-0F4E-4A4C-B2A5-A84439012F75}">
            <xm:f>('34'!#REF!=0)*('34'!#REF!&lt;&gt;"")*(LEN('34'!#REF!)=0)*(($F39="")+($F39="En curso"))</xm:f>
            <x14:dxf>
              <font>
                <color theme="7" tint="-0.24994659260841701"/>
              </font>
              <fill>
                <patternFill patternType="none">
                  <bgColor auto="1"/>
                </patternFill>
              </fill>
            </x14:dxf>
          </x14:cfRule>
          <x14:cfRule type="expression" priority="9220" id="{BDF3D9F4-9BF6-42A7-9F87-19B3C7701B23}">
            <xm:f>('34'!#REF!&lt;0)*(LEN('34'!#REF!)=0)*(($F39="")+($F39="En curso"))</xm:f>
            <x14:dxf>
              <font>
                <color theme="7" tint="-0.24994659260841701"/>
              </font>
              <fill>
                <patternFill patternType="none">
                  <bgColor auto="1"/>
                </patternFill>
              </fill>
            </x14:dxf>
          </x14:cfRule>
          <xm:sqref>D23:D24</xm:sqref>
        </x14:conditionalFormatting>
        <x14:conditionalFormatting xmlns:xm="http://schemas.microsoft.com/office/excel/2006/main">
          <x14:cfRule type="expression" priority="9225" id="{67B01993-EDFB-4756-BA93-6AD8FF61B368}">
            <xm:f>('34'!#REF!=0)*('34'!#REF!&lt;&gt;"")*(LEN('34'!#REF!)=0)*(($F51="")+($F51="En curso"))</xm:f>
            <x14:dxf>
              <font>
                <color theme="7" tint="-0.24994659260841701"/>
              </font>
              <fill>
                <patternFill patternType="none">
                  <bgColor auto="1"/>
                </patternFill>
              </fill>
            </x14:dxf>
          </x14:cfRule>
          <x14:cfRule type="expression" priority="9226" id="{1FECB282-73CB-4434-80EC-15E6315CE5C8}">
            <xm:f>('34'!#REF!&lt;0)*(LEN('34'!#REF!)=0)*(($F51="")+($F51="En curso"))</xm:f>
            <x14:dxf>
              <font>
                <color theme="7" tint="-0.24994659260841701"/>
              </font>
              <fill>
                <patternFill patternType="none">
                  <bgColor auto="1"/>
                </patternFill>
              </fill>
            </x14:dxf>
          </x14:cfRule>
          <x14:cfRule type="expression" priority="9227" id="{CB77C115-1278-46FB-BAFE-C85A0F6D3C7D}">
            <xm:f>('34'!#REF!=0)*('34'!#REF!&lt;&gt;"")*(LEN('34'!#REF!)=0)*(($F51="")+($F51="En curso"))</xm:f>
            <x14:dxf>
              <font>
                <color theme="7" tint="-0.24994659260841701"/>
              </font>
              <fill>
                <patternFill patternType="none">
                  <bgColor auto="1"/>
                </patternFill>
              </fill>
            </x14:dxf>
          </x14:cfRule>
          <x14:cfRule type="expression" priority="9228" id="{B3F3E148-E6DC-4105-AF67-619314F4462A}">
            <xm:f>('34'!#REF!&lt;0)*(LEN('34'!#REF!)=0)*(($F51="")+($F51="En curso"))</xm:f>
            <x14:dxf>
              <font>
                <color theme="7" tint="-0.24994659260841701"/>
              </font>
              <fill>
                <patternFill patternType="none">
                  <bgColor auto="1"/>
                </patternFill>
              </fill>
            </x14:dxf>
          </x14:cfRule>
          <xm:sqref>D23:D24</xm:sqref>
        </x14:conditionalFormatting>
        <x14:conditionalFormatting xmlns:xm="http://schemas.microsoft.com/office/excel/2006/main">
          <x14:cfRule type="expression" priority="9233" id="{1BB0EA12-C299-48DE-A0C8-CE22D1DCD2C8}">
            <xm:f>('34'!#REF!=0)*('34'!#REF!&lt;&gt;"")*(LEN('34'!#REF!)=0)*(($F59="")+($F59="En curso"))</xm:f>
            <x14:dxf>
              <font>
                <color theme="7" tint="-0.24994659260841701"/>
              </font>
              <fill>
                <patternFill patternType="none">
                  <bgColor auto="1"/>
                </patternFill>
              </fill>
            </x14:dxf>
          </x14:cfRule>
          <x14:cfRule type="expression" priority="9234" id="{56B500F1-46C0-4171-88CF-E50396F1B1CA}">
            <xm:f>('34'!#REF!&lt;0)*(LEN('34'!#REF!)=0)*(($F59="")+($F59="En curso"))</xm:f>
            <x14:dxf>
              <font>
                <color theme="7" tint="-0.24994659260841701"/>
              </font>
              <fill>
                <patternFill patternType="none">
                  <bgColor auto="1"/>
                </patternFill>
              </fill>
            </x14:dxf>
          </x14:cfRule>
          <x14:cfRule type="expression" priority="9235" id="{8C78F997-6DB0-4F4D-A6C7-F338112A3B7C}">
            <xm:f>('34'!#REF!=0)*('34'!#REF!&lt;&gt;"")*(LEN('34'!#REF!)=0)*(($F55="")+($F55="En curso"))</xm:f>
            <x14:dxf>
              <font>
                <color theme="7" tint="-0.24994659260841701"/>
              </font>
              <fill>
                <patternFill patternType="none">
                  <bgColor auto="1"/>
                </patternFill>
              </fill>
            </x14:dxf>
          </x14:cfRule>
          <x14:cfRule type="expression" priority="9236" id="{1C1CE07D-B35C-49C4-BB8D-0B33309303D7}">
            <xm:f>('34'!#REF!&lt;0)*(LEN('34'!#REF!)=0)*(($F55="")+($F55="En curso"))</xm:f>
            <x14:dxf>
              <font>
                <color theme="7" tint="-0.24994659260841701"/>
              </font>
              <fill>
                <patternFill patternType="none">
                  <bgColor auto="1"/>
                </patternFill>
              </fill>
            </x14:dxf>
          </x14:cfRule>
          <xm:sqref>D23:D24</xm:sqref>
        </x14:conditionalFormatting>
        <x14:conditionalFormatting xmlns:xm="http://schemas.microsoft.com/office/excel/2006/main">
          <x14:cfRule type="expression" priority="9241" id="{B2697DBE-88F3-4225-9AC8-43640D16B84B}">
            <xm:f>('34'!#REF!=0)*('34'!#REF!&lt;&gt;"")*(LEN('34'!#REF!)=0)*(($F16="")+($F16="En curso"))</xm:f>
            <x14:dxf>
              <font>
                <color theme="7" tint="-0.24994659260841701"/>
              </font>
              <fill>
                <patternFill patternType="none">
                  <bgColor auto="1"/>
                </patternFill>
              </fill>
            </x14:dxf>
          </x14:cfRule>
          <x14:cfRule type="expression" priority="9242" id="{63F83B71-5E3A-4FC1-9DC1-3DEE24A49C4C}">
            <xm:f>('34'!#REF!&lt;0)*(LEN('34'!#REF!)=0)*(($F16="")+($F16="En curso"))</xm:f>
            <x14:dxf>
              <font>
                <color theme="7" tint="-0.24994659260841701"/>
              </font>
              <fill>
                <patternFill patternType="none">
                  <bgColor auto="1"/>
                </patternFill>
              </fill>
            </x14:dxf>
          </x14:cfRule>
          <x14:cfRule type="expression" priority="9243" id="{206C1940-C723-4A6A-8003-9045EDF40E94}">
            <xm:f>('34'!#REF!=0)*('34'!#REF!&lt;&gt;"")*(LEN('34'!#REF!)=0)*(($F23="")+($F23="En curso"))</xm:f>
            <x14:dxf>
              <font>
                <color theme="7" tint="-0.24994659260841701"/>
              </font>
              <fill>
                <patternFill patternType="none">
                  <bgColor auto="1"/>
                </patternFill>
              </fill>
            </x14:dxf>
          </x14:cfRule>
          <x14:cfRule type="expression" priority="9244" id="{6F70B99E-10D2-4CBA-9CF4-2A275C1E26DA}">
            <xm:f>('34'!#REF!&lt;0)*(LEN('34'!#REF!)=0)*(($F23="")+($F23="En curso"))</xm:f>
            <x14:dxf>
              <font>
                <color theme="7" tint="-0.24994659260841701"/>
              </font>
              <fill>
                <patternFill patternType="none">
                  <bgColor auto="1"/>
                </patternFill>
              </fill>
            </x14:dxf>
          </x14:cfRule>
          <xm:sqref>C23:C24</xm:sqref>
        </x14:conditionalFormatting>
        <x14:conditionalFormatting xmlns:xm="http://schemas.microsoft.com/office/excel/2006/main">
          <x14:cfRule type="expression" priority="9249" id="{4E63E53F-52A5-4D59-A3FC-9260705C70AE}">
            <xm:f>('34'!#REF!=0)*('34'!#REF!&lt;&gt;"")*(LEN('34'!#REF!)=0)*(($F15="")+($F15="En curso"))</xm:f>
            <x14:dxf>
              <font>
                <color theme="7" tint="-0.24994659260841701"/>
              </font>
              <fill>
                <patternFill patternType="none">
                  <bgColor auto="1"/>
                </patternFill>
              </fill>
            </x14:dxf>
          </x14:cfRule>
          <x14:cfRule type="expression" priority="9250" id="{809BCC39-8F97-475A-8EE6-F8A5645829A3}">
            <xm:f>('34'!#REF!&lt;0)*(LEN('34'!#REF!)=0)*(($F15="")+($F15="En curso"))</xm:f>
            <x14:dxf>
              <font>
                <color theme="7" tint="-0.24994659260841701"/>
              </font>
              <fill>
                <patternFill patternType="none">
                  <bgColor auto="1"/>
                </patternFill>
              </fill>
            </x14:dxf>
          </x14:cfRule>
          <x14:cfRule type="expression" priority="9251" id="{F9E25A2F-964A-4D40-ABAA-9A7406CEE126}">
            <xm:f>('34'!#REF!=0)*('34'!#REF!&lt;&gt;"")*(LEN('34'!#REF!)=0)*(($F16="")+($F16="En curso"))</xm:f>
            <x14:dxf>
              <font>
                <color theme="7" tint="-0.24994659260841701"/>
              </font>
              <fill>
                <patternFill patternType="none">
                  <bgColor auto="1"/>
                </patternFill>
              </fill>
            </x14:dxf>
          </x14:cfRule>
          <x14:cfRule type="expression" priority="9252" id="{F413B746-97E1-475A-AB5E-8F9CEC1970BF}">
            <xm:f>('34'!#REF!&lt;0)*(LEN('34'!#REF!)=0)*(($F16="")+($F16="En curso"))</xm:f>
            <x14:dxf>
              <font>
                <color theme="7" tint="-0.24994659260841701"/>
              </font>
              <fill>
                <patternFill patternType="none">
                  <bgColor auto="1"/>
                </patternFill>
              </fill>
            </x14:dxf>
          </x14:cfRule>
          <xm:sqref>E23:E24</xm:sqref>
        </x14:conditionalFormatting>
        <x14:conditionalFormatting xmlns:xm="http://schemas.microsoft.com/office/excel/2006/main">
          <x14:cfRule type="expression" priority="9431" id="{6B231C43-E9E1-4DEE-86F3-C2A4D6366DF0}">
            <xm:f>('34'!#REF!=0)*('34'!#REF!&lt;&gt;"")*(LEN('34'!#REF!)=0)*(($F16="")+($F16="En curso"))</xm:f>
            <x14:dxf>
              <font>
                <color theme="7" tint="-0.24994659260841701"/>
              </font>
              <fill>
                <patternFill patternType="none">
                  <bgColor auto="1"/>
                </patternFill>
              </fill>
            </x14:dxf>
          </x14:cfRule>
          <x14:cfRule type="expression" priority="9432" id="{55109890-0711-416B-BCCB-0DA7EC1990B8}">
            <xm:f>('34'!#REF!&lt;0)*(LEN('34'!#REF!)=0)*(($F16="")+($F16="En curso"))</xm:f>
            <x14:dxf>
              <font>
                <color theme="7" tint="-0.24994659260841701"/>
              </font>
              <fill>
                <patternFill patternType="none">
                  <bgColor auto="1"/>
                </patternFill>
              </fill>
            </x14:dxf>
          </x14:cfRule>
          <x14:cfRule type="expression" priority="9433" id="{647603EA-62A5-4877-A0ED-9484531B3954}">
            <xm:f>('34'!#REF!=0)*('34'!#REF!&lt;&gt;"")*(LEN('34'!#REF!)=0)*(($F16="")+($F16="En curso"))</xm:f>
            <x14:dxf>
              <font>
                <color theme="7" tint="-0.24994659260841701"/>
              </font>
              <fill>
                <patternFill patternType="none">
                  <bgColor auto="1"/>
                </patternFill>
              </fill>
            </x14:dxf>
          </x14:cfRule>
          <x14:cfRule type="expression" priority="9434" id="{42F5EAF3-96A6-4B81-A430-52B4E8F8C143}">
            <xm:f>('34'!#REF!&lt;0)*(LEN('34'!#REF!)=0)*(($F16="")+($F16="En curso"))</xm:f>
            <x14:dxf>
              <font>
                <color theme="7" tint="-0.24994659260841701"/>
              </font>
              <fill>
                <patternFill patternType="none">
                  <bgColor auto="1"/>
                </patternFill>
              </fill>
            </x14:dxf>
          </x14:cfRule>
          <xm:sqref>D4</xm:sqref>
        </x14:conditionalFormatting>
        <x14:conditionalFormatting xmlns:xm="http://schemas.microsoft.com/office/excel/2006/main">
          <x14:cfRule type="expression" priority="9459" id="{09F7E775-A3CD-4545-B42B-BC4BE617F7AE}">
            <xm:f>('34'!#REF!=0)*('34'!#REF!&lt;&gt;"")*(LEN('34'!#REF!)=0)*(($F1="")+($F1="En curso"))</xm:f>
            <x14:dxf>
              <font>
                <color theme="7" tint="-0.24994659260841701"/>
              </font>
              <fill>
                <patternFill patternType="none">
                  <bgColor auto="1"/>
                </patternFill>
              </fill>
            </x14:dxf>
          </x14:cfRule>
          <x14:cfRule type="expression" priority="9460" id="{2904C423-AD28-4851-A479-618B5BD1C794}">
            <xm:f>('34'!#REF!&lt;0)*(LEN('34'!#REF!)=0)*(($F1="")+($F1="En curso"))</xm:f>
            <x14:dxf>
              <font>
                <color theme="7" tint="-0.24994659260841701"/>
              </font>
              <fill>
                <patternFill patternType="none">
                  <bgColor auto="1"/>
                </patternFill>
              </fill>
            </x14:dxf>
          </x14:cfRule>
          <x14:cfRule type="expression" priority="9461" id="{F38DF121-4796-46B1-9F91-902F71444984}">
            <xm:f>('34'!#REF!=0)*('34'!#REF!&lt;&gt;"")*(LEN('34'!#REF!)=0)*(($F3="")+($F3="En curso"))</xm:f>
            <x14:dxf>
              <font>
                <color theme="7" tint="-0.24994659260841701"/>
              </font>
              <fill>
                <patternFill patternType="none">
                  <bgColor auto="1"/>
                </patternFill>
              </fill>
            </x14:dxf>
          </x14:cfRule>
          <x14:cfRule type="expression" priority="9462" id="{F50A3B1E-8A20-4AA3-85C7-D87C1435434D}">
            <xm:f>('34'!#REF!&lt;0)*(LEN('34'!#REF!)=0)*(($F3="")+($F3="En curso"))</xm:f>
            <x14:dxf>
              <font>
                <color theme="7" tint="-0.24994659260841701"/>
              </font>
              <fill>
                <patternFill patternType="none">
                  <bgColor auto="1"/>
                </patternFill>
              </fill>
            </x14:dxf>
          </x14:cfRule>
          <xm:sqref>E6:E7</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B5B9-060A-48D7-8D10-771693A519A7}">
  <sheetPr>
    <tabColor theme="4"/>
  </sheetPr>
  <dimension ref="A1:R113"/>
  <sheetViews>
    <sheetView showGridLines="0" zoomScale="70" zoomScaleNormal="70" workbookViewId="0">
      <selection activeCell="B16" sqref="B16:G16"/>
    </sheetView>
  </sheetViews>
  <sheetFormatPr defaultColWidth="8.77734375" defaultRowHeight="18.2"/>
  <cols>
    <col min="4" max="4" width="59.88671875" customWidth="1"/>
    <col min="5" max="5" width="8.44140625" customWidth="1"/>
    <col min="6" max="6" width="14.77734375" customWidth="1"/>
    <col min="7" max="7" width="13.88671875" customWidth="1"/>
    <col min="8" max="11" width="8.88671875"/>
    <col min="12" max="12" width="11.6640625" customWidth="1"/>
    <col min="13" max="13" width="16.44140625" customWidth="1"/>
  </cols>
  <sheetData>
    <row r="1" spans="1:17" ht="34.5">
      <c r="A1" s="3"/>
      <c r="B1" s="430" t="s">
        <v>425</v>
      </c>
      <c r="C1" s="430"/>
      <c r="D1" s="430"/>
      <c r="E1" s="430"/>
      <c r="F1" s="425"/>
      <c r="G1" s="425"/>
      <c r="H1" s="425"/>
      <c r="I1" s="425"/>
      <c r="J1" s="425"/>
      <c r="K1" s="425"/>
      <c r="L1" s="425"/>
      <c r="M1" s="425"/>
      <c r="N1" s="425"/>
      <c r="O1" s="425"/>
      <c r="P1" s="425"/>
      <c r="Q1" s="425"/>
    </row>
    <row r="2" spans="1:17" ht="34.5">
      <c r="A2" s="12"/>
      <c r="B2" s="431" t="s">
        <v>426</v>
      </c>
      <c r="C2" s="431"/>
      <c r="D2" s="431"/>
      <c r="E2" s="431"/>
      <c r="F2" s="13"/>
      <c r="G2" s="13"/>
      <c r="H2" s="13"/>
      <c r="I2" s="13"/>
      <c r="J2" s="13"/>
      <c r="K2" s="13"/>
      <c r="L2" s="14"/>
      <c r="M2" s="14"/>
      <c r="N2" s="14"/>
      <c r="O2" s="14"/>
      <c r="P2" s="14"/>
      <c r="Q2" s="14"/>
    </row>
    <row r="3" spans="1:17">
      <c r="A3" s="23"/>
      <c r="B3" s="202" t="s">
        <v>4</v>
      </c>
      <c r="C3" s="203" t="s">
        <v>5</v>
      </c>
      <c r="D3" s="203" t="s">
        <v>6</v>
      </c>
      <c r="E3" s="203" t="s">
        <v>7</v>
      </c>
      <c r="F3" s="204" t="s">
        <v>8</v>
      </c>
      <c r="G3" s="205" t="s">
        <v>9</v>
      </c>
      <c r="H3" s="23"/>
      <c r="I3" s="23"/>
      <c r="J3" s="23"/>
      <c r="K3" s="23"/>
      <c r="L3" s="23"/>
      <c r="M3" s="23"/>
      <c r="N3" s="23"/>
      <c r="O3" s="23"/>
      <c r="P3" s="23"/>
      <c r="Q3" s="23"/>
    </row>
    <row r="4" spans="1:17">
      <c r="A4" s="25"/>
      <c r="B4" s="214"/>
      <c r="C4" s="215"/>
      <c r="D4" s="214" t="s">
        <v>427</v>
      </c>
      <c r="E4" s="216">
        <v>7</v>
      </c>
      <c r="F4" s="214"/>
      <c r="G4" s="214"/>
      <c r="H4" s="25"/>
      <c r="J4" s="25"/>
      <c r="K4" s="25"/>
      <c r="L4" s="25"/>
      <c r="M4" s="25"/>
      <c r="N4" s="25"/>
      <c r="O4" s="25"/>
      <c r="P4" s="25"/>
      <c r="Q4" s="25"/>
    </row>
    <row r="5" spans="1:17" s="119" customFormat="1">
      <c r="A5" s="114"/>
      <c r="B5" s="214"/>
      <c r="C5" s="215"/>
      <c r="D5" s="214" t="s">
        <v>428</v>
      </c>
      <c r="E5" s="216">
        <v>3</v>
      </c>
      <c r="F5" s="214"/>
      <c r="G5" s="214"/>
      <c r="H5" s="114"/>
      <c r="J5" s="114"/>
      <c r="K5" s="114"/>
      <c r="L5" s="114"/>
      <c r="M5" s="114"/>
      <c r="N5" s="114"/>
      <c r="O5" s="114"/>
      <c r="P5" s="114"/>
      <c r="Q5" s="114"/>
    </row>
    <row r="6" spans="1:17" ht="36.4">
      <c r="A6" s="25"/>
      <c r="B6" s="214"/>
      <c r="C6" s="215"/>
      <c r="D6" s="214" t="s">
        <v>429</v>
      </c>
      <c r="E6" s="216">
        <v>4</v>
      </c>
      <c r="F6" s="214"/>
      <c r="G6" s="214"/>
      <c r="H6" s="25"/>
      <c r="J6" s="25"/>
      <c r="K6" s="25"/>
      <c r="L6" s="25"/>
      <c r="M6" s="25"/>
      <c r="N6" s="25"/>
      <c r="O6" s="25"/>
      <c r="P6" s="25"/>
      <c r="Q6" s="25"/>
    </row>
    <row r="7" spans="1:17" s="119" customFormat="1" ht="36.4">
      <c r="A7" s="114"/>
      <c r="B7" s="214"/>
      <c r="C7" s="215"/>
      <c r="D7" s="214" t="s">
        <v>430</v>
      </c>
      <c r="E7" s="216">
        <v>4</v>
      </c>
      <c r="F7" s="214"/>
      <c r="G7" s="214"/>
      <c r="H7" s="114"/>
      <c r="J7" s="114"/>
      <c r="K7" s="114"/>
      <c r="L7" s="114"/>
      <c r="M7" s="114"/>
      <c r="N7" s="114"/>
      <c r="O7" s="114"/>
      <c r="P7" s="114"/>
      <c r="Q7" s="114"/>
    </row>
    <row r="8" spans="1:17" s="119" customFormat="1" ht="36.4">
      <c r="A8" s="114"/>
      <c r="B8" s="214"/>
      <c r="C8" s="215"/>
      <c r="D8" s="214" t="s">
        <v>431</v>
      </c>
      <c r="E8" s="215">
        <v>9</v>
      </c>
      <c r="F8" s="214"/>
      <c r="G8" s="214"/>
      <c r="H8" s="114"/>
      <c r="J8" s="114"/>
      <c r="K8" s="114"/>
      <c r="L8" s="114"/>
      <c r="M8" s="114"/>
      <c r="N8" s="114"/>
      <c r="O8" s="114"/>
      <c r="P8" s="114"/>
      <c r="Q8" s="114"/>
    </row>
    <row r="9" spans="1:17" s="119" customFormat="1" ht="36.4">
      <c r="A9" s="114"/>
      <c r="B9" s="211"/>
      <c r="C9" s="212"/>
      <c r="D9" s="211" t="s">
        <v>432</v>
      </c>
      <c r="E9" s="212">
        <v>2</v>
      </c>
      <c r="F9" s="211"/>
      <c r="G9" s="211"/>
      <c r="H9" s="114"/>
      <c r="J9" s="114"/>
      <c r="K9" s="114"/>
      <c r="L9" s="114"/>
      <c r="M9" s="114"/>
      <c r="N9" s="114"/>
      <c r="O9" s="114"/>
      <c r="P9" s="114"/>
      <c r="Q9" s="114"/>
    </row>
    <row r="10" spans="1:17">
      <c r="A10" s="114"/>
      <c r="B10" s="206"/>
      <c r="C10" s="207"/>
      <c r="D10" s="231"/>
      <c r="E10" s="232"/>
      <c r="F10" s="206"/>
      <c r="G10" s="206"/>
      <c r="H10" s="114"/>
      <c r="I10" s="119"/>
      <c r="J10" s="114"/>
      <c r="K10" s="114"/>
      <c r="L10" s="114"/>
      <c r="M10" s="114"/>
      <c r="N10" s="114"/>
      <c r="O10" s="114"/>
      <c r="P10" s="114"/>
      <c r="Q10" s="114"/>
    </row>
    <row r="11" spans="1:17">
      <c r="A11" s="25"/>
      <c r="B11" s="25"/>
      <c r="C11" s="25"/>
      <c r="E11" s="183">
        <f>SUM(E4:E9)</f>
        <v>29</v>
      </c>
      <c r="G11" s="25"/>
      <c r="H11" s="25"/>
      <c r="I11" s="25"/>
      <c r="J11" s="25"/>
      <c r="K11" s="25"/>
      <c r="L11" s="25"/>
      <c r="M11" s="25"/>
      <c r="N11" s="25"/>
      <c r="O11" s="25"/>
      <c r="P11" s="25"/>
      <c r="Q11" s="25"/>
    </row>
    <row r="12" spans="1:17">
      <c r="A12" s="25"/>
      <c r="B12" s="16"/>
      <c r="D12" s="197"/>
      <c r="E12" s="152"/>
      <c r="G12" s="17"/>
      <c r="H12" s="25"/>
      <c r="I12" s="195"/>
      <c r="J12" s="195"/>
      <c r="K12" s="195">
        <f>SUM(I12:J12)</f>
        <v>0</v>
      </c>
      <c r="L12" s="25"/>
      <c r="M12" s="25"/>
      <c r="N12" s="25"/>
      <c r="O12" s="25"/>
      <c r="P12" s="25"/>
      <c r="Q12" s="25"/>
    </row>
    <row r="13" spans="1:17" ht="34.5">
      <c r="A13" s="12"/>
      <c r="B13" s="431" t="s">
        <v>433</v>
      </c>
      <c r="C13" s="431"/>
      <c r="D13" s="431"/>
      <c r="E13" s="431"/>
      <c r="F13" s="13"/>
      <c r="G13" s="13"/>
      <c r="H13" s="13"/>
      <c r="I13" s="13"/>
      <c r="J13" s="13"/>
      <c r="K13" s="13"/>
      <c r="L13" s="14"/>
      <c r="M13" s="14"/>
      <c r="N13" s="14"/>
      <c r="O13" s="14"/>
      <c r="P13" s="14"/>
      <c r="Q13" s="14"/>
    </row>
    <row r="14" spans="1:17">
      <c r="A14" s="23"/>
      <c r="B14" s="148" t="s">
        <v>4</v>
      </c>
      <c r="C14" s="149" t="s">
        <v>5</v>
      </c>
      <c r="D14" s="149" t="s">
        <v>10</v>
      </c>
      <c r="E14" s="149" t="s">
        <v>7</v>
      </c>
      <c r="F14" s="150" t="s">
        <v>8</v>
      </c>
      <c r="G14" s="151" t="s">
        <v>9</v>
      </c>
      <c r="H14" s="23"/>
      <c r="I14" s="23"/>
      <c r="J14" s="23"/>
      <c r="K14" s="23"/>
      <c r="L14" s="23"/>
      <c r="M14" s="23"/>
      <c r="N14" s="23"/>
      <c r="O14" s="23"/>
      <c r="P14" s="23"/>
      <c r="Q14" s="23"/>
    </row>
    <row r="15" spans="1:17" s="119" customFormat="1">
      <c r="A15" s="114"/>
      <c r="B15" s="214"/>
      <c r="C15" s="215"/>
      <c r="D15" s="214" t="s">
        <v>434</v>
      </c>
      <c r="E15" s="216">
        <v>4</v>
      </c>
      <c r="F15" s="214"/>
      <c r="G15" s="214"/>
      <c r="H15" s="114"/>
      <c r="J15" s="114"/>
      <c r="K15" s="114"/>
      <c r="L15" s="114"/>
      <c r="M15" s="114"/>
      <c r="N15" s="114"/>
      <c r="O15" s="114"/>
      <c r="P15" s="114"/>
      <c r="Q15" s="114"/>
    </row>
    <row r="16" spans="1:17" s="119" customFormat="1">
      <c r="A16" s="114"/>
      <c r="B16" s="214"/>
      <c r="C16" s="215"/>
      <c r="D16" s="214" t="s">
        <v>435</v>
      </c>
      <c r="E16" s="216">
        <v>8</v>
      </c>
      <c r="F16" s="237"/>
      <c r="G16" s="237"/>
      <c r="H16" s="114"/>
      <c r="J16" s="114"/>
      <c r="K16" s="114"/>
      <c r="L16" s="114"/>
      <c r="M16" s="114"/>
      <c r="N16" s="114"/>
      <c r="O16" s="114"/>
      <c r="P16" s="114"/>
      <c r="Q16" s="114"/>
    </row>
    <row r="17" spans="1:18" s="119" customFormat="1" ht="36.4">
      <c r="A17" s="114"/>
      <c r="B17" s="115"/>
      <c r="C17" s="207"/>
      <c r="D17" s="220" t="s">
        <v>436</v>
      </c>
      <c r="E17" s="233">
        <v>5</v>
      </c>
      <c r="F17" s="206"/>
      <c r="G17" s="206"/>
      <c r="H17" s="114"/>
      <c r="J17" s="114"/>
      <c r="K17" s="114"/>
      <c r="L17" s="114"/>
      <c r="M17" s="114"/>
      <c r="N17" s="114"/>
      <c r="O17" s="114"/>
      <c r="P17" s="114"/>
      <c r="Q17" s="114"/>
    </row>
    <row r="18" spans="1:18" s="119" customFormat="1" ht="36.4">
      <c r="A18" s="114"/>
      <c r="B18" s="115"/>
      <c r="C18" s="207"/>
      <c r="D18" s="234" t="s">
        <v>437</v>
      </c>
      <c r="E18" s="232">
        <v>4</v>
      </c>
      <c r="F18" s="206"/>
      <c r="G18" s="206"/>
      <c r="H18" s="114"/>
      <c r="J18" s="114"/>
      <c r="K18" s="114"/>
      <c r="L18" s="114"/>
      <c r="M18" s="114"/>
      <c r="N18" s="114"/>
      <c r="O18" s="114"/>
      <c r="P18" s="114"/>
      <c r="Q18" s="114"/>
    </row>
    <row r="19" spans="1:18" s="119" customFormat="1">
      <c r="A19" s="114"/>
      <c r="B19" s="115"/>
      <c r="C19" s="207"/>
      <c r="D19" s="231" t="s">
        <v>438</v>
      </c>
      <c r="E19" s="235">
        <v>7</v>
      </c>
      <c r="F19" s="206"/>
      <c r="G19" s="206"/>
      <c r="H19" s="114"/>
      <c r="J19" s="114"/>
      <c r="K19" s="114"/>
      <c r="L19" s="114"/>
      <c r="M19" s="114"/>
      <c r="N19" s="114"/>
      <c r="O19" s="114"/>
      <c r="P19" s="114"/>
      <c r="Q19" s="114"/>
    </row>
    <row r="20" spans="1:18" s="119" customFormat="1">
      <c r="A20" s="114"/>
      <c r="B20" s="115"/>
      <c r="C20" s="207"/>
      <c r="D20" s="220"/>
      <c r="E20" s="208"/>
      <c r="F20" s="206"/>
      <c r="G20" s="206"/>
      <c r="H20" s="114"/>
      <c r="J20" s="114"/>
      <c r="K20" s="114"/>
      <c r="L20" s="114"/>
      <c r="M20" s="114"/>
      <c r="N20" s="114"/>
      <c r="O20" s="114"/>
      <c r="P20" s="114"/>
      <c r="Q20" s="114"/>
    </row>
    <row r="21" spans="1:18" s="119" customFormat="1">
      <c r="A21" s="114"/>
      <c r="B21" s="206"/>
      <c r="C21" s="207"/>
      <c r="D21" s="220"/>
      <c r="E21" s="208"/>
      <c r="F21" s="206"/>
      <c r="G21" s="206"/>
      <c r="H21" s="114"/>
      <c r="J21" s="114"/>
      <c r="K21" s="114"/>
      <c r="L21" s="114"/>
      <c r="M21" s="114"/>
      <c r="N21" s="114"/>
      <c r="O21" s="114"/>
      <c r="P21" s="114"/>
      <c r="Q21" s="114"/>
    </row>
    <row r="22" spans="1:18" s="119" customFormat="1">
      <c r="A22" s="114"/>
      <c r="B22" s="115"/>
      <c r="C22" s="207"/>
      <c r="D22" s="220"/>
      <c r="E22" s="207"/>
      <c r="F22" s="206"/>
      <c r="G22" s="206"/>
      <c r="H22" s="114"/>
      <c r="J22" s="114"/>
      <c r="K22" s="114"/>
      <c r="L22" s="114"/>
      <c r="M22" s="114"/>
      <c r="N22" s="114"/>
      <c r="O22" s="114"/>
      <c r="P22" s="114"/>
      <c r="Q22" s="114"/>
    </row>
    <row r="23" spans="1:18" s="119" customFormat="1">
      <c r="A23" s="114"/>
      <c r="B23" s="206"/>
      <c r="C23" s="207"/>
      <c r="D23" s="220"/>
      <c r="E23" s="208"/>
      <c r="F23" s="206"/>
      <c r="G23" s="221"/>
      <c r="H23" s="114"/>
      <c r="J23" s="114"/>
      <c r="K23" s="114"/>
      <c r="L23" s="114"/>
      <c r="M23" s="114"/>
      <c r="N23" s="114"/>
      <c r="O23" s="114"/>
      <c r="P23" s="114"/>
      <c r="Q23" s="114"/>
    </row>
    <row r="24" spans="1:18" s="119" customFormat="1">
      <c r="A24" s="114"/>
      <c r="B24" s="114"/>
      <c r="C24" s="206"/>
      <c r="D24" s="236"/>
      <c r="E24" s="206"/>
      <c r="F24" s="222"/>
      <c r="G24" s="206"/>
      <c r="I24" s="114"/>
      <c r="K24" s="114"/>
      <c r="L24" s="114"/>
      <c r="M24" s="114"/>
      <c r="N24" s="114"/>
      <c r="O24" s="114"/>
      <c r="P24" s="114"/>
      <c r="Q24" s="114"/>
      <c r="R24" s="114"/>
    </row>
    <row r="25" spans="1:18">
      <c r="A25" s="25"/>
      <c r="E25" s="183">
        <f>SUM(E15:E19)</f>
        <v>28</v>
      </c>
      <c r="H25" s="25"/>
      <c r="I25" s="25"/>
      <c r="J25" s="25"/>
      <c r="K25" s="25"/>
      <c r="L25" s="25"/>
      <c r="M25" s="25"/>
      <c r="N25" s="25"/>
      <c r="O25" s="25"/>
      <c r="P25" s="25"/>
      <c r="Q25" s="25"/>
    </row>
    <row r="26" spans="1:18">
      <c r="A26" s="25"/>
      <c r="B26" s="25"/>
      <c r="C26" s="25"/>
      <c r="D26" s="25"/>
      <c r="E26" s="25"/>
      <c r="G26" s="25"/>
      <c r="H26" s="25"/>
      <c r="I26" s="25"/>
      <c r="J26" s="25"/>
      <c r="K26" s="25"/>
      <c r="L26" s="25"/>
      <c r="M26" s="25"/>
      <c r="N26" s="25"/>
      <c r="O26" s="25"/>
      <c r="P26" s="25"/>
      <c r="Q26" s="25"/>
    </row>
    <row r="27" spans="1:18" ht="34.5">
      <c r="A27" s="12"/>
      <c r="B27" s="431" t="s">
        <v>439</v>
      </c>
      <c r="C27" s="431"/>
      <c r="D27" s="431"/>
      <c r="E27" s="431"/>
      <c r="F27" s="13"/>
      <c r="G27" s="13"/>
      <c r="H27" s="13"/>
      <c r="I27" s="13"/>
      <c r="J27" s="13"/>
      <c r="K27" s="13"/>
      <c r="L27" s="14"/>
      <c r="M27" s="14"/>
      <c r="N27" s="14"/>
      <c r="O27" s="14"/>
      <c r="P27" s="14"/>
      <c r="Q27" s="14"/>
    </row>
    <row r="28" spans="1:18">
      <c r="A28" s="23"/>
      <c r="B28" s="148" t="s">
        <v>4</v>
      </c>
      <c r="C28" s="149" t="s">
        <v>5</v>
      </c>
      <c r="D28" s="149" t="s">
        <v>6</v>
      </c>
      <c r="E28" s="149" t="s">
        <v>7</v>
      </c>
      <c r="F28" s="150" t="s">
        <v>8</v>
      </c>
      <c r="G28" s="151" t="s">
        <v>9</v>
      </c>
      <c r="H28" s="23"/>
      <c r="I28" s="23"/>
      <c r="J28" s="23"/>
      <c r="K28" s="23"/>
      <c r="L28" s="23"/>
      <c r="M28" s="23"/>
      <c r="N28" s="23"/>
      <c r="O28" s="23"/>
      <c r="P28" s="23"/>
      <c r="Q28" s="23"/>
    </row>
    <row r="29" spans="1:18">
      <c r="A29" s="25"/>
      <c r="B29" s="16"/>
      <c r="C29" s="10"/>
      <c r="D29" t="s">
        <v>420</v>
      </c>
      <c r="E29" s="152"/>
      <c r="G29" s="17"/>
      <c r="H29" s="25"/>
      <c r="I29" s="25"/>
      <c r="J29" s="25"/>
      <c r="K29" s="25"/>
      <c r="L29" t="s">
        <v>440</v>
      </c>
      <c r="M29" s="44" t="s">
        <v>441</v>
      </c>
      <c r="N29" s="44" t="s">
        <v>442</v>
      </c>
      <c r="O29" s="25"/>
      <c r="P29" s="25"/>
      <c r="Q29" s="25"/>
    </row>
    <row r="30" spans="1:18">
      <c r="A30" s="25"/>
      <c r="B30" s="16"/>
      <c r="C30" s="10"/>
      <c r="D30" t="s">
        <v>421</v>
      </c>
      <c r="E30" s="10"/>
      <c r="G30" s="17"/>
      <c r="H30" s="25"/>
      <c r="I30" s="25"/>
      <c r="J30" s="25"/>
      <c r="K30" s="25"/>
      <c r="L30" s="25"/>
      <c r="M30" s="44" t="s">
        <v>443</v>
      </c>
      <c r="N30" s="167" t="s">
        <v>442</v>
      </c>
      <c r="O30" s="25"/>
      <c r="P30" s="25"/>
      <c r="Q30" s="25"/>
    </row>
    <row r="31" spans="1:18">
      <c r="A31" s="25"/>
      <c r="B31" s="16"/>
      <c r="D31" t="s">
        <v>422</v>
      </c>
      <c r="E31" s="152"/>
      <c r="G31" s="19"/>
      <c r="H31" s="25"/>
      <c r="I31" s="25"/>
      <c r="J31" s="25"/>
      <c r="K31" s="25"/>
      <c r="L31" s="25"/>
      <c r="M31" s="44" t="s">
        <v>444</v>
      </c>
      <c r="N31" s="167" t="s">
        <v>442</v>
      </c>
      <c r="O31" s="25"/>
      <c r="P31" s="25"/>
      <c r="Q31" s="25"/>
    </row>
    <row r="32" spans="1:18">
      <c r="A32" s="25"/>
      <c r="B32" s="16"/>
      <c r="C32" s="10"/>
      <c r="D32" t="s">
        <v>423</v>
      </c>
      <c r="E32" s="152"/>
      <c r="G32" s="19"/>
      <c r="H32" s="25"/>
      <c r="I32" s="25"/>
      <c r="J32" s="25"/>
      <c r="K32" s="25"/>
      <c r="L32" s="25"/>
      <c r="M32" s="44" t="s">
        <v>445</v>
      </c>
      <c r="N32" s="167" t="s">
        <v>442</v>
      </c>
      <c r="O32" s="25"/>
      <c r="P32" s="25"/>
      <c r="Q32" s="25"/>
    </row>
    <row r="33" spans="1:17">
      <c r="A33" s="25"/>
      <c r="B33" s="16"/>
      <c r="C33" s="10"/>
      <c r="E33" s="152"/>
      <c r="G33" s="17"/>
      <c r="H33" s="25"/>
      <c r="I33" s="25"/>
      <c r="J33" s="25"/>
      <c r="K33" s="25"/>
      <c r="L33" s="25"/>
      <c r="M33" s="44" t="s">
        <v>446</v>
      </c>
      <c r="N33" s="167" t="s">
        <v>442</v>
      </c>
      <c r="O33" s="25"/>
      <c r="P33" s="25"/>
      <c r="Q33" s="25"/>
    </row>
    <row r="34" spans="1:17">
      <c r="A34" s="25"/>
      <c r="B34" s="16"/>
      <c r="C34" s="10"/>
      <c r="E34" s="152"/>
      <c r="G34" s="17"/>
      <c r="H34" s="25"/>
      <c r="I34" s="25"/>
      <c r="J34" s="25"/>
      <c r="K34" s="25"/>
      <c r="L34" s="25"/>
      <c r="M34" s="44" t="s">
        <v>447</v>
      </c>
      <c r="N34" s="167" t="s">
        <v>442</v>
      </c>
      <c r="O34" s="25"/>
      <c r="P34" s="25"/>
      <c r="Q34" s="25"/>
    </row>
    <row r="35" spans="1:17">
      <c r="A35" s="25"/>
      <c r="B35" s="16"/>
      <c r="C35" s="10"/>
      <c r="E35" s="152"/>
      <c r="G35" s="17"/>
      <c r="H35" s="25"/>
      <c r="I35" s="25"/>
      <c r="J35" s="25"/>
      <c r="K35" s="25"/>
      <c r="L35" s="25"/>
      <c r="M35" t="s">
        <v>448</v>
      </c>
      <c r="N35" s="25"/>
      <c r="O35" s="25"/>
      <c r="P35" s="25"/>
      <c r="Q35" s="25"/>
    </row>
    <row r="36" spans="1:17">
      <c r="A36" s="25"/>
      <c r="B36" s="16"/>
      <c r="C36" s="10"/>
      <c r="E36" s="152"/>
      <c r="G36" s="17"/>
      <c r="H36" s="25"/>
      <c r="I36" s="25"/>
      <c r="J36" s="25"/>
      <c r="K36" s="25"/>
      <c r="L36" s="25"/>
      <c r="M36" s="25"/>
      <c r="N36" s="25"/>
      <c r="O36" s="25"/>
      <c r="P36" s="25"/>
      <c r="Q36" s="25"/>
    </row>
    <row r="37" spans="1:17">
      <c r="A37" s="25"/>
      <c r="B37" s="16"/>
      <c r="C37" s="10"/>
      <c r="E37" s="152"/>
      <c r="G37" s="17"/>
      <c r="H37" s="25"/>
      <c r="I37" s="25"/>
      <c r="J37" s="25"/>
      <c r="K37" s="25"/>
      <c r="L37" s="25"/>
      <c r="M37" s="25"/>
      <c r="N37" s="25"/>
      <c r="O37" s="25"/>
      <c r="P37" s="25"/>
      <c r="Q37" s="25"/>
    </row>
    <row r="38" spans="1:17" ht="21.4" customHeight="1">
      <c r="A38" s="25"/>
      <c r="B38" s="16"/>
      <c r="C38" s="10"/>
      <c r="E38" s="152"/>
      <c r="G38" s="17"/>
      <c r="H38" s="25"/>
      <c r="I38" s="25"/>
      <c r="J38" s="25"/>
      <c r="K38" s="25"/>
      <c r="L38" t="s">
        <v>449</v>
      </c>
      <c r="M38" t="s">
        <v>450</v>
      </c>
      <c r="N38" s="25"/>
      <c r="O38" s="25"/>
      <c r="P38" s="25"/>
      <c r="Q38" s="25"/>
    </row>
    <row r="39" spans="1:17">
      <c r="B39" s="16"/>
      <c r="C39" s="10"/>
      <c r="E39" s="152"/>
      <c r="G39" s="17"/>
    </row>
    <row r="40" spans="1:17">
      <c r="A40" s="25"/>
      <c r="B40" s="16"/>
      <c r="C40" s="10"/>
      <c r="E40" s="152"/>
      <c r="G40" s="17"/>
      <c r="H40" s="25"/>
      <c r="I40" s="25"/>
      <c r="J40" s="25"/>
      <c r="K40" s="25"/>
      <c r="L40" s="25"/>
      <c r="M40" s="25"/>
      <c r="N40" s="25"/>
      <c r="O40" s="25"/>
      <c r="P40" s="25"/>
      <c r="Q40" s="25"/>
    </row>
    <row r="41" spans="1:17">
      <c r="A41" s="25"/>
      <c r="B41" s="16"/>
      <c r="C41" s="10"/>
      <c r="E41" s="152"/>
      <c r="G41" s="17"/>
      <c r="H41" s="25"/>
      <c r="I41" s="25"/>
      <c r="J41" s="25"/>
      <c r="K41" s="25"/>
      <c r="L41" t="s">
        <v>451</v>
      </c>
      <c r="M41" s="223">
        <v>45261</v>
      </c>
      <c r="N41" s="25"/>
      <c r="O41" s="25"/>
      <c r="P41" s="25"/>
      <c r="Q41" s="25"/>
    </row>
    <row r="42" spans="1:17">
      <c r="A42" s="25"/>
      <c r="B42" s="16"/>
      <c r="C42" s="10"/>
      <c r="E42" s="152"/>
      <c r="G42" s="17"/>
      <c r="H42" s="25"/>
      <c r="I42" s="25"/>
      <c r="J42" s="25"/>
      <c r="K42" s="25"/>
      <c r="L42" s="25"/>
      <c r="M42" s="223">
        <v>45231</v>
      </c>
      <c r="N42" s="25"/>
      <c r="O42" s="25"/>
      <c r="P42" s="25"/>
      <c r="Q42" s="25"/>
    </row>
    <row r="43" spans="1:17">
      <c r="A43" s="25"/>
      <c r="B43" s="16"/>
      <c r="C43" s="25"/>
      <c r="D43" s="25"/>
      <c r="E43" s="152"/>
      <c r="G43" s="17"/>
      <c r="H43" s="25"/>
      <c r="I43" s="25"/>
      <c r="J43" s="25"/>
      <c r="K43" s="25"/>
      <c r="L43" s="25"/>
      <c r="M43" s="223">
        <v>45200</v>
      </c>
      <c r="N43" s="25"/>
      <c r="O43" s="25"/>
      <c r="P43" s="25"/>
      <c r="Q43" s="25"/>
    </row>
    <row r="44" spans="1:17">
      <c r="A44" s="25"/>
      <c r="B44" s="16"/>
      <c r="C44" s="25"/>
      <c r="D44" s="25"/>
      <c r="E44" s="152"/>
      <c r="G44" s="17"/>
      <c r="H44" s="25"/>
      <c r="I44" s="25"/>
      <c r="J44" s="25"/>
      <c r="K44" s="25"/>
      <c r="L44" s="25"/>
      <c r="M44" s="223">
        <v>45170</v>
      </c>
      <c r="N44" s="25"/>
      <c r="O44" s="25"/>
      <c r="P44" s="25"/>
      <c r="Q44" s="25"/>
    </row>
    <row r="45" spans="1:17">
      <c r="A45" s="25"/>
      <c r="B45" s="4"/>
      <c r="C45" s="26"/>
      <c r="D45" s="26"/>
      <c r="E45" s="184"/>
      <c r="F45" s="6"/>
      <c r="G45" s="11"/>
      <c r="H45" s="25"/>
      <c r="I45" s="25"/>
      <c r="J45" s="25"/>
      <c r="K45" s="25"/>
      <c r="L45" s="25"/>
      <c r="M45" s="223">
        <v>45139</v>
      </c>
      <c r="N45" s="25"/>
      <c r="O45" s="25"/>
      <c r="P45" s="25"/>
      <c r="Q45" s="25"/>
    </row>
    <row r="46" spans="1:17">
      <c r="A46" s="25"/>
      <c r="E46" s="18">
        <f>SUBTOTAL(109,Lista34121620242832364044485256606468727680[Estimación])</f>
        <v>0</v>
      </c>
      <c r="F46" s="193">
        <f>E31+E34</f>
        <v>0</v>
      </c>
      <c r="H46" s="25"/>
      <c r="I46" s="25"/>
      <c r="J46" s="25"/>
      <c r="K46" s="25"/>
      <c r="L46" s="25"/>
      <c r="M46" s="223">
        <v>45108</v>
      </c>
      <c r="N46" s="25"/>
      <c r="O46" s="25"/>
      <c r="P46" s="25"/>
      <c r="Q46" s="25"/>
    </row>
    <row r="47" spans="1:17">
      <c r="A47" s="25"/>
      <c r="B47" s="25"/>
      <c r="C47" s="25"/>
      <c r="D47" s="25"/>
      <c r="E47" s="195">
        <f>E36+E39+E41</f>
        <v>0</v>
      </c>
      <c r="F47" s="25"/>
      <c r="G47" s="25"/>
      <c r="H47" s="25"/>
      <c r="I47" s="25"/>
      <c r="J47" s="25"/>
      <c r="K47" s="25"/>
      <c r="L47" s="25"/>
      <c r="M47" s="223">
        <v>45078</v>
      </c>
      <c r="N47" s="25"/>
      <c r="O47" s="25"/>
      <c r="P47" s="25"/>
      <c r="Q47" s="25"/>
    </row>
    <row r="48" spans="1:17" ht="34.5">
      <c r="A48" s="12"/>
      <c r="B48" s="431" t="s">
        <v>424</v>
      </c>
      <c r="C48" s="431"/>
      <c r="D48" s="431"/>
      <c r="E48" s="431"/>
      <c r="F48" s="13"/>
      <c r="G48" s="13"/>
      <c r="H48" s="13"/>
      <c r="I48" s="13"/>
      <c r="J48" s="13"/>
      <c r="K48" s="13"/>
      <c r="L48" s="14"/>
      <c r="M48" s="223">
        <v>45047</v>
      </c>
      <c r="N48" s="14"/>
      <c r="O48" s="14"/>
      <c r="P48" s="14"/>
      <c r="Q48" s="14"/>
    </row>
    <row r="49" spans="1:17">
      <c r="A49" s="23"/>
      <c r="B49" s="148" t="s">
        <v>4</v>
      </c>
      <c r="C49" s="149" t="s">
        <v>5</v>
      </c>
      <c r="D49" s="149" t="s">
        <v>6</v>
      </c>
      <c r="E49" s="149" t="s">
        <v>7</v>
      </c>
      <c r="F49" s="150" t="s">
        <v>8</v>
      </c>
      <c r="G49" s="151" t="s">
        <v>9</v>
      </c>
      <c r="H49" s="23"/>
      <c r="I49" s="23"/>
      <c r="J49" s="23"/>
      <c r="K49" s="23"/>
      <c r="L49" s="23"/>
      <c r="M49" s="223">
        <v>45017</v>
      </c>
      <c r="N49" s="23"/>
      <c r="O49" s="23"/>
      <c r="P49" s="23"/>
      <c r="Q49" s="23"/>
    </row>
    <row r="50" spans="1:17">
      <c r="A50" s="25"/>
      <c r="B50" s="16"/>
      <c r="C50" s="10"/>
      <c r="E50" s="10"/>
      <c r="G50" s="17"/>
      <c r="H50" s="25"/>
      <c r="I50" s="25"/>
      <c r="J50" s="25"/>
      <c r="K50" s="25"/>
      <c r="L50" s="25"/>
      <c r="M50" s="223">
        <v>44986</v>
      </c>
      <c r="N50" s="25"/>
      <c r="O50" s="25"/>
      <c r="P50" s="25"/>
      <c r="Q50" s="25"/>
    </row>
    <row r="51" spans="1:17">
      <c r="A51" s="25"/>
      <c r="B51" s="16"/>
      <c r="C51" s="10"/>
      <c r="E51" s="152"/>
      <c r="G51" s="17"/>
      <c r="H51" s="25"/>
      <c r="I51" s="25"/>
      <c r="J51" s="25"/>
      <c r="K51" s="25"/>
      <c r="L51" s="25"/>
      <c r="M51" s="223">
        <v>44958</v>
      </c>
      <c r="N51" s="25"/>
      <c r="O51" s="25"/>
      <c r="P51" s="25"/>
      <c r="Q51" s="25"/>
    </row>
    <row r="52" spans="1:17">
      <c r="B52" s="16"/>
      <c r="E52" s="152"/>
      <c r="G52" s="17"/>
      <c r="M52" s="223">
        <v>44927</v>
      </c>
    </row>
    <row r="53" spans="1:17">
      <c r="B53" s="16"/>
      <c r="E53" s="152"/>
      <c r="G53" s="17"/>
      <c r="M53" s="223">
        <v>44896</v>
      </c>
    </row>
    <row r="54" spans="1:17">
      <c r="B54" s="16"/>
      <c r="E54" s="152"/>
      <c r="G54" s="38"/>
      <c r="M54" s="223">
        <v>44866</v>
      </c>
    </row>
    <row r="55" spans="1:17">
      <c r="B55" s="16"/>
      <c r="C55" s="10"/>
      <c r="E55" s="152"/>
      <c r="G55" s="17"/>
      <c r="M55" s="223">
        <v>44835</v>
      </c>
    </row>
    <row r="56" spans="1:17">
      <c r="B56" s="16"/>
      <c r="C56" s="10"/>
      <c r="E56" s="152"/>
      <c r="G56" s="17"/>
      <c r="M56" s="223">
        <v>44805</v>
      </c>
    </row>
    <row r="57" spans="1:17">
      <c r="B57" s="16"/>
      <c r="C57" s="10"/>
      <c r="E57" s="152"/>
      <c r="G57" s="17"/>
      <c r="M57" s="223">
        <v>44774</v>
      </c>
    </row>
    <row r="58" spans="1:17">
      <c r="A58" s="28"/>
      <c r="B58" s="33"/>
      <c r="C58" s="28"/>
      <c r="D58" s="28"/>
      <c r="E58" s="185"/>
      <c r="F58" s="28"/>
      <c r="G58" s="35"/>
      <c r="H58" s="28"/>
      <c r="I58" s="28"/>
      <c r="J58" s="28"/>
      <c r="K58" s="28"/>
      <c r="L58" s="28"/>
      <c r="M58" s="223">
        <v>44743</v>
      </c>
      <c r="N58" s="28"/>
      <c r="O58" s="28"/>
      <c r="P58" s="28"/>
      <c r="Q58" s="28"/>
    </row>
    <row r="59" spans="1:17">
      <c r="A59" s="28"/>
      <c r="B59" s="33"/>
      <c r="C59" s="28"/>
      <c r="D59" s="28"/>
      <c r="E59" s="185"/>
      <c r="F59" s="28"/>
      <c r="G59" s="35"/>
      <c r="H59" s="28"/>
      <c r="I59" s="28"/>
      <c r="J59" s="28"/>
      <c r="K59" s="28"/>
      <c r="L59" s="28"/>
      <c r="M59" s="223">
        <v>44713</v>
      </c>
      <c r="N59" s="28"/>
      <c r="O59" s="28"/>
      <c r="P59" s="28"/>
      <c r="Q59" s="28"/>
    </row>
    <row r="60" spans="1:17">
      <c r="B60" s="16"/>
      <c r="E60" s="152"/>
      <c r="G60" s="17"/>
      <c r="M60" s="223">
        <v>44682</v>
      </c>
    </row>
    <row r="61" spans="1:17">
      <c r="B61" s="16"/>
      <c r="E61" s="152"/>
      <c r="G61" s="17"/>
      <c r="M61" s="223">
        <v>44652</v>
      </c>
    </row>
    <row r="62" spans="1:17">
      <c r="B62" s="4"/>
      <c r="C62" s="6"/>
      <c r="D62" s="6"/>
      <c r="E62" s="184"/>
      <c r="F62" s="6"/>
      <c r="G62" s="11"/>
      <c r="M62" s="223">
        <v>44621</v>
      </c>
    </row>
    <row r="63" spans="1:17">
      <c r="A63" s="25"/>
      <c r="E63" s="183">
        <f>SUBTOTAL(109,Lista345131721252933374145495357616569737781[Estimación])</f>
        <v>0</v>
      </c>
      <c r="H63" s="25"/>
      <c r="I63" s="25"/>
      <c r="J63" s="25"/>
      <c r="K63" s="25"/>
      <c r="L63" s="25"/>
      <c r="M63" s="223">
        <v>44593</v>
      </c>
      <c r="N63" s="25"/>
      <c r="O63" s="25"/>
      <c r="P63" s="25"/>
      <c r="Q63" s="25"/>
    </row>
    <row r="64" spans="1:17">
      <c r="A64" s="25"/>
      <c r="B64" s="25"/>
      <c r="C64" s="25"/>
      <c r="D64" s="25"/>
      <c r="E64" s="25"/>
      <c r="F64" s="25"/>
      <c r="G64" s="25"/>
      <c r="H64" s="25"/>
      <c r="I64" s="25"/>
      <c r="J64" s="25"/>
      <c r="K64" s="25"/>
      <c r="L64" s="25"/>
      <c r="M64" s="223">
        <v>44562</v>
      </c>
      <c r="N64" s="25"/>
      <c r="O64" s="25"/>
      <c r="P64" s="25"/>
      <c r="Q64" s="25"/>
    </row>
    <row r="65" spans="1:17">
      <c r="A65" s="25"/>
      <c r="B65" s="25"/>
      <c r="C65" s="25"/>
      <c r="D65" s="25"/>
      <c r="E65" s="25"/>
      <c r="F65" s="25"/>
      <c r="G65" s="25"/>
      <c r="H65" s="25"/>
      <c r="I65" s="25"/>
      <c r="J65" s="25"/>
      <c r="K65" s="25"/>
      <c r="L65" s="25"/>
      <c r="M65" s="223">
        <v>44531</v>
      </c>
      <c r="N65" s="25"/>
      <c r="O65" s="25"/>
      <c r="P65" s="25"/>
      <c r="Q65" s="25"/>
    </row>
    <row r="66" spans="1:17">
      <c r="A66" s="25"/>
      <c r="B66" s="25"/>
      <c r="C66" s="25"/>
      <c r="D66" s="25"/>
      <c r="E66" s="25"/>
      <c r="F66" s="25"/>
      <c r="G66" s="25"/>
      <c r="H66" s="25"/>
      <c r="I66" s="25"/>
      <c r="J66" s="25"/>
      <c r="K66" s="25"/>
      <c r="L66" s="25"/>
      <c r="M66" s="223">
        <v>44501</v>
      </c>
      <c r="N66" s="25"/>
      <c r="O66" s="25"/>
      <c r="P66" s="25"/>
      <c r="Q66" s="25"/>
    </row>
    <row r="67" spans="1:17">
      <c r="A67" s="25"/>
      <c r="B67" s="25"/>
      <c r="C67" s="25"/>
      <c r="D67" s="25"/>
      <c r="E67" s="25"/>
      <c r="F67" s="25"/>
      <c r="G67" s="25"/>
      <c r="H67" s="25"/>
      <c r="I67" s="25"/>
      <c r="J67" s="25"/>
      <c r="K67" s="25"/>
      <c r="L67" s="25"/>
      <c r="M67" s="223">
        <v>44470</v>
      </c>
      <c r="N67" s="25"/>
      <c r="O67" s="25"/>
      <c r="P67" s="25"/>
      <c r="Q67" s="25"/>
    </row>
    <row r="68" spans="1:17">
      <c r="A68" s="25"/>
      <c r="B68" s="25"/>
      <c r="C68" s="25"/>
      <c r="D68" s="25"/>
      <c r="E68" s="25"/>
      <c r="F68" s="25"/>
      <c r="G68" s="25"/>
      <c r="H68" s="25"/>
      <c r="I68" s="25"/>
      <c r="J68" s="25"/>
      <c r="K68" s="25"/>
      <c r="L68" s="25"/>
      <c r="M68" s="223">
        <v>44440</v>
      </c>
      <c r="N68" s="25"/>
      <c r="O68" s="25"/>
      <c r="P68" s="25"/>
      <c r="Q68" s="25"/>
    </row>
    <row r="69" spans="1:17">
      <c r="A69" s="25"/>
      <c r="B69" s="25"/>
      <c r="C69" s="25"/>
      <c r="D69" s="25"/>
      <c r="E69" s="25"/>
      <c r="F69" s="25"/>
      <c r="G69" s="25"/>
      <c r="H69" s="25"/>
      <c r="I69" s="25"/>
      <c r="J69" s="25"/>
      <c r="K69" s="25"/>
      <c r="L69" s="25"/>
      <c r="M69" s="223">
        <v>44409</v>
      </c>
      <c r="N69" s="25"/>
      <c r="O69" s="25"/>
      <c r="P69" s="25"/>
      <c r="Q69" s="25"/>
    </row>
    <row r="70" spans="1:17">
      <c r="A70" s="25"/>
      <c r="B70" s="25"/>
      <c r="C70" s="25"/>
      <c r="D70" s="25"/>
      <c r="E70" s="25"/>
      <c r="F70" s="25"/>
      <c r="G70" s="25"/>
      <c r="H70" s="25"/>
      <c r="I70" s="25"/>
      <c r="J70" s="25"/>
      <c r="K70" s="25"/>
      <c r="L70" s="25"/>
      <c r="M70" s="223">
        <v>44378</v>
      </c>
      <c r="N70" s="25"/>
      <c r="O70" s="25"/>
      <c r="P70" s="25"/>
      <c r="Q70" s="25"/>
    </row>
    <row r="71" spans="1:17">
      <c r="A71" s="25"/>
      <c r="B71" s="25"/>
      <c r="C71" s="25"/>
      <c r="D71" s="25"/>
      <c r="E71" s="25"/>
      <c r="F71" s="25"/>
      <c r="G71" s="25"/>
      <c r="H71" s="25"/>
      <c r="I71" s="25"/>
      <c r="J71" s="25"/>
      <c r="K71" s="25"/>
      <c r="L71" s="25"/>
      <c r="M71" s="223">
        <v>44348</v>
      </c>
      <c r="N71" s="25"/>
      <c r="O71" s="25"/>
      <c r="P71" s="25"/>
      <c r="Q71" s="25"/>
    </row>
    <row r="72" spans="1:17">
      <c r="A72" s="25"/>
      <c r="B72" s="25"/>
      <c r="C72" s="25"/>
      <c r="D72" s="25"/>
      <c r="E72" s="25"/>
      <c r="F72" s="25"/>
      <c r="G72" s="25"/>
      <c r="H72" s="25"/>
      <c r="I72" s="25"/>
      <c r="J72" s="25"/>
      <c r="K72" s="25"/>
      <c r="L72" s="25"/>
      <c r="M72" s="223">
        <v>44317</v>
      </c>
      <c r="N72" s="25"/>
      <c r="O72" s="25"/>
      <c r="P72" s="25"/>
      <c r="Q72" s="25"/>
    </row>
    <row r="73" spans="1:17">
      <c r="A73" s="25"/>
      <c r="B73" s="25"/>
      <c r="C73" s="25"/>
      <c r="D73" s="25"/>
      <c r="E73" s="25"/>
      <c r="F73" s="25"/>
      <c r="G73" s="25"/>
      <c r="H73" s="25"/>
      <c r="I73" s="25"/>
      <c r="J73" s="25"/>
      <c r="K73" s="25"/>
      <c r="L73" s="25"/>
      <c r="M73" s="223">
        <v>44287</v>
      </c>
      <c r="N73" s="25"/>
      <c r="O73" s="25"/>
      <c r="P73" s="25"/>
      <c r="Q73" s="25"/>
    </row>
    <row r="74" spans="1:17">
      <c r="A74" s="25"/>
      <c r="B74" s="25"/>
      <c r="C74" s="25"/>
      <c r="D74" s="25"/>
      <c r="E74" s="25"/>
      <c r="F74" s="25"/>
      <c r="G74" s="25"/>
      <c r="H74" s="25"/>
      <c r="I74" s="25"/>
      <c r="J74" s="25"/>
      <c r="K74" s="25"/>
      <c r="L74" s="25"/>
      <c r="M74" s="223">
        <v>44256</v>
      </c>
      <c r="N74" s="25"/>
      <c r="O74" s="25"/>
      <c r="P74" s="25"/>
      <c r="Q74" s="25"/>
    </row>
    <row r="75" spans="1:17">
      <c r="M75" s="223">
        <v>44228</v>
      </c>
    </row>
    <row r="76" spans="1:17">
      <c r="M76" s="223">
        <v>44197</v>
      </c>
    </row>
    <row r="77" spans="1:17">
      <c r="M77" s="223">
        <v>44166</v>
      </c>
    </row>
    <row r="78" spans="1:17">
      <c r="M78" s="223">
        <v>44136</v>
      </c>
    </row>
    <row r="79" spans="1:17">
      <c r="M79" s="223"/>
    </row>
    <row r="80" spans="1:17">
      <c r="M80" s="223"/>
    </row>
    <row r="81" spans="12:13">
      <c r="L81" t="s">
        <v>452</v>
      </c>
      <c r="M81" s="223">
        <v>44197</v>
      </c>
    </row>
    <row r="82" spans="12:13">
      <c r="M82" s="223">
        <v>44228</v>
      </c>
    </row>
    <row r="83" spans="12:13">
      <c r="M83" s="223">
        <v>44256</v>
      </c>
    </row>
    <row r="84" spans="12:13">
      <c r="M84" s="223">
        <v>44287</v>
      </c>
    </row>
    <row r="85" spans="12:13">
      <c r="M85" s="223">
        <v>44317</v>
      </c>
    </row>
    <row r="86" spans="12:13">
      <c r="M86" s="223">
        <v>44348</v>
      </c>
    </row>
    <row r="87" spans="12:13">
      <c r="M87" s="223">
        <v>44378</v>
      </c>
    </row>
    <row r="88" spans="12:13">
      <c r="M88" s="223">
        <v>44409</v>
      </c>
    </row>
    <row r="89" spans="12:13">
      <c r="M89" s="223">
        <v>44440</v>
      </c>
    </row>
    <row r="90" spans="12:13">
      <c r="M90" s="223">
        <v>44470</v>
      </c>
    </row>
    <row r="91" spans="12:13">
      <c r="M91" s="223">
        <v>44501</v>
      </c>
    </row>
    <row r="92" spans="12:13">
      <c r="M92" s="223">
        <v>44531</v>
      </c>
    </row>
    <row r="93" spans="12:13">
      <c r="M93" s="223">
        <v>44562</v>
      </c>
    </row>
    <row r="94" spans="12:13">
      <c r="M94" s="223">
        <v>44593</v>
      </c>
    </row>
    <row r="95" spans="12:13">
      <c r="M95" s="223">
        <v>44621</v>
      </c>
    </row>
    <row r="96" spans="12:13">
      <c r="M96" s="223">
        <v>44652</v>
      </c>
    </row>
    <row r="97" spans="13:13">
      <c r="M97" s="223">
        <v>44682</v>
      </c>
    </row>
    <row r="98" spans="13:13">
      <c r="M98" s="223">
        <v>44713</v>
      </c>
    </row>
    <row r="99" spans="13:13">
      <c r="M99" s="223">
        <v>44743</v>
      </c>
    </row>
    <row r="100" spans="13:13">
      <c r="M100" s="223">
        <v>44774</v>
      </c>
    </row>
    <row r="101" spans="13:13">
      <c r="M101" s="223">
        <v>44805</v>
      </c>
    </row>
    <row r="102" spans="13:13">
      <c r="M102" s="223">
        <v>44835</v>
      </c>
    </row>
    <row r="103" spans="13:13">
      <c r="M103" s="223">
        <v>44866</v>
      </c>
    </row>
    <row r="104" spans="13:13">
      <c r="M104" s="223">
        <v>44896</v>
      </c>
    </row>
    <row r="105" spans="13:13">
      <c r="M105" s="223">
        <v>44927</v>
      </c>
    </row>
    <row r="106" spans="13:13">
      <c r="M106" s="223">
        <v>44958</v>
      </c>
    </row>
    <row r="107" spans="13:13">
      <c r="M107" s="223">
        <v>44986</v>
      </c>
    </row>
    <row r="108" spans="13:13">
      <c r="M108" s="223">
        <v>45017</v>
      </c>
    </row>
    <row r="109" spans="13:13">
      <c r="M109" s="223">
        <v>45047</v>
      </c>
    </row>
    <row r="110" spans="13:13">
      <c r="M110" s="223">
        <v>45078</v>
      </c>
    </row>
    <row r="111" spans="13:13">
      <c r="M111" s="223">
        <v>45108</v>
      </c>
    </row>
    <row r="112" spans="13:13">
      <c r="M112" s="223"/>
    </row>
    <row r="113" spans="13:13">
      <c r="M113" s="223"/>
    </row>
  </sheetData>
  <mergeCells count="9">
    <mergeCell ref="O1:Q1"/>
    <mergeCell ref="B2:E2"/>
    <mergeCell ref="B13:E13"/>
    <mergeCell ref="B27:E27"/>
    <mergeCell ref="B48:E48"/>
    <mergeCell ref="B1:E1"/>
    <mergeCell ref="F1:H1"/>
    <mergeCell ref="I1:K1"/>
    <mergeCell ref="L1:N1"/>
  </mergeCells>
  <conditionalFormatting sqref="C53:C57 F4:F10">
    <cfRule type="expression" dxfId="15083" priority="457">
      <formula>$F4="Vencida"</formula>
    </cfRule>
    <cfRule type="expression" dxfId="15082" priority="458">
      <formula>$F4="Cancelada"</formula>
    </cfRule>
    <cfRule type="expression" dxfId="15081" priority="459">
      <formula>$F4="Pausada"</formula>
    </cfRule>
    <cfRule type="expression" dxfId="15080" priority="460">
      <formula>$F4="Para hoy"</formula>
    </cfRule>
    <cfRule type="expression" dxfId="15079" priority="461">
      <formula>$F4="En curso"</formula>
    </cfRule>
    <cfRule type="expression" dxfId="15078" priority="462">
      <formula>$F4="Completada"</formula>
    </cfRule>
  </conditionalFormatting>
  <conditionalFormatting sqref="E20">
    <cfRule type="expression" dxfId="15077" priority="235">
      <formula>$F17="Vencida"</formula>
    </cfRule>
    <cfRule type="expression" dxfId="15076" priority="236">
      <formula>$F17="Cancelada"</formula>
    </cfRule>
    <cfRule type="expression" dxfId="15075" priority="237">
      <formula>$F17="Pausada"</formula>
    </cfRule>
    <cfRule type="expression" dxfId="15074" priority="238">
      <formula>$F17="Para hoy"</formula>
    </cfRule>
    <cfRule type="expression" dxfId="15073" priority="239">
      <formula>$F17="En curso"</formula>
    </cfRule>
    <cfRule type="expression" dxfId="15072" priority="240">
      <formula>$F17="Completada"</formula>
    </cfRule>
  </conditionalFormatting>
  <conditionalFormatting sqref="F15:F23">
    <cfRule type="expression" dxfId="15071" priority="355">
      <formula>$F15="Vencida"</formula>
    </cfRule>
    <cfRule type="expression" dxfId="15070" priority="356">
      <formula>$F15="Cancelada"</formula>
    </cfRule>
    <cfRule type="expression" dxfId="15069" priority="357">
      <formula>$F15="Pausada"</formula>
    </cfRule>
    <cfRule type="expression" dxfId="15068" priority="358">
      <formula>$F15="Para hoy"</formula>
    </cfRule>
    <cfRule type="expression" dxfId="15067" priority="359">
      <formula>$F15="En curso"</formula>
    </cfRule>
    <cfRule type="expression" dxfId="15066" priority="360">
      <formula>$F15="Completada"</formula>
    </cfRule>
  </conditionalFormatting>
  <conditionalFormatting sqref="C32:C33">
    <cfRule type="expression" dxfId="15065" priority="343">
      <formula>$F28="Vencida"</formula>
    </cfRule>
    <cfRule type="expression" dxfId="15064" priority="344">
      <formula>$F28="Cancelada"</formula>
    </cfRule>
    <cfRule type="expression" dxfId="15063" priority="345">
      <formula>$F28="Pausada"</formula>
    </cfRule>
    <cfRule type="expression" dxfId="15062" priority="346">
      <formula>$F28="Para hoy"</formula>
    </cfRule>
    <cfRule type="expression" dxfId="15061" priority="347">
      <formula>$F28="En curso"</formula>
    </cfRule>
    <cfRule type="expression" dxfId="15060" priority="348">
      <formula>$F28="Completada"</formula>
    </cfRule>
  </conditionalFormatting>
  <conditionalFormatting sqref="C34">
    <cfRule type="expression" dxfId="15059" priority="415">
      <formula>$F29="Vencida"</formula>
    </cfRule>
    <cfRule type="expression" dxfId="15058" priority="416">
      <formula>$F29="Cancelada"</formula>
    </cfRule>
    <cfRule type="expression" dxfId="15057" priority="417">
      <formula>$F29="Pausada"</formula>
    </cfRule>
    <cfRule type="expression" dxfId="15056" priority="418">
      <formula>$F29="Para hoy"</formula>
    </cfRule>
    <cfRule type="expression" dxfId="15055" priority="419">
      <formula>$F29="En curso"</formula>
    </cfRule>
    <cfRule type="expression" dxfId="15054" priority="420">
      <formula>$F29="Completada"</formula>
    </cfRule>
  </conditionalFormatting>
  <conditionalFormatting sqref="C35">
    <cfRule type="expression" dxfId="15053" priority="313">
      <formula>$F35="Vencida"</formula>
    </cfRule>
    <cfRule type="expression" dxfId="15052" priority="314">
      <formula>$F35="Cancelada"</formula>
    </cfRule>
    <cfRule type="expression" dxfId="15051" priority="315">
      <formula>$F35="Pausada"</formula>
    </cfRule>
    <cfRule type="expression" dxfId="15050" priority="316">
      <formula>$F35="Para hoy"</formula>
    </cfRule>
    <cfRule type="expression" dxfId="15049" priority="317">
      <formula>$F35="En curso"</formula>
    </cfRule>
    <cfRule type="expression" dxfId="15048" priority="318">
      <formula>$F35="Completada"</formula>
    </cfRule>
  </conditionalFormatting>
  <conditionalFormatting sqref="C36:C37">
    <cfRule type="expression" dxfId="15047" priority="373">
      <formula>$F33="Vencida"</formula>
    </cfRule>
    <cfRule type="expression" dxfId="15046" priority="374">
      <formula>$F33="Cancelada"</formula>
    </cfRule>
    <cfRule type="expression" dxfId="15045" priority="375">
      <formula>$F33="Pausada"</formula>
    </cfRule>
    <cfRule type="expression" dxfId="15044" priority="376">
      <formula>$F33="Para hoy"</formula>
    </cfRule>
    <cfRule type="expression" dxfId="15043" priority="377">
      <formula>$F33="En curso"</formula>
    </cfRule>
    <cfRule type="expression" dxfId="15042" priority="378">
      <formula>$F33="Completada"</formula>
    </cfRule>
  </conditionalFormatting>
  <conditionalFormatting sqref="C38">
    <cfRule type="expression" dxfId="15041" priority="571">
      <formula>$F34="Vencida"</formula>
    </cfRule>
    <cfRule type="expression" dxfId="15040" priority="572">
      <formula>$F34="Cancelada"</formula>
    </cfRule>
    <cfRule type="expression" dxfId="15039" priority="573">
      <formula>$F34="Pausada"</formula>
    </cfRule>
    <cfRule type="expression" dxfId="15038" priority="574">
      <formula>$F34="Para hoy"</formula>
    </cfRule>
    <cfRule type="expression" dxfId="15037" priority="575">
      <formula>$F34="En curso"</formula>
    </cfRule>
    <cfRule type="expression" dxfId="15036" priority="576">
      <formula>$F34="Completada"</formula>
    </cfRule>
  </conditionalFormatting>
  <conditionalFormatting sqref="C39 E21:E22">
    <cfRule type="expression" dxfId="15035" priority="553">
      <formula>$F16="Vencida"</formula>
    </cfRule>
    <cfRule type="expression" dxfId="15034" priority="554">
      <formula>$F16="Cancelada"</formula>
    </cfRule>
    <cfRule type="expression" dxfId="15033" priority="555">
      <formula>$F16="Pausada"</formula>
    </cfRule>
    <cfRule type="expression" dxfId="15032" priority="556">
      <formula>$F16="Para hoy"</formula>
    </cfRule>
    <cfRule type="expression" dxfId="15031" priority="557">
      <formula>$F16="En curso"</formula>
    </cfRule>
    <cfRule type="expression" dxfId="15030" priority="558">
      <formula>$F16="Completada"</formula>
    </cfRule>
  </conditionalFormatting>
  <conditionalFormatting sqref="C40 E23">
    <cfRule type="expression" dxfId="15029" priority="535">
      <formula>$F17="Vencida"</formula>
    </cfRule>
    <cfRule type="expression" dxfId="15028" priority="536">
      <formula>$F17="Cancelada"</formula>
    </cfRule>
    <cfRule type="expression" dxfId="15027" priority="537">
      <formula>$F17="Pausada"</formula>
    </cfRule>
    <cfRule type="expression" dxfId="15026" priority="538">
      <formula>$F17="Para hoy"</formula>
    </cfRule>
    <cfRule type="expression" dxfId="15025" priority="539">
      <formula>$F17="En curso"</formula>
    </cfRule>
    <cfRule type="expression" dxfId="15024" priority="540">
      <formula>$F17="Completada"</formula>
    </cfRule>
  </conditionalFormatting>
  <conditionalFormatting sqref="C41">
    <cfRule type="expression" dxfId="15023" priority="505">
      <formula>$F34="Vencida"</formula>
    </cfRule>
    <cfRule type="expression" dxfId="15022" priority="506">
      <formula>$F34="Cancelada"</formula>
    </cfRule>
    <cfRule type="expression" dxfId="15021" priority="507">
      <formula>$F34="Pausada"</formula>
    </cfRule>
    <cfRule type="expression" dxfId="15020" priority="508">
      <formula>$F34="Para hoy"</formula>
    </cfRule>
    <cfRule type="expression" dxfId="15019" priority="509">
      <formula>$F34="En curso"</formula>
    </cfRule>
    <cfRule type="expression" dxfId="15018" priority="510">
      <formula>$F34="Completada"</formula>
    </cfRule>
  </conditionalFormatting>
  <conditionalFormatting sqref="C42">
    <cfRule type="expression" dxfId="15017" priority="307">
      <formula>$F42="Vencida"</formula>
    </cfRule>
    <cfRule type="expression" dxfId="15016" priority="308">
      <formula>$F42="Cancelada"</formula>
    </cfRule>
    <cfRule type="expression" dxfId="15015" priority="309">
      <formula>$F42="Pausada"</formula>
    </cfRule>
    <cfRule type="expression" dxfId="15014" priority="310">
      <formula>$F42="Para hoy"</formula>
    </cfRule>
    <cfRule type="expression" dxfId="15013" priority="311">
      <formula>$F42="En curso"</formula>
    </cfRule>
    <cfRule type="expression" dxfId="15012" priority="312">
      <formula>$F42="Completada"</formula>
    </cfRule>
  </conditionalFormatting>
  <conditionalFormatting sqref="C51">
    <cfRule type="expression" dxfId="15011" priority="289">
      <formula>$F51="Vencida"</formula>
    </cfRule>
    <cfRule type="expression" dxfId="15010" priority="290">
      <formula>$F51="Cancelada"</formula>
    </cfRule>
    <cfRule type="expression" dxfId="15009" priority="291">
      <formula>$F51="Pausada"</formula>
    </cfRule>
    <cfRule type="expression" dxfId="15008" priority="292">
      <formula>$F51="Para hoy"</formula>
    </cfRule>
    <cfRule type="expression" dxfId="15007" priority="293">
      <formula>$F51="En curso"</formula>
    </cfRule>
    <cfRule type="expression" dxfId="15006" priority="294">
      <formula>$F51="Completada"</formula>
    </cfRule>
  </conditionalFormatting>
  <conditionalFormatting sqref="D36:D41">
    <cfRule type="expression" dxfId="15005" priority="379">
      <formula>$F62="Vencida"</formula>
    </cfRule>
    <cfRule type="expression" dxfId="15004" priority="380">
      <formula>$F62="Cancelada"</formula>
    </cfRule>
    <cfRule type="expression" dxfId="15003" priority="381">
      <formula>$F62="Pausada"</formula>
    </cfRule>
    <cfRule type="expression" dxfId="15002" priority="382">
      <formula>$F62="Para hoy"</formula>
    </cfRule>
    <cfRule type="expression" dxfId="15001" priority="383">
      <formula>$F62="En curso"</formula>
    </cfRule>
    <cfRule type="expression" dxfId="15000" priority="384">
      <formula>$F62="Completada"</formula>
    </cfRule>
  </conditionalFormatting>
  <conditionalFormatting sqref="D32:D33">
    <cfRule type="expression" dxfId="14999" priority="241">
      <formula>$F54="Vencida"</formula>
    </cfRule>
    <cfRule type="expression" dxfId="14998" priority="242">
      <formula>$F54="Cancelada"</formula>
    </cfRule>
    <cfRule type="expression" dxfId="14997" priority="243">
      <formula>$F54="Pausada"</formula>
    </cfRule>
    <cfRule type="expression" dxfId="14996" priority="244">
      <formula>$F54="Para hoy"</formula>
    </cfRule>
    <cfRule type="expression" dxfId="14995" priority="245">
      <formula>$F54="En curso"</formula>
    </cfRule>
    <cfRule type="expression" dxfId="14994" priority="246">
      <formula>$F54="Completada"</formula>
    </cfRule>
    <cfRule type="expression" dxfId="14993" priority="247">
      <formula>$F54="Vencida"</formula>
    </cfRule>
    <cfRule type="expression" dxfId="14992" priority="248">
      <formula>$F54="Cancelada"</formula>
    </cfRule>
    <cfRule type="expression" dxfId="14991" priority="249">
      <formula>$F54="Pausada"</formula>
    </cfRule>
    <cfRule type="expression" dxfId="14990" priority="250">
      <formula>$F54="Para hoy"</formula>
    </cfRule>
    <cfRule type="expression" dxfId="14989" priority="251">
      <formula>$F54="En curso"</formula>
    </cfRule>
    <cfRule type="expression" dxfId="14988" priority="252">
      <formula>$F54="Completada"</formula>
    </cfRule>
  </conditionalFormatting>
  <conditionalFormatting sqref="D33:D34">
    <cfRule type="expression" dxfId="14987" priority="319">
      <formula>$F63="Vencida"</formula>
    </cfRule>
    <cfRule type="expression" dxfId="14986" priority="320">
      <formula>$F63="Cancelada"</formula>
    </cfRule>
    <cfRule type="expression" dxfId="14985" priority="321">
      <formula>$F63="Pausada"</formula>
    </cfRule>
    <cfRule type="expression" dxfId="14984" priority="322">
      <formula>$F63="Para hoy"</formula>
    </cfRule>
    <cfRule type="expression" dxfId="14983" priority="323">
      <formula>$F63="En curso"</formula>
    </cfRule>
    <cfRule type="expression" dxfId="14982" priority="324">
      <formula>$F63="Completada"</formula>
    </cfRule>
    <cfRule type="expression" dxfId="14981" priority="331">
      <formula>$F59="Vencida"</formula>
    </cfRule>
    <cfRule type="expression" dxfId="14980" priority="332">
      <formula>$F59="Cancelada"</formula>
    </cfRule>
    <cfRule type="expression" dxfId="14979" priority="333">
      <formula>$F59="Pausada"</formula>
    </cfRule>
    <cfRule type="expression" dxfId="14978" priority="334">
      <formula>$F59="Para hoy"</formula>
    </cfRule>
    <cfRule type="expression" dxfId="14977" priority="335">
      <formula>$F59="En curso"</formula>
    </cfRule>
    <cfRule type="expression" dxfId="14976" priority="336">
      <formula>$F59="Completada"</formula>
    </cfRule>
  </conditionalFormatting>
  <conditionalFormatting sqref="D34:D35">
    <cfRule type="expression" dxfId="14975" priority="403">
      <formula>$F65="Vencida"</formula>
    </cfRule>
    <cfRule type="expression" dxfId="14974" priority="404">
      <formula>$F65="Cancelada"</formula>
    </cfRule>
    <cfRule type="expression" dxfId="14973" priority="405">
      <formula>$F65="Pausada"</formula>
    </cfRule>
    <cfRule type="expression" dxfId="14972" priority="406">
      <formula>$F65="Para hoy"</formula>
    </cfRule>
    <cfRule type="expression" dxfId="14971" priority="407">
      <formula>$F65="En curso"</formula>
    </cfRule>
    <cfRule type="expression" dxfId="14970" priority="408">
      <formula>$F65="Completada"</formula>
    </cfRule>
  </conditionalFormatting>
  <conditionalFormatting sqref="D36:D40">
    <cfRule type="expression" dxfId="14969" priority="385">
      <formula>$F66="Vencida"</formula>
    </cfRule>
    <cfRule type="expression" dxfId="14968" priority="386">
      <formula>$F66="Cancelada"</formula>
    </cfRule>
    <cfRule type="expression" dxfId="14967" priority="387">
      <formula>$F66="Pausada"</formula>
    </cfRule>
    <cfRule type="expression" dxfId="14966" priority="388">
      <formula>$F66="Para hoy"</formula>
    </cfRule>
    <cfRule type="expression" dxfId="14965" priority="389">
      <formula>$F66="En curso"</formula>
    </cfRule>
    <cfRule type="expression" dxfId="14964" priority="390">
      <formula>$F66="Completada"</formula>
    </cfRule>
  </conditionalFormatting>
  <conditionalFormatting sqref="D41">
    <cfRule type="expression" dxfId="14963" priority="487">
      <formula>$F63="Vencida"</formula>
    </cfRule>
    <cfRule type="expression" dxfId="14962" priority="488">
      <formula>$F63="Cancelada"</formula>
    </cfRule>
    <cfRule type="expression" dxfId="14961" priority="489">
      <formula>$F63="Pausada"</formula>
    </cfRule>
    <cfRule type="expression" dxfId="14960" priority="490">
      <formula>$F63="Para hoy"</formula>
    </cfRule>
    <cfRule type="expression" dxfId="14959" priority="491">
      <formula>$F63="En curso"</formula>
    </cfRule>
    <cfRule type="expression" dxfId="14958" priority="492">
      <formula>$F63="Completada"</formula>
    </cfRule>
  </conditionalFormatting>
  <conditionalFormatting sqref="D53:D54">
    <cfRule type="expression" dxfId="14957" priority="427">
      <formula>$F79="Vencida"</formula>
    </cfRule>
    <cfRule type="expression" dxfId="14956" priority="428">
      <formula>$F79="Cancelada"</formula>
    </cfRule>
    <cfRule type="expression" dxfId="14955" priority="429">
      <formula>$F79="Pausada"</formula>
    </cfRule>
    <cfRule type="expression" dxfId="14954" priority="430">
      <formula>$F79="Para hoy"</formula>
    </cfRule>
    <cfRule type="expression" dxfId="14953" priority="431">
      <formula>$F79="En curso"</formula>
    </cfRule>
    <cfRule type="expression" dxfId="14952" priority="432">
      <formula>$F79="Completada"</formula>
    </cfRule>
    <cfRule type="expression" dxfId="14951" priority="493">
      <formula>$F68="Vencida"</formula>
    </cfRule>
    <cfRule type="expression" dxfId="14950" priority="494">
      <formula>$F68="Cancelada"</formula>
    </cfRule>
    <cfRule type="expression" dxfId="14949" priority="495">
      <formula>$F68="Pausada"</formula>
    </cfRule>
    <cfRule type="expression" dxfId="14948" priority="496">
      <formula>$F68="Para hoy"</formula>
    </cfRule>
    <cfRule type="expression" dxfId="14947" priority="497">
      <formula>$F68="En curso"</formula>
    </cfRule>
    <cfRule type="expression" dxfId="14946" priority="498">
      <formula>$F68="Completada"</formula>
    </cfRule>
  </conditionalFormatting>
  <conditionalFormatting sqref="D55">
    <cfRule type="expression" dxfId="14945" priority="475">
      <formula>$F61="Vencida"</formula>
    </cfRule>
    <cfRule type="expression" dxfId="14944" priority="476">
      <formula>$F61="Cancelada"</formula>
    </cfRule>
    <cfRule type="expression" dxfId="14943" priority="477">
      <formula>$F61="Pausada"</formula>
    </cfRule>
    <cfRule type="expression" dxfId="14942" priority="478">
      <formula>$F61="Para hoy"</formula>
    </cfRule>
    <cfRule type="expression" dxfId="14941" priority="479">
      <formula>$F61="En curso"</formula>
    </cfRule>
    <cfRule type="expression" dxfId="14940" priority="480">
      <formula>$F61="Completada"</formula>
    </cfRule>
  </conditionalFormatting>
  <conditionalFormatting sqref="D56:D58">
    <cfRule type="expression" dxfId="14939" priority="469">
      <formula>$F48="Vencida"</formula>
    </cfRule>
    <cfRule type="expression" dxfId="14938" priority="470">
      <formula>$F48="Cancelada"</formula>
    </cfRule>
    <cfRule type="expression" dxfId="14937" priority="471">
      <formula>$F48="Pausada"</formula>
    </cfRule>
    <cfRule type="expression" dxfId="14936" priority="472">
      <formula>$F48="Para hoy"</formula>
    </cfRule>
    <cfRule type="expression" dxfId="14935" priority="473">
      <formula>$F48="En curso"</formula>
    </cfRule>
    <cfRule type="expression" dxfId="14934" priority="474">
      <formula>$F48="Completada"</formula>
    </cfRule>
  </conditionalFormatting>
  <conditionalFormatting sqref="E11 F33 F35 F51:F53 F55:F57">
    <cfRule type="expression" dxfId="14933" priority="463">
      <formula>$F11="Vencida"</formula>
    </cfRule>
    <cfRule type="expression" dxfId="14932" priority="464">
      <formula>$F11="Cancelada"</formula>
    </cfRule>
    <cfRule type="expression" dxfId="14931" priority="465">
      <formula>$F11="Pausada"</formula>
    </cfRule>
    <cfRule type="expression" dxfId="14930" priority="466">
      <formula>$F11="Para hoy"</formula>
    </cfRule>
    <cfRule type="expression" dxfId="14929" priority="467">
      <formula>$F11="En curso"</formula>
    </cfRule>
    <cfRule type="expression" dxfId="14928" priority="468">
      <formula>$F11="Completada"</formula>
    </cfRule>
  </conditionalFormatting>
  <conditionalFormatting sqref="E25">
    <cfRule type="expression" dxfId="14927" priority="451">
      <formula>$F25="Vencida"</formula>
    </cfRule>
    <cfRule type="expression" dxfId="14926" priority="452">
      <formula>$F25="Cancelada"</formula>
    </cfRule>
    <cfRule type="expression" dxfId="14925" priority="453">
      <formula>$F25="Pausada"</formula>
    </cfRule>
    <cfRule type="expression" dxfId="14924" priority="454">
      <formula>$F25="Para hoy"</formula>
    </cfRule>
    <cfRule type="expression" dxfId="14923" priority="455">
      <formula>$F25="En curso"</formula>
    </cfRule>
    <cfRule type="expression" dxfId="14922" priority="456">
      <formula>$F25="Completada"</formula>
    </cfRule>
  </conditionalFormatting>
  <conditionalFormatting sqref="E15:E20">
    <cfRule type="expression" dxfId="14921" priority="349">
      <formula>$F11="Vencida"</formula>
    </cfRule>
    <cfRule type="expression" dxfId="14920" priority="350">
      <formula>$F11="Cancelada"</formula>
    </cfRule>
    <cfRule type="expression" dxfId="14919" priority="351">
      <formula>$F11="Pausada"</formula>
    </cfRule>
    <cfRule type="expression" dxfId="14918" priority="352">
      <formula>$F11="Para hoy"</formula>
    </cfRule>
    <cfRule type="expression" dxfId="14917" priority="353">
      <formula>$F11="En curso"</formula>
    </cfRule>
    <cfRule type="expression" dxfId="14916" priority="354">
      <formula>$F11="Completada"</formula>
    </cfRule>
    <cfRule type="expression" dxfId="14915" priority="361">
      <formula>$F12="Vencida"</formula>
    </cfRule>
    <cfRule type="expression" dxfId="14914" priority="362">
      <formula>$F12="Cancelada"</formula>
    </cfRule>
    <cfRule type="expression" dxfId="14913" priority="363">
      <formula>$F12="Pausada"</formula>
    </cfRule>
    <cfRule type="expression" dxfId="14912" priority="364">
      <formula>$F12="Para hoy"</formula>
    </cfRule>
    <cfRule type="expression" dxfId="14911" priority="365">
      <formula>$F12="En curso"</formula>
    </cfRule>
    <cfRule type="expression" dxfId="14910" priority="366">
      <formula>$F12="Completada"</formula>
    </cfRule>
  </conditionalFormatting>
  <conditionalFormatting sqref="E15:E20 E34">
    <cfRule type="expression" dxfId="14909" priority="325">
      <formula>$F12="Vencida"</formula>
    </cfRule>
    <cfRule type="expression" dxfId="14908" priority="326">
      <formula>$F12="Cancelada"</formula>
    </cfRule>
    <cfRule type="expression" dxfId="14907" priority="327">
      <formula>$F12="Pausada"</formula>
    </cfRule>
    <cfRule type="expression" dxfId="14906" priority="328">
      <formula>$F12="Para hoy"</formula>
    </cfRule>
    <cfRule type="expression" dxfId="14905" priority="329">
      <formula>$F12="En curso"</formula>
    </cfRule>
    <cfRule type="expression" dxfId="14904" priority="330">
      <formula>$F12="Completada"</formula>
    </cfRule>
    <cfRule type="expression" dxfId="14903" priority="337">
      <formula>$F12="Vencida"</formula>
    </cfRule>
    <cfRule type="expression" dxfId="14902" priority="338">
      <formula>$F12="Cancelada"</formula>
    </cfRule>
    <cfRule type="expression" dxfId="14901" priority="339">
      <formula>$F12="Pausada"</formula>
    </cfRule>
    <cfRule type="expression" dxfId="14900" priority="340">
      <formula>$F12="Para hoy"</formula>
    </cfRule>
    <cfRule type="expression" dxfId="14899" priority="341">
      <formula>$F12="En curso"</formula>
    </cfRule>
    <cfRule type="expression" dxfId="14898" priority="342">
      <formula>$F12="Completada"</formula>
    </cfRule>
  </conditionalFormatting>
  <conditionalFormatting sqref="E34:E35">
    <cfRule type="expression" dxfId="14897" priority="409">
      <formula>$F31="Vencida"</formula>
    </cfRule>
    <cfRule type="expression" dxfId="14896" priority="410">
      <formula>$F31="Cancelada"</formula>
    </cfRule>
    <cfRule type="expression" dxfId="14895" priority="411">
      <formula>$F31="Pausada"</formula>
    </cfRule>
    <cfRule type="expression" dxfId="14894" priority="412">
      <formula>$F31="Para hoy"</formula>
    </cfRule>
    <cfRule type="expression" dxfId="14893" priority="413">
      <formula>$F31="En curso"</formula>
    </cfRule>
    <cfRule type="expression" dxfId="14892" priority="414">
      <formula>$F31="Completada"</formula>
    </cfRule>
  </conditionalFormatting>
  <conditionalFormatting sqref="E34:E36">
    <cfRule type="expression" dxfId="14891" priority="397">
      <formula>$F34="Vencida"</formula>
    </cfRule>
    <cfRule type="expression" dxfId="14890" priority="398">
      <formula>$F34="Cancelada"</formula>
    </cfRule>
    <cfRule type="expression" dxfId="14889" priority="399">
      <formula>$F34="Pausada"</formula>
    </cfRule>
    <cfRule type="expression" dxfId="14888" priority="400">
      <formula>$F34="Para hoy"</formula>
    </cfRule>
    <cfRule type="expression" dxfId="14887" priority="401">
      <formula>$F34="En curso"</formula>
    </cfRule>
    <cfRule type="expression" dxfId="14886" priority="402">
      <formula>$F34="Completada"</formula>
    </cfRule>
  </conditionalFormatting>
  <conditionalFormatting sqref="E36:E37">
    <cfRule type="expression" dxfId="14885" priority="421">
      <formula>$F33="Vencida"</formula>
    </cfRule>
    <cfRule type="expression" dxfId="14884" priority="422">
      <formula>$F33="Cancelada"</formula>
    </cfRule>
    <cfRule type="expression" dxfId="14883" priority="423">
      <formula>$F33="Pausada"</formula>
    </cfRule>
    <cfRule type="expression" dxfId="14882" priority="424">
      <formula>$F33="Para hoy"</formula>
    </cfRule>
    <cfRule type="expression" dxfId="14881" priority="425">
      <formula>$F33="En curso"</formula>
    </cfRule>
    <cfRule type="expression" dxfId="14880" priority="426">
      <formula>$F33="Completada"</formula>
    </cfRule>
    <cfRule type="expression" dxfId="14879" priority="481">
      <formula>$F33="Vencida"</formula>
    </cfRule>
    <cfRule type="expression" dxfId="14878" priority="482">
      <formula>$F33="Cancelada"</formula>
    </cfRule>
    <cfRule type="expression" dxfId="14877" priority="483">
      <formula>$F33="Pausada"</formula>
    </cfRule>
    <cfRule type="expression" dxfId="14876" priority="484">
      <formula>$F33="Para hoy"</formula>
    </cfRule>
    <cfRule type="expression" dxfId="14875" priority="485">
      <formula>$F33="En curso"</formula>
    </cfRule>
    <cfRule type="expression" dxfId="14874" priority="486">
      <formula>$F33="Completada"</formula>
    </cfRule>
  </conditionalFormatting>
  <conditionalFormatting sqref="E38 E33">
    <cfRule type="expression" dxfId="14873" priority="559">
      <formula>$F29="Vencida"</formula>
    </cfRule>
    <cfRule type="expression" dxfId="14872" priority="560">
      <formula>$F29="Cancelada"</formula>
    </cfRule>
    <cfRule type="expression" dxfId="14871" priority="561">
      <formula>$F29="Pausada"</formula>
    </cfRule>
    <cfRule type="expression" dxfId="14870" priority="562">
      <formula>$F29="Para hoy"</formula>
    </cfRule>
    <cfRule type="expression" dxfId="14869" priority="563">
      <formula>$F29="En curso"</formula>
    </cfRule>
    <cfRule type="expression" dxfId="14868" priority="564">
      <formula>$F29="Completada"</formula>
    </cfRule>
    <cfRule type="expression" dxfId="14867" priority="565">
      <formula>$F29="Vencida"</formula>
    </cfRule>
    <cfRule type="expression" dxfId="14866" priority="566">
      <formula>$F29="Cancelada"</formula>
    </cfRule>
    <cfRule type="expression" dxfId="14865" priority="567">
      <formula>$F29="Pausada"</formula>
    </cfRule>
    <cfRule type="expression" dxfId="14864" priority="568">
      <formula>$F29="Para hoy"</formula>
    </cfRule>
    <cfRule type="expression" dxfId="14863" priority="569">
      <formula>$F29="En curso"</formula>
    </cfRule>
    <cfRule type="expression" dxfId="14862" priority="570">
      <formula>$F29="Completada"</formula>
    </cfRule>
  </conditionalFormatting>
  <conditionalFormatting sqref="E39 E20">
    <cfRule type="expression" dxfId="14861" priority="541">
      <formula>$F15="Vencida"</formula>
    </cfRule>
    <cfRule type="expression" dxfId="14860" priority="542">
      <formula>$F15="Cancelada"</formula>
    </cfRule>
    <cfRule type="expression" dxfId="14859" priority="543">
      <formula>$F15="Pausada"</formula>
    </cfRule>
    <cfRule type="expression" dxfId="14858" priority="544">
      <formula>$F15="Para hoy"</formula>
    </cfRule>
    <cfRule type="expression" dxfId="14857" priority="545">
      <formula>$F15="En curso"</formula>
    </cfRule>
    <cfRule type="expression" dxfId="14856" priority="546">
      <formula>$F15="Completada"</formula>
    </cfRule>
    <cfRule type="expression" dxfId="14855" priority="547">
      <formula>$F15="Vencida"</formula>
    </cfRule>
    <cfRule type="expression" dxfId="14854" priority="548">
      <formula>$F15="Cancelada"</formula>
    </cfRule>
    <cfRule type="expression" dxfId="14853" priority="549">
      <formula>$F15="Pausada"</formula>
    </cfRule>
    <cfRule type="expression" dxfId="14852" priority="550">
      <formula>$F15="Para hoy"</formula>
    </cfRule>
    <cfRule type="expression" dxfId="14851" priority="551">
      <formula>$F15="En curso"</formula>
    </cfRule>
    <cfRule type="expression" dxfId="14850" priority="552">
      <formula>$F15="Completada"</formula>
    </cfRule>
  </conditionalFormatting>
  <conditionalFormatting sqref="E40">
    <cfRule type="expression" dxfId="14849" priority="523">
      <formula>$F34="Vencida"</formula>
    </cfRule>
    <cfRule type="expression" dxfId="14848" priority="524">
      <formula>$F34="Cancelada"</formula>
    </cfRule>
    <cfRule type="expression" dxfId="14847" priority="525">
      <formula>$F34="Pausada"</formula>
    </cfRule>
    <cfRule type="expression" dxfId="14846" priority="526">
      <formula>$F34="Para hoy"</formula>
    </cfRule>
    <cfRule type="expression" dxfId="14845" priority="527">
      <formula>$F34="En curso"</formula>
    </cfRule>
    <cfRule type="expression" dxfId="14844" priority="528">
      <formula>$F34="Completada"</formula>
    </cfRule>
    <cfRule type="expression" dxfId="14843" priority="529">
      <formula>$F34="Vencida"</formula>
    </cfRule>
    <cfRule type="expression" dxfId="14842" priority="530">
      <formula>$F34="Cancelada"</formula>
    </cfRule>
    <cfRule type="expression" dxfId="14841" priority="531">
      <formula>$F34="Pausada"</formula>
    </cfRule>
    <cfRule type="expression" dxfId="14840" priority="532">
      <formula>$F34="Para hoy"</formula>
    </cfRule>
    <cfRule type="expression" dxfId="14839" priority="533">
      <formula>$F34="En curso"</formula>
    </cfRule>
    <cfRule type="expression" dxfId="14838" priority="534">
      <formula>$F34="Completada"</formula>
    </cfRule>
  </conditionalFormatting>
  <conditionalFormatting sqref="E41 E21:E22">
    <cfRule type="expression" dxfId="14837" priority="511">
      <formula>$F14="Vencida"</formula>
    </cfRule>
    <cfRule type="expression" dxfId="14836" priority="512">
      <formula>$F14="Cancelada"</formula>
    </cfRule>
    <cfRule type="expression" dxfId="14835" priority="513">
      <formula>$F14="Pausada"</formula>
    </cfRule>
    <cfRule type="expression" dxfId="14834" priority="514">
      <formula>$F14="Para hoy"</formula>
    </cfRule>
    <cfRule type="expression" dxfId="14833" priority="515">
      <formula>$F14="En curso"</formula>
    </cfRule>
    <cfRule type="expression" dxfId="14832" priority="516">
      <formula>$F14="Completada"</formula>
    </cfRule>
    <cfRule type="expression" dxfId="14831" priority="517">
      <formula>$F14="Vencida"</formula>
    </cfRule>
    <cfRule type="expression" dxfId="14830" priority="518">
      <formula>$F14="Cancelada"</formula>
    </cfRule>
    <cfRule type="expression" dxfId="14829" priority="519">
      <formula>$F14="Pausada"</formula>
    </cfRule>
    <cfRule type="expression" dxfId="14828" priority="520">
      <formula>$F14="Para hoy"</formula>
    </cfRule>
    <cfRule type="expression" dxfId="14827" priority="521">
      <formula>$F14="En curso"</formula>
    </cfRule>
    <cfRule type="expression" dxfId="14826" priority="522">
      <formula>$F14="Completada"</formula>
    </cfRule>
  </conditionalFormatting>
  <conditionalFormatting sqref="E42">
    <cfRule type="expression" dxfId="14825" priority="295">
      <formula>$F42="Vencida"</formula>
    </cfRule>
    <cfRule type="expression" dxfId="14824" priority="296">
      <formula>$F42="Cancelada"</formula>
    </cfRule>
    <cfRule type="expression" dxfId="14823" priority="297">
      <formula>$F42="Pausada"</formula>
    </cfRule>
    <cfRule type="expression" dxfId="14822" priority="298">
      <formula>$F42="Para hoy"</formula>
    </cfRule>
    <cfRule type="expression" dxfId="14821" priority="299">
      <formula>$F42="En curso"</formula>
    </cfRule>
    <cfRule type="expression" dxfId="14820" priority="300">
      <formula>$F42="Completada"</formula>
    </cfRule>
    <cfRule type="expression" dxfId="14819" priority="301">
      <formula>$F34="Vencida"</formula>
    </cfRule>
    <cfRule type="expression" dxfId="14818" priority="302">
      <formula>$F34="Cancelada"</formula>
    </cfRule>
    <cfRule type="expression" dxfId="14817" priority="303">
      <formula>$F34="Pausada"</formula>
    </cfRule>
    <cfRule type="expression" dxfId="14816" priority="304">
      <formula>$F34="Para hoy"</formula>
    </cfRule>
    <cfRule type="expression" dxfId="14815" priority="305">
      <formula>$F34="En curso"</formula>
    </cfRule>
    <cfRule type="expression" dxfId="14814" priority="306">
      <formula>$F34="Completada"</formula>
    </cfRule>
  </conditionalFormatting>
  <conditionalFormatting sqref="E46">
    <cfRule type="expression" dxfId="14813" priority="445">
      <formula>$F46="Vencida"</formula>
    </cfRule>
    <cfRule type="expression" dxfId="14812" priority="446">
      <formula>$F46="Cancelada"</formula>
    </cfRule>
    <cfRule type="expression" dxfId="14811" priority="447">
      <formula>$F46="Pausada"</formula>
    </cfRule>
    <cfRule type="expression" dxfId="14810" priority="448">
      <formula>$F46="Para hoy"</formula>
    </cfRule>
    <cfRule type="expression" dxfId="14809" priority="449">
      <formula>$F46="En curso"</formula>
    </cfRule>
    <cfRule type="expression" dxfId="14808" priority="450">
      <formula>$F46="Completada"</formula>
    </cfRule>
  </conditionalFormatting>
  <conditionalFormatting sqref="E51">
    <cfRule type="expression" dxfId="14807" priority="277">
      <formula>$F51="Vencida"</formula>
    </cfRule>
    <cfRule type="expression" dxfId="14806" priority="278">
      <formula>$F51="Cancelada"</formula>
    </cfRule>
    <cfRule type="expression" dxfId="14805" priority="279">
      <formula>$F51="Pausada"</formula>
    </cfRule>
    <cfRule type="expression" dxfId="14804" priority="280">
      <formula>$F51="Para hoy"</formula>
    </cfRule>
    <cfRule type="expression" dxfId="14803" priority="281">
      <formula>$F51="En curso"</formula>
    </cfRule>
    <cfRule type="expression" dxfId="14802" priority="282">
      <formula>$F51="Completada"</formula>
    </cfRule>
    <cfRule type="expression" dxfId="14801" priority="283">
      <formula>$F43="Vencida"</formula>
    </cfRule>
    <cfRule type="expression" dxfId="14800" priority="284">
      <formula>$F43="Cancelada"</formula>
    </cfRule>
    <cfRule type="expression" dxfId="14799" priority="285">
      <formula>$F43="Pausada"</formula>
    </cfRule>
    <cfRule type="expression" dxfId="14798" priority="286">
      <formula>$F43="Para hoy"</formula>
    </cfRule>
    <cfRule type="expression" dxfId="14797" priority="287">
      <formula>$F43="En curso"</formula>
    </cfRule>
    <cfRule type="expression" dxfId="14796" priority="288">
      <formula>$F43="Completada"</formula>
    </cfRule>
  </conditionalFormatting>
  <conditionalFormatting sqref="E53">
    <cfRule type="expression" dxfId="14795" priority="439">
      <formula>$F53="Vencida"</formula>
    </cfRule>
    <cfRule type="expression" dxfId="14794" priority="440">
      <formula>$F53="Cancelada"</formula>
    </cfRule>
    <cfRule type="expression" dxfId="14793" priority="441">
      <formula>$F53="Pausada"</formula>
    </cfRule>
    <cfRule type="expression" dxfId="14792" priority="442">
      <formula>$F53="Para hoy"</formula>
    </cfRule>
    <cfRule type="expression" dxfId="14791" priority="443">
      <formula>$F53="En curso"</formula>
    </cfRule>
    <cfRule type="expression" dxfId="14790" priority="444">
      <formula>$F53="Completada"</formula>
    </cfRule>
    <cfRule type="expression" dxfId="14789" priority="499">
      <formula>$F31="Vencida"</formula>
    </cfRule>
    <cfRule type="expression" dxfId="14788" priority="500">
      <formula>$F31="Cancelada"</formula>
    </cfRule>
    <cfRule type="expression" dxfId="14787" priority="501">
      <formula>$F31="Pausada"</formula>
    </cfRule>
    <cfRule type="expression" dxfId="14786" priority="502">
      <formula>$F31="Para hoy"</formula>
    </cfRule>
    <cfRule type="expression" dxfId="14785" priority="503">
      <formula>$F31="En curso"</formula>
    </cfRule>
    <cfRule type="expression" dxfId="14784" priority="504">
      <formula>$F31="Completada"</formula>
    </cfRule>
  </conditionalFormatting>
  <conditionalFormatting sqref="E54">
    <cfRule type="expression" dxfId="14783" priority="259">
      <formula>$F50="Vencida"</formula>
    </cfRule>
    <cfRule type="expression" dxfId="14782" priority="260">
      <formula>$F50="Cancelada"</formula>
    </cfRule>
    <cfRule type="expression" dxfId="14781" priority="261">
      <formula>$F50="Pausada"</formula>
    </cfRule>
    <cfRule type="expression" dxfId="14780" priority="262">
      <formula>$F50="Para hoy"</formula>
    </cfRule>
    <cfRule type="expression" dxfId="14779" priority="263">
      <formula>$F50="En curso"</formula>
    </cfRule>
    <cfRule type="expression" dxfId="14778" priority="264">
      <formula>$F50="Completada"</formula>
    </cfRule>
    <cfRule type="expression" dxfId="14777" priority="265">
      <formula>$F51="Vencida"</formula>
    </cfRule>
    <cfRule type="expression" dxfId="14776" priority="266">
      <formula>$F51="Cancelada"</formula>
    </cfRule>
    <cfRule type="expression" dxfId="14775" priority="267">
      <formula>$F51="Pausada"</formula>
    </cfRule>
    <cfRule type="expression" dxfId="14774" priority="268">
      <formula>$F51="Para hoy"</formula>
    </cfRule>
    <cfRule type="expression" dxfId="14773" priority="269">
      <formula>$F51="En curso"</formula>
    </cfRule>
    <cfRule type="expression" dxfId="14772" priority="270">
      <formula>$F51="Completada"</formula>
    </cfRule>
  </conditionalFormatting>
  <conditionalFormatting sqref="E63">
    <cfRule type="expression" dxfId="14771" priority="433">
      <formula>$F63="Vencida"</formula>
    </cfRule>
    <cfRule type="expression" dxfId="14770" priority="434">
      <formula>$F63="Cancelada"</formula>
    </cfRule>
    <cfRule type="expression" dxfId="14769" priority="435">
      <formula>$F63="Pausada"</formula>
    </cfRule>
    <cfRule type="expression" dxfId="14768" priority="436">
      <formula>$F63="Para hoy"</formula>
    </cfRule>
    <cfRule type="expression" dxfId="14767" priority="437">
      <formula>$F63="En curso"</formula>
    </cfRule>
    <cfRule type="expression" dxfId="14766" priority="438">
      <formula>$F63="Completada"</formula>
    </cfRule>
  </conditionalFormatting>
  <conditionalFormatting sqref="F32">
    <cfRule type="expression" dxfId="14765" priority="367">
      <formula>$F32="Vencida"</formula>
    </cfRule>
    <cfRule type="expression" dxfId="14764" priority="368">
      <formula>$F32="Cancelada"</formula>
    </cfRule>
    <cfRule type="expression" dxfId="14763" priority="369">
      <formula>$F32="Pausada"</formula>
    </cfRule>
    <cfRule type="expression" dxfId="14762" priority="370">
      <formula>$F32="Para hoy"</formula>
    </cfRule>
    <cfRule type="expression" dxfId="14761" priority="371">
      <formula>$F32="En curso"</formula>
    </cfRule>
    <cfRule type="expression" dxfId="14760" priority="372">
      <formula>$F32="Completada"</formula>
    </cfRule>
  </conditionalFormatting>
  <conditionalFormatting sqref="F34">
    <cfRule type="expression" dxfId="14759" priority="391">
      <formula>$F34="Vencida"</formula>
    </cfRule>
    <cfRule type="expression" dxfId="14758" priority="392">
      <formula>$F34="Cancelada"</formula>
    </cfRule>
    <cfRule type="expression" dxfId="14757" priority="393">
      <formula>$F34="Pausada"</formula>
    </cfRule>
    <cfRule type="expression" dxfId="14756" priority="394">
      <formula>$F34="Para hoy"</formula>
    </cfRule>
    <cfRule type="expression" dxfId="14755" priority="395">
      <formula>$F34="En curso"</formula>
    </cfRule>
    <cfRule type="expression" dxfId="14754" priority="396">
      <formula>$F34="Completada"</formula>
    </cfRule>
  </conditionalFormatting>
  <conditionalFormatting sqref="F36:F43">
    <cfRule type="expression" dxfId="14753" priority="253">
      <formula>$F36="Vencida"</formula>
    </cfRule>
    <cfRule type="expression" dxfId="14752" priority="254">
      <formula>$F36="Cancelada"</formula>
    </cfRule>
    <cfRule type="expression" dxfId="14751" priority="255">
      <formula>$F36="Pausada"</formula>
    </cfRule>
    <cfRule type="expression" dxfId="14750" priority="256">
      <formula>$F36="Para hoy"</formula>
    </cfRule>
    <cfRule type="expression" dxfId="14749" priority="257">
      <formula>$F36="En curso"</formula>
    </cfRule>
    <cfRule type="expression" dxfId="14748" priority="258">
      <formula>$F36="Completada"</formula>
    </cfRule>
  </conditionalFormatting>
  <conditionalFormatting sqref="F54">
    <cfRule type="expression" dxfId="14747" priority="271">
      <formula>$F54="Vencida"</formula>
    </cfRule>
    <cfRule type="expression" dxfId="14746" priority="272">
      <formula>$F54="Cancelada"</formula>
    </cfRule>
    <cfRule type="expression" dxfId="14745" priority="273">
      <formula>$F54="Pausada"</formula>
    </cfRule>
    <cfRule type="expression" dxfId="14744" priority="274">
      <formula>$F54="Para hoy"</formula>
    </cfRule>
    <cfRule type="expression" dxfId="14743" priority="275">
      <formula>$F54="En curso"</formula>
    </cfRule>
    <cfRule type="expression" dxfId="14742" priority="276">
      <formula>$F54="Completada"</formula>
    </cfRule>
  </conditionalFormatting>
  <conditionalFormatting sqref="C29:C30">
    <cfRule type="expression" dxfId="14741" priority="217">
      <formula>$F21="Vencida"</formula>
    </cfRule>
    <cfRule type="expression" dxfId="14740" priority="218">
      <formula>$F21="Cancelada"</formula>
    </cfRule>
    <cfRule type="expression" dxfId="14739" priority="219">
      <formula>$F21="Pausada"</formula>
    </cfRule>
    <cfRule type="expression" dxfId="14738" priority="220">
      <formula>$F21="Para hoy"</formula>
    </cfRule>
    <cfRule type="expression" dxfId="14737" priority="221">
      <formula>$F21="En curso"</formula>
    </cfRule>
    <cfRule type="expression" dxfId="14736" priority="222">
      <formula>$F21="Completada"</formula>
    </cfRule>
  </conditionalFormatting>
  <conditionalFormatting sqref="D29:D30">
    <cfRule type="expression" dxfId="14735" priority="205">
      <formula>$F56="Vencida"</formula>
    </cfRule>
    <cfRule type="expression" dxfId="14734" priority="206">
      <formula>$F56="Cancelada"</formula>
    </cfRule>
    <cfRule type="expression" dxfId="14733" priority="207">
      <formula>$F56="Pausada"</formula>
    </cfRule>
    <cfRule type="expression" dxfId="14732" priority="208">
      <formula>$F56="Para hoy"</formula>
    </cfRule>
    <cfRule type="expression" dxfId="14731" priority="209">
      <formula>$F56="En curso"</formula>
    </cfRule>
    <cfRule type="expression" dxfId="14730" priority="210">
      <formula>$F56="Completada"</formula>
    </cfRule>
  </conditionalFormatting>
  <conditionalFormatting sqref="D29:D30">
    <cfRule type="expression" dxfId="14729" priority="211">
      <formula>$F52="Vencida"</formula>
    </cfRule>
    <cfRule type="expression" dxfId="14728" priority="212">
      <formula>$F52="Cancelada"</formula>
    </cfRule>
    <cfRule type="expression" dxfId="14727" priority="213">
      <formula>$F52="Pausada"</formula>
    </cfRule>
    <cfRule type="expression" dxfId="14726" priority="214">
      <formula>$F52="Para hoy"</formula>
    </cfRule>
    <cfRule type="expression" dxfId="14725" priority="215">
      <formula>$F52="En curso"</formula>
    </cfRule>
    <cfRule type="expression" dxfId="14724" priority="216">
      <formula>$F52="Completada"</formula>
    </cfRule>
  </conditionalFormatting>
  <conditionalFormatting sqref="E29:E30 E23">
    <cfRule type="expression" dxfId="14723" priority="223">
      <formula>$F15="Vencida"</formula>
    </cfRule>
    <cfRule type="expression" dxfId="14722" priority="224">
      <formula>$F15="Cancelada"</formula>
    </cfRule>
    <cfRule type="expression" dxfId="14721" priority="225">
      <formula>$F15="Pausada"</formula>
    </cfRule>
    <cfRule type="expression" dxfId="14720" priority="226">
      <formula>$F15="Para hoy"</formula>
    </cfRule>
    <cfRule type="expression" dxfId="14719" priority="227">
      <formula>$F15="En curso"</formula>
    </cfRule>
    <cfRule type="expression" dxfId="14718" priority="228">
      <formula>$F15="Completada"</formula>
    </cfRule>
    <cfRule type="expression" dxfId="14717" priority="229">
      <formula>$F15="Vencida"</formula>
    </cfRule>
    <cfRule type="expression" dxfId="14716" priority="230">
      <formula>$F15="Cancelada"</formula>
    </cfRule>
    <cfRule type="expression" dxfId="14715" priority="231">
      <formula>$F15="Pausada"</formula>
    </cfRule>
    <cfRule type="expression" dxfId="14714" priority="232">
      <formula>$F15="Para hoy"</formula>
    </cfRule>
    <cfRule type="expression" dxfId="14713" priority="233">
      <formula>$F15="En curso"</formula>
    </cfRule>
    <cfRule type="expression" dxfId="14712" priority="234">
      <formula>$F15="Completada"</formula>
    </cfRule>
  </conditionalFormatting>
  <conditionalFormatting sqref="F29:F30">
    <cfRule type="expression" dxfId="14711" priority="199">
      <formula>$F29="Vencida"</formula>
    </cfRule>
    <cfRule type="expression" dxfId="14710" priority="200">
      <formula>$F29="Cancelada"</formula>
    </cfRule>
    <cfRule type="expression" dxfId="14709" priority="201">
      <formula>$F29="Pausada"</formula>
    </cfRule>
    <cfRule type="expression" dxfId="14708" priority="202">
      <formula>$F29="Para hoy"</formula>
    </cfRule>
    <cfRule type="expression" dxfId="14707" priority="203">
      <formula>$F29="En curso"</formula>
    </cfRule>
    <cfRule type="expression" dxfId="14706" priority="204">
      <formula>$F29="Completada"</formula>
    </cfRule>
  </conditionalFormatting>
  <conditionalFormatting sqref="E15:E20 E5 E7">
    <cfRule type="expression" dxfId="14705" priority="193">
      <formula>$F4="Vencida"</formula>
    </cfRule>
    <cfRule type="expression" dxfId="14704" priority="194">
      <formula>$F4="Cancelada"</formula>
    </cfRule>
    <cfRule type="expression" dxfId="14703" priority="195">
      <formula>$F4="Pausada"</formula>
    </cfRule>
    <cfRule type="expression" dxfId="14702" priority="196">
      <formula>$F4="Para hoy"</formula>
    </cfRule>
    <cfRule type="expression" dxfId="14701" priority="197">
      <formula>$F4="En curso"</formula>
    </cfRule>
    <cfRule type="expression" dxfId="14700" priority="198">
      <formula>$F4="Completada"</formula>
    </cfRule>
  </conditionalFormatting>
  <conditionalFormatting sqref="D18">
    <cfRule type="expression" dxfId="14699" priority="169">
      <formula>$F29="Vencida"</formula>
    </cfRule>
    <cfRule type="expression" dxfId="14698" priority="170">
      <formula>$F29="Cancelada"</formula>
    </cfRule>
    <cfRule type="expression" dxfId="14697" priority="171">
      <formula>$F29="Pausada"</formula>
    </cfRule>
    <cfRule type="expression" dxfId="14696" priority="172">
      <formula>$F29="Para hoy"</formula>
    </cfRule>
    <cfRule type="expression" dxfId="14695" priority="173">
      <formula>$F29="En curso"</formula>
    </cfRule>
    <cfRule type="expression" dxfId="14694" priority="174">
      <formula>$F29="Completada"</formula>
    </cfRule>
    <cfRule type="expression" dxfId="14693" priority="175">
      <formula>$F29="Vencida"</formula>
    </cfRule>
    <cfRule type="expression" dxfId="14692" priority="176">
      <formula>$F29="Cancelada"</formula>
    </cfRule>
    <cfRule type="expression" dxfId="14691" priority="177">
      <formula>$F29="Pausada"</formula>
    </cfRule>
    <cfRule type="expression" dxfId="14690" priority="178">
      <formula>$F29="Para hoy"</formula>
    </cfRule>
    <cfRule type="expression" dxfId="14689" priority="179">
      <formula>$F29="En curso"</formula>
    </cfRule>
    <cfRule type="expression" dxfId="14688" priority="180">
      <formula>$F29="Completada"</formula>
    </cfRule>
  </conditionalFormatting>
  <conditionalFormatting sqref="C15:C18">
    <cfRule type="expression" dxfId="14687" priority="181">
      <formula>$F12="Vencida"</formula>
    </cfRule>
    <cfRule type="expression" dxfId="14686" priority="182">
      <formula>$F12="Cancelada"</formula>
    </cfRule>
    <cfRule type="expression" dxfId="14685" priority="183">
      <formula>$F12="Pausada"</formula>
    </cfRule>
    <cfRule type="expression" dxfId="14684" priority="184">
      <formula>$F12="Para hoy"</formula>
    </cfRule>
    <cfRule type="expression" dxfId="14683" priority="185">
      <formula>$F12="En curso"</formula>
    </cfRule>
    <cfRule type="expression" dxfId="14682" priority="186">
      <formula>$F12="Completada"</formula>
    </cfRule>
    <cfRule type="expression" dxfId="14681" priority="187">
      <formula>$F15="Vencida"</formula>
    </cfRule>
    <cfRule type="expression" dxfId="14680" priority="188">
      <formula>$F15="Cancelada"</formula>
    </cfRule>
    <cfRule type="expression" dxfId="14679" priority="189">
      <formula>$F15="Pausada"</formula>
    </cfRule>
    <cfRule type="expression" dxfId="14678" priority="190">
      <formula>$F15="Para hoy"</formula>
    </cfRule>
    <cfRule type="expression" dxfId="14677" priority="191">
      <formula>$F15="En curso"</formula>
    </cfRule>
    <cfRule type="expression" dxfId="14676" priority="192">
      <formula>$F15="Completada"</formula>
    </cfRule>
  </conditionalFormatting>
  <conditionalFormatting sqref="D15:D18">
    <cfRule type="expression" dxfId="14675" priority="145">
      <formula>$F47="Vencida"</formula>
    </cfRule>
    <cfRule type="expression" dxfId="14674" priority="146">
      <formula>$F47="Cancelada"</formula>
    </cfRule>
    <cfRule type="expression" dxfId="14673" priority="147">
      <formula>$F47="Pausada"</formula>
    </cfRule>
    <cfRule type="expression" dxfId="14672" priority="148">
      <formula>$F47="Para hoy"</formula>
    </cfRule>
    <cfRule type="expression" dxfId="14671" priority="149">
      <formula>$F47="En curso"</formula>
    </cfRule>
    <cfRule type="expression" dxfId="14670" priority="150">
      <formula>$F47="Completada"</formula>
    </cfRule>
    <cfRule type="expression" dxfId="14669" priority="151">
      <formula>$F47="Vencida"</formula>
    </cfRule>
    <cfRule type="expression" dxfId="14668" priority="152">
      <formula>$F47="Cancelada"</formula>
    </cfRule>
    <cfRule type="expression" dxfId="14667" priority="153">
      <formula>$F47="Pausada"</formula>
    </cfRule>
    <cfRule type="expression" dxfId="14666" priority="154">
      <formula>$F47="Para hoy"</formula>
    </cfRule>
    <cfRule type="expression" dxfId="14665" priority="155">
      <formula>$F47="En curso"</formula>
    </cfRule>
    <cfRule type="expression" dxfId="14664" priority="156">
      <formula>$F47="Completada"</formula>
    </cfRule>
  </conditionalFormatting>
  <conditionalFormatting sqref="D15:D18">
    <cfRule type="expression" dxfId="14663" priority="157">
      <formula>$F55="Vencida"</formula>
    </cfRule>
    <cfRule type="expression" dxfId="14662" priority="158">
      <formula>$F55="Cancelada"</formula>
    </cfRule>
    <cfRule type="expression" dxfId="14661" priority="159">
      <formula>$F55="Pausada"</formula>
    </cfRule>
    <cfRule type="expression" dxfId="14660" priority="160">
      <formula>$F55="Para hoy"</formula>
    </cfRule>
    <cfRule type="expression" dxfId="14659" priority="161">
      <formula>$F55="En curso"</formula>
    </cfRule>
    <cfRule type="expression" dxfId="14658" priority="162">
      <formula>$F55="Completada"</formula>
    </cfRule>
    <cfRule type="expression" dxfId="14657" priority="163">
      <formula>$F51="Vencida"</formula>
    </cfRule>
    <cfRule type="expression" dxfId="14656" priority="164">
      <formula>$F51="Cancelada"</formula>
    </cfRule>
    <cfRule type="expression" dxfId="14655" priority="165">
      <formula>$F51="Pausada"</formula>
    </cfRule>
    <cfRule type="expression" dxfId="14654" priority="166">
      <formula>$F51="Para hoy"</formula>
    </cfRule>
    <cfRule type="expression" dxfId="14653" priority="167">
      <formula>$F51="En curso"</formula>
    </cfRule>
    <cfRule type="expression" dxfId="14652" priority="168">
      <formula>$F51="Completada"</formula>
    </cfRule>
  </conditionalFormatting>
  <conditionalFormatting sqref="D23">
    <cfRule type="expression" dxfId="14651" priority="133">
      <formula>$F38="Vencida"</formula>
    </cfRule>
    <cfRule type="expression" dxfId="14650" priority="134">
      <formula>$F38="Cancelada"</formula>
    </cfRule>
    <cfRule type="expression" dxfId="14649" priority="135">
      <formula>$F38="Pausada"</formula>
    </cfRule>
    <cfRule type="expression" dxfId="14648" priority="136">
      <formula>$F38="Para hoy"</formula>
    </cfRule>
    <cfRule type="expression" dxfId="14647" priority="137">
      <formula>$F38="En curso"</formula>
    </cfRule>
    <cfRule type="expression" dxfId="14646" priority="138">
      <formula>$F38="Completada"</formula>
    </cfRule>
    <cfRule type="expression" dxfId="14645" priority="139">
      <formula>$F38="Vencida"</formula>
    </cfRule>
    <cfRule type="expression" dxfId="14644" priority="140">
      <formula>$F38="Cancelada"</formula>
    </cfRule>
    <cfRule type="expression" dxfId="14643" priority="141">
      <formula>$F38="Pausada"</formula>
    </cfRule>
    <cfRule type="expression" dxfId="14642" priority="142">
      <formula>$F38="Para hoy"</formula>
    </cfRule>
    <cfRule type="expression" dxfId="14641" priority="143">
      <formula>$F38="En curso"</formula>
    </cfRule>
    <cfRule type="expression" dxfId="14640" priority="144">
      <formula>$F38="Completada"</formula>
    </cfRule>
  </conditionalFormatting>
  <conditionalFormatting sqref="D23">
    <cfRule type="expression" dxfId="14639" priority="109">
      <formula>$F50="Vencida"</formula>
    </cfRule>
    <cfRule type="expression" dxfId="14638" priority="110">
      <formula>$F50="Cancelada"</formula>
    </cfRule>
    <cfRule type="expression" dxfId="14637" priority="111">
      <formula>$F50="Pausada"</formula>
    </cfRule>
    <cfRule type="expression" dxfId="14636" priority="112">
      <formula>$F50="Para hoy"</formula>
    </cfRule>
    <cfRule type="expression" dxfId="14635" priority="113">
      <formula>$F50="En curso"</formula>
    </cfRule>
    <cfRule type="expression" dxfId="14634" priority="114">
      <formula>$F50="Completada"</formula>
    </cfRule>
    <cfRule type="expression" dxfId="14633" priority="115">
      <formula>$F50="Vencida"</formula>
    </cfRule>
    <cfRule type="expression" dxfId="14632" priority="116">
      <formula>$F50="Cancelada"</formula>
    </cfRule>
    <cfRule type="expression" dxfId="14631" priority="117">
      <formula>$F50="Pausada"</formula>
    </cfRule>
    <cfRule type="expression" dxfId="14630" priority="118">
      <formula>$F50="Para hoy"</formula>
    </cfRule>
    <cfRule type="expression" dxfId="14629" priority="119">
      <formula>$F50="En curso"</formula>
    </cfRule>
    <cfRule type="expression" dxfId="14628" priority="120">
      <formula>$F50="Completada"</formula>
    </cfRule>
  </conditionalFormatting>
  <conditionalFormatting sqref="D23">
    <cfRule type="expression" dxfId="14627" priority="121">
      <formula>$F58="Vencida"</formula>
    </cfRule>
    <cfRule type="expression" dxfId="14626" priority="122">
      <formula>$F58="Cancelada"</formula>
    </cfRule>
    <cfRule type="expression" dxfId="14625" priority="123">
      <formula>$F58="Pausada"</formula>
    </cfRule>
    <cfRule type="expression" dxfId="14624" priority="124">
      <formula>$F58="Para hoy"</formula>
    </cfRule>
    <cfRule type="expression" dxfId="14623" priority="125">
      <formula>$F58="En curso"</formula>
    </cfRule>
    <cfRule type="expression" dxfId="14622" priority="126">
      <formula>$F58="Completada"</formula>
    </cfRule>
    <cfRule type="expression" dxfId="14621" priority="127">
      <formula>$F54="Vencida"</formula>
    </cfRule>
    <cfRule type="expression" dxfId="14620" priority="128">
      <formula>$F54="Cancelada"</formula>
    </cfRule>
    <cfRule type="expression" dxfId="14619" priority="129">
      <formula>$F54="Pausada"</formula>
    </cfRule>
    <cfRule type="expression" dxfId="14618" priority="130">
      <formula>$F54="Para hoy"</formula>
    </cfRule>
    <cfRule type="expression" dxfId="14617" priority="131">
      <formula>$F54="En curso"</formula>
    </cfRule>
    <cfRule type="expression" dxfId="14616" priority="132">
      <formula>$F54="Completada"</formula>
    </cfRule>
  </conditionalFormatting>
  <conditionalFormatting sqref="C50">
    <cfRule type="expression" dxfId="14615" priority="97">
      <formula>$F50="Vencida"</formula>
    </cfRule>
    <cfRule type="expression" dxfId="14614" priority="98">
      <formula>$F50="Cancelada"</formula>
    </cfRule>
    <cfRule type="expression" dxfId="14613" priority="99">
      <formula>$F50="Pausada"</formula>
    </cfRule>
    <cfRule type="expression" dxfId="14612" priority="100">
      <formula>$F50="Para hoy"</formula>
    </cfRule>
    <cfRule type="expression" dxfId="14611" priority="101">
      <formula>$F50="En curso"</formula>
    </cfRule>
    <cfRule type="expression" dxfId="14610" priority="102">
      <formula>$F50="Completada"</formula>
    </cfRule>
  </conditionalFormatting>
  <conditionalFormatting sqref="F50">
    <cfRule type="expression" dxfId="14609" priority="85">
      <formula>$F50="Vencida"</formula>
    </cfRule>
    <cfRule type="expression" dxfId="14608" priority="86">
      <formula>$F50="Cancelada"</formula>
    </cfRule>
    <cfRule type="expression" dxfId="14607" priority="87">
      <formula>$F50="Pausada"</formula>
    </cfRule>
    <cfRule type="expression" dxfId="14606" priority="88">
      <formula>$F50="Para hoy"</formula>
    </cfRule>
    <cfRule type="expression" dxfId="14605" priority="89">
      <formula>$F50="En curso"</formula>
    </cfRule>
    <cfRule type="expression" dxfId="14604" priority="90">
      <formula>$F50="Completada"</formula>
    </cfRule>
  </conditionalFormatting>
  <conditionalFormatting sqref="D50">
    <cfRule type="expression" dxfId="14603" priority="103">
      <formula>$F75="Vencida"</formula>
    </cfRule>
    <cfRule type="expression" dxfId="14602" priority="104">
      <formula>$F75="Cancelada"</formula>
    </cfRule>
    <cfRule type="expression" dxfId="14601" priority="105">
      <formula>$F75="Pausada"</formula>
    </cfRule>
    <cfRule type="expression" dxfId="14600" priority="106">
      <formula>$F75="Para hoy"</formula>
    </cfRule>
    <cfRule type="expression" dxfId="14599" priority="107">
      <formula>$F75="En curso"</formula>
    </cfRule>
    <cfRule type="expression" dxfId="14598" priority="108">
      <formula>$F75="Completada"</formula>
    </cfRule>
  </conditionalFormatting>
  <conditionalFormatting sqref="E50">
    <cfRule type="expression" dxfId="14597" priority="91">
      <formula>$F50="Vencida"</formula>
    </cfRule>
    <cfRule type="expression" dxfId="14596" priority="92">
      <formula>$F50="Cancelada"</formula>
    </cfRule>
    <cfRule type="expression" dxfId="14595" priority="93">
      <formula>$F50="Pausada"</formula>
    </cfRule>
    <cfRule type="expression" dxfId="14594" priority="94">
      <formula>$F50="Para hoy"</formula>
    </cfRule>
    <cfRule type="expression" dxfId="14593" priority="95">
      <formula>$F50="En curso"</formula>
    </cfRule>
    <cfRule type="expression" dxfId="14592" priority="96">
      <formula>$F50="Completada"</formula>
    </cfRule>
  </conditionalFormatting>
  <conditionalFormatting sqref="G24">
    <cfRule type="expression" dxfId="14591" priority="79">
      <formula>$F24="Vencida"</formula>
    </cfRule>
    <cfRule type="expression" dxfId="14590" priority="80">
      <formula>$F24="Cancelada"</formula>
    </cfRule>
    <cfRule type="expression" dxfId="14589" priority="81">
      <formula>$F24="Pausada"</formula>
    </cfRule>
    <cfRule type="expression" dxfId="14588" priority="82">
      <formula>$F24="Para hoy"</formula>
    </cfRule>
    <cfRule type="expression" dxfId="14587" priority="83">
      <formula>$F24="En curso"</formula>
    </cfRule>
    <cfRule type="expression" dxfId="14586" priority="84">
      <formula>$F24="Completada"</formula>
    </cfRule>
  </conditionalFormatting>
  <conditionalFormatting sqref="F24">
    <cfRule type="expression" dxfId="14585" priority="73">
      <formula>$F23="Vencida"</formula>
    </cfRule>
    <cfRule type="expression" dxfId="14584" priority="74">
      <formula>$F23="Cancelada"</formula>
    </cfRule>
    <cfRule type="expression" dxfId="14583" priority="75">
      <formula>$F23="Pausada"</formula>
    </cfRule>
    <cfRule type="expression" dxfId="14582" priority="76">
      <formula>$F23="Para hoy"</formula>
    </cfRule>
    <cfRule type="expression" dxfId="14581" priority="77">
      <formula>$F23="En curso"</formula>
    </cfRule>
    <cfRule type="expression" dxfId="14580" priority="78">
      <formula>$F23="Completada"</formula>
    </cfRule>
  </conditionalFormatting>
  <conditionalFormatting sqref="E24">
    <cfRule type="expression" dxfId="14579" priority="49">
      <formula>$F39="Vencida"</formula>
    </cfRule>
    <cfRule type="expression" dxfId="14578" priority="50">
      <formula>$F39="Cancelada"</formula>
    </cfRule>
    <cfRule type="expression" dxfId="14577" priority="51">
      <formula>$F39="Pausada"</formula>
    </cfRule>
    <cfRule type="expression" dxfId="14576" priority="52">
      <formula>$F39="Para hoy"</formula>
    </cfRule>
    <cfRule type="expression" dxfId="14575" priority="53">
      <formula>$F39="En curso"</formula>
    </cfRule>
    <cfRule type="expression" dxfId="14574" priority="54">
      <formula>$F39="Completada"</formula>
    </cfRule>
    <cfRule type="expression" dxfId="14573" priority="55">
      <formula>$F39="Vencida"</formula>
    </cfRule>
    <cfRule type="expression" dxfId="14572" priority="56">
      <formula>$F39="Cancelada"</formula>
    </cfRule>
    <cfRule type="expression" dxfId="14571" priority="57">
      <formula>$F39="Pausada"</formula>
    </cfRule>
    <cfRule type="expression" dxfId="14570" priority="58">
      <formula>$F39="Para hoy"</formula>
    </cfRule>
    <cfRule type="expression" dxfId="14569" priority="59">
      <formula>$F39="En curso"</formula>
    </cfRule>
    <cfRule type="expression" dxfId="14568" priority="60">
      <formula>$F39="Completada"</formula>
    </cfRule>
  </conditionalFormatting>
  <conditionalFormatting sqref="D24 C23">
    <cfRule type="expression" dxfId="14567" priority="61">
      <formula>$F15="Vencida"</formula>
    </cfRule>
    <cfRule type="expression" dxfId="14566" priority="62">
      <formula>$F15="Cancelada"</formula>
    </cfRule>
    <cfRule type="expression" dxfId="14565" priority="63">
      <formula>$F15="Pausada"</formula>
    </cfRule>
    <cfRule type="expression" dxfId="14564" priority="64">
      <formula>$F15="Para hoy"</formula>
    </cfRule>
    <cfRule type="expression" dxfId="14563" priority="65">
      <formula>$F15="En curso"</formula>
    </cfRule>
    <cfRule type="expression" dxfId="14562" priority="66">
      <formula>$F15="Completada"</formula>
    </cfRule>
    <cfRule type="expression" dxfId="14561" priority="67">
      <formula>$F23="Vencida"</formula>
    </cfRule>
    <cfRule type="expression" dxfId="14560" priority="68">
      <formula>$F23="Cancelada"</formula>
    </cfRule>
    <cfRule type="expression" dxfId="14559" priority="69">
      <formula>$F23="Pausada"</formula>
    </cfRule>
    <cfRule type="expression" dxfId="14558" priority="70">
      <formula>$F23="Para hoy"</formula>
    </cfRule>
    <cfRule type="expression" dxfId="14557" priority="71">
      <formula>$F23="En curso"</formula>
    </cfRule>
    <cfRule type="expression" dxfId="14556" priority="72">
      <formula>$F23="Completada"</formula>
    </cfRule>
  </conditionalFormatting>
  <conditionalFormatting sqref="E24">
    <cfRule type="expression" dxfId="14555" priority="1">
      <formula>$F51="Vencida"</formula>
    </cfRule>
    <cfRule type="expression" dxfId="14554" priority="2">
      <formula>$F51="Cancelada"</formula>
    </cfRule>
    <cfRule type="expression" dxfId="14553" priority="3">
      <formula>$F51="Pausada"</formula>
    </cfRule>
    <cfRule type="expression" dxfId="14552" priority="4">
      <formula>$F51="Para hoy"</formula>
    </cfRule>
    <cfRule type="expression" dxfId="14551" priority="5">
      <formula>$F51="En curso"</formula>
    </cfRule>
    <cfRule type="expression" dxfId="14550" priority="6">
      <formula>$F51="Completada"</formula>
    </cfRule>
    <cfRule type="expression" dxfId="14549" priority="7">
      <formula>$F51="Vencida"</formula>
    </cfRule>
    <cfRule type="expression" dxfId="14548" priority="8">
      <formula>$F51="Cancelada"</formula>
    </cfRule>
    <cfRule type="expression" dxfId="14547" priority="9">
      <formula>$F51="Pausada"</formula>
    </cfRule>
    <cfRule type="expression" dxfId="14546" priority="10">
      <formula>$F51="Para hoy"</formula>
    </cfRule>
    <cfRule type="expression" dxfId="14545" priority="11">
      <formula>$F51="En curso"</formula>
    </cfRule>
    <cfRule type="expression" dxfId="14544" priority="12">
      <formula>$F51="Completada"</formula>
    </cfRule>
  </conditionalFormatting>
  <conditionalFormatting sqref="E24">
    <cfRule type="expression" dxfId="14543" priority="13">
      <formula>$F59="Vencida"</formula>
    </cfRule>
    <cfRule type="expression" dxfId="14542" priority="14">
      <formula>$F59="Cancelada"</formula>
    </cfRule>
    <cfRule type="expression" dxfId="14541" priority="15">
      <formula>$F59="Pausada"</formula>
    </cfRule>
    <cfRule type="expression" dxfId="14540" priority="16">
      <formula>$F59="Para hoy"</formula>
    </cfRule>
    <cfRule type="expression" dxfId="14539" priority="17">
      <formula>$F59="En curso"</formula>
    </cfRule>
    <cfRule type="expression" dxfId="14538" priority="18">
      <formula>$F59="Completada"</formula>
    </cfRule>
    <cfRule type="expression" dxfId="14537" priority="25">
      <formula>$F55="Vencida"</formula>
    </cfRule>
    <cfRule type="expression" dxfId="14536" priority="26">
      <formula>$F55="Cancelada"</formula>
    </cfRule>
    <cfRule type="expression" dxfId="14535" priority="27">
      <formula>$F55="Pausada"</formula>
    </cfRule>
    <cfRule type="expression" dxfId="14534" priority="28">
      <formula>$F55="Para hoy"</formula>
    </cfRule>
    <cfRule type="expression" dxfId="14533" priority="29">
      <formula>$F55="En curso"</formula>
    </cfRule>
    <cfRule type="expression" dxfId="14532" priority="30">
      <formula>$F55="Completada"</formula>
    </cfRule>
  </conditionalFormatting>
  <conditionalFormatting sqref="F24 E23">
    <cfRule type="expression" dxfId="14531" priority="37">
      <formula>$F14="Vencida"</formula>
    </cfRule>
    <cfRule type="expression" dxfId="14530" priority="38">
      <formula>$F14="Cancelada"</formula>
    </cfRule>
    <cfRule type="expression" dxfId="14529" priority="39">
      <formula>$F14="Pausada"</formula>
    </cfRule>
    <cfRule type="expression" dxfId="14528" priority="40">
      <formula>$F14="Para hoy"</formula>
    </cfRule>
    <cfRule type="expression" dxfId="14527" priority="41">
      <formula>$F14="En curso"</formula>
    </cfRule>
    <cfRule type="expression" dxfId="14526" priority="42">
      <formula>$F14="Completada"</formula>
    </cfRule>
    <cfRule type="expression" dxfId="14525" priority="43">
      <formula>$F15="Vencida"</formula>
    </cfRule>
    <cfRule type="expression" dxfId="14524" priority="44">
      <formula>$F15="Cancelada"</formula>
    </cfRule>
    <cfRule type="expression" dxfId="14523" priority="45">
      <formula>$F15="Pausada"</formula>
    </cfRule>
    <cfRule type="expression" dxfId="14522" priority="46">
      <formula>$F15="Para hoy"</formula>
    </cfRule>
    <cfRule type="expression" dxfId="14521" priority="47">
      <formula>$F15="En curso"</formula>
    </cfRule>
    <cfRule type="expression" dxfId="14520" priority="48">
      <formula>$F15="Completada"</formula>
    </cfRule>
  </conditionalFormatting>
  <conditionalFormatting sqref="F24">
    <cfRule type="expression" dxfId="14519" priority="19">
      <formula>$F16="Vencida"</formula>
    </cfRule>
    <cfRule type="expression" dxfId="14518" priority="20">
      <formula>$F16="Cancelada"</formula>
    </cfRule>
    <cfRule type="expression" dxfId="14517" priority="21">
      <formula>$F16="Pausada"</formula>
    </cfRule>
    <cfRule type="expression" dxfId="14516" priority="22">
      <formula>$F16="Para hoy"</formula>
    </cfRule>
    <cfRule type="expression" dxfId="14515" priority="23">
      <formula>$F16="En curso"</formula>
    </cfRule>
    <cfRule type="expression" dxfId="14514" priority="24">
      <formula>$F16="Completada"</formula>
    </cfRule>
    <cfRule type="expression" dxfId="14513" priority="31">
      <formula>$F16="Vencida"</formula>
    </cfRule>
    <cfRule type="expression" dxfId="14512" priority="32">
      <formula>$F16="Cancelada"</formula>
    </cfRule>
    <cfRule type="expression" dxfId="14511" priority="33">
      <formula>$F16="Pausada"</formula>
    </cfRule>
    <cfRule type="expression" dxfId="14510" priority="34">
      <formula>$F16="Para hoy"</formula>
    </cfRule>
    <cfRule type="expression" dxfId="14509" priority="35">
      <formula>$F16="En curso"</formula>
    </cfRule>
    <cfRule type="expression" dxfId="14508" priority="36">
      <formula>$F16="Completada"</formula>
    </cfRule>
  </conditionalFormatting>
  <conditionalFormatting sqref="E16">
    <cfRule type="expression" dxfId="14507" priority="577">
      <formula>#REF!="Vencida"</formula>
    </cfRule>
    <cfRule type="expression" dxfId="14506" priority="578">
      <formula>#REF!="Cancelada"</formula>
    </cfRule>
    <cfRule type="expression" dxfId="14505" priority="579">
      <formula>#REF!="Pausada"</formula>
    </cfRule>
    <cfRule type="expression" dxfId="14504" priority="580">
      <formula>#REF!="Para hoy"</formula>
    </cfRule>
    <cfRule type="expression" dxfId="14503" priority="581">
      <formula>#REF!="En curso"</formula>
    </cfRule>
    <cfRule type="expression" dxfId="14502" priority="582">
      <formula>#REF!="Completada"</formula>
    </cfRule>
  </conditionalFormatting>
  <conditionalFormatting sqref="D4">
    <cfRule type="expression" dxfId="14501" priority="583">
      <formula>$F16="Vencida"</formula>
    </cfRule>
    <cfRule type="expression" dxfId="14500" priority="584">
      <formula>$F16="Cancelada"</formula>
    </cfRule>
    <cfRule type="expression" dxfId="14499" priority="585">
      <formula>$F16="Pausada"</formula>
    </cfRule>
    <cfRule type="expression" dxfId="14498" priority="586">
      <formula>$F16="Para hoy"</formula>
    </cfRule>
    <cfRule type="expression" dxfId="14497" priority="587">
      <formula>$F16="En curso"</formula>
    </cfRule>
    <cfRule type="expression" dxfId="14496" priority="588">
      <formula>$F16="Completada"</formula>
    </cfRule>
    <cfRule type="expression" dxfId="14495" priority="589">
      <formula>$F16="Vencida"</formula>
    </cfRule>
    <cfRule type="expression" dxfId="14494" priority="590">
      <formula>$F16="Cancelada"</formula>
    </cfRule>
    <cfRule type="expression" dxfId="14493" priority="591">
      <formula>$F16="Pausada"</formula>
    </cfRule>
    <cfRule type="expression" dxfId="14492" priority="592">
      <formula>$F16="Para hoy"</formula>
    </cfRule>
    <cfRule type="expression" dxfId="14491" priority="593">
      <formula>$F16="En curso"</formula>
    </cfRule>
    <cfRule type="expression" dxfId="14490" priority="594">
      <formula>$F16="Completada"</formula>
    </cfRule>
  </conditionalFormatting>
  <conditionalFormatting sqref="C6:C9">
    <cfRule type="expression" dxfId="14489" priority="595">
      <formula>#REF!="Vencida"</formula>
    </cfRule>
    <cfRule type="expression" dxfId="14488" priority="596">
      <formula>#REF!="Cancelada"</formula>
    </cfRule>
    <cfRule type="expression" dxfId="14487" priority="597">
      <formula>#REF!="Pausada"</formula>
    </cfRule>
    <cfRule type="expression" dxfId="14486" priority="598">
      <formula>#REF!="Para hoy"</formula>
    </cfRule>
    <cfRule type="expression" dxfId="14485" priority="599">
      <formula>#REF!="En curso"</formula>
    </cfRule>
    <cfRule type="expression" dxfId="14484" priority="600">
      <formula>#REF!="Completada"</formula>
    </cfRule>
    <cfRule type="expression" dxfId="14483" priority="601">
      <formula>$F6="Vencida"</formula>
    </cfRule>
    <cfRule type="expression" dxfId="14482" priority="602">
      <formula>$F6="Cancelada"</formula>
    </cfRule>
    <cfRule type="expression" dxfId="14481" priority="603">
      <formula>$F6="Pausada"</formula>
    </cfRule>
    <cfRule type="expression" dxfId="14480" priority="604">
      <formula>$F6="Para hoy"</formula>
    </cfRule>
    <cfRule type="expression" dxfId="14479" priority="605">
      <formula>$F6="En curso"</formula>
    </cfRule>
    <cfRule type="expression" dxfId="14478" priority="606">
      <formula>$F6="Completada"</formula>
    </cfRule>
  </conditionalFormatting>
  <conditionalFormatting sqref="D4:D5">
    <cfRule type="expression" dxfId="14477" priority="607">
      <formula>$F34="Vencida"</formula>
    </cfRule>
    <cfRule type="expression" dxfId="14476" priority="608">
      <formula>$F34="Cancelada"</formula>
    </cfRule>
    <cfRule type="expression" dxfId="14475" priority="609">
      <formula>$F34="Pausada"</formula>
    </cfRule>
    <cfRule type="expression" dxfId="14474" priority="610">
      <formula>$F34="Para hoy"</formula>
    </cfRule>
    <cfRule type="expression" dxfId="14473" priority="611">
      <formula>$F34="En curso"</formula>
    </cfRule>
    <cfRule type="expression" dxfId="14472" priority="612">
      <formula>$F34="Completada"</formula>
    </cfRule>
    <cfRule type="expression" dxfId="14471" priority="613">
      <formula>$F34="Vencida"</formula>
    </cfRule>
    <cfRule type="expression" dxfId="14470" priority="614">
      <formula>$F34="Cancelada"</formula>
    </cfRule>
    <cfRule type="expression" dxfId="14469" priority="615">
      <formula>$F34="Pausada"</formula>
    </cfRule>
    <cfRule type="expression" dxfId="14468" priority="616">
      <formula>$F34="Para hoy"</formula>
    </cfRule>
    <cfRule type="expression" dxfId="14467" priority="617">
      <formula>$F34="En curso"</formula>
    </cfRule>
    <cfRule type="expression" dxfId="14466" priority="618">
      <formula>$F34="Completada"</formula>
    </cfRule>
  </conditionalFormatting>
  <conditionalFormatting sqref="D4:D5">
    <cfRule type="expression" dxfId="14465" priority="619">
      <formula>$F42="Vencida"</formula>
    </cfRule>
    <cfRule type="expression" dxfId="14464" priority="620">
      <formula>$F42="Cancelada"</formula>
    </cfRule>
    <cfRule type="expression" dxfId="14463" priority="621">
      <formula>$F42="Pausada"</formula>
    </cfRule>
    <cfRule type="expression" dxfId="14462" priority="622">
      <formula>$F42="Para hoy"</formula>
    </cfRule>
    <cfRule type="expression" dxfId="14461" priority="623">
      <formula>$F42="En curso"</formula>
    </cfRule>
    <cfRule type="expression" dxfId="14460" priority="624">
      <formula>$F42="Completada"</formula>
    </cfRule>
    <cfRule type="expression" dxfId="14459" priority="625">
      <formula>$F38="Vencida"</formula>
    </cfRule>
    <cfRule type="expression" dxfId="14458" priority="626">
      <formula>$F38="Cancelada"</formula>
    </cfRule>
    <cfRule type="expression" dxfId="14457" priority="627">
      <formula>$F38="Pausada"</formula>
    </cfRule>
    <cfRule type="expression" dxfId="14456" priority="628">
      <formula>$F38="Para hoy"</formula>
    </cfRule>
    <cfRule type="expression" dxfId="14455" priority="629">
      <formula>$F38="En curso"</formula>
    </cfRule>
    <cfRule type="expression" dxfId="14454" priority="630">
      <formula>$F38="Completada"</formula>
    </cfRule>
  </conditionalFormatting>
  <conditionalFormatting sqref="E7 E17:E18">
    <cfRule type="expression" dxfId="14453" priority="631">
      <formula>#REF!="Vencida"</formula>
    </cfRule>
    <cfRule type="expression" dxfId="14452" priority="632">
      <formula>#REF!="Cancelada"</formula>
    </cfRule>
    <cfRule type="expression" dxfId="14451" priority="633">
      <formula>#REF!="Pausada"</formula>
    </cfRule>
    <cfRule type="expression" dxfId="14450" priority="634">
      <formula>#REF!="Para hoy"</formula>
    </cfRule>
    <cfRule type="expression" dxfId="14449" priority="635">
      <formula>#REF!="En curso"</formula>
    </cfRule>
    <cfRule type="expression" dxfId="14448" priority="636">
      <formula>#REF!="Completada"</formula>
    </cfRule>
    <cfRule type="expression" dxfId="14447" priority="637">
      <formula>#REF!="Vencida"</formula>
    </cfRule>
    <cfRule type="expression" dxfId="14446" priority="638">
      <formula>#REF!="Cancelada"</formula>
    </cfRule>
    <cfRule type="expression" dxfId="14445" priority="639">
      <formula>#REF!="Pausada"</formula>
    </cfRule>
    <cfRule type="expression" dxfId="14444" priority="640">
      <formula>#REF!="Para hoy"</formula>
    </cfRule>
    <cfRule type="expression" dxfId="14443" priority="641">
      <formula>#REF!="En curso"</formula>
    </cfRule>
    <cfRule type="expression" dxfId="14442" priority="642">
      <formula>#REF!="Completada"</formula>
    </cfRule>
  </conditionalFormatting>
  <conditionalFormatting sqref="E6">
    <cfRule type="expression" dxfId="14441" priority="643">
      <formula>#REF!="Vencida"</formula>
    </cfRule>
    <cfRule type="expression" dxfId="14440" priority="644">
      <formula>#REF!="Cancelada"</formula>
    </cfRule>
    <cfRule type="expression" dxfId="14439" priority="645">
      <formula>#REF!="Pausada"</formula>
    </cfRule>
    <cfRule type="expression" dxfId="14438" priority="646">
      <formula>#REF!="Para hoy"</formula>
    </cfRule>
    <cfRule type="expression" dxfId="14437" priority="647">
      <formula>#REF!="En curso"</formula>
    </cfRule>
    <cfRule type="expression" dxfId="14436" priority="648">
      <formula>#REF!="Completada"</formula>
    </cfRule>
    <cfRule type="expression" dxfId="14435" priority="649">
      <formula>#REF!="Vencida"</formula>
    </cfRule>
    <cfRule type="expression" dxfId="14434" priority="650">
      <formula>#REF!="Cancelada"</formula>
    </cfRule>
    <cfRule type="expression" dxfId="14433" priority="651">
      <formula>#REF!="Pausada"</formula>
    </cfRule>
    <cfRule type="expression" dxfId="14432" priority="652">
      <formula>#REF!="Para hoy"</formula>
    </cfRule>
    <cfRule type="expression" dxfId="14431" priority="653">
      <formula>#REF!="En curso"</formula>
    </cfRule>
    <cfRule type="expression" dxfId="14430" priority="654">
      <formula>#REF!="Completada"</formula>
    </cfRule>
  </conditionalFormatting>
  <conditionalFormatting sqref="E6">
    <cfRule type="expression" dxfId="14429" priority="655">
      <formula>#REF!="Vencida"</formula>
    </cfRule>
    <cfRule type="expression" dxfId="14428" priority="656">
      <formula>#REF!="Cancelada"</formula>
    </cfRule>
    <cfRule type="expression" dxfId="14427" priority="657">
      <formula>#REF!="Pausada"</formula>
    </cfRule>
    <cfRule type="expression" dxfId="14426" priority="658">
      <formula>#REF!="Para hoy"</formula>
    </cfRule>
    <cfRule type="expression" dxfId="14425" priority="659">
      <formula>#REF!="En curso"</formula>
    </cfRule>
    <cfRule type="expression" dxfId="14424" priority="660">
      <formula>#REF!="Completada"</formula>
    </cfRule>
    <cfRule type="expression" dxfId="14423" priority="661">
      <formula>#REF!="Vencida"</formula>
    </cfRule>
    <cfRule type="expression" dxfId="14422" priority="662">
      <formula>#REF!="Cancelada"</formula>
    </cfRule>
    <cfRule type="expression" dxfId="14421" priority="663">
      <formula>#REF!="Pausada"</formula>
    </cfRule>
    <cfRule type="expression" dxfId="14420" priority="664">
      <formula>#REF!="Para hoy"</formula>
    </cfRule>
    <cfRule type="expression" dxfId="14419" priority="665">
      <formula>#REF!="En curso"</formula>
    </cfRule>
    <cfRule type="expression" dxfId="14418" priority="666">
      <formula>#REF!="Completada"</formula>
    </cfRule>
  </conditionalFormatting>
  <conditionalFormatting sqref="E19">
    <cfRule type="expression" dxfId="14417" priority="667">
      <formula>#REF!="Vencida"</formula>
    </cfRule>
    <cfRule type="expression" dxfId="14416" priority="668">
      <formula>#REF!="Cancelada"</formula>
    </cfRule>
    <cfRule type="expression" dxfId="14415" priority="669">
      <formula>#REF!="Pausada"</formula>
    </cfRule>
    <cfRule type="expression" dxfId="14414" priority="670">
      <formula>#REF!="Para hoy"</formula>
    </cfRule>
    <cfRule type="expression" dxfId="14413" priority="671">
      <formula>#REF!="En curso"</formula>
    </cfRule>
    <cfRule type="expression" dxfId="14412" priority="672">
      <formula>#REF!="Completada"</formula>
    </cfRule>
    <cfRule type="expression" dxfId="14411" priority="673">
      <formula>#REF!="Vencida"</formula>
    </cfRule>
    <cfRule type="expression" dxfId="14410" priority="674">
      <formula>#REF!="Cancelada"</formula>
    </cfRule>
    <cfRule type="expression" dxfId="14409" priority="675">
      <formula>#REF!="Pausada"</formula>
    </cfRule>
    <cfRule type="expression" dxfId="14408" priority="676">
      <formula>#REF!="Para hoy"</formula>
    </cfRule>
    <cfRule type="expression" dxfId="14407" priority="677">
      <formula>#REF!="En curso"</formula>
    </cfRule>
    <cfRule type="expression" dxfId="14406" priority="678">
      <formula>#REF!="Completada"</formula>
    </cfRule>
  </conditionalFormatting>
  <conditionalFormatting sqref="E16">
    <cfRule type="expression" dxfId="14405" priority="679">
      <formula>$F5="Vencida"</formula>
    </cfRule>
    <cfRule type="expression" dxfId="14404" priority="680">
      <formula>$F5="Cancelada"</formula>
    </cfRule>
    <cfRule type="expression" dxfId="14403" priority="681">
      <formula>$F5="Pausada"</formula>
    </cfRule>
    <cfRule type="expression" dxfId="14402" priority="682">
      <formula>$F5="Para hoy"</formula>
    </cfRule>
    <cfRule type="expression" dxfId="14401" priority="683">
      <formula>$F5="En curso"</formula>
    </cfRule>
    <cfRule type="expression" dxfId="14400" priority="684">
      <formula>$F5="Completada"</formula>
    </cfRule>
    <cfRule type="expression" dxfId="14399" priority="685">
      <formula>#REF!="Vencida"</formula>
    </cfRule>
    <cfRule type="expression" dxfId="14398" priority="686">
      <formula>#REF!="Cancelada"</formula>
    </cfRule>
    <cfRule type="expression" dxfId="14397" priority="687">
      <formula>#REF!="Pausada"</formula>
    </cfRule>
    <cfRule type="expression" dxfId="14396" priority="688">
      <formula>#REF!="Para hoy"</formula>
    </cfRule>
    <cfRule type="expression" dxfId="14395" priority="689">
      <formula>#REF!="En curso"</formula>
    </cfRule>
    <cfRule type="expression" dxfId="14394" priority="690">
      <formula>#REF!="Completada"</formula>
    </cfRule>
  </conditionalFormatting>
  <conditionalFormatting sqref="E16">
    <cfRule type="expression" dxfId="14393" priority="691">
      <formula>#REF!="Vencida"</formula>
    </cfRule>
    <cfRule type="expression" dxfId="14392" priority="692">
      <formula>#REF!="Cancelada"</formula>
    </cfRule>
    <cfRule type="expression" dxfId="14391" priority="693">
      <formula>#REF!="Pausada"</formula>
    </cfRule>
    <cfRule type="expression" dxfId="14390" priority="694">
      <formula>#REF!="Para hoy"</formula>
    </cfRule>
    <cfRule type="expression" dxfId="14389" priority="695">
      <formula>#REF!="En curso"</formula>
    </cfRule>
    <cfRule type="expression" dxfId="14388" priority="696">
      <formula>#REF!="Completada"</formula>
    </cfRule>
    <cfRule type="expression" dxfId="14387" priority="697">
      <formula>#REF!="Vencida"</formula>
    </cfRule>
    <cfRule type="expression" dxfId="14386" priority="698">
      <formula>#REF!="Cancelada"</formula>
    </cfRule>
    <cfRule type="expression" dxfId="14385" priority="699">
      <formula>#REF!="Pausada"</formula>
    </cfRule>
    <cfRule type="expression" dxfId="14384" priority="700">
      <formula>#REF!="Para hoy"</formula>
    </cfRule>
    <cfRule type="expression" dxfId="14383" priority="701">
      <formula>#REF!="En curso"</formula>
    </cfRule>
    <cfRule type="expression" dxfId="14382" priority="702">
      <formula>#REF!="Completada"</formula>
    </cfRule>
  </conditionalFormatting>
  <conditionalFormatting sqref="D15:D18">
    <cfRule type="expression" dxfId="14381" priority="703">
      <formula>$F35="Vencida"</formula>
    </cfRule>
    <cfRule type="expression" dxfId="14380" priority="704">
      <formula>$F35="Cancelada"</formula>
    </cfRule>
    <cfRule type="expression" dxfId="14379" priority="705">
      <formula>$F35="Pausada"</formula>
    </cfRule>
    <cfRule type="expression" dxfId="14378" priority="706">
      <formula>$F35="Para hoy"</formula>
    </cfRule>
    <cfRule type="expression" dxfId="14377" priority="707">
      <formula>$F35="En curso"</formula>
    </cfRule>
    <cfRule type="expression" dxfId="14376" priority="708">
      <formula>$F35="Completada"</formula>
    </cfRule>
    <cfRule type="expression" dxfId="14375" priority="709">
      <formula>$F35="Vencida"</formula>
    </cfRule>
    <cfRule type="expression" dxfId="14374" priority="710">
      <formula>$F35="Cancelada"</formula>
    </cfRule>
    <cfRule type="expression" dxfId="14373" priority="711">
      <formula>$F35="Pausada"</formula>
    </cfRule>
    <cfRule type="expression" dxfId="14372" priority="712">
      <formula>$F35="Para hoy"</formula>
    </cfRule>
    <cfRule type="expression" dxfId="14371" priority="713">
      <formula>$F35="En curso"</formula>
    </cfRule>
    <cfRule type="expression" dxfId="14370" priority="714">
      <formula>$F35="Completada"</formula>
    </cfRule>
  </conditionalFormatting>
  <conditionalFormatting sqref="C19">
    <cfRule type="expression" dxfId="14369" priority="715">
      <formula>$F15="Vencida"</formula>
    </cfRule>
    <cfRule type="expression" dxfId="14368" priority="716">
      <formula>$F15="Cancelada"</formula>
    </cfRule>
    <cfRule type="expression" dxfId="14367" priority="717">
      <formula>$F15="Pausada"</formula>
    </cfRule>
    <cfRule type="expression" dxfId="14366" priority="718">
      <formula>$F15="Para hoy"</formula>
    </cfRule>
    <cfRule type="expression" dxfId="14365" priority="719">
      <formula>$F15="En curso"</formula>
    </cfRule>
    <cfRule type="expression" dxfId="14364" priority="720">
      <formula>$F15="Completada"</formula>
    </cfRule>
    <cfRule type="expression" dxfId="14363" priority="721">
      <formula>$F19="Vencida"</formula>
    </cfRule>
    <cfRule type="expression" dxfId="14362" priority="722">
      <formula>$F19="Cancelada"</formula>
    </cfRule>
    <cfRule type="expression" dxfId="14361" priority="723">
      <formula>$F19="Pausada"</formula>
    </cfRule>
    <cfRule type="expression" dxfId="14360" priority="724">
      <formula>$F19="Para hoy"</formula>
    </cfRule>
    <cfRule type="expression" dxfId="14359" priority="725">
      <formula>$F19="En curso"</formula>
    </cfRule>
    <cfRule type="expression" dxfId="14358" priority="726">
      <formula>$F19="Completada"</formula>
    </cfRule>
  </conditionalFormatting>
  <conditionalFormatting sqref="D6:D8">
    <cfRule type="expression" dxfId="14357" priority="727">
      <formula>$F40="Vencida"</formula>
    </cfRule>
    <cfRule type="expression" dxfId="14356" priority="728">
      <formula>$F40="Cancelada"</formula>
    </cfRule>
    <cfRule type="expression" dxfId="14355" priority="729">
      <formula>$F40="Pausada"</formula>
    </cfRule>
    <cfRule type="expression" dxfId="14354" priority="730">
      <formula>$F40="Para hoy"</formula>
    </cfRule>
    <cfRule type="expression" dxfId="14353" priority="731">
      <formula>$F40="En curso"</formula>
    </cfRule>
    <cfRule type="expression" dxfId="14352" priority="732">
      <formula>$F40="Completada"</formula>
    </cfRule>
    <cfRule type="expression" dxfId="14351" priority="733">
      <formula>$F40="Vencida"</formula>
    </cfRule>
    <cfRule type="expression" dxfId="14350" priority="734">
      <formula>$F40="Cancelada"</formula>
    </cfRule>
    <cfRule type="expression" dxfId="14349" priority="735">
      <formula>$F40="Pausada"</formula>
    </cfRule>
    <cfRule type="expression" dxfId="14348" priority="736">
      <formula>$F40="Para hoy"</formula>
    </cfRule>
    <cfRule type="expression" dxfId="14347" priority="737">
      <formula>$F40="En curso"</formula>
    </cfRule>
    <cfRule type="expression" dxfId="14346" priority="738">
      <formula>$F40="Completada"</formula>
    </cfRule>
  </conditionalFormatting>
  <conditionalFormatting sqref="D6:D8">
    <cfRule type="expression" dxfId="14345" priority="739">
      <formula>$F48="Vencida"</formula>
    </cfRule>
    <cfRule type="expression" dxfId="14344" priority="740">
      <formula>$F48="Cancelada"</formula>
    </cfRule>
    <cfRule type="expression" dxfId="14343" priority="741">
      <formula>$F48="Pausada"</formula>
    </cfRule>
    <cfRule type="expression" dxfId="14342" priority="742">
      <formula>$F48="Para hoy"</formula>
    </cfRule>
    <cfRule type="expression" dxfId="14341" priority="743">
      <formula>$F48="En curso"</formula>
    </cfRule>
    <cfRule type="expression" dxfId="14340" priority="744">
      <formula>$F48="Completada"</formula>
    </cfRule>
    <cfRule type="expression" dxfId="14339" priority="745">
      <formula>$F44="Vencida"</formula>
    </cfRule>
    <cfRule type="expression" dxfId="14338" priority="746">
      <formula>$F44="Cancelada"</formula>
    </cfRule>
    <cfRule type="expression" dxfId="14337" priority="747">
      <formula>$F44="Pausada"</formula>
    </cfRule>
    <cfRule type="expression" dxfId="14336" priority="748">
      <formula>$F44="Para hoy"</formula>
    </cfRule>
    <cfRule type="expression" dxfId="14335" priority="749">
      <formula>$F44="En curso"</formula>
    </cfRule>
    <cfRule type="expression" dxfId="14334" priority="750">
      <formula>$F44="Completada"</formula>
    </cfRule>
  </conditionalFormatting>
  <conditionalFormatting sqref="D5">
    <cfRule type="expression" dxfId="14333" priority="751">
      <formula>$F21="Vencida"</formula>
    </cfRule>
    <cfRule type="expression" dxfId="14332" priority="752">
      <formula>$F21="Cancelada"</formula>
    </cfRule>
    <cfRule type="expression" dxfId="14331" priority="753">
      <formula>$F21="Pausada"</formula>
    </cfRule>
    <cfRule type="expression" dxfId="14330" priority="754">
      <formula>$F21="Para hoy"</formula>
    </cfRule>
    <cfRule type="expression" dxfId="14329" priority="755">
      <formula>$F21="En curso"</formula>
    </cfRule>
    <cfRule type="expression" dxfId="14328" priority="756">
      <formula>$F21="Completada"</formula>
    </cfRule>
    <cfRule type="expression" dxfId="14327" priority="757">
      <formula>$F21="Vencida"</formula>
    </cfRule>
    <cfRule type="expression" dxfId="14326" priority="758">
      <formula>$F21="Cancelada"</formula>
    </cfRule>
    <cfRule type="expression" dxfId="14325" priority="759">
      <formula>$F21="Pausada"</formula>
    </cfRule>
    <cfRule type="expression" dxfId="14324" priority="760">
      <formula>$F21="Para hoy"</formula>
    </cfRule>
    <cfRule type="expression" dxfId="14323" priority="761">
      <formula>$F21="En curso"</formula>
    </cfRule>
    <cfRule type="expression" dxfId="14322" priority="762">
      <formula>$F21="Completada"</formula>
    </cfRule>
  </conditionalFormatting>
  <conditionalFormatting sqref="E20">
    <cfRule type="expression" dxfId="14321" priority="763">
      <formula>$F14="Vencida"</formula>
    </cfRule>
    <cfRule type="expression" dxfId="14320" priority="764">
      <formula>$F14="Cancelada"</formula>
    </cfRule>
    <cfRule type="expression" dxfId="14319" priority="765">
      <formula>$F14="Pausada"</formula>
    </cfRule>
    <cfRule type="expression" dxfId="14318" priority="766">
      <formula>$F14="Para hoy"</formula>
    </cfRule>
    <cfRule type="expression" dxfId="14317" priority="767">
      <formula>$F14="En curso"</formula>
    </cfRule>
    <cfRule type="expression" dxfId="14316" priority="768">
      <formula>$F14="Completada"</formula>
    </cfRule>
    <cfRule type="expression" dxfId="14315" priority="769">
      <formula>$F15="Vencida"</formula>
    </cfRule>
    <cfRule type="expression" dxfId="14314" priority="770">
      <formula>$F15="Cancelada"</formula>
    </cfRule>
    <cfRule type="expression" dxfId="14313" priority="771">
      <formula>$F15="Pausada"</formula>
    </cfRule>
    <cfRule type="expression" dxfId="14312" priority="772">
      <formula>$F15="Para hoy"</formula>
    </cfRule>
    <cfRule type="expression" dxfId="14311" priority="773">
      <formula>$F15="En curso"</formula>
    </cfRule>
    <cfRule type="expression" dxfId="14310" priority="774">
      <formula>$F15="Completada"</formula>
    </cfRule>
  </conditionalFormatting>
  <conditionalFormatting sqref="D20 D15">
    <cfRule type="expression" dxfId="14309" priority="775">
      <formula>$F33="Vencida"</formula>
    </cfRule>
    <cfRule type="expression" dxfId="14308" priority="776">
      <formula>$F33="Cancelada"</formula>
    </cfRule>
    <cfRule type="expression" dxfId="14307" priority="777">
      <formula>$F33="Pausada"</formula>
    </cfRule>
    <cfRule type="expression" dxfId="14306" priority="778">
      <formula>$F33="Para hoy"</formula>
    </cfRule>
    <cfRule type="expression" dxfId="14305" priority="779">
      <formula>$F33="En curso"</formula>
    </cfRule>
    <cfRule type="expression" dxfId="14304" priority="780">
      <formula>$F33="Completada"</formula>
    </cfRule>
    <cfRule type="expression" dxfId="14303" priority="781">
      <formula>$F33="Vencida"</formula>
    </cfRule>
    <cfRule type="expression" dxfId="14302" priority="782">
      <formula>$F33="Cancelada"</formula>
    </cfRule>
    <cfRule type="expression" dxfId="14301" priority="783">
      <formula>$F33="Pausada"</formula>
    </cfRule>
    <cfRule type="expression" dxfId="14300" priority="784">
      <formula>$F33="Para hoy"</formula>
    </cfRule>
    <cfRule type="expression" dxfId="14299" priority="785">
      <formula>$F33="En curso"</formula>
    </cfRule>
    <cfRule type="expression" dxfId="14298" priority="786">
      <formula>$F33="Completada"</formula>
    </cfRule>
  </conditionalFormatting>
  <conditionalFormatting sqref="D20">
    <cfRule type="expression" dxfId="14297" priority="787">
      <formula>$F50="Vencida"</formula>
    </cfRule>
    <cfRule type="expression" dxfId="14296" priority="788">
      <formula>$F50="Cancelada"</formula>
    </cfRule>
    <cfRule type="expression" dxfId="14295" priority="789">
      <formula>$F50="Pausada"</formula>
    </cfRule>
    <cfRule type="expression" dxfId="14294" priority="790">
      <formula>$F50="Para hoy"</formula>
    </cfRule>
    <cfRule type="expression" dxfId="14293" priority="791">
      <formula>$F50="En curso"</formula>
    </cfRule>
    <cfRule type="expression" dxfId="14292" priority="792">
      <formula>$F50="Completada"</formula>
    </cfRule>
    <cfRule type="expression" dxfId="14291" priority="793">
      <formula>$F50="Vencida"</formula>
    </cfRule>
    <cfRule type="expression" dxfId="14290" priority="794">
      <formula>$F50="Cancelada"</formula>
    </cfRule>
    <cfRule type="expression" dxfId="14289" priority="795">
      <formula>$F50="Pausada"</formula>
    </cfRule>
    <cfRule type="expression" dxfId="14288" priority="796">
      <formula>$F50="Para hoy"</formula>
    </cfRule>
    <cfRule type="expression" dxfId="14287" priority="797">
      <formula>$F50="En curso"</formula>
    </cfRule>
    <cfRule type="expression" dxfId="14286" priority="798">
      <formula>$F50="Completada"</formula>
    </cfRule>
  </conditionalFormatting>
  <conditionalFormatting sqref="D20">
    <cfRule type="expression" dxfId="14285" priority="799">
      <formula>$F58="Vencida"</formula>
    </cfRule>
    <cfRule type="expression" dxfId="14284" priority="800">
      <formula>$F58="Cancelada"</formula>
    </cfRule>
    <cfRule type="expression" dxfId="14283" priority="801">
      <formula>$F58="Pausada"</formula>
    </cfRule>
    <cfRule type="expression" dxfId="14282" priority="802">
      <formula>$F58="Para hoy"</formula>
    </cfRule>
    <cfRule type="expression" dxfId="14281" priority="803">
      <formula>$F58="En curso"</formula>
    </cfRule>
    <cfRule type="expression" dxfId="14280" priority="804">
      <formula>$F58="Completada"</formula>
    </cfRule>
    <cfRule type="expression" dxfId="14279" priority="805">
      <formula>$F54="Vencida"</formula>
    </cfRule>
    <cfRule type="expression" dxfId="14278" priority="806">
      <formula>$F54="Cancelada"</formula>
    </cfRule>
    <cfRule type="expression" dxfId="14277" priority="807">
      <formula>$F54="Pausada"</formula>
    </cfRule>
    <cfRule type="expression" dxfId="14276" priority="808">
      <formula>$F54="Para hoy"</formula>
    </cfRule>
    <cfRule type="expression" dxfId="14275" priority="809">
      <formula>$F54="En curso"</formula>
    </cfRule>
    <cfRule type="expression" dxfId="14274" priority="810">
      <formula>$F54="Completada"</formula>
    </cfRule>
  </conditionalFormatting>
  <conditionalFormatting sqref="E32:E33">
    <cfRule type="expression" dxfId="14273" priority="811">
      <formula>$F27="Vencida"</formula>
    </cfRule>
    <cfRule type="expression" dxfId="14272" priority="812">
      <formula>$F27="Cancelada"</formula>
    </cfRule>
    <cfRule type="expression" dxfId="14271" priority="813">
      <formula>$F27="Pausada"</formula>
    </cfRule>
    <cfRule type="expression" dxfId="14270" priority="814">
      <formula>$F27="Para hoy"</formula>
    </cfRule>
    <cfRule type="expression" dxfId="14269" priority="815">
      <formula>$F27="En curso"</formula>
    </cfRule>
    <cfRule type="expression" dxfId="14268" priority="816">
      <formula>$F27="Completada"</formula>
    </cfRule>
    <cfRule type="expression" dxfId="14267" priority="817">
      <formula>$F28="Vencida"</formula>
    </cfRule>
    <cfRule type="expression" dxfId="14266" priority="818">
      <formula>$F28="Cancelada"</formula>
    </cfRule>
    <cfRule type="expression" dxfId="14265" priority="819">
      <formula>$F28="Pausada"</formula>
    </cfRule>
    <cfRule type="expression" dxfId="14264" priority="820">
      <formula>$F28="Para hoy"</formula>
    </cfRule>
    <cfRule type="expression" dxfId="14263" priority="821">
      <formula>$F28="En curso"</formula>
    </cfRule>
    <cfRule type="expression" dxfId="14262" priority="822">
      <formula>$F28="Completada"</formula>
    </cfRule>
  </conditionalFormatting>
  <conditionalFormatting sqref="C20">
    <cfRule type="expression" dxfId="14261" priority="823">
      <formula>$F15="Vencida"</formula>
    </cfRule>
    <cfRule type="expression" dxfId="14260" priority="824">
      <formula>$F15="Cancelada"</formula>
    </cfRule>
    <cfRule type="expression" dxfId="14259" priority="825">
      <formula>$F15="Pausada"</formula>
    </cfRule>
    <cfRule type="expression" dxfId="14258" priority="826">
      <formula>$F15="Para hoy"</formula>
    </cfRule>
    <cfRule type="expression" dxfId="14257" priority="827">
      <formula>$F15="En curso"</formula>
    </cfRule>
    <cfRule type="expression" dxfId="14256" priority="828">
      <formula>$F15="Completada"</formula>
    </cfRule>
    <cfRule type="expression" dxfId="14255" priority="829">
      <formula>$F20="Vencida"</formula>
    </cfRule>
    <cfRule type="expression" dxfId="14254" priority="830">
      <formula>$F20="Cancelada"</formula>
    </cfRule>
    <cfRule type="expression" dxfId="14253" priority="831">
      <formula>$F20="Pausada"</formula>
    </cfRule>
    <cfRule type="expression" dxfId="14252" priority="832">
      <formula>$F20="Para hoy"</formula>
    </cfRule>
    <cfRule type="expression" dxfId="14251" priority="833">
      <formula>$F20="En curso"</formula>
    </cfRule>
    <cfRule type="expression" dxfId="14250" priority="834">
      <formula>$F20="Completada"</formula>
    </cfRule>
  </conditionalFormatting>
  <conditionalFormatting sqref="D21:D22">
    <cfRule type="expression" dxfId="14249" priority="835">
      <formula>$F37="Vencida"</formula>
    </cfRule>
    <cfRule type="expression" dxfId="14248" priority="836">
      <formula>$F37="Cancelada"</formula>
    </cfRule>
    <cfRule type="expression" dxfId="14247" priority="837">
      <formula>$F37="Pausada"</formula>
    </cfRule>
    <cfRule type="expression" dxfId="14246" priority="838">
      <formula>$F37="Para hoy"</formula>
    </cfRule>
    <cfRule type="expression" dxfId="14245" priority="839">
      <formula>$F37="En curso"</formula>
    </cfRule>
    <cfRule type="expression" dxfId="14244" priority="840">
      <formula>$F37="Completada"</formula>
    </cfRule>
    <cfRule type="expression" dxfId="14243" priority="841">
      <formula>$F37="Vencida"</formula>
    </cfRule>
    <cfRule type="expression" dxfId="14242" priority="842">
      <formula>$F37="Cancelada"</formula>
    </cfRule>
    <cfRule type="expression" dxfId="14241" priority="843">
      <formula>$F37="Pausada"</formula>
    </cfRule>
    <cfRule type="expression" dxfId="14240" priority="844">
      <formula>$F37="Para hoy"</formula>
    </cfRule>
    <cfRule type="expression" dxfId="14239" priority="845">
      <formula>$F37="En curso"</formula>
    </cfRule>
    <cfRule type="expression" dxfId="14238" priority="846">
      <formula>$F37="Completada"</formula>
    </cfRule>
  </conditionalFormatting>
  <conditionalFormatting sqref="D21:D22">
    <cfRule type="expression" dxfId="14237" priority="847">
      <formula>$F49="Vencida"</formula>
    </cfRule>
    <cfRule type="expression" dxfId="14236" priority="848">
      <formula>$F49="Cancelada"</formula>
    </cfRule>
    <cfRule type="expression" dxfId="14235" priority="849">
      <formula>$F49="Pausada"</formula>
    </cfRule>
    <cfRule type="expression" dxfId="14234" priority="850">
      <formula>$F49="Para hoy"</formula>
    </cfRule>
    <cfRule type="expression" dxfId="14233" priority="851">
      <formula>$F49="En curso"</formula>
    </cfRule>
    <cfRule type="expression" dxfId="14232" priority="852">
      <formula>$F49="Completada"</formula>
    </cfRule>
    <cfRule type="expression" dxfId="14231" priority="853">
      <formula>$F49="Vencida"</formula>
    </cfRule>
    <cfRule type="expression" dxfId="14230" priority="854">
      <formula>$F49="Cancelada"</formula>
    </cfRule>
    <cfRule type="expression" dxfId="14229" priority="855">
      <formula>$F49="Pausada"</formula>
    </cfRule>
    <cfRule type="expression" dxfId="14228" priority="856">
      <formula>$F49="Para hoy"</formula>
    </cfRule>
    <cfRule type="expression" dxfId="14227" priority="857">
      <formula>$F49="En curso"</formula>
    </cfRule>
    <cfRule type="expression" dxfId="14226" priority="858">
      <formula>$F49="Completada"</formula>
    </cfRule>
  </conditionalFormatting>
  <conditionalFormatting sqref="D21:D22">
    <cfRule type="expression" dxfId="14225" priority="859">
      <formula>$F57="Vencida"</formula>
    </cfRule>
    <cfRule type="expression" dxfId="14224" priority="860">
      <formula>$F57="Cancelada"</formula>
    </cfRule>
    <cfRule type="expression" dxfId="14223" priority="861">
      <formula>$F57="Pausada"</formula>
    </cfRule>
    <cfRule type="expression" dxfId="14222" priority="862">
      <formula>$F57="Para hoy"</formula>
    </cfRule>
    <cfRule type="expression" dxfId="14221" priority="863">
      <formula>$F57="En curso"</formula>
    </cfRule>
    <cfRule type="expression" dxfId="14220" priority="864">
      <formula>$F57="Completada"</formula>
    </cfRule>
    <cfRule type="expression" dxfId="14219" priority="865">
      <formula>$F53="Vencida"</formula>
    </cfRule>
    <cfRule type="expression" dxfId="14218" priority="866">
      <formula>$F53="Cancelada"</formula>
    </cfRule>
    <cfRule type="expression" dxfId="14217" priority="867">
      <formula>$F53="Pausada"</formula>
    </cfRule>
    <cfRule type="expression" dxfId="14216" priority="868">
      <formula>$F53="Para hoy"</formula>
    </cfRule>
    <cfRule type="expression" dxfId="14215" priority="869">
      <formula>$F53="En curso"</formula>
    </cfRule>
    <cfRule type="expression" dxfId="14214" priority="870">
      <formula>$F53="Completada"</formula>
    </cfRule>
  </conditionalFormatting>
  <conditionalFormatting sqref="C21:C22">
    <cfRule type="expression" dxfId="14213" priority="871">
      <formula>$F14="Vencida"</formula>
    </cfRule>
    <cfRule type="expression" dxfId="14212" priority="872">
      <formula>$F14="Cancelada"</formula>
    </cfRule>
    <cfRule type="expression" dxfId="14211" priority="873">
      <formula>$F14="Pausada"</formula>
    </cfRule>
    <cfRule type="expression" dxfId="14210" priority="874">
      <formula>$F14="Para hoy"</formula>
    </cfRule>
    <cfRule type="expression" dxfId="14209" priority="875">
      <formula>$F14="En curso"</formula>
    </cfRule>
    <cfRule type="expression" dxfId="14208" priority="876">
      <formula>$F14="Completada"</formula>
    </cfRule>
    <cfRule type="expression" dxfId="14207" priority="877">
      <formula>$F21="Vencida"</formula>
    </cfRule>
    <cfRule type="expression" dxfId="14206" priority="878">
      <formula>$F21="Cancelada"</formula>
    </cfRule>
    <cfRule type="expression" dxfId="14205" priority="879">
      <formula>$F21="Pausada"</formula>
    </cfRule>
    <cfRule type="expression" dxfId="14204" priority="880">
      <formula>$F21="Para hoy"</formula>
    </cfRule>
    <cfRule type="expression" dxfId="14203" priority="881">
      <formula>$F21="En curso"</formula>
    </cfRule>
    <cfRule type="expression" dxfId="14202" priority="882">
      <formula>$F21="Completada"</formula>
    </cfRule>
  </conditionalFormatting>
  <conditionalFormatting sqref="E21:E22">
    <cfRule type="expression" dxfId="14201" priority="883">
      <formula>$F13="Vencida"</formula>
    </cfRule>
    <cfRule type="expression" dxfId="14200" priority="884">
      <formula>$F13="Cancelada"</formula>
    </cfRule>
    <cfRule type="expression" dxfId="14199" priority="885">
      <formula>$F13="Pausada"</formula>
    </cfRule>
    <cfRule type="expression" dxfId="14198" priority="886">
      <formula>$F13="Para hoy"</formula>
    </cfRule>
    <cfRule type="expression" dxfId="14197" priority="887">
      <formula>$F13="En curso"</formula>
    </cfRule>
    <cfRule type="expression" dxfId="14196" priority="888">
      <formula>$F13="Completada"</formula>
    </cfRule>
    <cfRule type="expression" dxfId="14195" priority="889">
      <formula>$F14="Vencida"</formula>
    </cfRule>
    <cfRule type="expression" dxfId="14194" priority="890">
      <formula>$F14="Cancelada"</formula>
    </cfRule>
    <cfRule type="expression" dxfId="14193" priority="891">
      <formula>$F14="Pausada"</formula>
    </cfRule>
    <cfRule type="expression" dxfId="14192" priority="892">
      <formula>$F14="Para hoy"</formula>
    </cfRule>
    <cfRule type="expression" dxfId="14191" priority="893">
      <formula>$F14="En curso"</formula>
    </cfRule>
    <cfRule type="expression" dxfId="14190" priority="894">
      <formula>$F14="Completada"</formula>
    </cfRule>
  </conditionalFormatting>
  <conditionalFormatting sqref="E4:E5">
    <cfRule type="expression" dxfId="14189" priority="895">
      <formula>$F1="Vencida"</formula>
    </cfRule>
    <cfRule type="expression" dxfId="14188" priority="896">
      <formula>$F1="Cancelada"</formula>
    </cfRule>
    <cfRule type="expression" dxfId="14187" priority="897">
      <formula>$F1="Pausada"</formula>
    </cfRule>
    <cfRule type="expression" dxfId="14186" priority="898">
      <formula>$F1="Para hoy"</formula>
    </cfRule>
    <cfRule type="expression" dxfId="14185" priority="899">
      <formula>$F1="En curso"</formula>
    </cfRule>
    <cfRule type="expression" dxfId="14184" priority="900">
      <formula>$F1="Completada"</formula>
    </cfRule>
    <cfRule type="expression" dxfId="14183" priority="901">
      <formula>$F3="Vencida"</formula>
    </cfRule>
    <cfRule type="expression" dxfId="14182" priority="902">
      <formula>$F3="Cancelada"</formula>
    </cfRule>
    <cfRule type="expression" dxfId="14181" priority="903">
      <formula>$F3="Pausada"</formula>
    </cfRule>
    <cfRule type="expression" dxfId="14180" priority="904">
      <formula>$F3="Para hoy"</formula>
    </cfRule>
    <cfRule type="expression" dxfId="14179" priority="905">
      <formula>$F3="En curso"</formula>
    </cfRule>
    <cfRule type="expression" dxfId="14178" priority="906">
      <formula>$F3="Completada"</formula>
    </cfRule>
  </conditionalFormatting>
  <conditionalFormatting sqref="D6:D8">
    <cfRule type="expression" dxfId="14177" priority="907">
      <formula>$F27="Vencida"</formula>
    </cfRule>
    <cfRule type="expression" dxfId="14176" priority="908">
      <formula>$F27="Cancelada"</formula>
    </cfRule>
    <cfRule type="expression" dxfId="14175" priority="909">
      <formula>$F27="Pausada"</formula>
    </cfRule>
    <cfRule type="expression" dxfId="14174" priority="910">
      <formula>$F27="Para hoy"</formula>
    </cfRule>
    <cfRule type="expression" dxfId="14173" priority="911">
      <formula>$F27="En curso"</formula>
    </cfRule>
    <cfRule type="expression" dxfId="14172" priority="912">
      <formula>$F27="Completada"</formula>
    </cfRule>
    <cfRule type="expression" dxfId="14171" priority="913">
      <formula>$F27="Vencida"</formula>
    </cfRule>
    <cfRule type="expression" dxfId="14170" priority="914">
      <formula>$F27="Cancelada"</formula>
    </cfRule>
    <cfRule type="expression" dxfId="14169" priority="915">
      <formula>$F27="Pausada"</formula>
    </cfRule>
    <cfRule type="expression" dxfId="14168" priority="916">
      <formula>$F27="Para hoy"</formula>
    </cfRule>
    <cfRule type="expression" dxfId="14167" priority="917">
      <formula>$F27="En curso"</formula>
    </cfRule>
    <cfRule type="expression" dxfId="14166" priority="918">
      <formula>$F27="Completada"</formula>
    </cfRule>
  </conditionalFormatting>
  <conditionalFormatting sqref="D18">
    <cfRule type="expression" dxfId="14165" priority="919">
      <formula>$F42="Vencida"</formula>
    </cfRule>
    <cfRule type="expression" dxfId="14164" priority="920">
      <formula>$F42="Cancelada"</formula>
    </cfRule>
    <cfRule type="expression" dxfId="14163" priority="921">
      <formula>$F42="Pausada"</formula>
    </cfRule>
    <cfRule type="expression" dxfId="14162" priority="922">
      <formula>$F42="Para hoy"</formula>
    </cfRule>
    <cfRule type="expression" dxfId="14161" priority="923">
      <formula>$F42="En curso"</formula>
    </cfRule>
    <cfRule type="expression" dxfId="14160" priority="924">
      <formula>$F42="Completada"</formula>
    </cfRule>
    <cfRule type="expression" dxfId="14159" priority="925">
      <formula>$F42="Vencida"</formula>
    </cfRule>
    <cfRule type="expression" dxfId="14158" priority="926">
      <formula>$F42="Cancelada"</formula>
    </cfRule>
    <cfRule type="expression" dxfId="14157" priority="927">
      <formula>$F42="Pausada"</formula>
    </cfRule>
    <cfRule type="expression" dxfId="14156" priority="928">
      <formula>$F42="Para hoy"</formula>
    </cfRule>
    <cfRule type="expression" dxfId="14155" priority="929">
      <formula>$F42="En curso"</formula>
    </cfRule>
    <cfRule type="expression" dxfId="14154" priority="930">
      <formula>$F42="Completada"</formula>
    </cfRule>
  </conditionalFormatting>
  <conditionalFormatting sqref="D18">
    <cfRule type="expression" dxfId="14153" priority="931">
      <formula>$F50="Vencida"</formula>
    </cfRule>
    <cfRule type="expression" dxfId="14152" priority="932">
      <formula>$F50="Cancelada"</formula>
    </cfRule>
    <cfRule type="expression" dxfId="14151" priority="933">
      <formula>$F50="Pausada"</formula>
    </cfRule>
    <cfRule type="expression" dxfId="14150" priority="934">
      <formula>$F50="Para hoy"</formula>
    </cfRule>
    <cfRule type="expression" dxfId="14149" priority="935">
      <formula>$F50="En curso"</formula>
    </cfRule>
    <cfRule type="expression" dxfId="14148" priority="936">
      <formula>$F50="Completada"</formula>
    </cfRule>
    <cfRule type="expression" dxfId="14147" priority="937">
      <formula>$F46="Vencida"</formula>
    </cfRule>
    <cfRule type="expression" dxfId="14146" priority="938">
      <formula>$F46="Cancelada"</formula>
    </cfRule>
    <cfRule type="expression" dxfId="14145" priority="939">
      <formula>$F46="Pausada"</formula>
    </cfRule>
    <cfRule type="expression" dxfId="14144" priority="940">
      <formula>$F46="Para hoy"</formula>
    </cfRule>
    <cfRule type="expression" dxfId="14143" priority="941">
      <formula>$F46="En curso"</formula>
    </cfRule>
    <cfRule type="expression" dxfId="14142" priority="942">
      <formula>$F46="Completada"</formula>
    </cfRule>
  </conditionalFormatting>
  <conditionalFormatting sqref="E15">
    <cfRule type="expression" dxfId="14141" priority="943">
      <formula>$F1="Vencida"</formula>
    </cfRule>
    <cfRule type="expression" dxfId="14140" priority="944">
      <formula>$F1="Cancelada"</formula>
    </cfRule>
    <cfRule type="expression" dxfId="14139" priority="945">
      <formula>$F1="Pausada"</formula>
    </cfRule>
    <cfRule type="expression" dxfId="14138" priority="946">
      <formula>$F1="Para hoy"</formula>
    </cfRule>
    <cfRule type="expression" dxfId="14137" priority="947">
      <formula>$F1="En curso"</formula>
    </cfRule>
    <cfRule type="expression" dxfId="14136" priority="948">
      <formula>$F1="Completada"</formula>
    </cfRule>
    <cfRule type="expression" dxfId="14135" priority="949">
      <formula>$F2="Vencida"</formula>
    </cfRule>
    <cfRule type="expression" dxfId="14134" priority="950">
      <formula>$F2="Cancelada"</formula>
    </cfRule>
    <cfRule type="expression" dxfId="14133" priority="951">
      <formula>$F2="Pausada"</formula>
    </cfRule>
    <cfRule type="expression" dxfId="14132" priority="952">
      <formula>$F2="Para hoy"</formula>
    </cfRule>
    <cfRule type="expression" dxfId="14131" priority="953">
      <formula>$F2="En curso"</formula>
    </cfRule>
    <cfRule type="expression" dxfId="14130" priority="954">
      <formula>$F2="Completada"</formula>
    </cfRule>
  </conditionalFormatting>
  <conditionalFormatting sqref="E4">
    <cfRule type="expression" dxfId="14129" priority="955">
      <formula>$F3="Vencida"</formula>
    </cfRule>
    <cfRule type="expression" dxfId="14128" priority="956">
      <formula>$F3="Cancelada"</formula>
    </cfRule>
    <cfRule type="expression" dxfId="14127" priority="957">
      <formula>$F3="Pausada"</formula>
    </cfRule>
    <cfRule type="expression" dxfId="14126" priority="958">
      <formula>$F3="Para hoy"</formula>
    </cfRule>
    <cfRule type="expression" dxfId="14125" priority="959">
      <formula>$F3="En curso"</formula>
    </cfRule>
    <cfRule type="expression" dxfId="14124" priority="960">
      <formula>$F3="Completada"</formula>
    </cfRule>
    <cfRule type="expression" dxfId="14123" priority="961">
      <formula>$F3="Vencida"</formula>
    </cfRule>
    <cfRule type="expression" dxfId="14122" priority="962">
      <formula>$F3="Cancelada"</formula>
    </cfRule>
    <cfRule type="expression" dxfId="14121" priority="963">
      <formula>$F3="Pausada"</formula>
    </cfRule>
    <cfRule type="expression" dxfId="14120" priority="964">
      <formula>$F3="Para hoy"</formula>
    </cfRule>
    <cfRule type="expression" dxfId="14119" priority="965">
      <formula>$F3="En curso"</formula>
    </cfRule>
    <cfRule type="expression" dxfId="14118" priority="966">
      <formula>$F3="Completada"</formula>
    </cfRule>
  </conditionalFormatting>
  <conditionalFormatting sqref="E5">
    <cfRule type="expression" dxfId="14117" priority="967">
      <formula>#REF!="Vencida"</formula>
    </cfRule>
    <cfRule type="expression" dxfId="14116" priority="968">
      <formula>#REF!="Cancelada"</formula>
    </cfRule>
    <cfRule type="expression" dxfId="14115" priority="969">
      <formula>#REF!="Pausada"</formula>
    </cfRule>
    <cfRule type="expression" dxfId="14114" priority="970">
      <formula>#REF!="Para hoy"</formula>
    </cfRule>
    <cfRule type="expression" dxfId="14113" priority="971">
      <formula>#REF!="En curso"</formula>
    </cfRule>
    <cfRule type="expression" dxfId="14112" priority="972">
      <formula>#REF!="Completada"</formula>
    </cfRule>
    <cfRule type="expression" dxfId="14111" priority="973">
      <formula>#REF!="Vencida"</formula>
    </cfRule>
    <cfRule type="expression" dxfId="14110" priority="974">
      <formula>#REF!="Cancelada"</formula>
    </cfRule>
    <cfRule type="expression" dxfId="14109" priority="975">
      <formula>#REF!="Pausada"</formula>
    </cfRule>
    <cfRule type="expression" dxfId="14108" priority="976">
      <formula>#REF!="Para hoy"</formula>
    </cfRule>
    <cfRule type="expression" dxfId="14107" priority="977">
      <formula>#REF!="En curso"</formula>
    </cfRule>
    <cfRule type="expression" dxfId="14106" priority="978">
      <formula>#REF!="Completada"</formula>
    </cfRule>
  </conditionalFormatting>
  <conditionalFormatting sqref="E15 E4 E6">
    <cfRule type="expression" dxfId="14105" priority="979">
      <formula>#REF!="Vencida"</formula>
    </cfRule>
    <cfRule type="expression" dxfId="14104" priority="980">
      <formula>#REF!="Cancelada"</formula>
    </cfRule>
    <cfRule type="expression" dxfId="14103" priority="981">
      <formula>#REF!="Pausada"</formula>
    </cfRule>
    <cfRule type="expression" dxfId="14102" priority="982">
      <formula>#REF!="Para hoy"</formula>
    </cfRule>
    <cfRule type="expression" dxfId="14101" priority="983">
      <formula>#REF!="En curso"</formula>
    </cfRule>
    <cfRule type="expression" dxfId="14100" priority="984">
      <formula>#REF!="Completada"</formula>
    </cfRule>
  </conditionalFormatting>
  <conditionalFormatting sqref="C5 C10">
    <cfRule type="expression" dxfId="14099" priority="985">
      <formula>#REF!="Vencida"</formula>
    </cfRule>
    <cfRule type="expression" dxfId="14098" priority="986">
      <formula>#REF!="Cancelada"</formula>
    </cfRule>
    <cfRule type="expression" dxfId="14097" priority="987">
      <formula>#REF!="Pausada"</formula>
    </cfRule>
    <cfRule type="expression" dxfId="14096" priority="988">
      <formula>#REF!="Para hoy"</formula>
    </cfRule>
    <cfRule type="expression" dxfId="14095" priority="989">
      <formula>#REF!="En curso"</formula>
    </cfRule>
    <cfRule type="expression" dxfId="14094" priority="990">
      <formula>#REF!="Completada"</formula>
    </cfRule>
    <cfRule type="expression" dxfId="14093" priority="991">
      <formula>$F5="Vencida"</formula>
    </cfRule>
    <cfRule type="expression" dxfId="14092" priority="992">
      <formula>$F5="Cancelada"</formula>
    </cfRule>
    <cfRule type="expression" dxfId="14091" priority="993">
      <formula>$F5="Pausada"</formula>
    </cfRule>
    <cfRule type="expression" dxfId="14090" priority="994">
      <formula>$F5="Para hoy"</formula>
    </cfRule>
    <cfRule type="expression" dxfId="14089" priority="995">
      <formula>$F5="En curso"</formula>
    </cfRule>
    <cfRule type="expression" dxfId="14088" priority="996">
      <formula>$F5="Completada"</formula>
    </cfRule>
  </conditionalFormatting>
  <conditionalFormatting sqref="D15">
    <cfRule type="expression" dxfId="14087" priority="997">
      <formula>$F15="Vencida"</formula>
    </cfRule>
    <cfRule type="expression" dxfId="14086" priority="998">
      <formula>$F15="Cancelada"</formula>
    </cfRule>
    <cfRule type="expression" dxfId="14085" priority="999">
      <formula>$F15="Pausada"</formula>
    </cfRule>
    <cfRule type="expression" dxfId="14084" priority="1000">
      <formula>$F15="Para hoy"</formula>
    </cfRule>
    <cfRule type="expression" dxfId="14083" priority="1001">
      <formula>$F15="En curso"</formula>
    </cfRule>
    <cfRule type="expression" dxfId="14082" priority="1002">
      <formula>$F15="Completada"</formula>
    </cfRule>
    <cfRule type="expression" dxfId="14081" priority="1003">
      <formula>$F15="Vencida"</formula>
    </cfRule>
    <cfRule type="expression" dxfId="14080" priority="1004">
      <formula>$F15="Cancelada"</formula>
    </cfRule>
    <cfRule type="expression" dxfId="14079" priority="1005">
      <formula>$F15="Pausada"</formula>
    </cfRule>
    <cfRule type="expression" dxfId="14078" priority="1006">
      <formula>$F15="Para hoy"</formula>
    </cfRule>
    <cfRule type="expression" dxfId="14077" priority="1007">
      <formula>$F15="En curso"</formula>
    </cfRule>
    <cfRule type="expression" dxfId="14076" priority="1008">
      <formula>$F15="Completada"</formula>
    </cfRule>
  </conditionalFormatting>
  <conditionalFormatting sqref="D15">
    <cfRule type="expression" dxfId="14075" priority="1009">
      <formula>$F41="Vencida"</formula>
    </cfRule>
    <cfRule type="expression" dxfId="14074" priority="1010">
      <formula>$F41="Cancelada"</formula>
    </cfRule>
    <cfRule type="expression" dxfId="14073" priority="1011">
      <formula>$F41="Pausada"</formula>
    </cfRule>
    <cfRule type="expression" dxfId="14072" priority="1012">
      <formula>$F41="Para hoy"</formula>
    </cfRule>
    <cfRule type="expression" dxfId="14071" priority="1013">
      <formula>$F41="En curso"</formula>
    </cfRule>
    <cfRule type="expression" dxfId="14070" priority="1014">
      <formula>$F41="Completada"</formula>
    </cfRule>
    <cfRule type="expression" dxfId="14069" priority="1015">
      <formula>$F37="Vencida"</formula>
    </cfRule>
    <cfRule type="expression" dxfId="14068" priority="1016">
      <formula>$F37="Cancelada"</formula>
    </cfRule>
    <cfRule type="expression" dxfId="14067" priority="1017">
      <formula>$F37="Pausada"</formula>
    </cfRule>
    <cfRule type="expression" dxfId="14066" priority="1018">
      <formula>$F37="Para hoy"</formula>
    </cfRule>
    <cfRule type="expression" dxfId="14065" priority="1019">
      <formula>$F37="En curso"</formula>
    </cfRule>
    <cfRule type="expression" dxfId="14064" priority="1020">
      <formula>$F37="Completada"</formula>
    </cfRule>
  </conditionalFormatting>
  <conditionalFormatting sqref="E15">
    <cfRule type="expression" dxfId="14063" priority="1021">
      <formula>$F2="Vencida"</formula>
    </cfRule>
    <cfRule type="expression" dxfId="14062" priority="1022">
      <formula>$F2="Cancelada"</formula>
    </cfRule>
    <cfRule type="expression" dxfId="14061" priority="1023">
      <formula>$F2="Pausada"</formula>
    </cfRule>
    <cfRule type="expression" dxfId="14060" priority="1024">
      <formula>$F2="Para hoy"</formula>
    </cfRule>
    <cfRule type="expression" dxfId="14059" priority="1025">
      <formula>$F2="En curso"</formula>
    </cfRule>
    <cfRule type="expression" dxfId="14058" priority="1026">
      <formula>$F2="Completada"</formula>
    </cfRule>
    <cfRule type="expression" dxfId="14057" priority="1027">
      <formula>$F2="Vencida"</formula>
    </cfRule>
    <cfRule type="expression" dxfId="14056" priority="1028">
      <formula>$F2="Cancelada"</formula>
    </cfRule>
    <cfRule type="expression" dxfId="14055" priority="1029">
      <formula>$F2="Pausada"</formula>
    </cfRule>
    <cfRule type="expression" dxfId="14054" priority="1030">
      <formula>$F2="Para hoy"</formula>
    </cfRule>
    <cfRule type="expression" dxfId="14053" priority="1031">
      <formula>$F2="En curso"</formula>
    </cfRule>
    <cfRule type="expression" dxfId="14052" priority="1032">
      <formula>$F2="Completada"</formula>
    </cfRule>
  </conditionalFormatting>
  <conditionalFormatting sqref="D16">
    <cfRule type="expression" dxfId="14051" priority="1033">
      <formula>$F39="Vencida"</formula>
    </cfRule>
    <cfRule type="expression" dxfId="14050" priority="1034">
      <formula>$F39="Cancelada"</formula>
    </cfRule>
    <cfRule type="expression" dxfId="14049" priority="1035">
      <formula>$F39="Pausada"</formula>
    </cfRule>
    <cfRule type="expression" dxfId="14048" priority="1036">
      <formula>$F39="Para hoy"</formula>
    </cfRule>
    <cfRule type="expression" dxfId="14047" priority="1037">
      <formula>$F39="En curso"</formula>
    </cfRule>
    <cfRule type="expression" dxfId="14046" priority="1038">
      <formula>$F39="Completada"</formula>
    </cfRule>
    <cfRule type="expression" dxfId="14045" priority="1039">
      <formula>$F39="Vencida"</formula>
    </cfRule>
    <cfRule type="expression" dxfId="14044" priority="1040">
      <formula>$F39="Cancelada"</formula>
    </cfRule>
    <cfRule type="expression" dxfId="14043" priority="1041">
      <formula>$F39="Pausada"</formula>
    </cfRule>
    <cfRule type="expression" dxfId="14042" priority="1042">
      <formula>$F39="Para hoy"</formula>
    </cfRule>
    <cfRule type="expression" dxfId="14041" priority="1043">
      <formula>$F39="En curso"</formula>
    </cfRule>
    <cfRule type="expression" dxfId="14040" priority="1044">
      <formula>$F39="Completada"</formula>
    </cfRule>
  </conditionalFormatting>
  <conditionalFormatting sqref="D16">
    <cfRule type="expression" dxfId="14039" priority="1045">
      <formula>$F47="Vencida"</formula>
    </cfRule>
    <cfRule type="expression" dxfId="14038" priority="1046">
      <formula>$F47="Cancelada"</formula>
    </cfRule>
    <cfRule type="expression" dxfId="14037" priority="1047">
      <formula>$F47="Pausada"</formula>
    </cfRule>
    <cfRule type="expression" dxfId="14036" priority="1048">
      <formula>$F47="Para hoy"</formula>
    </cfRule>
    <cfRule type="expression" dxfId="14035" priority="1049">
      <formula>$F47="En curso"</formula>
    </cfRule>
    <cfRule type="expression" dxfId="14034" priority="1050">
      <formula>$F47="Completada"</formula>
    </cfRule>
    <cfRule type="expression" dxfId="14033" priority="1051">
      <formula>$F43="Vencida"</formula>
    </cfRule>
    <cfRule type="expression" dxfId="14032" priority="1052">
      <formula>$F43="Cancelada"</formula>
    </cfRule>
    <cfRule type="expression" dxfId="14031" priority="1053">
      <formula>$F43="Pausada"</formula>
    </cfRule>
    <cfRule type="expression" dxfId="14030" priority="1054">
      <formula>$F43="Para hoy"</formula>
    </cfRule>
    <cfRule type="expression" dxfId="14029" priority="1055">
      <formula>$F43="En curso"</formula>
    </cfRule>
    <cfRule type="expression" dxfId="14028" priority="1056">
      <formula>$F43="Completada"</formula>
    </cfRule>
  </conditionalFormatting>
  <conditionalFormatting sqref="D16">
    <cfRule type="expression" dxfId="14027" priority="1057">
      <formula>$F26="Vencida"</formula>
    </cfRule>
    <cfRule type="expression" dxfId="14026" priority="1058">
      <formula>$F26="Cancelada"</formula>
    </cfRule>
    <cfRule type="expression" dxfId="14025" priority="1059">
      <formula>$F26="Pausada"</formula>
    </cfRule>
    <cfRule type="expression" dxfId="14024" priority="1060">
      <formula>$F26="Para hoy"</formula>
    </cfRule>
    <cfRule type="expression" dxfId="14023" priority="1061">
      <formula>$F26="En curso"</formula>
    </cfRule>
    <cfRule type="expression" dxfId="14022" priority="1062">
      <formula>$F26="Completada"</formula>
    </cfRule>
    <cfRule type="expression" dxfId="14021" priority="1063">
      <formula>$F26="Vencida"</formula>
    </cfRule>
    <cfRule type="expression" dxfId="14020" priority="1064">
      <formula>$F26="Cancelada"</formula>
    </cfRule>
    <cfRule type="expression" dxfId="14019" priority="1065">
      <formula>$F26="Pausada"</formula>
    </cfRule>
    <cfRule type="expression" dxfId="14018" priority="1066">
      <formula>$F26="Para hoy"</formula>
    </cfRule>
    <cfRule type="expression" dxfId="14017" priority="1067">
      <formula>$F26="En curso"</formula>
    </cfRule>
    <cfRule type="expression" dxfId="14016" priority="1068">
      <formula>$F26="Completada"</formula>
    </cfRule>
  </conditionalFormatting>
  <conditionalFormatting sqref="E17:E18">
    <cfRule type="expression" dxfId="14015" priority="1069">
      <formula>$F7="Vencida"</formula>
    </cfRule>
    <cfRule type="expression" dxfId="14014" priority="1070">
      <formula>$F7="Cancelada"</formula>
    </cfRule>
    <cfRule type="expression" dxfId="14013" priority="1071">
      <formula>$F7="Pausada"</formula>
    </cfRule>
    <cfRule type="expression" dxfId="14012" priority="1072">
      <formula>$F7="Para hoy"</formula>
    </cfRule>
    <cfRule type="expression" dxfId="14011" priority="1073">
      <formula>$F7="En curso"</formula>
    </cfRule>
    <cfRule type="expression" dxfId="14010" priority="1074">
      <formula>$F7="Completada"</formula>
    </cfRule>
  </conditionalFormatting>
  <conditionalFormatting sqref="D17:D18">
    <cfRule type="expression" dxfId="14009" priority="1075">
      <formula>$F42="Vencida"</formula>
    </cfRule>
    <cfRule type="expression" dxfId="14008" priority="1076">
      <formula>$F42="Cancelada"</formula>
    </cfRule>
    <cfRule type="expression" dxfId="14007" priority="1077">
      <formula>$F42="Pausada"</formula>
    </cfRule>
    <cfRule type="expression" dxfId="14006" priority="1078">
      <formula>$F42="Para hoy"</formula>
    </cfRule>
    <cfRule type="expression" dxfId="14005" priority="1079">
      <formula>$F42="En curso"</formula>
    </cfRule>
    <cfRule type="expression" dxfId="14004" priority="1080">
      <formula>$F42="Completada"</formula>
    </cfRule>
    <cfRule type="expression" dxfId="14003" priority="1081">
      <formula>$F42="Vencida"</formula>
    </cfRule>
    <cfRule type="expression" dxfId="14002" priority="1082">
      <formula>$F42="Cancelada"</formula>
    </cfRule>
    <cfRule type="expression" dxfId="14001" priority="1083">
      <formula>$F42="Pausada"</formula>
    </cfRule>
    <cfRule type="expression" dxfId="14000" priority="1084">
      <formula>$F42="Para hoy"</formula>
    </cfRule>
    <cfRule type="expression" dxfId="13999" priority="1085">
      <formula>$F42="En curso"</formula>
    </cfRule>
    <cfRule type="expression" dxfId="13998" priority="1086">
      <formula>$F42="Completada"</formula>
    </cfRule>
  </conditionalFormatting>
  <conditionalFormatting sqref="D17:D18">
    <cfRule type="expression" dxfId="13997" priority="1087">
      <formula>$F50="Vencida"</formula>
    </cfRule>
    <cfRule type="expression" dxfId="13996" priority="1088">
      <formula>$F50="Cancelada"</formula>
    </cfRule>
    <cfRule type="expression" dxfId="13995" priority="1089">
      <formula>$F50="Pausada"</formula>
    </cfRule>
    <cfRule type="expression" dxfId="13994" priority="1090">
      <formula>$F50="Para hoy"</formula>
    </cfRule>
    <cfRule type="expression" dxfId="13993" priority="1091">
      <formula>$F50="En curso"</formula>
    </cfRule>
    <cfRule type="expression" dxfId="13992" priority="1092">
      <formula>$F50="Completada"</formula>
    </cfRule>
    <cfRule type="expression" dxfId="13991" priority="1093">
      <formula>$F46="Vencida"</formula>
    </cfRule>
    <cfRule type="expression" dxfId="13990" priority="1094">
      <formula>$F46="Cancelada"</formula>
    </cfRule>
    <cfRule type="expression" dxfId="13989" priority="1095">
      <formula>$F46="Pausada"</formula>
    </cfRule>
    <cfRule type="expression" dxfId="13988" priority="1096">
      <formula>$F46="Para hoy"</formula>
    </cfRule>
    <cfRule type="expression" dxfId="13987" priority="1097">
      <formula>$F46="En curso"</formula>
    </cfRule>
    <cfRule type="expression" dxfId="13986" priority="1098">
      <formula>$F46="Completada"</formula>
    </cfRule>
  </conditionalFormatting>
  <conditionalFormatting sqref="D17:D18">
    <cfRule type="expression" dxfId="13985" priority="1099">
      <formula>$F29="Vencida"</formula>
    </cfRule>
    <cfRule type="expression" dxfId="13984" priority="1100">
      <formula>$F29="Cancelada"</formula>
    </cfRule>
    <cfRule type="expression" dxfId="13983" priority="1101">
      <formula>$F29="Pausada"</formula>
    </cfRule>
    <cfRule type="expression" dxfId="13982" priority="1102">
      <formula>$F29="Para hoy"</formula>
    </cfRule>
    <cfRule type="expression" dxfId="13981" priority="1103">
      <formula>$F29="En curso"</formula>
    </cfRule>
    <cfRule type="expression" dxfId="13980" priority="1104">
      <formula>$F29="Completada"</formula>
    </cfRule>
    <cfRule type="expression" dxfId="13979" priority="1105">
      <formula>$F29="Vencida"</formula>
    </cfRule>
    <cfRule type="expression" dxfId="13978" priority="1106">
      <formula>$F29="Cancelada"</formula>
    </cfRule>
    <cfRule type="expression" dxfId="13977" priority="1107">
      <formula>$F29="Pausada"</formula>
    </cfRule>
    <cfRule type="expression" dxfId="13976" priority="1108">
      <formula>$F29="Para hoy"</formula>
    </cfRule>
    <cfRule type="expression" dxfId="13975" priority="1109">
      <formula>$F29="En curso"</formula>
    </cfRule>
    <cfRule type="expression" dxfId="13974" priority="1110">
      <formula>$F29="Completada"</formula>
    </cfRule>
  </conditionalFormatting>
  <conditionalFormatting sqref="E19">
    <cfRule type="expression" dxfId="13973" priority="1111">
      <formula>$F7="Vencida"</formula>
    </cfRule>
    <cfRule type="expression" dxfId="13972" priority="1112">
      <formula>$F7="Cancelada"</formula>
    </cfRule>
    <cfRule type="expression" dxfId="13971" priority="1113">
      <formula>$F7="Pausada"</formula>
    </cfRule>
    <cfRule type="expression" dxfId="13970" priority="1114">
      <formula>$F7="Para hoy"</formula>
    </cfRule>
    <cfRule type="expression" dxfId="13969" priority="1115">
      <formula>$F7="En curso"</formula>
    </cfRule>
    <cfRule type="expression" dxfId="13968" priority="1116">
      <formula>$F7="Completada"</formula>
    </cfRule>
  </conditionalFormatting>
  <conditionalFormatting sqref="E19">
    <cfRule type="expression" dxfId="13967" priority="1117">
      <formula>#REF!="Vencida"</formula>
    </cfRule>
    <cfRule type="expression" dxfId="13966" priority="1118">
      <formula>#REF!="Cancelada"</formula>
    </cfRule>
    <cfRule type="expression" dxfId="13965" priority="1119">
      <formula>#REF!="Pausada"</formula>
    </cfRule>
    <cfRule type="expression" dxfId="13964" priority="1120">
      <formula>#REF!="Para hoy"</formula>
    </cfRule>
    <cfRule type="expression" dxfId="13963" priority="1121">
      <formula>#REF!="En curso"</formula>
    </cfRule>
    <cfRule type="expression" dxfId="13962" priority="1122">
      <formula>#REF!="Completada"</formula>
    </cfRule>
    <cfRule type="expression" dxfId="13961" priority="1123">
      <formula>#REF!="Vencida"</formula>
    </cfRule>
    <cfRule type="expression" dxfId="13960" priority="1124">
      <formula>#REF!="Cancelada"</formula>
    </cfRule>
    <cfRule type="expression" dxfId="13959" priority="1125">
      <formula>#REF!="Pausada"</formula>
    </cfRule>
    <cfRule type="expression" dxfId="13958" priority="1126">
      <formula>#REF!="Para hoy"</formula>
    </cfRule>
    <cfRule type="expression" dxfId="13957" priority="1127">
      <formula>#REF!="En curso"</formula>
    </cfRule>
    <cfRule type="expression" dxfId="13956" priority="1128">
      <formula>#REF!="Completada"</formula>
    </cfRule>
  </conditionalFormatting>
  <conditionalFormatting sqref="C4">
    <cfRule type="expression" dxfId="13955" priority="1129">
      <formula>$F3="Vencida"</formula>
    </cfRule>
    <cfRule type="expression" dxfId="13954" priority="1130">
      <formula>$F3="Cancelada"</formula>
    </cfRule>
    <cfRule type="expression" dxfId="13953" priority="1131">
      <formula>$F3="Pausada"</formula>
    </cfRule>
    <cfRule type="expression" dxfId="13952" priority="1132">
      <formula>$F3="Para hoy"</formula>
    </cfRule>
    <cfRule type="expression" dxfId="13951" priority="1133">
      <formula>$F3="En curso"</formula>
    </cfRule>
    <cfRule type="expression" dxfId="13950" priority="1134">
      <formula>$F3="Completada"</formula>
    </cfRule>
    <cfRule type="expression" dxfId="13949" priority="1135">
      <formula>$F4="Vencida"</formula>
    </cfRule>
    <cfRule type="expression" dxfId="13948" priority="1136">
      <formula>$F4="Cancelada"</formula>
    </cfRule>
    <cfRule type="expression" dxfId="13947" priority="1137">
      <formula>$F4="Pausada"</formula>
    </cfRule>
    <cfRule type="expression" dxfId="13946" priority="1138">
      <formula>$F4="Para hoy"</formula>
    </cfRule>
    <cfRule type="expression" dxfId="13945" priority="1139">
      <formula>$F4="En curso"</formula>
    </cfRule>
    <cfRule type="expression" dxfId="13944" priority="1140">
      <formula>$F4="Completada"</formula>
    </cfRule>
  </conditionalFormatting>
  <dataValidations count="11">
    <dataValidation allowBlank="1" showInputMessage="1" showErrorMessage="1" prompt="Escriba las notas en esta columna, debajo de este encabezado." sqref="G33:G42 G55:G57 G28:G30 G49:G53 H24 G14:G23 G3:G10" xr:uid="{DA40BB0D-085F-4031-BA54-C29C9315DB55}"/>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4:E14 B28:E28 B49:E49 C55:D57 D55:D58 C35 C50:D50" xr:uid="{85D5A7CA-693F-485A-9ED6-8EA81D4FC3BD}"/>
    <dataValidation allowBlank="1" showInputMessage="1" showErrorMessage="1" prompt="Seleccione el estado en esta columna, debajo de este encabezado. Presione ALT+FLECHA ABAJO para mostrar las opciones y, después, FLECHA ABAJO y ENTRAR para realizar la selección." sqref="F3 F35 F14 F51:F53 F33 F28 F55:F57 F49" xr:uid="{BAAB7751-5C36-4CF5-820B-79A8B5C1917B}"/>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3 A27 A48" xr:uid="{6144E1B2-001C-4851-B109-9C8507B36335}"/>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3:E13 B27:E27 B48:E48" xr:uid="{BF5F9821-93D3-4F9A-A779-383FADAB8267}"/>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2 B54:B58 B32 B50:B51 C24 B15:B23 B4:B10" xr:uid="{68512DA7-04D3-4D0A-8042-A6DEB7753F1E}">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4:C57 D24 C50:C51 C32:C42 C29:C30 C15:C23 C4:C10" xr:uid="{93E8AAD7-F07A-4550-BE26-20FE47DF4764}">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55:F57 F35 F51:F53 F33" xr:uid="{098148B0-89CC-4DAF-9801-ACF5E707BFF5}">
      <formula1>"Por Validar,En curso,Para hoy,Pausada,Completada,Cancelada,Vencida"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4:E58 E50:E51 E33:E42 F24 E29:E30 E4:E7 E15:E23 E11" xr:uid="{41C0B9F8-BDAE-4D9C-97E1-58290177121C}"/>
    <dataValidation type="list" errorStyle="warning" allowBlank="1" showInputMessage="1" showErrorMessage="1" error="Seleccione un estado de la lista. Seleccione CANCELAR, presione ALT+FLECHA ABAJO para mostrar las opciones y, después, FLECHA ABAJO y ENTRAR para realizar la selección." sqref="F34 F36:F43 G24 F54 F32 F29:F30 F50 F15:F23 F4:F10" xr:uid="{D1F0E878-7D30-4520-8C8D-7EDD08902A15}">
      <formula1>"Por Desarrollar,En Curso,En QA,Traspasada,Completada,Cancelada,Bloqueada"</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29:B30 B43:B44 B33:B41 B52:B53" xr:uid="{38FE1A56-11B5-4E42-9075-21E0F6F7372E}">
      <formula1>"Digital Workshop Web,Digital Workshop App,Petroplay,Test Drive,Inalco Ecommerce,Fleet,Spareparts,Forcenter Ecommerce"</formula1>
    </dataValidation>
  </dataValidations>
  <pageMargins left="0.7" right="0.7" top="0.75" bottom="0.75" header="0.3" footer="0.3"/>
  <drawing r:id="rId1"/>
  <tableParts count="4">
    <tablePart r:id="rId2"/>
    <tablePart r:id="rId3"/>
    <tablePart r:id="rId4"/>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6506-4A1A-4026-A12F-56C1EBBE8863}">
  <sheetPr>
    <tabColor theme="4"/>
  </sheetPr>
  <dimension ref="A1:R112"/>
  <sheetViews>
    <sheetView showGridLines="0" zoomScale="70" zoomScaleNormal="70" workbookViewId="0">
      <selection activeCell="D17" sqref="D17"/>
    </sheetView>
  </sheetViews>
  <sheetFormatPr defaultColWidth="8.6640625" defaultRowHeight="18.2"/>
  <cols>
    <col min="4" max="4" width="59.88671875" customWidth="1"/>
    <col min="5" max="5" width="8.44140625" customWidth="1"/>
    <col min="6" max="6" width="14.6640625" customWidth="1"/>
    <col min="7" max="7" width="13.88671875" customWidth="1"/>
    <col min="8" max="11" width="8.88671875"/>
    <col min="12" max="12" width="11.6640625" customWidth="1"/>
    <col min="13" max="13" width="16.44140625" customWidth="1"/>
  </cols>
  <sheetData>
    <row r="1" spans="1:17" ht="34.5">
      <c r="A1" s="3"/>
      <c r="B1" s="430" t="s">
        <v>453</v>
      </c>
      <c r="C1" s="430"/>
      <c r="D1" s="430"/>
      <c r="E1" s="430"/>
      <c r="F1" s="425"/>
      <c r="G1" s="425"/>
      <c r="H1" s="425"/>
      <c r="I1" s="425"/>
      <c r="J1" s="425"/>
      <c r="K1" s="425"/>
      <c r="L1" s="425"/>
      <c r="M1" s="425"/>
      <c r="N1" s="425"/>
      <c r="O1" s="425"/>
      <c r="P1" s="425"/>
      <c r="Q1" s="425"/>
    </row>
    <row r="2" spans="1:17" ht="34.5">
      <c r="A2" s="12"/>
      <c r="B2" s="431" t="s">
        <v>454</v>
      </c>
      <c r="C2" s="431"/>
      <c r="D2" s="431"/>
      <c r="E2" s="431"/>
      <c r="F2" s="13"/>
      <c r="G2" s="13"/>
      <c r="H2" s="13"/>
      <c r="I2" s="13"/>
      <c r="J2" s="13"/>
      <c r="K2" s="13"/>
      <c r="L2" s="14"/>
      <c r="M2" s="14"/>
      <c r="N2" s="14"/>
      <c r="O2" s="14"/>
      <c r="P2" s="14"/>
      <c r="Q2" s="14"/>
    </row>
    <row r="3" spans="1:17">
      <c r="A3" s="23"/>
      <c r="B3" s="202" t="s">
        <v>4</v>
      </c>
      <c r="C3" s="203" t="s">
        <v>5</v>
      </c>
      <c r="D3" s="203" t="s">
        <v>6</v>
      </c>
      <c r="E3" s="203" t="s">
        <v>7</v>
      </c>
      <c r="F3" s="204" t="s">
        <v>8</v>
      </c>
      <c r="G3" s="205" t="s">
        <v>9</v>
      </c>
      <c r="H3" s="23"/>
      <c r="I3" s="23"/>
      <c r="J3" s="23"/>
      <c r="K3" s="23"/>
      <c r="L3" s="23"/>
      <c r="M3" s="23"/>
      <c r="N3" s="23"/>
      <c r="O3" s="23"/>
      <c r="P3" s="23"/>
      <c r="Q3" s="23"/>
    </row>
    <row r="4" spans="1:17">
      <c r="A4" s="25"/>
      <c r="B4" s="206"/>
      <c r="C4" s="207"/>
      <c r="D4" s="206" t="s">
        <v>455</v>
      </c>
      <c r="E4" s="208">
        <v>2</v>
      </c>
      <c r="F4" s="206"/>
      <c r="G4" s="206"/>
      <c r="H4" s="25"/>
      <c r="J4" s="25"/>
      <c r="K4" s="25"/>
      <c r="L4" s="25"/>
      <c r="M4" s="25"/>
      <c r="N4" s="25"/>
      <c r="O4" s="25"/>
      <c r="P4" s="25"/>
      <c r="Q4" s="25"/>
    </row>
    <row r="5" spans="1:17" s="119" customFormat="1">
      <c r="A5" s="114"/>
      <c r="B5" s="211"/>
      <c r="C5" s="212"/>
      <c r="D5" s="211" t="s">
        <v>456</v>
      </c>
      <c r="E5" s="213">
        <v>2.5</v>
      </c>
      <c r="F5" s="211"/>
      <c r="G5" s="211"/>
      <c r="H5" s="114"/>
      <c r="J5" s="114"/>
      <c r="K5" s="114"/>
      <c r="L5" s="114"/>
      <c r="M5" s="114"/>
      <c r="N5" s="114"/>
      <c r="O5" s="114"/>
      <c r="P5" s="114"/>
      <c r="Q5" s="114"/>
    </row>
    <row r="6" spans="1:17">
      <c r="A6" s="25"/>
      <c r="B6" s="211"/>
      <c r="C6" s="212"/>
      <c r="D6" s="211" t="s">
        <v>457</v>
      </c>
      <c r="E6" s="213">
        <v>2.5</v>
      </c>
      <c r="F6" s="211"/>
      <c r="G6" s="211"/>
      <c r="H6" s="25"/>
      <c r="J6" s="25"/>
      <c r="K6" s="25"/>
      <c r="L6" s="25"/>
      <c r="M6" s="25"/>
      <c r="N6" s="25"/>
      <c r="O6" s="25"/>
      <c r="P6" s="25"/>
      <c r="Q6" s="25"/>
    </row>
    <row r="7" spans="1:17" s="119" customFormat="1">
      <c r="A7" s="114"/>
      <c r="B7" s="211"/>
      <c r="C7" s="212"/>
      <c r="D7" s="211" t="s">
        <v>458</v>
      </c>
      <c r="E7" s="213">
        <v>4</v>
      </c>
      <c r="F7" s="211"/>
      <c r="G7" s="211"/>
      <c r="H7" s="114"/>
      <c r="J7" s="114"/>
      <c r="K7" s="114"/>
      <c r="L7" s="114"/>
      <c r="M7" s="114"/>
      <c r="N7" s="114"/>
      <c r="O7" s="114"/>
      <c r="P7" s="114"/>
      <c r="Q7" s="114"/>
    </row>
    <row r="8" spans="1:17" s="119" customFormat="1">
      <c r="A8" s="114"/>
      <c r="B8" s="206"/>
      <c r="C8" s="207"/>
      <c r="D8" s="206" t="s">
        <v>459</v>
      </c>
      <c r="E8" s="208">
        <v>4</v>
      </c>
      <c r="F8" s="206"/>
      <c r="G8" s="206"/>
      <c r="H8" s="114"/>
      <c r="J8" s="114"/>
      <c r="K8" s="114"/>
      <c r="L8" s="114"/>
      <c r="M8" s="114"/>
      <c r="N8" s="114"/>
      <c r="O8" s="114"/>
      <c r="P8" s="114"/>
      <c r="Q8" s="114"/>
    </row>
    <row r="9" spans="1:17" s="119" customFormat="1">
      <c r="A9" s="114"/>
      <c r="B9" s="206"/>
      <c r="C9" s="207"/>
      <c r="D9" s="220" t="s">
        <v>460</v>
      </c>
      <c r="E9" s="208">
        <v>5</v>
      </c>
      <c r="F9" s="206"/>
      <c r="G9" s="206"/>
      <c r="H9" s="114"/>
      <c r="J9" s="114"/>
      <c r="K9" s="114"/>
      <c r="L9" s="114"/>
      <c r="M9" s="114"/>
      <c r="N9" s="114"/>
      <c r="O9" s="114"/>
      <c r="P9" s="114"/>
      <c r="Q9" s="114"/>
    </row>
    <row r="10" spans="1:17">
      <c r="A10" s="114"/>
      <c r="B10" s="206"/>
      <c r="C10" s="207"/>
      <c r="D10" s="206"/>
      <c r="E10" s="207"/>
      <c r="F10" s="206"/>
      <c r="G10" s="206"/>
      <c r="H10" s="114"/>
      <c r="I10" s="119"/>
      <c r="J10" s="114"/>
      <c r="K10" s="114"/>
      <c r="L10" s="114"/>
      <c r="M10" s="114"/>
      <c r="N10" s="114"/>
      <c r="O10" s="114"/>
      <c r="P10" s="114"/>
      <c r="Q10" s="114"/>
    </row>
    <row r="11" spans="1:17">
      <c r="A11" s="25"/>
      <c r="B11" s="114"/>
      <c r="C11" s="114"/>
      <c r="D11" s="119"/>
      <c r="E11" s="224">
        <f>SUM(E4:E9)</f>
        <v>20</v>
      </c>
      <c r="F11" s="119"/>
      <c r="G11" s="114"/>
      <c r="H11" s="25"/>
      <c r="I11" s="25"/>
      <c r="J11" s="25"/>
      <c r="K11" s="25"/>
      <c r="L11" s="25"/>
      <c r="M11" s="25"/>
      <c r="N11" s="25"/>
      <c r="O11" s="25"/>
      <c r="P11" s="25"/>
      <c r="Q11" s="25"/>
    </row>
    <row r="12" spans="1:17">
      <c r="A12" s="25"/>
      <c r="B12" s="115"/>
      <c r="C12" s="119"/>
      <c r="D12" s="225"/>
      <c r="E12" s="200"/>
      <c r="F12" s="119"/>
      <c r="G12" s="124"/>
      <c r="H12" s="25"/>
      <c r="I12" s="195"/>
      <c r="J12" s="195"/>
      <c r="K12" s="195">
        <f>SUM(I12:J12)</f>
        <v>0</v>
      </c>
      <c r="L12" s="25"/>
      <c r="M12" s="25"/>
      <c r="N12" s="25"/>
      <c r="O12" s="25"/>
      <c r="P12" s="25"/>
      <c r="Q12" s="25"/>
    </row>
    <row r="13" spans="1:17" ht="34.5">
      <c r="A13" s="12"/>
      <c r="B13" s="432" t="s">
        <v>461</v>
      </c>
      <c r="C13" s="432"/>
      <c r="D13" s="432"/>
      <c r="E13" s="432"/>
      <c r="F13" s="226"/>
      <c r="G13" s="226"/>
      <c r="H13" s="13"/>
      <c r="I13" s="13"/>
      <c r="J13" s="13"/>
      <c r="K13" s="13"/>
      <c r="L13" s="14"/>
      <c r="M13" s="14"/>
      <c r="N13" s="14"/>
      <c r="O13" s="14"/>
      <c r="P13" s="14"/>
      <c r="Q13" s="14"/>
    </row>
    <row r="14" spans="1:17">
      <c r="A14" s="23"/>
      <c r="B14" s="227" t="s">
        <v>4</v>
      </c>
      <c r="C14" s="228" t="s">
        <v>5</v>
      </c>
      <c r="D14" s="228" t="s">
        <v>10</v>
      </c>
      <c r="E14" s="228" t="s">
        <v>7</v>
      </c>
      <c r="F14" s="229" t="s">
        <v>8</v>
      </c>
      <c r="G14" s="230" t="s">
        <v>9</v>
      </c>
      <c r="H14" s="23"/>
      <c r="I14" s="23"/>
      <c r="J14" s="23"/>
      <c r="K14" s="23"/>
      <c r="L14" s="23"/>
      <c r="M14" s="23"/>
      <c r="N14" s="23"/>
      <c r="O14" s="23"/>
      <c r="P14" s="23"/>
      <c r="Q14" s="23"/>
    </row>
    <row r="15" spans="1:17" s="119" customFormat="1" ht="37.700000000000003" customHeight="1">
      <c r="A15" s="114"/>
      <c r="B15" s="211"/>
      <c r="C15" s="212"/>
      <c r="D15" s="240" t="s">
        <v>462</v>
      </c>
      <c r="E15" s="213">
        <v>1</v>
      </c>
      <c r="F15" s="211"/>
      <c r="G15" s="211"/>
      <c r="H15" s="114"/>
      <c r="J15" s="114"/>
      <c r="K15" s="114"/>
      <c r="L15" s="114"/>
      <c r="M15" s="114"/>
      <c r="N15" s="114"/>
      <c r="O15" s="114"/>
      <c r="P15" s="114"/>
      <c r="Q15" s="114"/>
    </row>
    <row r="16" spans="1:17" s="119" customFormat="1">
      <c r="A16" s="114"/>
      <c r="B16" s="58"/>
      <c r="C16" s="212"/>
      <c r="D16" s="240" t="s">
        <v>463</v>
      </c>
      <c r="E16" s="213">
        <v>1</v>
      </c>
      <c r="F16" s="211"/>
      <c r="G16" s="211"/>
      <c r="H16" s="114"/>
      <c r="J16" s="114"/>
      <c r="K16" s="114"/>
      <c r="L16" s="114"/>
      <c r="M16" s="114"/>
      <c r="N16" s="114"/>
      <c r="O16" s="114"/>
      <c r="P16" s="114"/>
      <c r="Q16" s="114"/>
    </row>
    <row r="17" spans="1:18" s="119" customFormat="1">
      <c r="A17" s="114"/>
      <c r="B17" s="58"/>
      <c r="C17" s="212"/>
      <c r="D17" s="240" t="s">
        <v>464</v>
      </c>
      <c r="E17" s="213">
        <v>1</v>
      </c>
      <c r="F17" s="211"/>
      <c r="G17" s="211"/>
      <c r="H17" s="114"/>
      <c r="J17" s="114"/>
      <c r="K17" s="114"/>
      <c r="L17" s="114"/>
      <c r="M17" s="114"/>
      <c r="N17" s="114"/>
      <c r="O17" s="114"/>
      <c r="P17" s="114"/>
      <c r="Q17" s="114"/>
    </row>
    <row r="18" spans="1:18" s="119" customFormat="1">
      <c r="A18" s="114"/>
      <c r="B18" s="58"/>
      <c r="C18" s="212"/>
      <c r="D18" s="240" t="s">
        <v>465</v>
      </c>
      <c r="E18" s="213">
        <v>1</v>
      </c>
      <c r="F18" s="211"/>
      <c r="G18" s="211"/>
      <c r="H18" s="114"/>
      <c r="J18" s="114"/>
      <c r="K18" s="114"/>
      <c r="L18" s="114"/>
      <c r="M18" s="114"/>
      <c r="N18" s="114"/>
      <c r="O18" s="114"/>
      <c r="P18" s="114"/>
      <c r="Q18" s="114"/>
    </row>
    <row r="19" spans="1:18" s="119" customFormat="1">
      <c r="A19" s="114"/>
      <c r="B19" s="58"/>
      <c r="C19" s="212"/>
      <c r="D19" s="240" t="s">
        <v>466</v>
      </c>
      <c r="E19" s="213">
        <v>1</v>
      </c>
      <c r="F19" s="211"/>
      <c r="G19" s="211"/>
      <c r="H19" s="114"/>
      <c r="J19" s="114"/>
      <c r="K19" s="114"/>
      <c r="L19" s="114"/>
      <c r="M19" s="114"/>
      <c r="N19" s="114"/>
      <c r="O19" s="114"/>
      <c r="P19" s="114"/>
      <c r="Q19" s="114"/>
    </row>
    <row r="20" spans="1:18" s="119" customFormat="1">
      <c r="A20" s="114"/>
      <c r="B20" s="211"/>
      <c r="C20" s="212"/>
      <c r="D20" s="240" t="s">
        <v>467</v>
      </c>
      <c r="E20" s="213">
        <v>1</v>
      </c>
      <c r="F20" s="211"/>
      <c r="G20" s="211"/>
      <c r="H20" s="114"/>
      <c r="J20" s="114"/>
      <c r="K20" s="114"/>
      <c r="L20" s="114"/>
      <c r="M20" s="114"/>
      <c r="N20" s="114"/>
      <c r="O20" s="114"/>
      <c r="P20" s="114"/>
      <c r="Q20" s="114"/>
    </row>
    <row r="21" spans="1:18" s="119" customFormat="1">
      <c r="A21" s="114"/>
      <c r="B21" s="58"/>
      <c r="C21" s="212"/>
      <c r="D21" s="240" t="s">
        <v>468</v>
      </c>
      <c r="E21" s="213">
        <v>1</v>
      </c>
      <c r="F21" s="211"/>
      <c r="G21" s="211"/>
      <c r="H21" s="114"/>
      <c r="J21" s="114"/>
      <c r="K21" s="114"/>
      <c r="L21" s="114"/>
      <c r="M21" s="114"/>
      <c r="N21" s="114"/>
      <c r="O21" s="114"/>
      <c r="P21" s="114"/>
      <c r="Q21" s="114"/>
    </row>
    <row r="22" spans="1:18" s="119" customFormat="1">
      <c r="A22" s="114"/>
      <c r="B22" s="211"/>
      <c r="C22" s="212"/>
      <c r="D22" s="240" t="s">
        <v>469</v>
      </c>
      <c r="E22" s="213">
        <v>1</v>
      </c>
      <c r="F22" s="211"/>
      <c r="G22" s="241"/>
      <c r="H22" s="114"/>
      <c r="J22" s="114"/>
      <c r="K22" s="114"/>
      <c r="L22" s="114"/>
      <c r="M22" s="114"/>
      <c r="N22" s="114"/>
      <c r="O22" s="114"/>
      <c r="P22" s="114"/>
      <c r="Q22" s="114"/>
    </row>
    <row r="23" spans="1:18" s="119" customFormat="1">
      <c r="A23" s="114"/>
      <c r="B23" s="72"/>
      <c r="C23" s="211"/>
      <c r="D23" s="240" t="s">
        <v>470</v>
      </c>
      <c r="E23" s="213">
        <v>1</v>
      </c>
      <c r="F23" s="242"/>
      <c r="G23" s="211"/>
      <c r="I23" s="114"/>
      <c r="K23" s="114"/>
      <c r="L23" s="114"/>
      <c r="M23" s="114"/>
      <c r="N23" s="114"/>
      <c r="O23" s="114"/>
      <c r="P23" s="114"/>
      <c r="Q23" s="114"/>
      <c r="R23" s="114"/>
    </row>
    <row r="24" spans="1:18">
      <c r="A24" s="25"/>
      <c r="E24" s="183">
        <f>SUBTOTAL(109,Lista3111519232731353943475155596367717579[Estimación])</f>
        <v>0</v>
      </c>
      <c r="H24" s="25"/>
      <c r="I24" s="25"/>
      <c r="J24" s="25"/>
      <c r="K24" s="25"/>
      <c r="L24" s="25"/>
      <c r="M24" s="25"/>
      <c r="N24" s="25"/>
      <c r="O24" s="25"/>
      <c r="P24" s="25"/>
      <c r="Q24" s="25"/>
    </row>
    <row r="25" spans="1:18">
      <c r="A25" s="25"/>
      <c r="B25" s="25"/>
      <c r="C25" s="25"/>
      <c r="D25" s="25"/>
      <c r="E25" s="25"/>
      <c r="G25" s="25"/>
      <c r="H25" s="25"/>
      <c r="I25" s="25"/>
      <c r="J25" s="25"/>
      <c r="K25" s="25"/>
      <c r="L25" s="25"/>
      <c r="M25" s="25"/>
      <c r="N25" s="25"/>
      <c r="O25" s="25"/>
      <c r="P25" s="25"/>
      <c r="Q25" s="25"/>
    </row>
    <row r="26" spans="1:18" ht="34.5">
      <c r="A26" s="12"/>
      <c r="B26" s="431" t="s">
        <v>471</v>
      </c>
      <c r="C26" s="431"/>
      <c r="D26" s="431"/>
      <c r="E26" s="431"/>
      <c r="F26" s="13"/>
      <c r="G26" s="13"/>
      <c r="H26" s="13"/>
      <c r="I26" s="13"/>
      <c r="J26" s="13"/>
      <c r="K26" s="13"/>
      <c r="L26" s="14"/>
      <c r="M26" s="14"/>
      <c r="N26" s="14"/>
      <c r="O26" s="14"/>
      <c r="P26" s="14"/>
      <c r="Q26" s="14"/>
    </row>
    <row r="27" spans="1:18">
      <c r="A27" s="23"/>
      <c r="B27" s="148" t="s">
        <v>4</v>
      </c>
      <c r="C27" s="149" t="s">
        <v>5</v>
      </c>
      <c r="D27" s="149" t="s">
        <v>6</v>
      </c>
      <c r="E27" s="149" t="s">
        <v>7</v>
      </c>
      <c r="F27" s="150" t="s">
        <v>8</v>
      </c>
      <c r="G27" s="151" t="s">
        <v>9</v>
      </c>
      <c r="H27" s="23"/>
      <c r="I27" s="23"/>
      <c r="J27" s="23"/>
      <c r="K27" s="23"/>
      <c r="L27" s="23"/>
      <c r="M27" s="23"/>
      <c r="N27" s="23"/>
      <c r="O27" s="23"/>
      <c r="P27" s="23"/>
      <c r="Q27" s="23"/>
    </row>
    <row r="28" spans="1:18" ht="36.4">
      <c r="A28" s="25"/>
      <c r="B28" s="211"/>
      <c r="C28" s="212"/>
      <c r="D28" s="240" t="s">
        <v>472</v>
      </c>
      <c r="E28" s="213">
        <v>4</v>
      </c>
      <c r="F28" s="211"/>
      <c r="G28" s="211"/>
      <c r="H28" s="25"/>
      <c r="I28" s="25"/>
      <c r="J28" s="25"/>
      <c r="K28" s="25"/>
      <c r="L28" t="s">
        <v>440</v>
      </c>
      <c r="M28" s="44" t="s">
        <v>441</v>
      </c>
      <c r="N28" s="44" t="s">
        <v>442</v>
      </c>
      <c r="O28" s="25"/>
      <c r="P28" s="25"/>
      <c r="Q28" s="25"/>
    </row>
    <row r="29" spans="1:18" ht="36.4">
      <c r="A29" s="25"/>
      <c r="B29" s="211"/>
      <c r="C29" s="212"/>
      <c r="D29" s="240" t="s">
        <v>473</v>
      </c>
      <c r="E29" s="213">
        <v>2.5</v>
      </c>
      <c r="F29" s="211"/>
      <c r="G29" s="211"/>
      <c r="H29" s="25"/>
      <c r="I29" s="25"/>
      <c r="J29" s="25"/>
      <c r="K29" s="25"/>
      <c r="L29" s="25"/>
      <c r="M29" s="44" t="s">
        <v>443</v>
      </c>
      <c r="N29" s="167" t="s">
        <v>442</v>
      </c>
      <c r="O29" s="25"/>
      <c r="P29" s="25"/>
      <c r="Q29" s="25"/>
    </row>
    <row r="30" spans="1:18" ht="36.4">
      <c r="A30" s="25"/>
      <c r="B30" s="211"/>
      <c r="C30" s="212"/>
      <c r="D30" s="240" t="s">
        <v>474</v>
      </c>
      <c r="E30" s="213">
        <v>2.5</v>
      </c>
      <c r="F30" s="211"/>
      <c r="G30" s="211"/>
      <c r="H30" s="25"/>
      <c r="I30" s="25"/>
      <c r="J30" s="25"/>
      <c r="K30" s="25"/>
      <c r="L30" s="25"/>
      <c r="M30" s="44" t="s">
        <v>444</v>
      </c>
      <c r="N30" s="167" t="s">
        <v>442</v>
      </c>
      <c r="O30" s="25"/>
      <c r="P30" s="25"/>
      <c r="Q30" s="25"/>
    </row>
    <row r="31" spans="1:18">
      <c r="A31" s="25"/>
      <c r="B31" s="211"/>
      <c r="C31" s="212"/>
      <c r="D31" s="240" t="s">
        <v>475</v>
      </c>
      <c r="E31" s="213">
        <v>3.5</v>
      </c>
      <c r="F31" s="211"/>
      <c r="G31" s="211"/>
      <c r="H31" s="25"/>
      <c r="I31" s="25"/>
      <c r="J31" s="25"/>
      <c r="K31" s="25"/>
      <c r="L31" s="25"/>
      <c r="M31" s="44" t="s">
        <v>445</v>
      </c>
      <c r="N31" s="167" t="s">
        <v>442</v>
      </c>
      <c r="O31" s="25"/>
      <c r="P31" s="25"/>
      <c r="Q31" s="25"/>
    </row>
    <row r="32" spans="1:18">
      <c r="A32" s="25"/>
      <c r="B32" s="211"/>
      <c r="C32" s="212"/>
      <c r="D32" s="240" t="s">
        <v>476</v>
      </c>
      <c r="E32" s="213">
        <v>6</v>
      </c>
      <c r="F32" s="211"/>
      <c r="G32" s="211"/>
      <c r="H32" s="25"/>
      <c r="I32" s="25"/>
      <c r="J32" s="25"/>
      <c r="K32" s="25"/>
      <c r="L32" s="25"/>
      <c r="M32" s="44" t="s">
        <v>446</v>
      </c>
      <c r="N32" s="167" t="s">
        <v>442</v>
      </c>
      <c r="O32" s="25"/>
      <c r="P32" s="25"/>
      <c r="Q32" s="25"/>
    </row>
    <row r="33" spans="1:17" ht="36.4">
      <c r="A33" s="25"/>
      <c r="B33" s="211"/>
      <c r="C33" s="212"/>
      <c r="D33" s="240" t="s">
        <v>477</v>
      </c>
      <c r="E33" s="213">
        <v>10</v>
      </c>
      <c r="F33" s="211"/>
      <c r="G33" s="211"/>
      <c r="H33" s="25"/>
      <c r="I33" s="25"/>
      <c r="J33" s="25"/>
      <c r="K33" s="25"/>
      <c r="L33" s="25"/>
      <c r="M33" s="44" t="s">
        <v>447</v>
      </c>
      <c r="N33" s="167" t="s">
        <v>442</v>
      </c>
      <c r="O33" s="25"/>
      <c r="P33" s="25"/>
      <c r="Q33" s="25"/>
    </row>
    <row r="34" spans="1:17">
      <c r="A34" s="25"/>
      <c r="B34" s="206"/>
      <c r="C34" s="207"/>
      <c r="D34" s="220"/>
      <c r="E34" s="208"/>
      <c r="F34" s="206"/>
      <c r="G34" s="206"/>
      <c r="H34" s="25"/>
      <c r="I34" s="25"/>
      <c r="J34" s="25"/>
      <c r="K34" s="25"/>
      <c r="L34" s="25"/>
      <c r="M34" t="s">
        <v>448</v>
      </c>
      <c r="N34" s="25"/>
      <c r="O34" s="25"/>
      <c r="P34" s="25"/>
      <c r="Q34" s="25"/>
    </row>
    <row r="35" spans="1:17">
      <c r="A35" s="25"/>
      <c r="B35" s="206"/>
      <c r="C35" s="207"/>
      <c r="D35" s="220"/>
      <c r="E35" s="208"/>
      <c r="F35" s="206"/>
      <c r="G35" s="206"/>
      <c r="H35" s="25"/>
      <c r="I35" s="25"/>
      <c r="J35" s="25"/>
      <c r="K35" s="25"/>
      <c r="L35" s="25"/>
      <c r="M35" s="25"/>
      <c r="N35" s="25"/>
      <c r="O35" s="25"/>
      <c r="P35" s="25"/>
      <c r="Q35" s="25"/>
    </row>
    <row r="36" spans="1:17">
      <c r="A36" s="25"/>
      <c r="B36" s="206"/>
      <c r="C36" s="207"/>
      <c r="D36" s="220"/>
      <c r="E36" s="208"/>
      <c r="F36" s="206"/>
      <c r="G36" s="206"/>
      <c r="H36" s="25"/>
      <c r="I36" s="25"/>
      <c r="J36" s="25"/>
      <c r="K36" s="25"/>
      <c r="L36" s="25"/>
      <c r="M36" s="25"/>
      <c r="N36" s="25"/>
      <c r="O36" s="25"/>
      <c r="P36" s="25"/>
      <c r="Q36" s="25"/>
    </row>
    <row r="37" spans="1:17" ht="16.5" customHeight="1">
      <c r="A37" s="25"/>
      <c r="B37" s="206"/>
      <c r="C37" s="207"/>
      <c r="D37" s="220"/>
      <c r="E37" s="208"/>
      <c r="F37" s="206"/>
      <c r="G37" s="206"/>
      <c r="H37" s="25"/>
      <c r="I37" s="25"/>
      <c r="J37" s="25"/>
      <c r="K37" s="25"/>
      <c r="L37" t="s">
        <v>449</v>
      </c>
      <c r="M37" t="s">
        <v>450</v>
      </c>
      <c r="N37" s="25"/>
      <c r="O37" s="25"/>
      <c r="P37" s="25"/>
      <c r="Q37" s="25"/>
    </row>
    <row r="38" spans="1:17">
      <c r="B38" s="206"/>
      <c r="C38" s="207"/>
      <c r="D38" s="220"/>
      <c r="E38" s="208"/>
      <c r="F38" s="206"/>
      <c r="G38" s="206"/>
    </row>
    <row r="39" spans="1:17">
      <c r="A39" s="25"/>
      <c r="B39" s="206"/>
      <c r="C39" s="207"/>
      <c r="D39" s="220"/>
      <c r="E39" s="208"/>
      <c r="F39" s="206"/>
      <c r="G39" s="206"/>
      <c r="H39" s="25"/>
      <c r="I39" s="25"/>
      <c r="J39" s="25"/>
      <c r="K39" s="25"/>
      <c r="L39" s="25"/>
      <c r="M39" s="25"/>
      <c r="N39" s="25"/>
      <c r="O39" s="25"/>
      <c r="P39" s="25"/>
      <c r="Q39" s="25"/>
    </row>
    <row r="40" spans="1:17">
      <c r="A40" s="25"/>
      <c r="B40" s="206"/>
      <c r="C40" s="207"/>
      <c r="D40" s="220"/>
      <c r="E40" s="208"/>
      <c r="F40" s="206"/>
      <c r="G40" s="206"/>
      <c r="H40" s="25"/>
      <c r="I40" s="25"/>
      <c r="J40" s="25"/>
      <c r="K40" s="25"/>
      <c r="L40" t="s">
        <v>451</v>
      </c>
      <c r="M40" s="238">
        <v>45261</v>
      </c>
      <c r="N40" s="167"/>
      <c r="O40" s="25"/>
      <c r="P40" s="25"/>
      <c r="Q40" s="25"/>
    </row>
    <row r="41" spans="1:17">
      <c r="A41" s="25"/>
      <c r="B41" s="206"/>
      <c r="C41" s="207"/>
      <c r="D41" s="220"/>
      <c r="E41" s="208"/>
      <c r="F41" s="206"/>
      <c r="G41" s="206"/>
      <c r="H41" s="25"/>
      <c r="I41" s="25"/>
      <c r="J41" s="25"/>
      <c r="K41" s="25"/>
      <c r="L41" s="25"/>
      <c r="M41" s="238">
        <v>45231</v>
      </c>
      <c r="N41" s="167"/>
      <c r="O41" s="25"/>
      <c r="P41" s="25"/>
      <c r="Q41" s="25"/>
    </row>
    <row r="42" spans="1:17">
      <c r="A42" s="25"/>
      <c r="B42" s="206"/>
      <c r="C42" s="207"/>
      <c r="D42" s="220"/>
      <c r="E42" s="208"/>
      <c r="F42" s="206"/>
      <c r="G42" s="206"/>
      <c r="H42" s="25"/>
      <c r="I42" s="25"/>
      <c r="J42" s="25"/>
      <c r="K42" s="25"/>
      <c r="L42" s="25"/>
      <c r="M42" s="238">
        <v>45200</v>
      </c>
      <c r="N42" s="167"/>
      <c r="O42" s="25"/>
      <c r="P42" s="25"/>
      <c r="Q42" s="25"/>
    </row>
    <row r="43" spans="1:17">
      <c r="A43" s="25"/>
      <c r="B43" s="206"/>
      <c r="C43" s="207"/>
      <c r="D43" s="220"/>
      <c r="E43" s="208"/>
      <c r="F43" s="206"/>
      <c r="G43" s="206"/>
      <c r="H43" s="25"/>
      <c r="I43" s="25"/>
      <c r="J43" s="25"/>
      <c r="K43" s="25"/>
      <c r="L43" s="25"/>
      <c r="M43" s="238">
        <v>45170</v>
      </c>
      <c r="N43" s="167"/>
      <c r="O43" s="25"/>
      <c r="P43" s="25"/>
      <c r="Q43" s="25"/>
    </row>
    <row r="44" spans="1:17">
      <c r="A44" s="25"/>
      <c r="B44" s="206"/>
      <c r="C44" s="207"/>
      <c r="D44" s="220"/>
      <c r="E44" s="208"/>
      <c r="F44" s="206"/>
      <c r="G44" s="206"/>
      <c r="H44" s="25"/>
      <c r="I44" s="25"/>
      <c r="J44" s="25"/>
      <c r="K44" s="25"/>
      <c r="L44" s="25"/>
      <c r="M44" s="238">
        <v>45139</v>
      </c>
      <c r="N44" s="167"/>
      <c r="O44" s="25"/>
      <c r="P44" s="25"/>
      <c r="Q44" s="25"/>
    </row>
    <row r="45" spans="1:17">
      <c r="A45" s="25"/>
      <c r="E45" s="18">
        <f>SUBTOTAL(109,Lista34121620242832364044485256606468727680[Estimación])</f>
        <v>0</v>
      </c>
      <c r="F45" s="193"/>
      <c r="H45" s="25"/>
      <c r="I45" s="25"/>
      <c r="J45" s="25"/>
      <c r="K45" s="25"/>
      <c r="L45" s="25"/>
      <c r="M45" s="238">
        <v>45108</v>
      </c>
      <c r="N45" s="167"/>
      <c r="O45" s="25"/>
      <c r="P45" s="25"/>
      <c r="Q45" s="25"/>
    </row>
    <row r="46" spans="1:17">
      <c r="A46" s="25"/>
      <c r="B46" s="25"/>
      <c r="C46" s="25"/>
      <c r="D46" s="25"/>
      <c r="E46" s="195"/>
      <c r="F46" s="25"/>
      <c r="G46" s="25"/>
      <c r="H46" s="25"/>
      <c r="I46" s="25"/>
      <c r="J46" s="25"/>
      <c r="K46" s="25"/>
      <c r="L46" s="25"/>
      <c r="M46" s="238">
        <v>45078</v>
      </c>
      <c r="N46" s="167"/>
      <c r="O46" s="25"/>
      <c r="P46" s="25"/>
      <c r="Q46" s="25"/>
    </row>
    <row r="47" spans="1:17" ht="34.5">
      <c r="A47" s="12"/>
      <c r="B47" s="431" t="s">
        <v>478</v>
      </c>
      <c r="C47" s="431"/>
      <c r="D47" s="431"/>
      <c r="E47" s="431"/>
      <c r="F47" s="13"/>
      <c r="G47" s="13"/>
      <c r="H47" s="13"/>
      <c r="I47" s="13"/>
      <c r="J47" s="13"/>
      <c r="K47" s="13"/>
      <c r="L47" s="14"/>
      <c r="M47" s="238">
        <v>45047</v>
      </c>
      <c r="N47" s="179"/>
      <c r="O47" s="14"/>
      <c r="P47" s="14"/>
      <c r="Q47" s="14"/>
    </row>
    <row r="48" spans="1:17">
      <c r="A48" s="23"/>
      <c r="B48" s="148" t="s">
        <v>4</v>
      </c>
      <c r="C48" s="149" t="s">
        <v>5</v>
      </c>
      <c r="D48" s="149" t="s">
        <v>6</v>
      </c>
      <c r="E48" s="149" t="s">
        <v>7</v>
      </c>
      <c r="F48" s="150" t="s">
        <v>8</v>
      </c>
      <c r="G48" s="151" t="s">
        <v>9</v>
      </c>
      <c r="H48" s="23"/>
      <c r="I48" s="23"/>
      <c r="J48" s="23"/>
      <c r="K48" s="23"/>
      <c r="L48" s="23"/>
      <c r="M48" s="238">
        <v>45017</v>
      </c>
      <c r="N48" s="239"/>
      <c r="O48" s="23"/>
      <c r="P48" s="23"/>
      <c r="Q48" s="23"/>
    </row>
    <row r="49" spans="1:17">
      <c r="A49" s="25"/>
      <c r="B49" s="206"/>
      <c r="C49" s="207"/>
      <c r="D49" s="220"/>
      <c r="E49" s="208"/>
      <c r="F49" s="206"/>
      <c r="G49" s="206"/>
      <c r="H49" s="25"/>
      <c r="I49" s="25"/>
      <c r="J49" s="25"/>
      <c r="K49" s="25"/>
      <c r="L49" s="25"/>
      <c r="M49" s="238">
        <v>44986</v>
      </c>
      <c r="N49" s="167"/>
      <c r="O49" s="25"/>
      <c r="P49" s="25"/>
      <c r="Q49" s="25"/>
    </row>
    <row r="50" spans="1:17">
      <c r="A50" s="25"/>
      <c r="B50" s="206"/>
      <c r="C50" s="207"/>
      <c r="D50" s="220"/>
      <c r="E50" s="208"/>
      <c r="F50" s="206"/>
      <c r="G50" s="206"/>
      <c r="H50" s="25"/>
      <c r="I50" s="25"/>
      <c r="J50" s="25"/>
      <c r="K50" s="25"/>
      <c r="L50" s="25"/>
      <c r="M50" s="238">
        <v>44958</v>
      </c>
      <c r="N50" s="167"/>
      <c r="O50" s="25"/>
      <c r="P50" s="25"/>
      <c r="Q50" s="25"/>
    </row>
    <row r="51" spans="1:17">
      <c r="B51" s="206"/>
      <c r="C51" s="207"/>
      <c r="D51" s="220"/>
      <c r="E51" s="208"/>
      <c r="F51" s="206"/>
      <c r="G51" s="206"/>
      <c r="M51" s="238">
        <v>44927</v>
      </c>
      <c r="N51" s="44"/>
    </row>
    <row r="52" spans="1:17">
      <c r="B52" s="206"/>
      <c r="C52" s="207"/>
      <c r="D52" s="220"/>
      <c r="E52" s="208"/>
      <c r="F52" s="206"/>
      <c r="G52" s="206"/>
      <c r="M52" s="238">
        <v>44896</v>
      </c>
      <c r="N52" s="44"/>
    </row>
    <row r="53" spans="1:17">
      <c r="B53" s="206"/>
      <c r="C53" s="207"/>
      <c r="D53" s="220"/>
      <c r="E53" s="208"/>
      <c r="F53" s="206"/>
      <c r="G53" s="206"/>
      <c r="M53" s="238">
        <v>44866</v>
      </c>
      <c r="N53" s="44"/>
    </row>
    <row r="54" spans="1:17">
      <c r="B54" s="206"/>
      <c r="C54" s="207"/>
      <c r="D54" s="220"/>
      <c r="E54" s="208"/>
      <c r="F54" s="206"/>
      <c r="G54" s="206"/>
      <c r="M54" s="238">
        <v>44835</v>
      </c>
      <c r="N54" s="44"/>
    </row>
    <row r="55" spans="1:17">
      <c r="B55" s="206"/>
      <c r="C55" s="207"/>
      <c r="D55" s="220"/>
      <c r="E55" s="208"/>
      <c r="F55" s="206"/>
      <c r="G55" s="206"/>
      <c r="M55" s="238">
        <v>44805</v>
      </c>
      <c r="N55" s="44"/>
    </row>
    <row r="56" spans="1:17">
      <c r="B56" s="206"/>
      <c r="C56" s="207"/>
      <c r="D56" s="220"/>
      <c r="E56" s="208"/>
      <c r="F56" s="206"/>
      <c r="G56" s="206"/>
      <c r="M56" s="223">
        <v>44774</v>
      </c>
    </row>
    <row r="57" spans="1:17">
      <c r="A57" s="28"/>
      <c r="B57" s="206"/>
      <c r="C57" s="207"/>
      <c r="D57" s="220"/>
      <c r="E57" s="208"/>
      <c r="F57" s="206"/>
      <c r="G57" s="206"/>
      <c r="H57" s="28"/>
      <c r="I57" s="28"/>
      <c r="J57" s="28"/>
      <c r="K57" s="28"/>
      <c r="L57" s="28"/>
      <c r="M57" s="223">
        <v>44743</v>
      </c>
      <c r="N57" s="28"/>
      <c r="O57" s="28"/>
      <c r="P57" s="28"/>
      <c r="Q57" s="28"/>
    </row>
    <row r="58" spans="1:17">
      <c r="A58" s="28"/>
      <c r="B58" s="206"/>
      <c r="C58" s="207"/>
      <c r="D58" s="220"/>
      <c r="E58" s="208"/>
      <c r="F58" s="206"/>
      <c r="G58" s="206"/>
      <c r="H58" s="28"/>
      <c r="I58" s="28"/>
      <c r="J58" s="28"/>
      <c r="K58" s="28"/>
      <c r="L58" s="28"/>
      <c r="M58" s="223">
        <v>44713</v>
      </c>
      <c r="N58" s="28"/>
      <c r="O58" s="28"/>
      <c r="P58" s="28"/>
      <c r="Q58" s="28"/>
    </row>
    <row r="59" spans="1:17">
      <c r="B59" s="206"/>
      <c r="C59" s="207"/>
      <c r="D59" s="220"/>
      <c r="E59" s="208"/>
      <c r="F59" s="206"/>
      <c r="G59" s="206"/>
      <c r="M59" s="223">
        <v>44682</v>
      </c>
    </row>
    <row r="60" spans="1:17">
      <c r="B60" s="206"/>
      <c r="C60" s="207"/>
      <c r="D60" s="220"/>
      <c r="E60" s="208"/>
      <c r="F60" s="206"/>
      <c r="G60" s="206"/>
      <c r="M60" s="223">
        <v>44652</v>
      </c>
    </row>
    <row r="61" spans="1:17">
      <c r="B61" s="4"/>
      <c r="C61" s="6"/>
      <c r="D61" s="6"/>
      <c r="E61" s="184"/>
      <c r="F61" s="6"/>
      <c r="G61" s="11"/>
      <c r="M61" s="223">
        <v>44621</v>
      </c>
    </row>
    <row r="62" spans="1:17">
      <c r="A62" s="25"/>
      <c r="E62" s="183">
        <f>SUBTOTAL(109,Lista345131721252933374145495357616569737781[Estimación])</f>
        <v>0</v>
      </c>
      <c r="H62" s="25"/>
      <c r="I62" s="25"/>
      <c r="J62" s="25"/>
      <c r="K62" s="25"/>
      <c r="L62" s="25"/>
      <c r="M62" s="223">
        <v>44593</v>
      </c>
      <c r="N62" s="25"/>
      <c r="O62" s="25"/>
      <c r="P62" s="25"/>
      <c r="Q62" s="25"/>
    </row>
    <row r="63" spans="1:17">
      <c r="A63" s="25"/>
      <c r="B63" s="25"/>
      <c r="C63" s="25"/>
      <c r="D63" s="25"/>
      <c r="E63" s="25"/>
      <c r="F63" s="25"/>
      <c r="G63" s="25"/>
      <c r="H63" s="25"/>
      <c r="I63" s="25"/>
      <c r="J63" s="25"/>
      <c r="K63" s="25"/>
      <c r="L63" s="25"/>
      <c r="M63" s="223">
        <v>44562</v>
      </c>
      <c r="N63" s="25"/>
      <c r="O63" s="25"/>
      <c r="P63" s="25"/>
      <c r="Q63" s="25"/>
    </row>
    <row r="64" spans="1:17">
      <c r="A64" s="25"/>
      <c r="B64" s="25"/>
      <c r="C64" s="25"/>
      <c r="D64" s="25"/>
      <c r="E64" s="25"/>
      <c r="F64" s="25"/>
      <c r="G64" s="25"/>
      <c r="H64" s="25"/>
      <c r="I64" s="25"/>
      <c r="J64" s="25"/>
      <c r="K64" s="25"/>
      <c r="L64" s="25"/>
      <c r="M64" s="223">
        <v>44531</v>
      </c>
      <c r="N64" s="25"/>
      <c r="O64" s="25"/>
      <c r="P64" s="25"/>
      <c r="Q64" s="25"/>
    </row>
    <row r="65" spans="1:17">
      <c r="A65" s="25"/>
      <c r="B65" s="25"/>
      <c r="C65" s="25"/>
      <c r="D65" s="25"/>
      <c r="E65" s="25"/>
      <c r="F65" s="25"/>
      <c r="G65" s="25"/>
      <c r="H65" s="25"/>
      <c r="I65" s="25"/>
      <c r="J65" s="25"/>
      <c r="K65" s="25"/>
      <c r="L65" s="25"/>
      <c r="M65" s="223">
        <v>44501</v>
      </c>
      <c r="N65" s="25"/>
      <c r="O65" s="25"/>
      <c r="P65" s="25"/>
      <c r="Q65" s="25"/>
    </row>
    <row r="66" spans="1:17">
      <c r="A66" s="25"/>
      <c r="B66" s="25"/>
      <c r="C66" s="25"/>
      <c r="D66" s="25"/>
      <c r="E66" s="25"/>
      <c r="F66" s="25"/>
      <c r="G66" s="25"/>
      <c r="H66" s="25"/>
      <c r="I66" s="25"/>
      <c r="J66" s="25"/>
      <c r="K66" s="25"/>
      <c r="L66" s="25"/>
      <c r="M66" s="223">
        <v>44470</v>
      </c>
      <c r="N66" s="25"/>
      <c r="O66" s="25"/>
      <c r="P66" s="25"/>
      <c r="Q66" s="25"/>
    </row>
    <row r="67" spans="1:17">
      <c r="A67" s="25"/>
      <c r="B67" s="25"/>
      <c r="C67" s="25"/>
      <c r="D67" s="25"/>
      <c r="E67" s="25"/>
      <c r="F67" s="25"/>
      <c r="G67" s="25"/>
      <c r="H67" s="25"/>
      <c r="I67" s="25"/>
      <c r="J67" s="25"/>
      <c r="K67" s="25"/>
      <c r="L67" s="25"/>
      <c r="M67" s="223">
        <v>44440</v>
      </c>
      <c r="N67" s="25"/>
      <c r="O67" s="25"/>
      <c r="P67" s="25"/>
      <c r="Q67" s="25"/>
    </row>
    <row r="68" spans="1:17">
      <c r="A68" s="25"/>
      <c r="B68" s="25"/>
      <c r="C68" s="25"/>
      <c r="D68" s="25"/>
      <c r="E68" s="25"/>
      <c r="F68" s="25"/>
      <c r="G68" s="25"/>
      <c r="H68" s="25"/>
      <c r="I68" s="25"/>
      <c r="J68" s="25"/>
      <c r="K68" s="25"/>
      <c r="L68" s="25"/>
      <c r="M68" s="223">
        <v>44409</v>
      </c>
      <c r="N68" s="25"/>
      <c r="O68" s="25"/>
      <c r="P68" s="25"/>
      <c r="Q68" s="25"/>
    </row>
    <row r="69" spans="1:17">
      <c r="A69" s="25"/>
      <c r="B69" s="25"/>
      <c r="C69" s="25"/>
      <c r="D69" s="25"/>
      <c r="E69" s="25"/>
      <c r="F69" s="25"/>
      <c r="G69" s="25"/>
      <c r="H69" s="25"/>
      <c r="I69" s="25"/>
      <c r="J69" s="25"/>
      <c r="K69" s="25"/>
      <c r="L69" s="25"/>
      <c r="M69" s="223">
        <v>44378</v>
      </c>
      <c r="N69" s="25"/>
      <c r="O69" s="25"/>
      <c r="P69" s="25"/>
      <c r="Q69" s="25"/>
    </row>
    <row r="70" spans="1:17">
      <c r="A70" s="25"/>
      <c r="B70" s="25"/>
      <c r="C70" s="25"/>
      <c r="D70" s="25"/>
      <c r="E70" s="25"/>
      <c r="F70" s="25"/>
      <c r="G70" s="25"/>
      <c r="H70" s="25"/>
      <c r="I70" s="25"/>
      <c r="J70" s="25"/>
      <c r="K70" s="25"/>
      <c r="L70" s="25"/>
      <c r="M70" s="223">
        <v>44348</v>
      </c>
      <c r="N70" s="25"/>
      <c r="O70" s="25"/>
      <c r="P70" s="25"/>
      <c r="Q70" s="25"/>
    </row>
    <row r="71" spans="1:17">
      <c r="A71" s="25"/>
      <c r="B71" s="25"/>
      <c r="C71" s="25"/>
      <c r="D71" s="25"/>
      <c r="E71" s="25"/>
      <c r="F71" s="25"/>
      <c r="G71" s="25"/>
      <c r="H71" s="25"/>
      <c r="I71" s="25"/>
      <c r="J71" s="25"/>
      <c r="K71" s="25"/>
      <c r="L71" s="25"/>
      <c r="M71" s="223">
        <v>44317</v>
      </c>
      <c r="N71" s="25"/>
      <c r="O71" s="25"/>
      <c r="P71" s="25"/>
      <c r="Q71" s="25"/>
    </row>
    <row r="72" spans="1:17">
      <c r="A72" s="25"/>
      <c r="B72" s="25"/>
      <c r="C72" s="25"/>
      <c r="D72" s="25"/>
      <c r="E72" s="25"/>
      <c r="F72" s="25"/>
      <c r="G72" s="25"/>
      <c r="H72" s="25"/>
      <c r="I72" s="25"/>
      <c r="J72" s="25"/>
      <c r="K72" s="25"/>
      <c r="L72" s="25"/>
      <c r="M72" s="223">
        <v>44287</v>
      </c>
      <c r="N72" s="25"/>
      <c r="O72" s="25"/>
      <c r="P72" s="25"/>
      <c r="Q72" s="25"/>
    </row>
    <row r="73" spans="1:17">
      <c r="A73" s="25"/>
      <c r="B73" s="25"/>
      <c r="C73" s="25"/>
      <c r="D73" s="25"/>
      <c r="E73" s="25"/>
      <c r="F73" s="25"/>
      <c r="G73" s="25"/>
      <c r="H73" s="25"/>
      <c r="I73" s="25"/>
      <c r="J73" s="25"/>
      <c r="K73" s="25"/>
      <c r="L73" s="25"/>
      <c r="M73" s="223">
        <v>44256</v>
      </c>
      <c r="N73" s="25"/>
      <c r="O73" s="25"/>
      <c r="P73" s="25"/>
      <c r="Q73" s="25"/>
    </row>
    <row r="74" spans="1:17">
      <c r="M74" s="223">
        <v>44228</v>
      </c>
    </row>
    <row r="75" spans="1:17">
      <c r="M75" s="223">
        <v>44197</v>
      </c>
    </row>
    <row r="76" spans="1:17">
      <c r="M76" s="223">
        <v>44166</v>
      </c>
    </row>
    <row r="77" spans="1:17">
      <c r="M77" s="223">
        <v>44136</v>
      </c>
    </row>
    <row r="78" spans="1:17">
      <c r="M78" s="223"/>
    </row>
    <row r="79" spans="1:17">
      <c r="M79" s="223"/>
    </row>
    <row r="80" spans="1:17">
      <c r="L80" t="s">
        <v>452</v>
      </c>
      <c r="M80" s="223">
        <v>44197</v>
      </c>
    </row>
    <row r="81" spans="13:13">
      <c r="M81" s="223">
        <v>44228</v>
      </c>
    </row>
    <row r="82" spans="13:13">
      <c r="M82" s="223">
        <v>44256</v>
      </c>
    </row>
    <row r="83" spans="13:13">
      <c r="M83" s="223">
        <v>44287</v>
      </c>
    </row>
    <row r="84" spans="13:13">
      <c r="M84" s="223">
        <v>44317</v>
      </c>
    </row>
    <row r="85" spans="13:13">
      <c r="M85" s="223">
        <v>44348</v>
      </c>
    </row>
    <row r="86" spans="13:13">
      <c r="M86" s="223">
        <v>44378</v>
      </c>
    </row>
    <row r="87" spans="13:13">
      <c r="M87" s="223">
        <v>44409</v>
      </c>
    </row>
    <row r="88" spans="13:13">
      <c r="M88" s="223">
        <v>44440</v>
      </c>
    </row>
    <row r="89" spans="13:13">
      <c r="M89" s="223">
        <v>44470</v>
      </c>
    </row>
    <row r="90" spans="13:13">
      <c r="M90" s="223">
        <v>44501</v>
      </c>
    </row>
    <row r="91" spans="13:13">
      <c r="M91" s="223">
        <v>44531</v>
      </c>
    </row>
    <row r="92" spans="13:13">
      <c r="M92" s="223">
        <v>44562</v>
      </c>
    </row>
    <row r="93" spans="13:13">
      <c r="M93" s="223">
        <v>44593</v>
      </c>
    </row>
    <row r="94" spans="13:13">
      <c r="M94" s="223">
        <v>44621</v>
      </c>
    </row>
    <row r="95" spans="13:13">
      <c r="M95" s="223">
        <v>44652</v>
      </c>
    </row>
    <row r="96" spans="13:13">
      <c r="M96" s="223">
        <v>44682</v>
      </c>
    </row>
    <row r="97" spans="13:13">
      <c r="M97" s="223">
        <v>44713</v>
      </c>
    </row>
    <row r="98" spans="13:13">
      <c r="M98" s="223">
        <v>44743</v>
      </c>
    </row>
    <row r="99" spans="13:13">
      <c r="M99" s="223">
        <v>44774</v>
      </c>
    </row>
    <row r="100" spans="13:13">
      <c r="M100" s="223">
        <v>44805</v>
      </c>
    </row>
    <row r="101" spans="13:13">
      <c r="M101" s="223">
        <v>44835</v>
      </c>
    </row>
    <row r="102" spans="13:13">
      <c r="M102" s="223">
        <v>44866</v>
      </c>
    </row>
    <row r="103" spans="13:13">
      <c r="M103" s="223">
        <v>44896</v>
      </c>
    </row>
    <row r="104" spans="13:13">
      <c r="M104" s="223">
        <v>44927</v>
      </c>
    </row>
    <row r="105" spans="13:13">
      <c r="M105" s="223">
        <v>44958</v>
      </c>
    </row>
    <row r="106" spans="13:13">
      <c r="M106" s="223">
        <v>44986</v>
      </c>
    </row>
    <row r="107" spans="13:13">
      <c r="M107" s="223">
        <v>45017</v>
      </c>
    </row>
    <row r="108" spans="13:13">
      <c r="M108" s="223">
        <v>45047</v>
      </c>
    </row>
    <row r="109" spans="13:13">
      <c r="M109" s="223">
        <v>45078</v>
      </c>
    </row>
    <row r="110" spans="13:13">
      <c r="M110" s="223">
        <v>45108</v>
      </c>
    </row>
    <row r="111" spans="13:13">
      <c r="M111" s="223"/>
    </row>
    <row r="112" spans="13:13">
      <c r="M112" s="223"/>
    </row>
  </sheetData>
  <mergeCells count="9">
    <mergeCell ref="O1:Q1"/>
    <mergeCell ref="B2:E2"/>
    <mergeCell ref="B13:E13"/>
    <mergeCell ref="B26:E26"/>
    <mergeCell ref="B47:E47"/>
    <mergeCell ref="B1:E1"/>
    <mergeCell ref="F1:H1"/>
    <mergeCell ref="I1:K1"/>
    <mergeCell ref="L1:N1"/>
  </mergeCells>
  <conditionalFormatting sqref="F4:F10 F15:F22">
    <cfRule type="expression" dxfId="13896" priority="787">
      <formula>$F4="Vencida"</formula>
    </cfRule>
    <cfRule type="expression" dxfId="13895" priority="788">
      <formula>$F4="Cancelada"</formula>
    </cfRule>
    <cfRule type="expression" dxfId="13894" priority="789">
      <formula>$F4="Pausada"</formula>
    </cfRule>
    <cfRule type="expression" dxfId="13893" priority="790">
      <formula>$F4="Para hoy"</formula>
    </cfRule>
    <cfRule type="expression" dxfId="13892" priority="791">
      <formula>$F4="En curso"</formula>
    </cfRule>
    <cfRule type="expression" dxfId="13891" priority="792">
      <formula>$F4="Completada"</formula>
    </cfRule>
  </conditionalFormatting>
  <conditionalFormatting sqref="E11">
    <cfRule type="expression" dxfId="13890" priority="793">
      <formula>$F11="Vencida"</formula>
    </cfRule>
    <cfRule type="expression" dxfId="13889" priority="794">
      <formula>$F11="Cancelada"</formula>
    </cfRule>
    <cfRule type="expression" dxfId="13888" priority="795">
      <formula>$F11="Pausada"</formula>
    </cfRule>
    <cfRule type="expression" dxfId="13887" priority="796">
      <formula>$F11="Para hoy"</formula>
    </cfRule>
    <cfRule type="expression" dxfId="13886" priority="797">
      <formula>$F11="En curso"</formula>
    </cfRule>
    <cfRule type="expression" dxfId="13885" priority="798">
      <formula>$F11="Completada"</formula>
    </cfRule>
  </conditionalFormatting>
  <conditionalFormatting sqref="E24">
    <cfRule type="expression" dxfId="13884" priority="781">
      <formula>$F24="Vencida"</formula>
    </cfRule>
    <cfRule type="expression" dxfId="13883" priority="782">
      <formula>$F24="Cancelada"</formula>
    </cfRule>
    <cfRule type="expression" dxfId="13882" priority="783">
      <formula>$F24="Pausada"</formula>
    </cfRule>
    <cfRule type="expression" dxfId="13881" priority="784">
      <formula>$F24="Para hoy"</formula>
    </cfRule>
    <cfRule type="expression" dxfId="13880" priority="785">
      <formula>$F24="En curso"</formula>
    </cfRule>
    <cfRule type="expression" dxfId="13879" priority="786">
      <formula>$F24="Completada"</formula>
    </cfRule>
  </conditionalFormatting>
  <conditionalFormatting sqref="E45">
    <cfRule type="expression" dxfId="13878" priority="775">
      <formula>$F45="Vencida"</formula>
    </cfRule>
    <cfRule type="expression" dxfId="13877" priority="776">
      <formula>$F45="Cancelada"</formula>
    </cfRule>
    <cfRule type="expression" dxfId="13876" priority="777">
      <formula>$F45="Pausada"</formula>
    </cfRule>
    <cfRule type="expression" dxfId="13875" priority="778">
      <formula>$F45="Para hoy"</formula>
    </cfRule>
    <cfRule type="expression" dxfId="13874" priority="779">
      <formula>$F45="En curso"</formula>
    </cfRule>
    <cfRule type="expression" dxfId="13873" priority="780">
      <formula>$F45="Completada"</formula>
    </cfRule>
  </conditionalFormatting>
  <conditionalFormatting sqref="E62">
    <cfRule type="expression" dxfId="13872" priority="769">
      <formula>$F62="Vencida"</formula>
    </cfRule>
    <cfRule type="expression" dxfId="13871" priority="770">
      <formula>$F62="Cancelada"</formula>
    </cfRule>
    <cfRule type="expression" dxfId="13870" priority="771">
      <formula>$F62="Pausada"</formula>
    </cfRule>
    <cfRule type="expression" dxfId="13869" priority="772">
      <formula>$F62="Para hoy"</formula>
    </cfRule>
    <cfRule type="expression" dxfId="13868" priority="773">
      <formula>$F62="En curso"</formula>
    </cfRule>
    <cfRule type="expression" dxfId="13867" priority="774">
      <formula>$F62="Completada"</formula>
    </cfRule>
  </conditionalFormatting>
  <conditionalFormatting sqref="E5">
    <cfRule type="expression" dxfId="13866" priority="763">
      <formula>$F4="Vencida"</formula>
    </cfRule>
    <cfRule type="expression" dxfId="13865" priority="764">
      <formula>$F4="Cancelada"</formula>
    </cfRule>
    <cfRule type="expression" dxfId="13864" priority="765">
      <formula>$F4="Pausada"</formula>
    </cfRule>
    <cfRule type="expression" dxfId="13863" priority="766">
      <formula>$F4="Para hoy"</formula>
    </cfRule>
    <cfRule type="expression" dxfId="13862" priority="767">
      <formula>$F4="En curso"</formula>
    </cfRule>
    <cfRule type="expression" dxfId="13861" priority="768">
      <formula>$F4="Completada"</formula>
    </cfRule>
  </conditionalFormatting>
  <conditionalFormatting sqref="C15 C18">
    <cfRule type="expression" dxfId="13860" priority="751">
      <formula>$F12="Vencida"</formula>
    </cfRule>
    <cfRule type="expression" dxfId="13859" priority="752">
      <formula>$F12="Cancelada"</formula>
    </cfRule>
    <cfRule type="expression" dxfId="13858" priority="753">
      <formula>$F12="Pausada"</formula>
    </cfRule>
    <cfRule type="expression" dxfId="13857" priority="754">
      <formula>$F12="Para hoy"</formula>
    </cfRule>
    <cfRule type="expression" dxfId="13856" priority="755">
      <formula>$F12="En curso"</formula>
    </cfRule>
    <cfRule type="expression" dxfId="13855" priority="756">
      <formula>$F12="Completada"</formula>
    </cfRule>
    <cfRule type="expression" dxfId="13854" priority="757">
      <formula>$F15="Vencida"</formula>
    </cfRule>
    <cfRule type="expression" dxfId="13853" priority="758">
      <formula>$F15="Cancelada"</formula>
    </cfRule>
    <cfRule type="expression" dxfId="13852" priority="759">
      <formula>$F15="Pausada"</formula>
    </cfRule>
    <cfRule type="expression" dxfId="13851" priority="760">
      <formula>$F15="Para hoy"</formula>
    </cfRule>
    <cfRule type="expression" dxfId="13850" priority="761">
      <formula>$F15="En curso"</formula>
    </cfRule>
    <cfRule type="expression" dxfId="13849" priority="762">
      <formula>$F15="Completada"</formula>
    </cfRule>
  </conditionalFormatting>
  <conditionalFormatting sqref="G23">
    <cfRule type="expression" dxfId="13848" priority="745">
      <formula>$F23="Vencida"</formula>
    </cfRule>
    <cfRule type="expression" dxfId="13847" priority="746">
      <formula>$F23="Cancelada"</formula>
    </cfRule>
    <cfRule type="expression" dxfId="13846" priority="747">
      <formula>$F23="Pausada"</formula>
    </cfRule>
    <cfRule type="expression" dxfId="13845" priority="748">
      <formula>$F23="Para hoy"</formula>
    </cfRule>
    <cfRule type="expression" dxfId="13844" priority="749">
      <formula>$F23="En curso"</formula>
    </cfRule>
    <cfRule type="expression" dxfId="13843" priority="750">
      <formula>$F23="Completada"</formula>
    </cfRule>
  </conditionalFormatting>
  <conditionalFormatting sqref="F23">
    <cfRule type="expression" dxfId="13842" priority="739">
      <formula>$F22="Vencida"</formula>
    </cfRule>
    <cfRule type="expression" dxfId="13841" priority="740">
      <formula>$F22="Cancelada"</formula>
    </cfRule>
    <cfRule type="expression" dxfId="13840" priority="741">
      <formula>$F22="Pausada"</formula>
    </cfRule>
    <cfRule type="expression" dxfId="13839" priority="742">
      <formula>$F22="Para hoy"</formula>
    </cfRule>
    <cfRule type="expression" dxfId="13838" priority="743">
      <formula>$F22="En curso"</formula>
    </cfRule>
    <cfRule type="expression" dxfId="13837" priority="744">
      <formula>$F22="Completada"</formula>
    </cfRule>
  </conditionalFormatting>
  <conditionalFormatting sqref="F23">
    <cfRule type="expression" dxfId="13836" priority="727">
      <formula>$F15="Vencida"</formula>
    </cfRule>
    <cfRule type="expression" dxfId="13835" priority="728">
      <formula>$F15="Cancelada"</formula>
    </cfRule>
    <cfRule type="expression" dxfId="13834" priority="729">
      <formula>$F15="Pausada"</formula>
    </cfRule>
    <cfRule type="expression" dxfId="13833" priority="730">
      <formula>$F15="Para hoy"</formula>
    </cfRule>
    <cfRule type="expression" dxfId="13832" priority="731">
      <formula>$F15="En curso"</formula>
    </cfRule>
    <cfRule type="expression" dxfId="13831" priority="732">
      <formula>$F15="Completada"</formula>
    </cfRule>
    <cfRule type="expression" dxfId="13830" priority="733">
      <formula>#REF!="Vencida"</formula>
    </cfRule>
    <cfRule type="expression" dxfId="13829" priority="734">
      <formula>#REF!="Cancelada"</formula>
    </cfRule>
    <cfRule type="expression" dxfId="13828" priority="735">
      <formula>#REF!="Pausada"</formula>
    </cfRule>
    <cfRule type="expression" dxfId="13827" priority="736">
      <formula>#REF!="Para hoy"</formula>
    </cfRule>
    <cfRule type="expression" dxfId="13826" priority="737">
      <formula>#REF!="En curso"</formula>
    </cfRule>
    <cfRule type="expression" dxfId="13825" priority="738">
      <formula>#REF!="Completada"</formula>
    </cfRule>
  </conditionalFormatting>
  <conditionalFormatting sqref="F23">
    <cfRule type="expression" dxfId="13824" priority="715">
      <formula>#REF!="Vencida"</formula>
    </cfRule>
    <cfRule type="expression" dxfId="13823" priority="716">
      <formula>#REF!="Cancelada"</formula>
    </cfRule>
    <cfRule type="expression" dxfId="13822" priority="717">
      <formula>#REF!="Pausada"</formula>
    </cfRule>
    <cfRule type="expression" dxfId="13821" priority="718">
      <formula>#REF!="Para hoy"</formula>
    </cfRule>
    <cfRule type="expression" dxfId="13820" priority="719">
      <formula>#REF!="En curso"</formula>
    </cfRule>
    <cfRule type="expression" dxfId="13819" priority="720">
      <formula>#REF!="Completada"</formula>
    </cfRule>
    <cfRule type="expression" dxfId="13818" priority="721">
      <formula>#REF!="Vencida"</formula>
    </cfRule>
    <cfRule type="expression" dxfId="13817" priority="722">
      <formula>#REF!="Cancelada"</formula>
    </cfRule>
    <cfRule type="expression" dxfId="13816" priority="723">
      <formula>#REF!="Pausada"</formula>
    </cfRule>
    <cfRule type="expression" dxfId="13815" priority="724">
      <formula>#REF!="Para hoy"</formula>
    </cfRule>
    <cfRule type="expression" dxfId="13814" priority="725">
      <formula>#REF!="En curso"</formula>
    </cfRule>
    <cfRule type="expression" dxfId="13813" priority="726">
      <formula>#REF!="Completada"</formula>
    </cfRule>
  </conditionalFormatting>
  <conditionalFormatting sqref="C6:C9">
    <cfRule type="expression" dxfId="13812" priority="799">
      <formula>#REF!="Vencida"</formula>
    </cfRule>
    <cfRule type="expression" dxfId="13811" priority="800">
      <formula>#REF!="Cancelada"</formula>
    </cfRule>
    <cfRule type="expression" dxfId="13810" priority="801">
      <formula>#REF!="Pausada"</formula>
    </cfRule>
    <cfRule type="expression" dxfId="13809" priority="802">
      <formula>#REF!="Para hoy"</formula>
    </cfRule>
    <cfRule type="expression" dxfId="13808" priority="803">
      <formula>#REF!="En curso"</formula>
    </cfRule>
    <cfRule type="expression" dxfId="13807" priority="804">
      <formula>#REF!="Completada"</formula>
    </cfRule>
    <cfRule type="expression" dxfId="13806" priority="805">
      <formula>$F6="Vencida"</formula>
    </cfRule>
    <cfRule type="expression" dxfId="13805" priority="806">
      <formula>$F6="Cancelada"</formula>
    </cfRule>
    <cfRule type="expression" dxfId="13804" priority="807">
      <formula>$F6="Pausada"</formula>
    </cfRule>
    <cfRule type="expression" dxfId="13803" priority="808">
      <formula>$F6="Para hoy"</formula>
    </cfRule>
    <cfRule type="expression" dxfId="13802" priority="809">
      <formula>$F6="En curso"</formula>
    </cfRule>
    <cfRule type="expression" dxfId="13801" priority="810">
      <formula>$F6="Completada"</formula>
    </cfRule>
  </conditionalFormatting>
  <conditionalFormatting sqref="D4:D5">
    <cfRule type="expression" dxfId="13800" priority="811">
      <formula>$F33="Vencida"</formula>
    </cfRule>
    <cfRule type="expression" dxfId="13799" priority="812">
      <formula>$F33="Cancelada"</formula>
    </cfRule>
    <cfRule type="expression" dxfId="13798" priority="813">
      <formula>$F33="Pausada"</formula>
    </cfRule>
    <cfRule type="expression" dxfId="13797" priority="814">
      <formula>$F33="Para hoy"</formula>
    </cfRule>
    <cfRule type="expression" dxfId="13796" priority="815">
      <formula>$F33="En curso"</formula>
    </cfRule>
    <cfRule type="expression" dxfId="13795" priority="816">
      <formula>$F33="Completada"</formula>
    </cfRule>
    <cfRule type="expression" dxfId="13794" priority="817">
      <formula>$F33="Vencida"</formula>
    </cfRule>
    <cfRule type="expression" dxfId="13793" priority="818">
      <formula>$F33="Cancelada"</formula>
    </cfRule>
    <cfRule type="expression" dxfId="13792" priority="819">
      <formula>$F33="Pausada"</formula>
    </cfRule>
    <cfRule type="expression" dxfId="13791" priority="820">
      <formula>$F33="Para hoy"</formula>
    </cfRule>
    <cfRule type="expression" dxfId="13790" priority="821">
      <formula>$F33="En curso"</formula>
    </cfRule>
    <cfRule type="expression" dxfId="13789" priority="822">
      <formula>$F33="Completada"</formula>
    </cfRule>
  </conditionalFormatting>
  <conditionalFormatting sqref="D4:D5">
    <cfRule type="expression" dxfId="13788" priority="823">
      <formula>$F41="Vencida"</formula>
    </cfRule>
    <cfRule type="expression" dxfId="13787" priority="824">
      <formula>$F41="Cancelada"</formula>
    </cfRule>
    <cfRule type="expression" dxfId="13786" priority="825">
      <formula>$F41="Pausada"</formula>
    </cfRule>
    <cfRule type="expression" dxfId="13785" priority="826">
      <formula>$F41="Para hoy"</formula>
    </cfRule>
    <cfRule type="expression" dxfId="13784" priority="827">
      <formula>$F41="En curso"</formula>
    </cfRule>
    <cfRule type="expression" dxfId="13783" priority="828">
      <formula>$F41="Completada"</formula>
    </cfRule>
    <cfRule type="expression" dxfId="13782" priority="829">
      <formula>$F37="Vencida"</formula>
    </cfRule>
    <cfRule type="expression" dxfId="13781" priority="830">
      <formula>$F37="Cancelada"</formula>
    </cfRule>
    <cfRule type="expression" dxfId="13780" priority="831">
      <formula>$F37="Pausada"</formula>
    </cfRule>
    <cfRule type="expression" dxfId="13779" priority="832">
      <formula>$F37="Para hoy"</formula>
    </cfRule>
    <cfRule type="expression" dxfId="13778" priority="833">
      <formula>$F37="En curso"</formula>
    </cfRule>
    <cfRule type="expression" dxfId="13777" priority="834">
      <formula>$F37="Completada"</formula>
    </cfRule>
  </conditionalFormatting>
  <conditionalFormatting sqref="E6">
    <cfRule type="expression" dxfId="13776" priority="835">
      <formula>#REF!="Vencida"</formula>
    </cfRule>
    <cfRule type="expression" dxfId="13775" priority="836">
      <formula>#REF!="Cancelada"</formula>
    </cfRule>
    <cfRule type="expression" dxfId="13774" priority="837">
      <formula>#REF!="Pausada"</formula>
    </cfRule>
    <cfRule type="expression" dxfId="13773" priority="838">
      <formula>#REF!="Para hoy"</formula>
    </cfRule>
    <cfRule type="expression" dxfId="13772" priority="839">
      <formula>#REF!="En curso"</formula>
    </cfRule>
    <cfRule type="expression" dxfId="13771" priority="840">
      <formula>#REF!="Completada"</formula>
    </cfRule>
    <cfRule type="expression" dxfId="13770" priority="841">
      <formula>#REF!="Vencida"</formula>
    </cfRule>
    <cfRule type="expression" dxfId="13769" priority="842">
      <formula>#REF!="Cancelada"</formula>
    </cfRule>
    <cfRule type="expression" dxfId="13768" priority="843">
      <formula>#REF!="Pausada"</formula>
    </cfRule>
    <cfRule type="expression" dxfId="13767" priority="844">
      <formula>#REF!="Para hoy"</formula>
    </cfRule>
    <cfRule type="expression" dxfId="13766" priority="845">
      <formula>#REF!="En curso"</formula>
    </cfRule>
    <cfRule type="expression" dxfId="13765" priority="846">
      <formula>#REF!="Completada"</formula>
    </cfRule>
  </conditionalFormatting>
  <conditionalFormatting sqref="E6">
    <cfRule type="expression" dxfId="13764" priority="847">
      <formula>#REF!="Vencida"</formula>
    </cfRule>
    <cfRule type="expression" dxfId="13763" priority="848">
      <formula>#REF!="Cancelada"</formula>
    </cfRule>
    <cfRule type="expression" dxfId="13762" priority="849">
      <formula>#REF!="Pausada"</formula>
    </cfRule>
    <cfRule type="expression" dxfId="13761" priority="850">
      <formula>#REF!="Para hoy"</formula>
    </cfRule>
    <cfRule type="expression" dxfId="13760" priority="851">
      <formula>#REF!="En curso"</formula>
    </cfRule>
    <cfRule type="expression" dxfId="13759" priority="852">
      <formula>#REF!="Completada"</formula>
    </cfRule>
    <cfRule type="expression" dxfId="13758" priority="853">
      <formula>#REF!="Vencida"</formula>
    </cfRule>
    <cfRule type="expression" dxfId="13757" priority="854">
      <formula>#REF!="Cancelada"</formula>
    </cfRule>
    <cfRule type="expression" dxfId="13756" priority="855">
      <formula>#REF!="Pausada"</formula>
    </cfRule>
    <cfRule type="expression" dxfId="13755" priority="856">
      <formula>#REF!="Para hoy"</formula>
    </cfRule>
    <cfRule type="expression" dxfId="13754" priority="857">
      <formula>#REF!="En curso"</formula>
    </cfRule>
    <cfRule type="expression" dxfId="13753" priority="858">
      <formula>#REF!="Completada"</formula>
    </cfRule>
  </conditionalFormatting>
  <conditionalFormatting sqref="C19">
    <cfRule type="expression" dxfId="13752" priority="859">
      <formula>$F15="Vencida"</formula>
    </cfRule>
    <cfRule type="expression" dxfId="13751" priority="860">
      <formula>$F15="Cancelada"</formula>
    </cfRule>
    <cfRule type="expression" dxfId="13750" priority="861">
      <formula>$F15="Pausada"</formula>
    </cfRule>
    <cfRule type="expression" dxfId="13749" priority="862">
      <formula>$F15="Para hoy"</formula>
    </cfRule>
    <cfRule type="expression" dxfId="13748" priority="863">
      <formula>$F15="En curso"</formula>
    </cfRule>
    <cfRule type="expression" dxfId="13747" priority="864">
      <formula>$F15="Completada"</formula>
    </cfRule>
    <cfRule type="expression" dxfId="13746" priority="865">
      <formula>$F19="Vencida"</formula>
    </cfRule>
    <cfRule type="expression" dxfId="13745" priority="866">
      <formula>$F19="Cancelada"</formula>
    </cfRule>
    <cfRule type="expression" dxfId="13744" priority="867">
      <formula>$F19="Pausada"</formula>
    </cfRule>
    <cfRule type="expression" dxfId="13743" priority="868">
      <formula>$F19="Para hoy"</formula>
    </cfRule>
    <cfRule type="expression" dxfId="13742" priority="869">
      <formula>$F19="En curso"</formula>
    </cfRule>
    <cfRule type="expression" dxfId="13741" priority="870">
      <formula>$F19="Completada"</formula>
    </cfRule>
  </conditionalFormatting>
  <conditionalFormatting sqref="D6">
    <cfRule type="expression" dxfId="13740" priority="871">
      <formula>$F39="Vencida"</formula>
    </cfRule>
    <cfRule type="expression" dxfId="13739" priority="872">
      <formula>$F39="Cancelada"</formula>
    </cfRule>
    <cfRule type="expression" dxfId="13738" priority="873">
      <formula>$F39="Pausada"</formula>
    </cfRule>
    <cfRule type="expression" dxfId="13737" priority="874">
      <formula>$F39="Para hoy"</formula>
    </cfRule>
    <cfRule type="expression" dxfId="13736" priority="875">
      <formula>$F39="En curso"</formula>
    </cfRule>
    <cfRule type="expression" dxfId="13735" priority="876">
      <formula>$F39="Completada"</formula>
    </cfRule>
    <cfRule type="expression" dxfId="13734" priority="877">
      <formula>$F39="Vencida"</formula>
    </cfRule>
    <cfRule type="expression" dxfId="13733" priority="878">
      <formula>$F39="Cancelada"</formula>
    </cfRule>
    <cfRule type="expression" dxfId="13732" priority="879">
      <formula>$F39="Pausada"</formula>
    </cfRule>
    <cfRule type="expression" dxfId="13731" priority="880">
      <formula>$F39="Para hoy"</formula>
    </cfRule>
    <cfRule type="expression" dxfId="13730" priority="881">
      <formula>$F39="En curso"</formula>
    </cfRule>
    <cfRule type="expression" dxfId="13729" priority="882">
      <formula>$F39="Completada"</formula>
    </cfRule>
  </conditionalFormatting>
  <conditionalFormatting sqref="D6">
    <cfRule type="expression" dxfId="13728" priority="883">
      <formula>$F47="Vencida"</formula>
    </cfRule>
    <cfRule type="expression" dxfId="13727" priority="884">
      <formula>$F47="Cancelada"</formula>
    </cfRule>
    <cfRule type="expression" dxfId="13726" priority="885">
      <formula>$F47="Pausada"</formula>
    </cfRule>
    <cfRule type="expression" dxfId="13725" priority="886">
      <formula>$F47="Para hoy"</formula>
    </cfRule>
    <cfRule type="expression" dxfId="13724" priority="887">
      <formula>$F47="En curso"</formula>
    </cfRule>
    <cfRule type="expression" dxfId="13723" priority="888">
      <formula>$F47="Completada"</formula>
    </cfRule>
    <cfRule type="expression" dxfId="13722" priority="889">
      <formula>$F43="Vencida"</formula>
    </cfRule>
    <cfRule type="expression" dxfId="13721" priority="890">
      <formula>$F43="Cancelada"</formula>
    </cfRule>
    <cfRule type="expression" dxfId="13720" priority="891">
      <formula>$F43="Pausada"</formula>
    </cfRule>
    <cfRule type="expression" dxfId="13719" priority="892">
      <formula>$F43="Para hoy"</formula>
    </cfRule>
    <cfRule type="expression" dxfId="13718" priority="893">
      <formula>$F43="En curso"</formula>
    </cfRule>
    <cfRule type="expression" dxfId="13717" priority="894">
      <formula>$F43="Completada"</formula>
    </cfRule>
  </conditionalFormatting>
  <conditionalFormatting sqref="D5 D15">
    <cfRule type="expression" dxfId="13716" priority="895">
      <formula>$F20="Vencida"</formula>
    </cfRule>
    <cfRule type="expression" dxfId="13715" priority="896">
      <formula>$F20="Cancelada"</formula>
    </cfRule>
    <cfRule type="expression" dxfId="13714" priority="897">
      <formula>$F20="Pausada"</formula>
    </cfRule>
    <cfRule type="expression" dxfId="13713" priority="898">
      <formula>$F20="Para hoy"</formula>
    </cfRule>
    <cfRule type="expression" dxfId="13712" priority="899">
      <formula>$F20="En curso"</formula>
    </cfRule>
    <cfRule type="expression" dxfId="13711" priority="900">
      <formula>$F20="Completada"</formula>
    </cfRule>
    <cfRule type="expression" dxfId="13710" priority="901">
      <formula>$F20="Vencida"</formula>
    </cfRule>
    <cfRule type="expression" dxfId="13709" priority="902">
      <formula>$F20="Cancelada"</formula>
    </cfRule>
    <cfRule type="expression" dxfId="13708" priority="903">
      <formula>$F20="Pausada"</formula>
    </cfRule>
    <cfRule type="expression" dxfId="13707" priority="904">
      <formula>$F20="Para hoy"</formula>
    </cfRule>
    <cfRule type="expression" dxfId="13706" priority="905">
      <formula>$F20="En curso"</formula>
    </cfRule>
    <cfRule type="expression" dxfId="13705" priority="906">
      <formula>$F20="Completada"</formula>
    </cfRule>
  </conditionalFormatting>
  <conditionalFormatting sqref="C22">
    <cfRule type="expression" dxfId="13704" priority="907">
      <formula>$F15="Vencida"</formula>
    </cfRule>
    <cfRule type="expression" dxfId="13703" priority="908">
      <formula>$F15="Cancelada"</formula>
    </cfRule>
    <cfRule type="expression" dxfId="13702" priority="909">
      <formula>$F15="Pausada"</formula>
    </cfRule>
    <cfRule type="expression" dxfId="13701" priority="910">
      <formula>$F15="Para hoy"</formula>
    </cfRule>
    <cfRule type="expression" dxfId="13700" priority="911">
      <formula>$F15="En curso"</formula>
    </cfRule>
    <cfRule type="expression" dxfId="13699" priority="912">
      <formula>$F15="Completada"</formula>
    </cfRule>
    <cfRule type="expression" dxfId="13698" priority="913">
      <formula>$F22="Vencida"</formula>
    </cfRule>
    <cfRule type="expression" dxfId="13697" priority="914">
      <formula>$F22="Cancelada"</formula>
    </cfRule>
    <cfRule type="expression" dxfId="13696" priority="915">
      <formula>$F22="Pausada"</formula>
    </cfRule>
    <cfRule type="expression" dxfId="13695" priority="916">
      <formula>$F22="Para hoy"</formula>
    </cfRule>
    <cfRule type="expression" dxfId="13694" priority="917">
      <formula>$F22="En curso"</formula>
    </cfRule>
    <cfRule type="expression" dxfId="13693" priority="918">
      <formula>$F22="Completada"</formula>
    </cfRule>
  </conditionalFormatting>
  <conditionalFormatting sqref="E4:E5">
    <cfRule type="expression" dxfId="13692" priority="919">
      <formula>$F1="Vencida"</formula>
    </cfRule>
    <cfRule type="expression" dxfId="13691" priority="920">
      <formula>$F1="Cancelada"</formula>
    </cfRule>
    <cfRule type="expression" dxfId="13690" priority="921">
      <formula>$F1="Pausada"</formula>
    </cfRule>
    <cfRule type="expression" dxfId="13689" priority="922">
      <formula>$F1="Para hoy"</formula>
    </cfRule>
    <cfRule type="expression" dxfId="13688" priority="923">
      <formula>$F1="En curso"</formula>
    </cfRule>
    <cfRule type="expression" dxfId="13687" priority="924">
      <formula>$F1="Completada"</formula>
    </cfRule>
    <cfRule type="expression" dxfId="13686" priority="925">
      <formula>$F3="Vencida"</formula>
    </cfRule>
    <cfRule type="expression" dxfId="13685" priority="926">
      <formula>$F3="Cancelada"</formula>
    </cfRule>
    <cfRule type="expression" dxfId="13684" priority="927">
      <formula>$F3="Pausada"</formula>
    </cfRule>
    <cfRule type="expression" dxfId="13683" priority="928">
      <formula>$F3="Para hoy"</formula>
    </cfRule>
    <cfRule type="expression" dxfId="13682" priority="929">
      <formula>$F3="En curso"</formula>
    </cfRule>
    <cfRule type="expression" dxfId="13681" priority="930">
      <formula>$F3="Completada"</formula>
    </cfRule>
  </conditionalFormatting>
  <conditionalFormatting sqref="D6">
    <cfRule type="expression" dxfId="13680" priority="931">
      <formula>$F26="Vencida"</formula>
    </cfRule>
    <cfRule type="expression" dxfId="13679" priority="932">
      <formula>$F26="Cancelada"</formula>
    </cfRule>
    <cfRule type="expression" dxfId="13678" priority="933">
      <formula>$F26="Pausada"</formula>
    </cfRule>
    <cfRule type="expression" dxfId="13677" priority="934">
      <formula>$F26="Para hoy"</formula>
    </cfRule>
    <cfRule type="expression" dxfId="13676" priority="935">
      <formula>$F26="En curso"</formula>
    </cfRule>
    <cfRule type="expression" dxfId="13675" priority="936">
      <formula>$F26="Completada"</formula>
    </cfRule>
    <cfRule type="expression" dxfId="13674" priority="937">
      <formula>$F26="Vencida"</formula>
    </cfRule>
    <cfRule type="expression" dxfId="13673" priority="938">
      <formula>$F26="Cancelada"</formula>
    </cfRule>
    <cfRule type="expression" dxfId="13672" priority="939">
      <formula>$F26="Pausada"</formula>
    </cfRule>
    <cfRule type="expression" dxfId="13671" priority="940">
      <formula>$F26="Para hoy"</formula>
    </cfRule>
    <cfRule type="expression" dxfId="13670" priority="941">
      <formula>$F26="En curso"</formula>
    </cfRule>
    <cfRule type="expression" dxfId="13669" priority="942">
      <formula>$F26="Completada"</formula>
    </cfRule>
  </conditionalFormatting>
  <conditionalFormatting sqref="E4">
    <cfRule type="expression" dxfId="13668" priority="943">
      <formula>$F3="Vencida"</formula>
    </cfRule>
    <cfRule type="expression" dxfId="13667" priority="944">
      <formula>$F3="Cancelada"</formula>
    </cfRule>
    <cfRule type="expression" dxfId="13666" priority="945">
      <formula>$F3="Pausada"</formula>
    </cfRule>
    <cfRule type="expression" dxfId="13665" priority="946">
      <formula>$F3="Para hoy"</formula>
    </cfRule>
    <cfRule type="expression" dxfId="13664" priority="947">
      <formula>$F3="En curso"</formula>
    </cfRule>
    <cfRule type="expression" dxfId="13663" priority="948">
      <formula>$F3="Completada"</formula>
    </cfRule>
    <cfRule type="expression" dxfId="13662" priority="949">
      <formula>$F3="Vencida"</formula>
    </cfRule>
    <cfRule type="expression" dxfId="13661" priority="950">
      <formula>$F3="Cancelada"</formula>
    </cfRule>
    <cfRule type="expression" dxfId="13660" priority="951">
      <formula>$F3="Pausada"</formula>
    </cfRule>
    <cfRule type="expression" dxfId="13659" priority="952">
      <formula>$F3="Para hoy"</formula>
    </cfRule>
    <cfRule type="expression" dxfId="13658" priority="953">
      <formula>$F3="En curso"</formula>
    </cfRule>
    <cfRule type="expression" dxfId="13657" priority="954">
      <formula>$F3="Completada"</formula>
    </cfRule>
  </conditionalFormatting>
  <conditionalFormatting sqref="E5">
    <cfRule type="expression" dxfId="13656" priority="955">
      <formula>#REF!="Vencida"</formula>
    </cfRule>
    <cfRule type="expression" dxfId="13655" priority="956">
      <formula>#REF!="Cancelada"</formula>
    </cfRule>
    <cfRule type="expression" dxfId="13654" priority="957">
      <formula>#REF!="Pausada"</formula>
    </cfRule>
    <cfRule type="expression" dxfId="13653" priority="958">
      <formula>#REF!="Para hoy"</formula>
    </cfRule>
    <cfRule type="expression" dxfId="13652" priority="959">
      <formula>#REF!="En curso"</formula>
    </cfRule>
    <cfRule type="expression" dxfId="13651" priority="960">
      <formula>#REF!="Completada"</formula>
    </cfRule>
    <cfRule type="expression" dxfId="13650" priority="961">
      <formula>#REF!="Vencida"</formula>
    </cfRule>
    <cfRule type="expression" dxfId="13649" priority="962">
      <formula>#REF!="Cancelada"</formula>
    </cfRule>
    <cfRule type="expression" dxfId="13648" priority="963">
      <formula>#REF!="Pausada"</formula>
    </cfRule>
    <cfRule type="expression" dxfId="13647" priority="964">
      <formula>#REF!="Para hoy"</formula>
    </cfRule>
    <cfRule type="expression" dxfId="13646" priority="965">
      <formula>#REF!="En curso"</formula>
    </cfRule>
    <cfRule type="expression" dxfId="13645" priority="966">
      <formula>#REF!="Completada"</formula>
    </cfRule>
  </conditionalFormatting>
  <conditionalFormatting sqref="E4 E6">
    <cfRule type="expression" dxfId="13644" priority="967">
      <formula>#REF!="Vencida"</formula>
    </cfRule>
    <cfRule type="expression" dxfId="13643" priority="968">
      <formula>#REF!="Cancelada"</formula>
    </cfRule>
    <cfRule type="expression" dxfId="13642" priority="969">
      <formula>#REF!="Pausada"</formula>
    </cfRule>
    <cfRule type="expression" dxfId="13641" priority="970">
      <formula>#REF!="Para hoy"</formula>
    </cfRule>
    <cfRule type="expression" dxfId="13640" priority="971">
      <formula>#REF!="En curso"</formula>
    </cfRule>
    <cfRule type="expression" dxfId="13639" priority="972">
      <formula>#REF!="Completada"</formula>
    </cfRule>
  </conditionalFormatting>
  <conditionalFormatting sqref="C5 C10">
    <cfRule type="expression" dxfId="13638" priority="973">
      <formula>#REF!="Vencida"</formula>
    </cfRule>
    <cfRule type="expression" dxfId="13637" priority="974">
      <formula>#REF!="Cancelada"</formula>
    </cfRule>
    <cfRule type="expression" dxfId="13636" priority="975">
      <formula>#REF!="Pausada"</formula>
    </cfRule>
    <cfRule type="expression" dxfId="13635" priority="976">
      <formula>#REF!="Para hoy"</formula>
    </cfRule>
    <cfRule type="expression" dxfId="13634" priority="977">
      <formula>#REF!="En curso"</formula>
    </cfRule>
    <cfRule type="expression" dxfId="13633" priority="978">
      <formula>#REF!="Completada"</formula>
    </cfRule>
    <cfRule type="expression" dxfId="13632" priority="979">
      <formula>$F5="Vencida"</formula>
    </cfRule>
    <cfRule type="expression" dxfId="13631" priority="980">
      <formula>$F5="Cancelada"</formula>
    </cfRule>
    <cfRule type="expression" dxfId="13630" priority="981">
      <formula>$F5="Pausada"</formula>
    </cfRule>
    <cfRule type="expression" dxfId="13629" priority="982">
      <formula>$F5="Para hoy"</formula>
    </cfRule>
    <cfRule type="expression" dxfId="13628" priority="983">
      <formula>$F5="En curso"</formula>
    </cfRule>
    <cfRule type="expression" dxfId="13627" priority="984">
      <formula>$F5="Completada"</formula>
    </cfRule>
  </conditionalFormatting>
  <conditionalFormatting sqref="C4">
    <cfRule type="expression" dxfId="13626" priority="985">
      <formula>$F3="Vencida"</formula>
    </cfRule>
    <cfRule type="expression" dxfId="13625" priority="986">
      <formula>$F3="Cancelada"</formula>
    </cfRule>
    <cfRule type="expression" dxfId="13624" priority="987">
      <formula>$F3="Pausada"</formula>
    </cfRule>
    <cfRule type="expression" dxfId="13623" priority="988">
      <formula>$F3="Para hoy"</formula>
    </cfRule>
    <cfRule type="expression" dxfId="13622" priority="989">
      <formula>$F3="En curso"</formula>
    </cfRule>
    <cfRule type="expression" dxfId="13621" priority="990">
      <formula>$F3="Completada"</formula>
    </cfRule>
    <cfRule type="expression" dxfId="13620" priority="991">
      <formula>$F4="Vencida"</formula>
    </cfRule>
    <cfRule type="expression" dxfId="13619" priority="992">
      <formula>$F4="Cancelada"</formula>
    </cfRule>
    <cfRule type="expression" dxfId="13618" priority="993">
      <formula>$F4="Pausada"</formula>
    </cfRule>
    <cfRule type="expression" dxfId="13617" priority="994">
      <formula>$F4="Para hoy"</formula>
    </cfRule>
    <cfRule type="expression" dxfId="13616" priority="995">
      <formula>$F4="En curso"</formula>
    </cfRule>
    <cfRule type="expression" dxfId="13615" priority="996">
      <formula>$F4="Completada"</formula>
    </cfRule>
  </conditionalFormatting>
  <conditionalFormatting sqref="F28:F44">
    <cfRule type="expression" dxfId="13614" priority="631">
      <formula>$F28="Vencida"</formula>
    </cfRule>
    <cfRule type="expression" dxfId="13613" priority="632">
      <formula>$F28="Cancelada"</formula>
    </cfRule>
    <cfRule type="expression" dxfId="13612" priority="633">
      <formula>$F28="Pausada"</formula>
    </cfRule>
    <cfRule type="expression" dxfId="13611" priority="634">
      <formula>$F28="Para hoy"</formula>
    </cfRule>
    <cfRule type="expression" dxfId="13610" priority="635">
      <formula>$F28="En curso"</formula>
    </cfRule>
    <cfRule type="expression" dxfId="13609" priority="636">
      <formula>$F28="Completada"</formula>
    </cfRule>
  </conditionalFormatting>
  <conditionalFormatting sqref="E28:E44 E15 E21:E23">
    <cfRule type="expression" dxfId="13608" priority="649">
      <formula>$F10="Vencida"</formula>
    </cfRule>
    <cfRule type="expression" dxfId="13607" priority="650">
      <formula>$F10="Cancelada"</formula>
    </cfRule>
    <cfRule type="expression" dxfId="13606" priority="651">
      <formula>$F10="Pausada"</formula>
    </cfRule>
    <cfRule type="expression" dxfId="13605" priority="652">
      <formula>$F10="Para hoy"</formula>
    </cfRule>
    <cfRule type="expression" dxfId="13604" priority="653">
      <formula>$F10="En curso"</formula>
    </cfRule>
    <cfRule type="expression" dxfId="13603" priority="654">
      <formula>$F10="Completada"</formula>
    </cfRule>
  </conditionalFormatting>
  <conditionalFormatting sqref="E28:E44 E15 E23">
    <cfRule type="expression" dxfId="13602" priority="637">
      <formula>$F8="Vencida"</formula>
    </cfRule>
    <cfRule type="expression" dxfId="13601" priority="638">
      <formula>$F8="Cancelada"</formula>
    </cfRule>
    <cfRule type="expression" dxfId="13600" priority="639">
      <formula>$F8="Pausada"</formula>
    </cfRule>
    <cfRule type="expression" dxfId="13599" priority="640">
      <formula>$F8="Para hoy"</formula>
    </cfRule>
    <cfRule type="expression" dxfId="13598" priority="641">
      <formula>$F8="En curso"</formula>
    </cfRule>
    <cfRule type="expression" dxfId="13597" priority="642">
      <formula>$F8="Completada"</formula>
    </cfRule>
    <cfRule type="expression" dxfId="13596" priority="643">
      <formula>$F8="Vencida"</formula>
    </cfRule>
    <cfRule type="expression" dxfId="13595" priority="644">
      <formula>$F8="Cancelada"</formula>
    </cfRule>
    <cfRule type="expression" dxfId="13594" priority="645">
      <formula>$F8="Pausada"</formula>
    </cfRule>
    <cfRule type="expression" dxfId="13593" priority="646">
      <formula>$F8="Para hoy"</formula>
    </cfRule>
    <cfRule type="expression" dxfId="13592" priority="647">
      <formula>$F8="En curso"</formula>
    </cfRule>
    <cfRule type="expression" dxfId="13591" priority="648">
      <formula>$F8="Completada"</formula>
    </cfRule>
  </conditionalFormatting>
  <conditionalFormatting sqref="D28 D30:D44">
    <cfRule type="expression" dxfId="13590" priority="655">
      <formula>$F44="Vencida"</formula>
    </cfRule>
    <cfRule type="expression" dxfId="13589" priority="656">
      <formula>$F44="Cancelada"</formula>
    </cfRule>
    <cfRule type="expression" dxfId="13588" priority="657">
      <formula>$F44="Pausada"</formula>
    </cfRule>
    <cfRule type="expression" dxfId="13587" priority="658">
      <formula>$F44="Para hoy"</formula>
    </cfRule>
    <cfRule type="expression" dxfId="13586" priority="659">
      <formula>$F44="En curso"</formula>
    </cfRule>
    <cfRule type="expression" dxfId="13585" priority="660">
      <formula>$F44="Completada"</formula>
    </cfRule>
    <cfRule type="expression" dxfId="13584" priority="661">
      <formula>$F44="Vencida"</formula>
    </cfRule>
    <cfRule type="expression" dxfId="13583" priority="662">
      <formula>$F44="Cancelada"</formula>
    </cfRule>
    <cfRule type="expression" dxfId="13582" priority="663">
      <formula>$F44="Pausada"</formula>
    </cfRule>
    <cfRule type="expression" dxfId="13581" priority="664">
      <formula>$F44="Para hoy"</formula>
    </cfRule>
    <cfRule type="expression" dxfId="13580" priority="665">
      <formula>$F44="En curso"</formula>
    </cfRule>
    <cfRule type="expression" dxfId="13579" priority="666">
      <formula>$F44="Completada"</formula>
    </cfRule>
  </conditionalFormatting>
  <conditionalFormatting sqref="D28 D30:D44">
    <cfRule type="expression" dxfId="13578" priority="667">
      <formula>$F56="Vencida"</formula>
    </cfRule>
    <cfRule type="expression" dxfId="13577" priority="668">
      <formula>$F56="Cancelada"</formula>
    </cfRule>
    <cfRule type="expression" dxfId="13576" priority="669">
      <formula>$F56="Pausada"</formula>
    </cfRule>
    <cfRule type="expression" dxfId="13575" priority="670">
      <formula>$F56="Para hoy"</formula>
    </cfRule>
    <cfRule type="expression" dxfId="13574" priority="671">
      <formula>$F56="En curso"</formula>
    </cfRule>
    <cfRule type="expression" dxfId="13573" priority="672">
      <formula>$F56="Completada"</formula>
    </cfRule>
    <cfRule type="expression" dxfId="13572" priority="673">
      <formula>$F56="Vencida"</formula>
    </cfRule>
    <cfRule type="expression" dxfId="13571" priority="674">
      <formula>$F56="Cancelada"</formula>
    </cfRule>
    <cfRule type="expression" dxfId="13570" priority="675">
      <formula>$F56="Pausada"</formula>
    </cfRule>
    <cfRule type="expression" dxfId="13569" priority="676">
      <formula>$F56="Para hoy"</formula>
    </cfRule>
    <cfRule type="expression" dxfId="13568" priority="677">
      <formula>$F56="En curso"</formula>
    </cfRule>
    <cfRule type="expression" dxfId="13567" priority="678">
      <formula>$F56="Completada"</formula>
    </cfRule>
  </conditionalFormatting>
  <conditionalFormatting sqref="D28 D30:D44">
    <cfRule type="expression" dxfId="13566" priority="679">
      <formula>$F64="Vencida"</formula>
    </cfRule>
    <cfRule type="expression" dxfId="13565" priority="680">
      <formula>$F64="Cancelada"</formula>
    </cfRule>
    <cfRule type="expression" dxfId="13564" priority="681">
      <formula>$F64="Pausada"</formula>
    </cfRule>
    <cfRule type="expression" dxfId="13563" priority="682">
      <formula>$F64="Para hoy"</formula>
    </cfRule>
    <cfRule type="expression" dxfId="13562" priority="683">
      <formula>$F64="En curso"</formula>
    </cfRule>
    <cfRule type="expression" dxfId="13561" priority="684">
      <formula>$F64="Completada"</formula>
    </cfRule>
    <cfRule type="expression" dxfId="13560" priority="685">
      <formula>$F60="Vencida"</formula>
    </cfRule>
    <cfRule type="expression" dxfId="13559" priority="686">
      <formula>$F60="Cancelada"</formula>
    </cfRule>
    <cfRule type="expression" dxfId="13558" priority="687">
      <formula>$F60="Pausada"</formula>
    </cfRule>
    <cfRule type="expression" dxfId="13557" priority="688">
      <formula>$F60="Para hoy"</formula>
    </cfRule>
    <cfRule type="expression" dxfId="13556" priority="689">
      <formula>$F60="En curso"</formula>
    </cfRule>
    <cfRule type="expression" dxfId="13555" priority="690">
      <formula>$F60="Completada"</formula>
    </cfRule>
  </conditionalFormatting>
  <conditionalFormatting sqref="C28:C44">
    <cfRule type="expression" dxfId="13554" priority="691">
      <formula>$F21="Vencida"</formula>
    </cfRule>
    <cfRule type="expression" dxfId="13553" priority="692">
      <formula>$F21="Cancelada"</formula>
    </cfRule>
    <cfRule type="expression" dxfId="13552" priority="693">
      <formula>$F21="Pausada"</formula>
    </cfRule>
    <cfRule type="expression" dxfId="13551" priority="694">
      <formula>$F21="Para hoy"</formula>
    </cfRule>
    <cfRule type="expression" dxfId="13550" priority="695">
      <formula>$F21="En curso"</formula>
    </cfRule>
    <cfRule type="expression" dxfId="13549" priority="696">
      <formula>$F21="Completada"</formula>
    </cfRule>
    <cfRule type="expression" dxfId="13548" priority="697">
      <formula>$F28="Vencida"</formula>
    </cfRule>
    <cfRule type="expression" dxfId="13547" priority="698">
      <formula>$F28="Cancelada"</formula>
    </cfRule>
    <cfRule type="expression" dxfId="13546" priority="699">
      <formula>$F28="Pausada"</formula>
    </cfRule>
    <cfRule type="expression" dxfId="13545" priority="700">
      <formula>$F28="Para hoy"</formula>
    </cfRule>
    <cfRule type="expression" dxfId="13544" priority="701">
      <formula>$F28="En curso"</formula>
    </cfRule>
    <cfRule type="expression" dxfId="13543" priority="702">
      <formula>$F28="Completada"</formula>
    </cfRule>
  </conditionalFormatting>
  <conditionalFormatting sqref="E28:E44 E15">
    <cfRule type="expression" dxfId="13542" priority="703">
      <formula>$F7="Vencida"</formula>
    </cfRule>
    <cfRule type="expression" dxfId="13541" priority="704">
      <formula>$F7="Cancelada"</formula>
    </cfRule>
    <cfRule type="expression" dxfId="13540" priority="705">
      <formula>$F7="Pausada"</formula>
    </cfRule>
    <cfRule type="expression" dxfId="13539" priority="706">
      <formula>$F7="Para hoy"</formula>
    </cfRule>
    <cfRule type="expression" dxfId="13538" priority="707">
      <formula>$F7="En curso"</formula>
    </cfRule>
    <cfRule type="expression" dxfId="13537" priority="708">
      <formula>$F7="Completada"</formula>
    </cfRule>
    <cfRule type="expression" dxfId="13536" priority="709">
      <formula>$F8="Vencida"</formula>
    </cfRule>
    <cfRule type="expression" dxfId="13535" priority="710">
      <formula>$F8="Cancelada"</formula>
    </cfRule>
    <cfRule type="expression" dxfId="13534" priority="711">
      <formula>$F8="Pausada"</formula>
    </cfRule>
    <cfRule type="expression" dxfId="13533" priority="712">
      <formula>$F8="Para hoy"</formula>
    </cfRule>
    <cfRule type="expression" dxfId="13532" priority="713">
      <formula>$F8="En curso"</formula>
    </cfRule>
    <cfRule type="expression" dxfId="13531" priority="714">
      <formula>$F8="Completada"</formula>
    </cfRule>
  </conditionalFormatting>
  <conditionalFormatting sqref="D29">
    <cfRule type="expression" dxfId="13530" priority="559">
      <formula>$F61="Vencida"</formula>
    </cfRule>
    <cfRule type="expression" dxfId="13529" priority="560">
      <formula>$F61="Cancelada"</formula>
    </cfRule>
    <cfRule type="expression" dxfId="13528" priority="561">
      <formula>$F61="Pausada"</formula>
    </cfRule>
    <cfRule type="expression" dxfId="13527" priority="562">
      <formula>$F61="Para hoy"</formula>
    </cfRule>
    <cfRule type="expression" dxfId="13526" priority="563">
      <formula>$F61="En curso"</formula>
    </cfRule>
    <cfRule type="expression" dxfId="13525" priority="564">
      <formula>$F61="Completada"</formula>
    </cfRule>
    <cfRule type="expression" dxfId="13524" priority="565">
      <formula>$F61="Vencida"</formula>
    </cfRule>
    <cfRule type="expression" dxfId="13523" priority="566">
      <formula>$F61="Cancelada"</formula>
    </cfRule>
    <cfRule type="expression" dxfId="13522" priority="567">
      <formula>$F61="Pausada"</formula>
    </cfRule>
    <cfRule type="expression" dxfId="13521" priority="568">
      <formula>$F61="Para hoy"</formula>
    </cfRule>
    <cfRule type="expression" dxfId="13520" priority="569">
      <formula>$F61="En curso"</formula>
    </cfRule>
    <cfRule type="expression" dxfId="13519" priority="570">
      <formula>$F61="Completada"</formula>
    </cfRule>
  </conditionalFormatting>
  <conditionalFormatting sqref="D29">
    <cfRule type="expression" dxfId="13518" priority="571">
      <formula>$F69="Vencida"</formula>
    </cfRule>
    <cfRule type="expression" dxfId="13517" priority="572">
      <formula>$F69="Cancelada"</formula>
    </cfRule>
    <cfRule type="expression" dxfId="13516" priority="573">
      <formula>$F69="Pausada"</formula>
    </cfRule>
    <cfRule type="expression" dxfId="13515" priority="574">
      <formula>$F69="Para hoy"</formula>
    </cfRule>
    <cfRule type="expression" dxfId="13514" priority="575">
      <formula>$F69="En curso"</formula>
    </cfRule>
    <cfRule type="expression" dxfId="13513" priority="576">
      <formula>$F69="Completada"</formula>
    </cfRule>
    <cfRule type="expression" dxfId="13512" priority="577">
      <formula>$F65="Vencida"</formula>
    </cfRule>
    <cfRule type="expression" dxfId="13511" priority="578">
      <formula>$F65="Cancelada"</formula>
    </cfRule>
    <cfRule type="expression" dxfId="13510" priority="579">
      <formula>$F65="Pausada"</formula>
    </cfRule>
    <cfRule type="expression" dxfId="13509" priority="580">
      <formula>$F65="Para hoy"</formula>
    </cfRule>
    <cfRule type="expression" dxfId="13508" priority="581">
      <formula>$F65="En curso"</formula>
    </cfRule>
    <cfRule type="expression" dxfId="13507" priority="582">
      <formula>$F65="Completada"</formula>
    </cfRule>
  </conditionalFormatting>
  <conditionalFormatting sqref="D29">
    <cfRule type="expression" dxfId="13506" priority="583">
      <formula>$F49="Vencida"</formula>
    </cfRule>
    <cfRule type="expression" dxfId="13505" priority="584">
      <formula>$F49="Cancelada"</formula>
    </cfRule>
    <cfRule type="expression" dxfId="13504" priority="585">
      <formula>$F49="Pausada"</formula>
    </cfRule>
    <cfRule type="expression" dxfId="13503" priority="586">
      <formula>$F49="Para hoy"</formula>
    </cfRule>
    <cfRule type="expression" dxfId="13502" priority="587">
      <formula>$F49="En curso"</formula>
    </cfRule>
    <cfRule type="expression" dxfId="13501" priority="588">
      <formula>$F49="Completada"</formula>
    </cfRule>
    <cfRule type="expression" dxfId="13500" priority="589">
      <formula>$F49="Vencida"</formula>
    </cfRule>
    <cfRule type="expression" dxfId="13499" priority="590">
      <formula>$F49="Cancelada"</formula>
    </cfRule>
    <cfRule type="expression" dxfId="13498" priority="591">
      <formula>$F49="Pausada"</formula>
    </cfRule>
    <cfRule type="expression" dxfId="13497" priority="592">
      <formula>$F49="Para hoy"</formula>
    </cfRule>
    <cfRule type="expression" dxfId="13496" priority="593">
      <formula>$F49="En curso"</formula>
    </cfRule>
    <cfRule type="expression" dxfId="13495" priority="594">
      <formula>$F49="Completada"</formula>
    </cfRule>
  </conditionalFormatting>
  <conditionalFormatting sqref="D29">
    <cfRule type="expression" dxfId="13494" priority="595">
      <formula>$F54="Vencida"</formula>
    </cfRule>
    <cfRule type="expression" dxfId="13493" priority="596">
      <formula>$F54="Cancelada"</formula>
    </cfRule>
    <cfRule type="expression" dxfId="13492" priority="597">
      <formula>$F54="Pausada"</formula>
    </cfRule>
    <cfRule type="expression" dxfId="13491" priority="598">
      <formula>$F54="Para hoy"</formula>
    </cfRule>
    <cfRule type="expression" dxfId="13490" priority="599">
      <formula>$F54="En curso"</formula>
    </cfRule>
    <cfRule type="expression" dxfId="13489" priority="600">
      <formula>$F54="Completada"</formula>
    </cfRule>
    <cfRule type="expression" dxfId="13488" priority="601">
      <formula>$F54="Vencida"</formula>
    </cfRule>
    <cfRule type="expression" dxfId="13487" priority="602">
      <formula>$F54="Cancelada"</formula>
    </cfRule>
    <cfRule type="expression" dxfId="13486" priority="603">
      <formula>$F54="Pausada"</formula>
    </cfRule>
    <cfRule type="expression" dxfId="13485" priority="604">
      <formula>$F54="Para hoy"</formula>
    </cfRule>
    <cfRule type="expression" dxfId="13484" priority="605">
      <formula>$F54="En curso"</formula>
    </cfRule>
    <cfRule type="expression" dxfId="13483" priority="606">
      <formula>$F54="Completada"</formula>
    </cfRule>
  </conditionalFormatting>
  <conditionalFormatting sqref="D29">
    <cfRule type="expression" dxfId="13482" priority="607">
      <formula>$F62="Vencida"</formula>
    </cfRule>
    <cfRule type="expression" dxfId="13481" priority="608">
      <formula>$F62="Cancelada"</formula>
    </cfRule>
    <cfRule type="expression" dxfId="13480" priority="609">
      <formula>$F62="Pausada"</formula>
    </cfRule>
    <cfRule type="expression" dxfId="13479" priority="610">
      <formula>$F62="Para hoy"</formula>
    </cfRule>
    <cfRule type="expression" dxfId="13478" priority="611">
      <formula>$F62="En curso"</formula>
    </cfRule>
    <cfRule type="expression" dxfId="13477" priority="612">
      <formula>$F62="Completada"</formula>
    </cfRule>
    <cfRule type="expression" dxfId="13476" priority="613">
      <formula>$F58="Vencida"</formula>
    </cfRule>
    <cfRule type="expression" dxfId="13475" priority="614">
      <formula>$F58="Cancelada"</formula>
    </cfRule>
    <cfRule type="expression" dxfId="13474" priority="615">
      <formula>$F58="Pausada"</formula>
    </cfRule>
    <cfRule type="expression" dxfId="13473" priority="616">
      <formula>$F58="Para hoy"</formula>
    </cfRule>
    <cfRule type="expression" dxfId="13472" priority="617">
      <formula>$F58="En curso"</formula>
    </cfRule>
    <cfRule type="expression" dxfId="13471" priority="618">
      <formula>$F58="Completada"</formula>
    </cfRule>
  </conditionalFormatting>
  <conditionalFormatting sqref="D29">
    <cfRule type="expression" dxfId="13470" priority="619">
      <formula>$F41="Vencida"</formula>
    </cfRule>
    <cfRule type="expression" dxfId="13469" priority="620">
      <formula>$F41="Cancelada"</formula>
    </cfRule>
    <cfRule type="expression" dxfId="13468" priority="621">
      <formula>$F41="Pausada"</formula>
    </cfRule>
    <cfRule type="expression" dxfId="13467" priority="622">
      <formula>$F41="Para hoy"</formula>
    </cfRule>
    <cfRule type="expression" dxfId="13466" priority="623">
      <formula>$F41="En curso"</formula>
    </cfRule>
    <cfRule type="expression" dxfId="13465" priority="624">
      <formula>$F41="Completada"</formula>
    </cfRule>
    <cfRule type="expression" dxfId="13464" priority="625">
      <formula>$F41="Vencida"</formula>
    </cfRule>
    <cfRule type="expression" dxfId="13463" priority="626">
      <formula>$F41="Cancelada"</formula>
    </cfRule>
    <cfRule type="expression" dxfId="13462" priority="627">
      <formula>$F41="Pausada"</formula>
    </cfRule>
    <cfRule type="expression" dxfId="13461" priority="628">
      <formula>$F41="Para hoy"</formula>
    </cfRule>
    <cfRule type="expression" dxfId="13460" priority="629">
      <formula>$F41="En curso"</formula>
    </cfRule>
    <cfRule type="expression" dxfId="13459" priority="630">
      <formula>$F41="Completada"</formula>
    </cfRule>
  </conditionalFormatting>
  <conditionalFormatting sqref="F49:F54">
    <cfRule type="expression" dxfId="13458" priority="475">
      <formula>$F49="Vencida"</formula>
    </cfRule>
    <cfRule type="expression" dxfId="13457" priority="476">
      <formula>$F49="Cancelada"</formula>
    </cfRule>
    <cfRule type="expression" dxfId="13456" priority="477">
      <formula>$F49="Pausada"</formula>
    </cfRule>
    <cfRule type="expression" dxfId="13455" priority="478">
      <formula>$F49="Para hoy"</formula>
    </cfRule>
    <cfRule type="expression" dxfId="13454" priority="479">
      <formula>$F49="En curso"</formula>
    </cfRule>
    <cfRule type="expression" dxfId="13453" priority="480">
      <formula>$F49="Completada"</formula>
    </cfRule>
  </conditionalFormatting>
  <conditionalFormatting sqref="E49:E54">
    <cfRule type="expression" dxfId="13452" priority="493">
      <formula>$F44="Vencida"</formula>
    </cfRule>
    <cfRule type="expression" dxfId="13451" priority="494">
      <formula>$F44="Cancelada"</formula>
    </cfRule>
    <cfRule type="expression" dxfId="13450" priority="495">
      <formula>$F44="Pausada"</formula>
    </cfRule>
    <cfRule type="expression" dxfId="13449" priority="496">
      <formula>$F44="Para hoy"</formula>
    </cfRule>
    <cfRule type="expression" dxfId="13448" priority="497">
      <formula>$F44="En curso"</formula>
    </cfRule>
    <cfRule type="expression" dxfId="13447" priority="498">
      <formula>$F44="Completada"</formula>
    </cfRule>
  </conditionalFormatting>
  <conditionalFormatting sqref="E49:E54">
    <cfRule type="expression" dxfId="13446" priority="481">
      <formula>$F42="Vencida"</formula>
    </cfRule>
    <cfRule type="expression" dxfId="13445" priority="482">
      <formula>$F42="Cancelada"</formula>
    </cfRule>
    <cfRule type="expression" dxfId="13444" priority="483">
      <formula>$F42="Pausada"</formula>
    </cfRule>
    <cfRule type="expression" dxfId="13443" priority="484">
      <formula>$F42="Para hoy"</formula>
    </cfRule>
    <cfRule type="expression" dxfId="13442" priority="485">
      <formula>$F42="En curso"</formula>
    </cfRule>
    <cfRule type="expression" dxfId="13441" priority="486">
      <formula>$F42="Completada"</formula>
    </cfRule>
    <cfRule type="expression" dxfId="13440" priority="487">
      <formula>$F42="Vencida"</formula>
    </cfRule>
    <cfRule type="expression" dxfId="13439" priority="488">
      <formula>$F42="Cancelada"</formula>
    </cfRule>
    <cfRule type="expression" dxfId="13438" priority="489">
      <formula>$F42="Pausada"</formula>
    </cfRule>
    <cfRule type="expression" dxfId="13437" priority="490">
      <formula>$F42="Para hoy"</formula>
    </cfRule>
    <cfRule type="expression" dxfId="13436" priority="491">
      <formula>$F42="En curso"</formula>
    </cfRule>
    <cfRule type="expression" dxfId="13435" priority="492">
      <formula>$F42="Completada"</formula>
    </cfRule>
  </conditionalFormatting>
  <conditionalFormatting sqref="D49:D54">
    <cfRule type="expression" dxfId="13434" priority="499">
      <formula>$F65="Vencida"</formula>
    </cfRule>
    <cfRule type="expression" dxfId="13433" priority="500">
      <formula>$F65="Cancelada"</formula>
    </cfRule>
    <cfRule type="expression" dxfId="13432" priority="501">
      <formula>$F65="Pausada"</formula>
    </cfRule>
    <cfRule type="expression" dxfId="13431" priority="502">
      <formula>$F65="Para hoy"</formula>
    </cfRule>
    <cfRule type="expression" dxfId="13430" priority="503">
      <formula>$F65="En curso"</formula>
    </cfRule>
    <cfRule type="expression" dxfId="13429" priority="504">
      <formula>$F65="Completada"</formula>
    </cfRule>
    <cfRule type="expression" dxfId="13428" priority="505">
      <formula>$F65="Vencida"</formula>
    </cfRule>
    <cfRule type="expression" dxfId="13427" priority="506">
      <formula>$F65="Cancelada"</formula>
    </cfRule>
    <cfRule type="expression" dxfId="13426" priority="507">
      <formula>$F65="Pausada"</formula>
    </cfRule>
    <cfRule type="expression" dxfId="13425" priority="508">
      <formula>$F65="Para hoy"</formula>
    </cfRule>
    <cfRule type="expression" dxfId="13424" priority="509">
      <formula>$F65="En curso"</formula>
    </cfRule>
    <cfRule type="expression" dxfId="13423" priority="510">
      <formula>$F65="Completada"</formula>
    </cfRule>
  </conditionalFormatting>
  <conditionalFormatting sqref="D49:D54">
    <cfRule type="expression" dxfId="13422" priority="511">
      <formula>$F77="Vencida"</formula>
    </cfRule>
    <cfRule type="expression" dxfId="13421" priority="512">
      <formula>$F77="Cancelada"</formula>
    </cfRule>
    <cfRule type="expression" dxfId="13420" priority="513">
      <formula>$F77="Pausada"</formula>
    </cfRule>
    <cfRule type="expression" dxfId="13419" priority="514">
      <formula>$F77="Para hoy"</formula>
    </cfRule>
    <cfRule type="expression" dxfId="13418" priority="515">
      <formula>$F77="En curso"</formula>
    </cfRule>
    <cfRule type="expression" dxfId="13417" priority="516">
      <formula>$F77="Completada"</formula>
    </cfRule>
    <cfRule type="expression" dxfId="13416" priority="517">
      <formula>$F77="Vencida"</formula>
    </cfRule>
    <cfRule type="expression" dxfId="13415" priority="518">
      <formula>$F77="Cancelada"</formula>
    </cfRule>
    <cfRule type="expression" dxfId="13414" priority="519">
      <formula>$F77="Pausada"</formula>
    </cfRule>
    <cfRule type="expression" dxfId="13413" priority="520">
      <formula>$F77="Para hoy"</formula>
    </cfRule>
    <cfRule type="expression" dxfId="13412" priority="521">
      <formula>$F77="En curso"</formula>
    </cfRule>
    <cfRule type="expression" dxfId="13411" priority="522">
      <formula>$F77="Completada"</formula>
    </cfRule>
  </conditionalFormatting>
  <conditionalFormatting sqref="D49:D54">
    <cfRule type="expression" dxfId="13410" priority="523">
      <formula>$F85="Vencida"</formula>
    </cfRule>
    <cfRule type="expression" dxfId="13409" priority="524">
      <formula>$F85="Cancelada"</formula>
    </cfRule>
    <cfRule type="expression" dxfId="13408" priority="525">
      <formula>$F85="Pausada"</formula>
    </cfRule>
    <cfRule type="expression" dxfId="13407" priority="526">
      <formula>$F85="Para hoy"</formula>
    </cfRule>
    <cfRule type="expression" dxfId="13406" priority="527">
      <formula>$F85="En curso"</formula>
    </cfRule>
    <cfRule type="expression" dxfId="13405" priority="528">
      <formula>$F85="Completada"</formula>
    </cfRule>
    <cfRule type="expression" dxfId="13404" priority="529">
      <formula>$F81="Vencida"</formula>
    </cfRule>
    <cfRule type="expression" dxfId="13403" priority="530">
      <formula>$F81="Cancelada"</formula>
    </cfRule>
    <cfRule type="expression" dxfId="13402" priority="531">
      <formula>$F81="Pausada"</formula>
    </cfRule>
    <cfRule type="expression" dxfId="13401" priority="532">
      <formula>$F81="Para hoy"</formula>
    </cfRule>
    <cfRule type="expression" dxfId="13400" priority="533">
      <formula>$F81="En curso"</formula>
    </cfRule>
    <cfRule type="expression" dxfId="13399" priority="534">
      <formula>$F81="Completada"</formula>
    </cfRule>
  </conditionalFormatting>
  <conditionalFormatting sqref="C49:C54">
    <cfRule type="expression" dxfId="13398" priority="535">
      <formula>$F42="Vencida"</formula>
    </cfRule>
    <cfRule type="expression" dxfId="13397" priority="536">
      <formula>$F42="Cancelada"</formula>
    </cfRule>
    <cfRule type="expression" dxfId="13396" priority="537">
      <formula>$F42="Pausada"</formula>
    </cfRule>
    <cfRule type="expression" dxfId="13395" priority="538">
      <formula>$F42="Para hoy"</formula>
    </cfRule>
    <cfRule type="expression" dxfId="13394" priority="539">
      <formula>$F42="En curso"</formula>
    </cfRule>
    <cfRule type="expression" dxfId="13393" priority="540">
      <formula>$F42="Completada"</formula>
    </cfRule>
    <cfRule type="expression" dxfId="13392" priority="541">
      <formula>$F49="Vencida"</formula>
    </cfRule>
    <cfRule type="expression" dxfId="13391" priority="542">
      <formula>$F49="Cancelada"</formula>
    </cfRule>
    <cfRule type="expression" dxfId="13390" priority="543">
      <formula>$F49="Pausada"</formula>
    </cfRule>
    <cfRule type="expression" dxfId="13389" priority="544">
      <formula>$F49="Para hoy"</formula>
    </cfRule>
    <cfRule type="expression" dxfId="13388" priority="545">
      <formula>$F49="En curso"</formula>
    </cfRule>
    <cfRule type="expression" dxfId="13387" priority="546">
      <formula>$F49="Completada"</formula>
    </cfRule>
  </conditionalFormatting>
  <conditionalFormatting sqref="E49:E54">
    <cfRule type="expression" dxfId="13386" priority="547">
      <formula>$F41="Vencida"</formula>
    </cfRule>
    <cfRule type="expression" dxfId="13385" priority="548">
      <formula>$F41="Cancelada"</formula>
    </cfRule>
    <cfRule type="expression" dxfId="13384" priority="549">
      <formula>$F41="Pausada"</formula>
    </cfRule>
    <cfRule type="expression" dxfId="13383" priority="550">
      <formula>$F41="Para hoy"</formula>
    </cfRule>
    <cfRule type="expression" dxfId="13382" priority="551">
      <formula>$F41="En curso"</formula>
    </cfRule>
    <cfRule type="expression" dxfId="13381" priority="552">
      <formula>$F41="Completada"</formula>
    </cfRule>
    <cfRule type="expression" dxfId="13380" priority="553">
      <formula>$F42="Vencida"</formula>
    </cfRule>
    <cfRule type="expression" dxfId="13379" priority="554">
      <formula>$F42="Cancelada"</formula>
    </cfRule>
    <cfRule type="expression" dxfId="13378" priority="555">
      <formula>$F42="Pausada"</formula>
    </cfRule>
    <cfRule type="expression" dxfId="13377" priority="556">
      <formula>$F42="Para hoy"</formula>
    </cfRule>
    <cfRule type="expression" dxfId="13376" priority="557">
      <formula>$F42="En curso"</formula>
    </cfRule>
    <cfRule type="expression" dxfId="13375" priority="558">
      <formula>$F42="Completada"</formula>
    </cfRule>
  </conditionalFormatting>
  <conditionalFormatting sqref="F55:F60">
    <cfRule type="expression" dxfId="13374" priority="391">
      <formula>$F55="Vencida"</formula>
    </cfRule>
    <cfRule type="expression" dxfId="13373" priority="392">
      <formula>$F55="Cancelada"</formula>
    </cfRule>
    <cfRule type="expression" dxfId="13372" priority="393">
      <formula>$F55="Pausada"</formula>
    </cfRule>
    <cfRule type="expression" dxfId="13371" priority="394">
      <formula>$F55="Para hoy"</formula>
    </cfRule>
    <cfRule type="expression" dxfId="13370" priority="395">
      <formula>$F55="En curso"</formula>
    </cfRule>
    <cfRule type="expression" dxfId="13369" priority="396">
      <formula>$F55="Completada"</formula>
    </cfRule>
  </conditionalFormatting>
  <conditionalFormatting sqref="E55:E60">
    <cfRule type="expression" dxfId="13368" priority="409">
      <formula>$F50="Vencida"</formula>
    </cfRule>
    <cfRule type="expression" dxfId="13367" priority="410">
      <formula>$F50="Cancelada"</formula>
    </cfRule>
    <cfRule type="expression" dxfId="13366" priority="411">
      <formula>$F50="Pausada"</formula>
    </cfRule>
    <cfRule type="expression" dxfId="13365" priority="412">
      <formula>$F50="Para hoy"</formula>
    </cfRule>
    <cfRule type="expression" dxfId="13364" priority="413">
      <formula>$F50="En curso"</formula>
    </cfRule>
    <cfRule type="expression" dxfId="13363" priority="414">
      <formula>$F50="Completada"</formula>
    </cfRule>
  </conditionalFormatting>
  <conditionalFormatting sqref="E55:E60">
    <cfRule type="expression" dxfId="13362" priority="397">
      <formula>$F48="Vencida"</formula>
    </cfRule>
    <cfRule type="expression" dxfId="13361" priority="398">
      <formula>$F48="Cancelada"</formula>
    </cfRule>
    <cfRule type="expression" dxfId="13360" priority="399">
      <formula>$F48="Pausada"</formula>
    </cfRule>
    <cfRule type="expression" dxfId="13359" priority="400">
      <formula>$F48="Para hoy"</formula>
    </cfRule>
    <cfRule type="expression" dxfId="13358" priority="401">
      <formula>$F48="En curso"</formula>
    </cfRule>
    <cfRule type="expression" dxfId="13357" priority="402">
      <formula>$F48="Completada"</formula>
    </cfRule>
    <cfRule type="expression" dxfId="13356" priority="403">
      <formula>$F48="Vencida"</formula>
    </cfRule>
    <cfRule type="expression" dxfId="13355" priority="404">
      <formula>$F48="Cancelada"</formula>
    </cfRule>
    <cfRule type="expression" dxfId="13354" priority="405">
      <formula>$F48="Pausada"</formula>
    </cfRule>
    <cfRule type="expression" dxfId="13353" priority="406">
      <formula>$F48="Para hoy"</formula>
    </cfRule>
    <cfRule type="expression" dxfId="13352" priority="407">
      <formula>$F48="En curso"</formula>
    </cfRule>
    <cfRule type="expression" dxfId="13351" priority="408">
      <formula>$F48="Completada"</formula>
    </cfRule>
  </conditionalFormatting>
  <conditionalFormatting sqref="D55:D60">
    <cfRule type="expression" dxfId="13350" priority="415">
      <formula>$F71="Vencida"</formula>
    </cfRule>
    <cfRule type="expression" dxfId="13349" priority="416">
      <formula>$F71="Cancelada"</formula>
    </cfRule>
    <cfRule type="expression" dxfId="13348" priority="417">
      <formula>$F71="Pausada"</formula>
    </cfRule>
    <cfRule type="expression" dxfId="13347" priority="418">
      <formula>$F71="Para hoy"</formula>
    </cfRule>
    <cfRule type="expression" dxfId="13346" priority="419">
      <formula>$F71="En curso"</formula>
    </cfRule>
    <cfRule type="expression" dxfId="13345" priority="420">
      <formula>$F71="Completada"</formula>
    </cfRule>
    <cfRule type="expression" dxfId="13344" priority="421">
      <formula>$F71="Vencida"</formula>
    </cfRule>
    <cfRule type="expression" dxfId="13343" priority="422">
      <formula>$F71="Cancelada"</formula>
    </cfRule>
    <cfRule type="expression" dxfId="13342" priority="423">
      <formula>$F71="Pausada"</formula>
    </cfRule>
    <cfRule type="expression" dxfId="13341" priority="424">
      <formula>$F71="Para hoy"</formula>
    </cfRule>
    <cfRule type="expression" dxfId="13340" priority="425">
      <formula>$F71="En curso"</formula>
    </cfRule>
    <cfRule type="expression" dxfId="13339" priority="426">
      <formula>$F71="Completada"</formula>
    </cfRule>
  </conditionalFormatting>
  <conditionalFormatting sqref="D55:D60">
    <cfRule type="expression" dxfId="13338" priority="427">
      <formula>$F83="Vencida"</formula>
    </cfRule>
    <cfRule type="expression" dxfId="13337" priority="428">
      <formula>$F83="Cancelada"</formula>
    </cfRule>
    <cfRule type="expression" dxfId="13336" priority="429">
      <formula>$F83="Pausada"</formula>
    </cfRule>
    <cfRule type="expression" dxfId="13335" priority="430">
      <formula>$F83="Para hoy"</formula>
    </cfRule>
    <cfRule type="expression" dxfId="13334" priority="431">
      <formula>$F83="En curso"</formula>
    </cfRule>
    <cfRule type="expression" dxfId="13333" priority="432">
      <formula>$F83="Completada"</formula>
    </cfRule>
    <cfRule type="expression" dxfId="13332" priority="433">
      <formula>$F83="Vencida"</formula>
    </cfRule>
    <cfRule type="expression" dxfId="13331" priority="434">
      <formula>$F83="Cancelada"</formula>
    </cfRule>
    <cfRule type="expression" dxfId="13330" priority="435">
      <formula>$F83="Pausada"</formula>
    </cfRule>
    <cfRule type="expression" dxfId="13329" priority="436">
      <formula>$F83="Para hoy"</formula>
    </cfRule>
    <cfRule type="expression" dxfId="13328" priority="437">
      <formula>$F83="En curso"</formula>
    </cfRule>
    <cfRule type="expression" dxfId="13327" priority="438">
      <formula>$F83="Completada"</formula>
    </cfRule>
  </conditionalFormatting>
  <conditionalFormatting sqref="D55:D60">
    <cfRule type="expression" dxfId="13326" priority="439">
      <formula>$F91="Vencida"</formula>
    </cfRule>
    <cfRule type="expression" dxfId="13325" priority="440">
      <formula>$F91="Cancelada"</formula>
    </cfRule>
    <cfRule type="expression" dxfId="13324" priority="441">
      <formula>$F91="Pausada"</formula>
    </cfRule>
    <cfRule type="expression" dxfId="13323" priority="442">
      <formula>$F91="Para hoy"</formula>
    </cfRule>
    <cfRule type="expression" dxfId="13322" priority="443">
      <formula>$F91="En curso"</formula>
    </cfRule>
    <cfRule type="expression" dxfId="13321" priority="444">
      <formula>$F91="Completada"</formula>
    </cfRule>
    <cfRule type="expression" dxfId="13320" priority="445">
      <formula>$F87="Vencida"</formula>
    </cfRule>
    <cfRule type="expression" dxfId="13319" priority="446">
      <formula>$F87="Cancelada"</formula>
    </cfRule>
    <cfRule type="expression" dxfId="13318" priority="447">
      <formula>$F87="Pausada"</formula>
    </cfRule>
    <cfRule type="expression" dxfId="13317" priority="448">
      <formula>$F87="Para hoy"</formula>
    </cfRule>
    <cfRule type="expression" dxfId="13316" priority="449">
      <formula>$F87="En curso"</formula>
    </cfRule>
    <cfRule type="expression" dxfId="13315" priority="450">
      <formula>$F87="Completada"</formula>
    </cfRule>
  </conditionalFormatting>
  <conditionalFormatting sqref="C55:C60">
    <cfRule type="expression" dxfId="13314" priority="451">
      <formula>$F48="Vencida"</formula>
    </cfRule>
    <cfRule type="expression" dxfId="13313" priority="452">
      <formula>$F48="Cancelada"</formula>
    </cfRule>
    <cfRule type="expression" dxfId="13312" priority="453">
      <formula>$F48="Pausada"</formula>
    </cfRule>
    <cfRule type="expression" dxfId="13311" priority="454">
      <formula>$F48="Para hoy"</formula>
    </cfRule>
    <cfRule type="expression" dxfId="13310" priority="455">
      <formula>$F48="En curso"</formula>
    </cfRule>
    <cfRule type="expression" dxfId="13309" priority="456">
      <formula>$F48="Completada"</formula>
    </cfRule>
    <cfRule type="expression" dxfId="13308" priority="457">
      <formula>$F55="Vencida"</formula>
    </cfRule>
    <cfRule type="expression" dxfId="13307" priority="458">
      <formula>$F55="Cancelada"</formula>
    </cfRule>
    <cfRule type="expression" dxfId="13306" priority="459">
      <formula>$F55="Pausada"</formula>
    </cfRule>
    <cfRule type="expression" dxfId="13305" priority="460">
      <formula>$F55="Para hoy"</formula>
    </cfRule>
    <cfRule type="expression" dxfId="13304" priority="461">
      <formula>$F55="En curso"</formula>
    </cfRule>
    <cfRule type="expression" dxfId="13303" priority="462">
      <formula>$F55="Completada"</formula>
    </cfRule>
  </conditionalFormatting>
  <conditionalFormatting sqref="E55:E60">
    <cfRule type="expression" dxfId="13302" priority="463">
      <formula>$F47="Vencida"</formula>
    </cfRule>
    <cfRule type="expression" dxfId="13301" priority="464">
      <formula>$F47="Cancelada"</formula>
    </cfRule>
    <cfRule type="expression" dxfId="13300" priority="465">
      <formula>$F47="Pausada"</formula>
    </cfRule>
    <cfRule type="expression" dxfId="13299" priority="466">
      <formula>$F47="Para hoy"</formula>
    </cfRule>
    <cfRule type="expression" dxfId="13298" priority="467">
      <formula>$F47="En curso"</formula>
    </cfRule>
    <cfRule type="expression" dxfId="13297" priority="468">
      <formula>$F47="Completada"</formula>
    </cfRule>
    <cfRule type="expression" dxfId="13296" priority="469">
      <formula>$F48="Vencida"</formula>
    </cfRule>
    <cfRule type="expression" dxfId="13295" priority="470">
      <formula>$F48="Cancelada"</formula>
    </cfRule>
    <cfRule type="expression" dxfId="13294" priority="471">
      <formula>$F48="Pausada"</formula>
    </cfRule>
    <cfRule type="expression" dxfId="13293" priority="472">
      <formula>$F48="Para hoy"</formula>
    </cfRule>
    <cfRule type="expression" dxfId="13292" priority="473">
      <formula>$F48="En curso"</formula>
    </cfRule>
    <cfRule type="expression" dxfId="13291" priority="474">
      <formula>$F48="Completada"</formula>
    </cfRule>
  </conditionalFormatting>
  <conditionalFormatting sqref="E7">
    <cfRule type="expression" dxfId="13290" priority="313">
      <formula>$F3="Vencida"</formula>
    </cfRule>
    <cfRule type="expression" dxfId="13289" priority="314">
      <formula>$F3="Cancelada"</formula>
    </cfRule>
    <cfRule type="expression" dxfId="13288" priority="315">
      <formula>$F3="Pausada"</formula>
    </cfRule>
    <cfRule type="expression" dxfId="13287" priority="316">
      <formula>$F3="Para hoy"</formula>
    </cfRule>
    <cfRule type="expression" dxfId="13286" priority="317">
      <formula>$F3="En curso"</formula>
    </cfRule>
    <cfRule type="expression" dxfId="13285" priority="318">
      <formula>$F3="Completada"</formula>
    </cfRule>
    <cfRule type="expression" dxfId="13284" priority="319">
      <formula>$F4="Vencida"</formula>
    </cfRule>
    <cfRule type="expression" dxfId="13283" priority="320">
      <formula>$F4="Cancelada"</formula>
    </cfRule>
    <cfRule type="expression" dxfId="13282" priority="321">
      <formula>$F4="Pausada"</formula>
    </cfRule>
    <cfRule type="expression" dxfId="13281" priority="322">
      <formula>$F4="Para hoy"</formula>
    </cfRule>
    <cfRule type="expression" dxfId="13280" priority="323">
      <formula>$F4="En curso"</formula>
    </cfRule>
    <cfRule type="expression" dxfId="13279" priority="324">
      <formula>$F4="Completada"</formula>
    </cfRule>
  </conditionalFormatting>
  <conditionalFormatting sqref="E7">
    <cfRule type="expression" dxfId="13278" priority="301">
      <formula>$F4="Vencida"</formula>
    </cfRule>
    <cfRule type="expression" dxfId="13277" priority="302">
      <formula>$F4="Cancelada"</formula>
    </cfRule>
    <cfRule type="expression" dxfId="13276" priority="303">
      <formula>$F4="Pausada"</formula>
    </cfRule>
    <cfRule type="expression" dxfId="13275" priority="304">
      <formula>$F4="Para hoy"</formula>
    </cfRule>
    <cfRule type="expression" dxfId="13274" priority="305">
      <formula>$F4="En curso"</formula>
    </cfRule>
    <cfRule type="expression" dxfId="13273" priority="306">
      <formula>$F4="Completada"</formula>
    </cfRule>
    <cfRule type="expression" dxfId="13272" priority="307">
      <formula>$F4="Vencida"</formula>
    </cfRule>
    <cfRule type="expression" dxfId="13271" priority="308">
      <formula>$F4="Cancelada"</formula>
    </cfRule>
    <cfRule type="expression" dxfId="13270" priority="309">
      <formula>$F4="Pausada"</formula>
    </cfRule>
    <cfRule type="expression" dxfId="13269" priority="310">
      <formula>$F4="Para hoy"</formula>
    </cfRule>
    <cfRule type="expression" dxfId="13268" priority="311">
      <formula>$F4="En curso"</formula>
    </cfRule>
    <cfRule type="expression" dxfId="13267" priority="312">
      <formula>$F4="Completada"</formula>
    </cfRule>
  </conditionalFormatting>
  <conditionalFormatting sqref="E7">
    <cfRule type="expression" dxfId="13266" priority="295">
      <formula>$F6="Vencida"</formula>
    </cfRule>
    <cfRule type="expression" dxfId="13265" priority="296">
      <formula>$F6="Cancelada"</formula>
    </cfRule>
    <cfRule type="expression" dxfId="13264" priority="297">
      <formula>$F6="Pausada"</formula>
    </cfRule>
    <cfRule type="expression" dxfId="13263" priority="298">
      <formula>$F6="Para hoy"</formula>
    </cfRule>
    <cfRule type="expression" dxfId="13262" priority="299">
      <formula>$F6="En curso"</formula>
    </cfRule>
    <cfRule type="expression" dxfId="13261" priority="300">
      <formula>$F6="Completada"</formula>
    </cfRule>
  </conditionalFormatting>
  <conditionalFormatting sqref="D7">
    <cfRule type="expression" dxfId="13260" priority="271">
      <formula>$F38="Vencida"</formula>
    </cfRule>
    <cfRule type="expression" dxfId="13259" priority="272">
      <formula>$F38="Cancelada"</formula>
    </cfRule>
    <cfRule type="expression" dxfId="13258" priority="273">
      <formula>$F38="Pausada"</formula>
    </cfRule>
    <cfRule type="expression" dxfId="13257" priority="274">
      <formula>$F38="Para hoy"</formula>
    </cfRule>
    <cfRule type="expression" dxfId="13256" priority="275">
      <formula>$F38="En curso"</formula>
    </cfRule>
    <cfRule type="expression" dxfId="13255" priority="276">
      <formula>$F38="Completada"</formula>
    </cfRule>
    <cfRule type="expression" dxfId="13254" priority="277">
      <formula>$F38="Vencida"</formula>
    </cfRule>
    <cfRule type="expression" dxfId="13253" priority="278">
      <formula>$F38="Cancelada"</formula>
    </cfRule>
    <cfRule type="expression" dxfId="13252" priority="279">
      <formula>$F38="Pausada"</formula>
    </cfRule>
    <cfRule type="expression" dxfId="13251" priority="280">
      <formula>$F38="Para hoy"</formula>
    </cfRule>
    <cfRule type="expression" dxfId="13250" priority="281">
      <formula>$F38="En curso"</formula>
    </cfRule>
    <cfRule type="expression" dxfId="13249" priority="282">
      <formula>$F38="Completada"</formula>
    </cfRule>
  </conditionalFormatting>
  <conditionalFormatting sqref="D7">
    <cfRule type="expression" dxfId="13248" priority="283">
      <formula>$F46="Vencida"</formula>
    </cfRule>
    <cfRule type="expression" dxfId="13247" priority="284">
      <formula>$F46="Cancelada"</formula>
    </cfRule>
    <cfRule type="expression" dxfId="13246" priority="285">
      <formula>$F46="Pausada"</formula>
    </cfRule>
    <cfRule type="expression" dxfId="13245" priority="286">
      <formula>$F46="Para hoy"</formula>
    </cfRule>
    <cfRule type="expression" dxfId="13244" priority="287">
      <formula>$F46="En curso"</formula>
    </cfRule>
    <cfRule type="expression" dxfId="13243" priority="288">
      <formula>$F46="Completada"</formula>
    </cfRule>
    <cfRule type="expression" dxfId="13242" priority="289">
      <formula>$F42="Vencida"</formula>
    </cfRule>
    <cfRule type="expression" dxfId="13241" priority="290">
      <formula>$F42="Cancelada"</formula>
    </cfRule>
    <cfRule type="expression" dxfId="13240" priority="291">
      <formula>$F42="Pausada"</formula>
    </cfRule>
    <cfRule type="expression" dxfId="13239" priority="292">
      <formula>$F42="Para hoy"</formula>
    </cfRule>
    <cfRule type="expression" dxfId="13238" priority="293">
      <formula>$F42="En curso"</formula>
    </cfRule>
    <cfRule type="expression" dxfId="13237" priority="294">
      <formula>$F42="Completada"</formula>
    </cfRule>
  </conditionalFormatting>
  <conditionalFormatting sqref="E7">
    <cfRule type="expression" dxfId="13236" priority="325">
      <formula>#REF!="Vencida"</formula>
    </cfRule>
    <cfRule type="expression" dxfId="13235" priority="326">
      <formula>#REF!="Cancelada"</formula>
    </cfRule>
    <cfRule type="expression" dxfId="13234" priority="327">
      <formula>#REF!="Pausada"</formula>
    </cfRule>
    <cfRule type="expression" dxfId="13233" priority="328">
      <formula>#REF!="Para hoy"</formula>
    </cfRule>
    <cfRule type="expression" dxfId="13232" priority="329">
      <formula>#REF!="En curso"</formula>
    </cfRule>
    <cfRule type="expression" dxfId="13231" priority="330">
      <formula>#REF!="Completada"</formula>
    </cfRule>
    <cfRule type="expression" dxfId="13230" priority="331">
      <formula>#REF!="Vencida"</formula>
    </cfRule>
    <cfRule type="expression" dxfId="13229" priority="332">
      <formula>#REF!="Cancelada"</formula>
    </cfRule>
    <cfRule type="expression" dxfId="13228" priority="333">
      <formula>#REF!="Pausada"</formula>
    </cfRule>
    <cfRule type="expression" dxfId="13227" priority="334">
      <formula>#REF!="Para hoy"</formula>
    </cfRule>
    <cfRule type="expression" dxfId="13226" priority="335">
      <formula>#REF!="En curso"</formula>
    </cfRule>
    <cfRule type="expression" dxfId="13225" priority="336">
      <formula>#REF!="Completada"</formula>
    </cfRule>
  </conditionalFormatting>
  <conditionalFormatting sqref="D7">
    <cfRule type="expression" dxfId="13224" priority="337">
      <formula>$F26="Vencida"</formula>
    </cfRule>
    <cfRule type="expression" dxfId="13223" priority="338">
      <formula>$F26="Cancelada"</formula>
    </cfRule>
    <cfRule type="expression" dxfId="13222" priority="339">
      <formula>$F26="Pausada"</formula>
    </cfRule>
    <cfRule type="expression" dxfId="13221" priority="340">
      <formula>$F26="Para hoy"</formula>
    </cfRule>
    <cfRule type="expression" dxfId="13220" priority="341">
      <formula>$F26="En curso"</formula>
    </cfRule>
    <cfRule type="expression" dxfId="13219" priority="342">
      <formula>$F26="Completada"</formula>
    </cfRule>
    <cfRule type="expression" dxfId="13218" priority="343">
      <formula>$F26="Vencida"</formula>
    </cfRule>
    <cfRule type="expression" dxfId="13217" priority="344">
      <formula>$F26="Cancelada"</formula>
    </cfRule>
    <cfRule type="expression" dxfId="13216" priority="345">
      <formula>$F26="Pausada"</formula>
    </cfRule>
    <cfRule type="expression" dxfId="13215" priority="346">
      <formula>$F26="Para hoy"</formula>
    </cfRule>
    <cfRule type="expression" dxfId="13214" priority="347">
      <formula>$F26="En curso"</formula>
    </cfRule>
    <cfRule type="expression" dxfId="13213" priority="348">
      <formula>$F26="Completada"</formula>
    </cfRule>
  </conditionalFormatting>
  <conditionalFormatting sqref="E7">
    <cfRule type="expression" dxfId="13212" priority="349">
      <formula>$F1048573="Vencida"</formula>
    </cfRule>
    <cfRule type="expression" dxfId="13211" priority="350">
      <formula>$F1048573="Cancelada"</formula>
    </cfRule>
    <cfRule type="expression" dxfId="13210" priority="351">
      <formula>$F1048573="Pausada"</formula>
    </cfRule>
    <cfRule type="expression" dxfId="13209" priority="352">
      <formula>$F1048573="Para hoy"</formula>
    </cfRule>
    <cfRule type="expression" dxfId="13208" priority="353">
      <formula>$F1048573="En curso"</formula>
    </cfRule>
    <cfRule type="expression" dxfId="13207" priority="354">
      <formula>$F1048573="Completada"</formula>
    </cfRule>
  </conditionalFormatting>
  <conditionalFormatting sqref="D7">
    <cfRule type="expression" dxfId="13206" priority="355">
      <formula>$F32="Vencida"</formula>
    </cfRule>
    <cfRule type="expression" dxfId="13205" priority="356">
      <formula>$F32="Cancelada"</formula>
    </cfRule>
    <cfRule type="expression" dxfId="13204" priority="357">
      <formula>$F32="Pausada"</formula>
    </cfRule>
    <cfRule type="expression" dxfId="13203" priority="358">
      <formula>$F32="Para hoy"</formula>
    </cfRule>
    <cfRule type="expression" dxfId="13202" priority="359">
      <formula>$F32="En curso"</formula>
    </cfRule>
    <cfRule type="expression" dxfId="13201" priority="360">
      <formula>$F32="Completada"</formula>
    </cfRule>
    <cfRule type="expression" dxfId="13200" priority="361">
      <formula>$F32="Vencida"</formula>
    </cfRule>
    <cfRule type="expression" dxfId="13199" priority="362">
      <formula>$F32="Cancelada"</formula>
    </cfRule>
    <cfRule type="expression" dxfId="13198" priority="363">
      <formula>$F32="Pausada"</formula>
    </cfRule>
    <cfRule type="expression" dxfId="13197" priority="364">
      <formula>$F32="Para hoy"</formula>
    </cfRule>
    <cfRule type="expression" dxfId="13196" priority="365">
      <formula>$F32="En curso"</formula>
    </cfRule>
    <cfRule type="expression" dxfId="13195" priority="366">
      <formula>$F32="Completada"</formula>
    </cfRule>
  </conditionalFormatting>
  <conditionalFormatting sqref="D7">
    <cfRule type="expression" dxfId="13194" priority="367">
      <formula>$F40="Vencida"</formula>
    </cfRule>
    <cfRule type="expression" dxfId="13193" priority="368">
      <formula>$F40="Cancelada"</formula>
    </cfRule>
    <cfRule type="expression" dxfId="13192" priority="369">
      <formula>$F40="Pausada"</formula>
    </cfRule>
    <cfRule type="expression" dxfId="13191" priority="370">
      <formula>$F40="Para hoy"</formula>
    </cfRule>
    <cfRule type="expression" dxfId="13190" priority="371">
      <formula>$F40="En curso"</formula>
    </cfRule>
    <cfRule type="expression" dxfId="13189" priority="372">
      <formula>$F40="Completada"</formula>
    </cfRule>
    <cfRule type="expression" dxfId="13188" priority="373">
      <formula>$F36="Vencida"</formula>
    </cfRule>
    <cfRule type="expression" dxfId="13187" priority="374">
      <formula>$F36="Cancelada"</formula>
    </cfRule>
    <cfRule type="expression" dxfId="13186" priority="375">
      <formula>$F36="Pausada"</formula>
    </cfRule>
    <cfRule type="expression" dxfId="13185" priority="376">
      <formula>$F36="Para hoy"</formula>
    </cfRule>
    <cfRule type="expression" dxfId="13184" priority="377">
      <formula>$F36="En curso"</formula>
    </cfRule>
    <cfRule type="expression" dxfId="13183" priority="378">
      <formula>$F36="Completada"</formula>
    </cfRule>
  </conditionalFormatting>
  <conditionalFormatting sqref="D7">
    <cfRule type="expression" dxfId="13182" priority="379">
      <formula>$F19="Vencida"</formula>
    </cfRule>
    <cfRule type="expression" dxfId="13181" priority="380">
      <formula>$F19="Cancelada"</formula>
    </cfRule>
    <cfRule type="expression" dxfId="13180" priority="381">
      <formula>$F19="Pausada"</formula>
    </cfRule>
    <cfRule type="expression" dxfId="13179" priority="382">
      <formula>$F19="Para hoy"</formula>
    </cfRule>
    <cfRule type="expression" dxfId="13178" priority="383">
      <formula>$F19="En curso"</formula>
    </cfRule>
    <cfRule type="expression" dxfId="13177" priority="384">
      <formula>$F19="Completada"</formula>
    </cfRule>
    <cfRule type="expression" dxfId="13176" priority="385">
      <formula>$F19="Vencida"</formula>
    </cfRule>
    <cfRule type="expression" dxfId="13175" priority="386">
      <formula>$F19="Cancelada"</formula>
    </cfRule>
    <cfRule type="expression" dxfId="13174" priority="387">
      <formula>$F19="Pausada"</formula>
    </cfRule>
    <cfRule type="expression" dxfId="13173" priority="388">
      <formula>$F19="Para hoy"</formula>
    </cfRule>
    <cfRule type="expression" dxfId="13172" priority="389">
      <formula>$F19="En curso"</formula>
    </cfRule>
    <cfRule type="expression" dxfId="13171" priority="390">
      <formula>$F19="Completada"</formula>
    </cfRule>
  </conditionalFormatting>
  <conditionalFormatting sqref="E8">
    <cfRule type="expression" dxfId="13170" priority="181">
      <formula>$F4="Vencida"</formula>
    </cfRule>
    <cfRule type="expression" dxfId="13169" priority="182">
      <formula>$F4="Cancelada"</formula>
    </cfRule>
    <cfRule type="expression" dxfId="13168" priority="183">
      <formula>$F4="Pausada"</formula>
    </cfRule>
    <cfRule type="expression" dxfId="13167" priority="184">
      <formula>$F4="Para hoy"</formula>
    </cfRule>
    <cfRule type="expression" dxfId="13166" priority="185">
      <formula>$F4="En curso"</formula>
    </cfRule>
    <cfRule type="expression" dxfId="13165" priority="186">
      <formula>$F4="Completada"</formula>
    </cfRule>
    <cfRule type="expression" dxfId="13164" priority="187">
      <formula>$F5="Vencida"</formula>
    </cfRule>
    <cfRule type="expression" dxfId="13163" priority="188">
      <formula>$F5="Cancelada"</formula>
    </cfRule>
    <cfRule type="expression" dxfId="13162" priority="189">
      <formula>$F5="Pausada"</formula>
    </cfRule>
    <cfRule type="expression" dxfId="13161" priority="190">
      <formula>$F5="Para hoy"</formula>
    </cfRule>
    <cfRule type="expression" dxfId="13160" priority="191">
      <formula>$F5="En curso"</formula>
    </cfRule>
    <cfRule type="expression" dxfId="13159" priority="192">
      <formula>$F5="Completada"</formula>
    </cfRule>
  </conditionalFormatting>
  <conditionalFormatting sqref="E8">
    <cfRule type="expression" dxfId="13158" priority="169">
      <formula>$F5="Vencida"</formula>
    </cfRule>
    <cfRule type="expression" dxfId="13157" priority="170">
      <formula>$F5="Cancelada"</formula>
    </cfRule>
    <cfRule type="expression" dxfId="13156" priority="171">
      <formula>$F5="Pausada"</formula>
    </cfRule>
    <cfRule type="expression" dxfId="13155" priority="172">
      <formula>$F5="Para hoy"</formula>
    </cfRule>
    <cfRule type="expression" dxfId="13154" priority="173">
      <formula>$F5="En curso"</formula>
    </cfRule>
    <cfRule type="expression" dxfId="13153" priority="174">
      <formula>$F5="Completada"</formula>
    </cfRule>
    <cfRule type="expression" dxfId="13152" priority="175">
      <formula>$F5="Vencida"</formula>
    </cfRule>
    <cfRule type="expression" dxfId="13151" priority="176">
      <formula>$F5="Cancelada"</formula>
    </cfRule>
    <cfRule type="expression" dxfId="13150" priority="177">
      <formula>$F5="Pausada"</formula>
    </cfRule>
    <cfRule type="expression" dxfId="13149" priority="178">
      <formula>$F5="Para hoy"</formula>
    </cfRule>
    <cfRule type="expression" dxfId="13148" priority="179">
      <formula>$F5="En curso"</formula>
    </cfRule>
    <cfRule type="expression" dxfId="13147" priority="180">
      <formula>$F5="Completada"</formula>
    </cfRule>
  </conditionalFormatting>
  <conditionalFormatting sqref="E8">
    <cfRule type="expression" dxfId="13146" priority="163">
      <formula>$F7="Vencida"</formula>
    </cfRule>
    <cfRule type="expression" dxfId="13145" priority="164">
      <formula>$F7="Cancelada"</formula>
    </cfRule>
    <cfRule type="expression" dxfId="13144" priority="165">
      <formula>$F7="Pausada"</formula>
    </cfRule>
    <cfRule type="expression" dxfId="13143" priority="166">
      <formula>$F7="Para hoy"</formula>
    </cfRule>
    <cfRule type="expression" dxfId="13142" priority="167">
      <formula>$F7="En curso"</formula>
    </cfRule>
    <cfRule type="expression" dxfId="13141" priority="168">
      <formula>$F7="Completada"</formula>
    </cfRule>
  </conditionalFormatting>
  <conditionalFormatting sqref="D8">
    <cfRule type="expression" dxfId="13140" priority="139">
      <formula>$F39="Vencida"</formula>
    </cfRule>
    <cfRule type="expression" dxfId="13139" priority="140">
      <formula>$F39="Cancelada"</formula>
    </cfRule>
    <cfRule type="expression" dxfId="13138" priority="141">
      <formula>$F39="Pausada"</formula>
    </cfRule>
    <cfRule type="expression" dxfId="13137" priority="142">
      <formula>$F39="Para hoy"</formula>
    </cfRule>
    <cfRule type="expression" dxfId="13136" priority="143">
      <formula>$F39="En curso"</formula>
    </cfRule>
    <cfRule type="expression" dxfId="13135" priority="144">
      <formula>$F39="Completada"</formula>
    </cfRule>
    <cfRule type="expression" dxfId="13134" priority="145">
      <formula>$F39="Vencida"</formula>
    </cfRule>
    <cfRule type="expression" dxfId="13133" priority="146">
      <formula>$F39="Cancelada"</formula>
    </cfRule>
    <cfRule type="expression" dxfId="13132" priority="147">
      <formula>$F39="Pausada"</formula>
    </cfRule>
    <cfRule type="expression" dxfId="13131" priority="148">
      <formula>$F39="Para hoy"</formula>
    </cfRule>
    <cfRule type="expression" dxfId="13130" priority="149">
      <formula>$F39="En curso"</formula>
    </cfRule>
    <cfRule type="expression" dxfId="13129" priority="150">
      <formula>$F39="Completada"</formula>
    </cfRule>
  </conditionalFormatting>
  <conditionalFormatting sqref="D8">
    <cfRule type="expression" dxfId="13128" priority="151">
      <formula>$F47="Vencida"</formula>
    </cfRule>
    <cfRule type="expression" dxfId="13127" priority="152">
      <formula>$F47="Cancelada"</formula>
    </cfRule>
    <cfRule type="expression" dxfId="13126" priority="153">
      <formula>$F47="Pausada"</formula>
    </cfRule>
    <cfRule type="expression" dxfId="13125" priority="154">
      <formula>$F47="Para hoy"</formula>
    </cfRule>
    <cfRule type="expression" dxfId="13124" priority="155">
      <formula>$F47="En curso"</formula>
    </cfRule>
    <cfRule type="expression" dxfId="13123" priority="156">
      <formula>$F47="Completada"</formula>
    </cfRule>
    <cfRule type="expression" dxfId="13122" priority="157">
      <formula>$F43="Vencida"</formula>
    </cfRule>
    <cfRule type="expression" dxfId="13121" priority="158">
      <formula>$F43="Cancelada"</formula>
    </cfRule>
    <cfRule type="expression" dxfId="13120" priority="159">
      <formula>$F43="Pausada"</formula>
    </cfRule>
    <cfRule type="expression" dxfId="13119" priority="160">
      <formula>$F43="Para hoy"</formula>
    </cfRule>
    <cfRule type="expression" dxfId="13118" priority="161">
      <formula>$F43="En curso"</formula>
    </cfRule>
    <cfRule type="expression" dxfId="13117" priority="162">
      <formula>$F43="Completada"</formula>
    </cfRule>
  </conditionalFormatting>
  <conditionalFormatting sqref="E8">
    <cfRule type="expression" dxfId="13116" priority="193">
      <formula>#REF!="Vencida"</formula>
    </cfRule>
    <cfRule type="expression" dxfId="13115" priority="194">
      <formula>#REF!="Cancelada"</formula>
    </cfRule>
    <cfRule type="expression" dxfId="13114" priority="195">
      <formula>#REF!="Pausada"</formula>
    </cfRule>
    <cfRule type="expression" dxfId="13113" priority="196">
      <formula>#REF!="Para hoy"</formula>
    </cfRule>
    <cfRule type="expression" dxfId="13112" priority="197">
      <formula>#REF!="En curso"</formula>
    </cfRule>
    <cfRule type="expression" dxfId="13111" priority="198">
      <formula>#REF!="Completada"</formula>
    </cfRule>
  </conditionalFormatting>
  <conditionalFormatting sqref="E8">
    <cfRule type="expression" dxfId="13110" priority="199">
      <formula>$F1048572="Vencida"</formula>
    </cfRule>
    <cfRule type="expression" dxfId="13109" priority="200">
      <formula>$F1048572="Cancelada"</formula>
    </cfRule>
    <cfRule type="expression" dxfId="13108" priority="201">
      <formula>$F1048572="Pausada"</formula>
    </cfRule>
    <cfRule type="expression" dxfId="13107" priority="202">
      <formula>$F1048572="Para hoy"</formula>
    </cfRule>
    <cfRule type="expression" dxfId="13106" priority="203">
      <formula>$F1048572="En curso"</formula>
    </cfRule>
    <cfRule type="expression" dxfId="13105" priority="204">
      <formula>$F1048572="Completada"</formula>
    </cfRule>
    <cfRule type="expression" dxfId="13104" priority="205">
      <formula>#REF!="Vencida"</formula>
    </cfRule>
    <cfRule type="expression" dxfId="13103" priority="206">
      <formula>#REF!="Cancelada"</formula>
    </cfRule>
    <cfRule type="expression" dxfId="13102" priority="207">
      <formula>#REF!="Pausada"</formula>
    </cfRule>
    <cfRule type="expression" dxfId="13101" priority="208">
      <formula>#REF!="Para hoy"</formula>
    </cfRule>
    <cfRule type="expression" dxfId="13100" priority="209">
      <formula>#REF!="En curso"</formula>
    </cfRule>
    <cfRule type="expression" dxfId="13099" priority="210">
      <formula>#REF!="Completada"</formula>
    </cfRule>
  </conditionalFormatting>
  <conditionalFormatting sqref="E8">
    <cfRule type="expression" dxfId="13098" priority="211">
      <formula>#REF!="Vencida"</formula>
    </cfRule>
    <cfRule type="expression" dxfId="13097" priority="212">
      <formula>#REF!="Cancelada"</formula>
    </cfRule>
    <cfRule type="expression" dxfId="13096" priority="213">
      <formula>#REF!="Pausada"</formula>
    </cfRule>
    <cfRule type="expression" dxfId="13095" priority="214">
      <formula>#REF!="Para hoy"</formula>
    </cfRule>
    <cfRule type="expression" dxfId="13094" priority="215">
      <formula>#REF!="En curso"</formula>
    </cfRule>
    <cfRule type="expression" dxfId="13093" priority="216">
      <formula>#REF!="Completada"</formula>
    </cfRule>
    <cfRule type="expression" dxfId="13092" priority="217">
      <formula>#REF!="Vencida"</formula>
    </cfRule>
    <cfRule type="expression" dxfId="13091" priority="218">
      <formula>#REF!="Cancelada"</formula>
    </cfRule>
    <cfRule type="expression" dxfId="13090" priority="219">
      <formula>#REF!="Pausada"</formula>
    </cfRule>
    <cfRule type="expression" dxfId="13089" priority="220">
      <formula>#REF!="Para hoy"</formula>
    </cfRule>
    <cfRule type="expression" dxfId="13088" priority="221">
      <formula>#REF!="En curso"</formula>
    </cfRule>
    <cfRule type="expression" dxfId="13087" priority="222">
      <formula>#REF!="Completada"</formula>
    </cfRule>
  </conditionalFormatting>
  <conditionalFormatting sqref="D8">
    <cfRule type="expression" dxfId="13086" priority="223">
      <formula>$F27="Vencida"</formula>
    </cfRule>
    <cfRule type="expression" dxfId="13085" priority="224">
      <formula>$F27="Cancelada"</formula>
    </cfRule>
    <cfRule type="expression" dxfId="13084" priority="225">
      <formula>$F27="Pausada"</formula>
    </cfRule>
    <cfRule type="expression" dxfId="13083" priority="226">
      <formula>$F27="Para hoy"</formula>
    </cfRule>
    <cfRule type="expression" dxfId="13082" priority="227">
      <formula>$F27="En curso"</formula>
    </cfRule>
    <cfRule type="expression" dxfId="13081" priority="228">
      <formula>$F27="Completada"</formula>
    </cfRule>
    <cfRule type="expression" dxfId="13080" priority="229">
      <formula>$F27="Vencida"</formula>
    </cfRule>
    <cfRule type="expression" dxfId="13079" priority="230">
      <formula>$F27="Cancelada"</formula>
    </cfRule>
    <cfRule type="expression" dxfId="13078" priority="231">
      <formula>$F27="Pausada"</formula>
    </cfRule>
    <cfRule type="expression" dxfId="13077" priority="232">
      <formula>$F27="Para hoy"</formula>
    </cfRule>
    <cfRule type="expression" dxfId="13076" priority="233">
      <formula>$F27="En curso"</formula>
    </cfRule>
    <cfRule type="expression" dxfId="13075" priority="234">
      <formula>$F27="Completada"</formula>
    </cfRule>
  </conditionalFormatting>
  <conditionalFormatting sqref="D8">
    <cfRule type="expression" dxfId="13074" priority="235">
      <formula>$F30="Vencida"</formula>
    </cfRule>
    <cfRule type="expression" dxfId="13073" priority="236">
      <formula>$F30="Cancelada"</formula>
    </cfRule>
    <cfRule type="expression" dxfId="13072" priority="237">
      <formula>$F30="Pausada"</formula>
    </cfRule>
    <cfRule type="expression" dxfId="13071" priority="238">
      <formula>$F30="Para hoy"</formula>
    </cfRule>
    <cfRule type="expression" dxfId="13070" priority="239">
      <formula>$F30="En curso"</formula>
    </cfRule>
    <cfRule type="expression" dxfId="13069" priority="240">
      <formula>$F30="Completada"</formula>
    </cfRule>
    <cfRule type="expression" dxfId="13068" priority="241">
      <formula>$F30="Vencida"</formula>
    </cfRule>
    <cfRule type="expression" dxfId="13067" priority="242">
      <formula>$F30="Cancelada"</formula>
    </cfRule>
    <cfRule type="expression" dxfId="13066" priority="243">
      <formula>$F30="Pausada"</formula>
    </cfRule>
    <cfRule type="expression" dxfId="13065" priority="244">
      <formula>$F30="Para hoy"</formula>
    </cfRule>
    <cfRule type="expression" dxfId="13064" priority="245">
      <formula>$F30="En curso"</formula>
    </cfRule>
    <cfRule type="expression" dxfId="13063" priority="246">
      <formula>$F30="Completada"</formula>
    </cfRule>
  </conditionalFormatting>
  <conditionalFormatting sqref="D8">
    <cfRule type="expression" dxfId="13062" priority="247">
      <formula>$F38="Vencida"</formula>
    </cfRule>
    <cfRule type="expression" dxfId="13061" priority="248">
      <formula>$F38="Cancelada"</formula>
    </cfRule>
    <cfRule type="expression" dxfId="13060" priority="249">
      <formula>$F38="Pausada"</formula>
    </cfRule>
    <cfRule type="expression" dxfId="13059" priority="250">
      <formula>$F38="Para hoy"</formula>
    </cfRule>
    <cfRule type="expression" dxfId="13058" priority="251">
      <formula>$F38="En curso"</formula>
    </cfRule>
    <cfRule type="expression" dxfId="13057" priority="252">
      <formula>$F38="Completada"</formula>
    </cfRule>
    <cfRule type="expression" dxfId="13056" priority="253">
      <formula>$F34="Vencida"</formula>
    </cfRule>
    <cfRule type="expression" dxfId="13055" priority="254">
      <formula>$F34="Cancelada"</formula>
    </cfRule>
    <cfRule type="expression" dxfId="13054" priority="255">
      <formula>$F34="Pausada"</formula>
    </cfRule>
    <cfRule type="expression" dxfId="13053" priority="256">
      <formula>$F34="Para hoy"</formula>
    </cfRule>
    <cfRule type="expression" dxfId="13052" priority="257">
      <formula>$F34="En curso"</formula>
    </cfRule>
    <cfRule type="expression" dxfId="13051" priority="258">
      <formula>$F34="Completada"</formula>
    </cfRule>
  </conditionalFormatting>
  <conditionalFormatting sqref="D8">
    <cfRule type="expression" dxfId="13050" priority="259">
      <formula>$F17="Vencida"</formula>
    </cfRule>
    <cfRule type="expression" dxfId="13049" priority="260">
      <formula>$F17="Cancelada"</formula>
    </cfRule>
    <cfRule type="expression" dxfId="13048" priority="261">
      <formula>$F17="Pausada"</formula>
    </cfRule>
    <cfRule type="expression" dxfId="13047" priority="262">
      <formula>$F17="Para hoy"</formula>
    </cfRule>
    <cfRule type="expression" dxfId="13046" priority="263">
      <formula>$F17="En curso"</formula>
    </cfRule>
    <cfRule type="expression" dxfId="13045" priority="264">
      <formula>$F17="Completada"</formula>
    </cfRule>
    <cfRule type="expression" dxfId="13044" priority="265">
      <formula>$F17="Vencida"</formula>
    </cfRule>
    <cfRule type="expression" dxfId="13043" priority="266">
      <formula>$F17="Cancelada"</formula>
    </cfRule>
    <cfRule type="expression" dxfId="13042" priority="267">
      <formula>$F17="Pausada"</formula>
    </cfRule>
    <cfRule type="expression" dxfId="13041" priority="268">
      <formula>$F17="Para hoy"</formula>
    </cfRule>
    <cfRule type="expression" dxfId="13040" priority="269">
      <formula>$F17="En curso"</formula>
    </cfRule>
    <cfRule type="expression" dxfId="13039" priority="270">
      <formula>$F17="Completada"</formula>
    </cfRule>
  </conditionalFormatting>
  <conditionalFormatting sqref="D16:D23">
    <cfRule type="expression" dxfId="13038" priority="103">
      <formula>$F32="Vencida"</formula>
    </cfRule>
    <cfRule type="expression" dxfId="13037" priority="104">
      <formula>$F32="Cancelada"</formula>
    </cfRule>
    <cfRule type="expression" dxfId="13036" priority="105">
      <formula>$F32="Pausada"</formula>
    </cfRule>
    <cfRule type="expression" dxfId="13035" priority="106">
      <formula>$F32="Para hoy"</formula>
    </cfRule>
    <cfRule type="expression" dxfId="13034" priority="107">
      <formula>$F32="En curso"</formula>
    </cfRule>
    <cfRule type="expression" dxfId="13033" priority="108">
      <formula>$F32="Completada"</formula>
    </cfRule>
    <cfRule type="expression" dxfId="13032" priority="109">
      <formula>$F32="Vencida"</formula>
    </cfRule>
    <cfRule type="expression" dxfId="13031" priority="110">
      <formula>$F32="Cancelada"</formula>
    </cfRule>
    <cfRule type="expression" dxfId="13030" priority="111">
      <formula>$F32="Pausada"</formula>
    </cfRule>
    <cfRule type="expression" dxfId="13029" priority="112">
      <formula>$F32="Para hoy"</formula>
    </cfRule>
    <cfRule type="expression" dxfId="13028" priority="113">
      <formula>$F32="En curso"</formula>
    </cfRule>
    <cfRule type="expression" dxfId="13027" priority="114">
      <formula>$F32="Completada"</formula>
    </cfRule>
  </conditionalFormatting>
  <conditionalFormatting sqref="D16:D23">
    <cfRule type="expression" dxfId="13026" priority="115">
      <formula>$F44="Vencida"</formula>
    </cfRule>
    <cfRule type="expression" dxfId="13025" priority="116">
      <formula>$F44="Cancelada"</formula>
    </cfRule>
    <cfRule type="expression" dxfId="13024" priority="117">
      <formula>$F44="Pausada"</formula>
    </cfRule>
    <cfRule type="expression" dxfId="13023" priority="118">
      <formula>$F44="Para hoy"</formula>
    </cfRule>
    <cfRule type="expression" dxfId="13022" priority="119">
      <formula>$F44="En curso"</formula>
    </cfRule>
    <cfRule type="expression" dxfId="13021" priority="120">
      <formula>$F44="Completada"</formula>
    </cfRule>
    <cfRule type="expression" dxfId="13020" priority="121">
      <formula>$F44="Vencida"</formula>
    </cfRule>
    <cfRule type="expression" dxfId="13019" priority="122">
      <formula>$F44="Cancelada"</formula>
    </cfRule>
    <cfRule type="expression" dxfId="13018" priority="123">
      <formula>$F44="Pausada"</formula>
    </cfRule>
    <cfRule type="expression" dxfId="13017" priority="124">
      <formula>$F44="Para hoy"</formula>
    </cfRule>
    <cfRule type="expression" dxfId="13016" priority="125">
      <formula>$F44="En curso"</formula>
    </cfRule>
    <cfRule type="expression" dxfId="13015" priority="126">
      <formula>$F44="Completada"</formula>
    </cfRule>
  </conditionalFormatting>
  <conditionalFormatting sqref="D16:D23">
    <cfRule type="expression" dxfId="13014" priority="127">
      <formula>$F52="Vencida"</formula>
    </cfRule>
    <cfRule type="expression" dxfId="13013" priority="128">
      <formula>$F52="Cancelada"</formula>
    </cfRule>
    <cfRule type="expression" dxfId="13012" priority="129">
      <formula>$F52="Pausada"</formula>
    </cfRule>
    <cfRule type="expression" dxfId="13011" priority="130">
      <formula>$F52="Para hoy"</formula>
    </cfRule>
    <cfRule type="expression" dxfId="13010" priority="131">
      <formula>$F52="En curso"</formula>
    </cfRule>
    <cfRule type="expression" dxfId="13009" priority="132">
      <formula>$F52="Completada"</formula>
    </cfRule>
    <cfRule type="expression" dxfId="13008" priority="133">
      <formula>$F48="Vencida"</formula>
    </cfRule>
    <cfRule type="expression" dxfId="13007" priority="134">
      <formula>$F48="Cancelada"</formula>
    </cfRule>
    <cfRule type="expression" dxfId="13006" priority="135">
      <formula>$F48="Pausada"</formula>
    </cfRule>
    <cfRule type="expression" dxfId="13005" priority="136">
      <formula>$F48="Para hoy"</formula>
    </cfRule>
    <cfRule type="expression" dxfId="13004" priority="137">
      <formula>$F48="En curso"</formula>
    </cfRule>
    <cfRule type="expression" dxfId="13003" priority="138">
      <formula>$F48="Completada"</formula>
    </cfRule>
  </conditionalFormatting>
  <conditionalFormatting sqref="E9">
    <cfRule type="expression" dxfId="13002" priority="85">
      <formula>$F4="Vencida"</formula>
    </cfRule>
    <cfRule type="expression" dxfId="13001" priority="86">
      <formula>$F4="Cancelada"</formula>
    </cfRule>
    <cfRule type="expression" dxfId="13000" priority="87">
      <formula>$F4="Pausada"</formula>
    </cfRule>
    <cfRule type="expression" dxfId="12999" priority="88">
      <formula>$F4="Para hoy"</formula>
    </cfRule>
    <cfRule type="expression" dxfId="12998" priority="89">
      <formula>$F4="En curso"</formula>
    </cfRule>
    <cfRule type="expression" dxfId="12997" priority="90">
      <formula>$F4="Completada"</formula>
    </cfRule>
  </conditionalFormatting>
  <conditionalFormatting sqref="E9">
    <cfRule type="expression" dxfId="12996" priority="73">
      <formula>$F2="Vencida"</formula>
    </cfRule>
    <cfRule type="expression" dxfId="12995" priority="74">
      <formula>$F2="Cancelada"</formula>
    </cfRule>
    <cfRule type="expression" dxfId="12994" priority="75">
      <formula>$F2="Pausada"</formula>
    </cfRule>
    <cfRule type="expression" dxfId="12993" priority="76">
      <formula>$F2="Para hoy"</formula>
    </cfRule>
    <cfRule type="expression" dxfId="12992" priority="77">
      <formula>$F2="En curso"</formula>
    </cfRule>
    <cfRule type="expression" dxfId="12991" priority="78">
      <formula>$F2="Completada"</formula>
    </cfRule>
    <cfRule type="expression" dxfId="12990" priority="79">
      <formula>$F2="Vencida"</formula>
    </cfRule>
    <cfRule type="expression" dxfId="12989" priority="80">
      <formula>$F2="Cancelada"</formula>
    </cfRule>
    <cfRule type="expression" dxfId="12988" priority="81">
      <formula>$F2="Pausada"</formula>
    </cfRule>
    <cfRule type="expression" dxfId="12987" priority="82">
      <formula>$F2="Para hoy"</formula>
    </cfRule>
    <cfRule type="expression" dxfId="12986" priority="83">
      <formula>$F2="En curso"</formula>
    </cfRule>
    <cfRule type="expression" dxfId="12985" priority="84">
      <formula>$F2="Completada"</formula>
    </cfRule>
  </conditionalFormatting>
  <conditionalFormatting sqref="E9">
    <cfRule type="expression" dxfId="12984" priority="91">
      <formula>$F1="Vencida"</formula>
    </cfRule>
    <cfRule type="expression" dxfId="12983" priority="92">
      <formula>$F1="Cancelada"</formula>
    </cfRule>
    <cfRule type="expression" dxfId="12982" priority="93">
      <formula>$F1="Pausada"</formula>
    </cfRule>
    <cfRule type="expression" dxfId="12981" priority="94">
      <formula>$F1="Para hoy"</formula>
    </cfRule>
    <cfRule type="expression" dxfId="12980" priority="95">
      <formula>$F1="En curso"</formula>
    </cfRule>
    <cfRule type="expression" dxfId="12979" priority="96">
      <formula>$F1="Completada"</formula>
    </cfRule>
    <cfRule type="expression" dxfId="12978" priority="97">
      <formula>$F2="Vencida"</formula>
    </cfRule>
    <cfRule type="expression" dxfId="12977" priority="98">
      <formula>$F2="Cancelada"</formula>
    </cfRule>
    <cfRule type="expression" dxfId="12976" priority="99">
      <formula>$F2="Pausada"</formula>
    </cfRule>
    <cfRule type="expression" dxfId="12975" priority="100">
      <formula>$F2="Para hoy"</formula>
    </cfRule>
    <cfRule type="expression" dxfId="12974" priority="101">
      <formula>$F2="En curso"</formula>
    </cfRule>
    <cfRule type="expression" dxfId="12973" priority="102">
      <formula>$F2="Completada"</formula>
    </cfRule>
  </conditionalFormatting>
  <conditionalFormatting sqref="D9">
    <cfRule type="expression" dxfId="12972" priority="1">
      <formula>$F40="Vencida"</formula>
    </cfRule>
    <cfRule type="expression" dxfId="12971" priority="2">
      <formula>$F40="Cancelada"</formula>
    </cfRule>
    <cfRule type="expression" dxfId="12970" priority="3">
      <formula>$F40="Pausada"</formula>
    </cfRule>
    <cfRule type="expression" dxfId="12969" priority="4">
      <formula>$F40="Para hoy"</formula>
    </cfRule>
    <cfRule type="expression" dxfId="12968" priority="5">
      <formula>$F40="En curso"</formula>
    </cfRule>
    <cfRule type="expression" dxfId="12967" priority="6">
      <formula>$F40="Completada"</formula>
    </cfRule>
    <cfRule type="expression" dxfId="12966" priority="7">
      <formula>$F40="Vencida"</formula>
    </cfRule>
    <cfRule type="expression" dxfId="12965" priority="8">
      <formula>$F40="Cancelada"</formula>
    </cfRule>
    <cfRule type="expression" dxfId="12964" priority="9">
      <formula>$F40="Pausada"</formula>
    </cfRule>
    <cfRule type="expression" dxfId="12963" priority="10">
      <formula>$F40="Para hoy"</formula>
    </cfRule>
    <cfRule type="expression" dxfId="12962" priority="11">
      <formula>$F40="En curso"</formula>
    </cfRule>
    <cfRule type="expression" dxfId="12961" priority="12">
      <formula>$F40="Completada"</formula>
    </cfRule>
  </conditionalFormatting>
  <conditionalFormatting sqref="D9">
    <cfRule type="expression" dxfId="12960" priority="13">
      <formula>$F48="Vencida"</formula>
    </cfRule>
    <cfRule type="expression" dxfId="12959" priority="14">
      <formula>$F48="Cancelada"</formula>
    </cfRule>
    <cfRule type="expression" dxfId="12958" priority="15">
      <formula>$F48="Pausada"</formula>
    </cfRule>
    <cfRule type="expression" dxfId="12957" priority="16">
      <formula>$F48="Para hoy"</formula>
    </cfRule>
    <cfRule type="expression" dxfId="12956" priority="17">
      <formula>$F48="En curso"</formula>
    </cfRule>
    <cfRule type="expression" dxfId="12955" priority="18">
      <formula>$F48="Completada"</formula>
    </cfRule>
    <cfRule type="expression" dxfId="12954" priority="19">
      <formula>$F44="Vencida"</formula>
    </cfRule>
    <cfRule type="expression" dxfId="12953" priority="20">
      <formula>$F44="Cancelada"</formula>
    </cfRule>
    <cfRule type="expression" dxfId="12952" priority="21">
      <formula>$F44="Pausada"</formula>
    </cfRule>
    <cfRule type="expression" dxfId="12951" priority="22">
      <formula>$F44="Para hoy"</formula>
    </cfRule>
    <cfRule type="expression" dxfId="12950" priority="23">
      <formula>$F44="En curso"</formula>
    </cfRule>
    <cfRule type="expression" dxfId="12949" priority="24">
      <formula>$F44="Completada"</formula>
    </cfRule>
  </conditionalFormatting>
  <conditionalFormatting sqref="D9">
    <cfRule type="expression" dxfId="12948" priority="25">
      <formula>$F28="Vencida"</formula>
    </cfRule>
    <cfRule type="expression" dxfId="12947" priority="26">
      <formula>$F28="Cancelada"</formula>
    </cfRule>
    <cfRule type="expression" dxfId="12946" priority="27">
      <formula>$F28="Pausada"</formula>
    </cfRule>
    <cfRule type="expression" dxfId="12945" priority="28">
      <formula>$F28="Para hoy"</formula>
    </cfRule>
    <cfRule type="expression" dxfId="12944" priority="29">
      <formula>$F28="En curso"</formula>
    </cfRule>
    <cfRule type="expression" dxfId="12943" priority="30">
      <formula>$F28="Completada"</formula>
    </cfRule>
    <cfRule type="expression" dxfId="12942" priority="31">
      <formula>$F28="Vencida"</formula>
    </cfRule>
    <cfRule type="expression" dxfId="12941" priority="32">
      <formula>$F28="Cancelada"</formula>
    </cfRule>
    <cfRule type="expression" dxfId="12940" priority="33">
      <formula>$F28="Pausada"</formula>
    </cfRule>
    <cfRule type="expression" dxfId="12939" priority="34">
      <formula>$F28="Para hoy"</formula>
    </cfRule>
    <cfRule type="expression" dxfId="12938" priority="35">
      <formula>$F28="En curso"</formula>
    </cfRule>
    <cfRule type="expression" dxfId="12937" priority="36">
      <formula>$F28="Completada"</formula>
    </cfRule>
  </conditionalFormatting>
  <conditionalFormatting sqref="D9">
    <cfRule type="expression" dxfId="12936" priority="37">
      <formula>$F33="Vencida"</formula>
    </cfRule>
    <cfRule type="expression" dxfId="12935" priority="38">
      <formula>$F33="Cancelada"</formula>
    </cfRule>
    <cfRule type="expression" dxfId="12934" priority="39">
      <formula>$F33="Pausada"</formula>
    </cfRule>
    <cfRule type="expression" dxfId="12933" priority="40">
      <formula>$F33="Para hoy"</formula>
    </cfRule>
    <cfRule type="expression" dxfId="12932" priority="41">
      <formula>$F33="En curso"</formula>
    </cfRule>
    <cfRule type="expression" dxfId="12931" priority="42">
      <formula>$F33="Completada"</formula>
    </cfRule>
    <cfRule type="expression" dxfId="12930" priority="43">
      <formula>$F33="Vencida"</formula>
    </cfRule>
    <cfRule type="expression" dxfId="12929" priority="44">
      <formula>$F33="Cancelada"</formula>
    </cfRule>
    <cfRule type="expression" dxfId="12928" priority="45">
      <formula>$F33="Pausada"</formula>
    </cfRule>
    <cfRule type="expression" dxfId="12927" priority="46">
      <formula>$F33="Para hoy"</formula>
    </cfRule>
    <cfRule type="expression" dxfId="12926" priority="47">
      <formula>$F33="En curso"</formula>
    </cfRule>
    <cfRule type="expression" dxfId="12925" priority="48">
      <formula>$F33="Completada"</formula>
    </cfRule>
  </conditionalFormatting>
  <conditionalFormatting sqref="D9">
    <cfRule type="expression" dxfId="12924" priority="49">
      <formula>$F41="Vencida"</formula>
    </cfRule>
    <cfRule type="expression" dxfId="12923" priority="50">
      <formula>$F41="Cancelada"</formula>
    </cfRule>
    <cfRule type="expression" dxfId="12922" priority="51">
      <formula>$F41="Pausada"</formula>
    </cfRule>
    <cfRule type="expression" dxfId="12921" priority="52">
      <formula>$F41="Para hoy"</formula>
    </cfRule>
    <cfRule type="expression" dxfId="12920" priority="53">
      <formula>$F41="En curso"</formula>
    </cfRule>
    <cfRule type="expression" dxfId="12919" priority="54">
      <formula>$F41="Completada"</formula>
    </cfRule>
    <cfRule type="expression" dxfId="12918" priority="55">
      <formula>$F37="Vencida"</formula>
    </cfRule>
    <cfRule type="expression" dxfId="12917" priority="56">
      <formula>$F37="Cancelada"</formula>
    </cfRule>
    <cfRule type="expression" dxfId="12916" priority="57">
      <formula>$F37="Pausada"</formula>
    </cfRule>
    <cfRule type="expression" dxfId="12915" priority="58">
      <formula>$F37="Para hoy"</formula>
    </cfRule>
    <cfRule type="expression" dxfId="12914" priority="59">
      <formula>$F37="En curso"</formula>
    </cfRule>
    <cfRule type="expression" dxfId="12913" priority="60">
      <formula>$F37="Completada"</formula>
    </cfRule>
  </conditionalFormatting>
  <conditionalFormatting sqref="D9">
    <cfRule type="expression" dxfId="12912" priority="61">
      <formula>$F20="Vencida"</formula>
    </cfRule>
    <cfRule type="expression" dxfId="12911" priority="62">
      <formula>$F20="Cancelada"</formula>
    </cfRule>
    <cfRule type="expression" dxfId="12910" priority="63">
      <formula>$F20="Pausada"</formula>
    </cfRule>
    <cfRule type="expression" dxfId="12909" priority="64">
      <formula>$F20="Para hoy"</formula>
    </cfRule>
    <cfRule type="expression" dxfId="12908" priority="65">
      <formula>$F20="En curso"</formula>
    </cfRule>
    <cfRule type="expression" dxfId="12907" priority="66">
      <formula>$F20="Completada"</formula>
    </cfRule>
    <cfRule type="expression" dxfId="12906" priority="67">
      <formula>$F20="Vencida"</formula>
    </cfRule>
    <cfRule type="expression" dxfId="12905" priority="68">
      <formula>$F20="Cancelada"</formula>
    </cfRule>
    <cfRule type="expression" dxfId="12904" priority="69">
      <formula>$F20="Pausada"</formula>
    </cfRule>
    <cfRule type="expression" dxfId="12903" priority="70">
      <formula>$F20="Para hoy"</formula>
    </cfRule>
    <cfRule type="expression" dxfId="12902" priority="71">
      <formula>$F20="En curso"</formula>
    </cfRule>
    <cfRule type="expression" dxfId="12901" priority="72">
      <formula>$F20="Completada"</formula>
    </cfRule>
  </conditionalFormatting>
  <conditionalFormatting sqref="C16:C17">
    <cfRule type="expression" dxfId="12900" priority="997">
      <formula>$F14="Vencida"</formula>
    </cfRule>
    <cfRule type="expression" dxfId="12899" priority="998">
      <formula>$F14="Cancelada"</formula>
    </cfRule>
    <cfRule type="expression" dxfId="12898" priority="999">
      <formula>$F14="Pausada"</formula>
    </cfRule>
    <cfRule type="expression" dxfId="12897" priority="1000">
      <formula>$F14="Para hoy"</formula>
    </cfRule>
    <cfRule type="expression" dxfId="12896" priority="1001">
      <formula>$F14="En curso"</formula>
    </cfRule>
    <cfRule type="expression" dxfId="12895" priority="1002">
      <formula>$F14="Completada"</formula>
    </cfRule>
    <cfRule type="expression" dxfId="12894" priority="1003">
      <formula>$F16="Vencida"</formula>
    </cfRule>
    <cfRule type="expression" dxfId="12893" priority="1004">
      <formula>$F16="Cancelada"</formula>
    </cfRule>
    <cfRule type="expression" dxfId="12892" priority="1005">
      <formula>$F16="Pausada"</formula>
    </cfRule>
    <cfRule type="expression" dxfId="12891" priority="1006">
      <formula>$F16="Para hoy"</formula>
    </cfRule>
    <cfRule type="expression" dxfId="12890" priority="1007">
      <formula>$F16="En curso"</formula>
    </cfRule>
    <cfRule type="expression" dxfId="12889" priority="1008">
      <formula>$F16="Completada"</formula>
    </cfRule>
  </conditionalFormatting>
  <conditionalFormatting sqref="D4">
    <cfRule type="expression" dxfId="12888" priority="1009">
      <formula>#REF!="Vencida"</formula>
    </cfRule>
    <cfRule type="expression" dxfId="12887" priority="1010">
      <formula>#REF!="Cancelada"</formula>
    </cfRule>
    <cfRule type="expression" dxfId="12886" priority="1011">
      <formula>#REF!="Pausada"</formula>
    </cfRule>
    <cfRule type="expression" dxfId="12885" priority="1012">
      <formula>#REF!="Para hoy"</formula>
    </cfRule>
    <cfRule type="expression" dxfId="12884" priority="1013">
      <formula>#REF!="En curso"</formula>
    </cfRule>
    <cfRule type="expression" dxfId="12883" priority="1014">
      <formula>#REF!="Completada"</formula>
    </cfRule>
    <cfRule type="expression" dxfId="12882" priority="1015">
      <formula>#REF!="Vencida"</formula>
    </cfRule>
    <cfRule type="expression" dxfId="12881" priority="1016">
      <formula>#REF!="Cancelada"</formula>
    </cfRule>
    <cfRule type="expression" dxfId="12880" priority="1017">
      <formula>#REF!="Pausada"</formula>
    </cfRule>
    <cfRule type="expression" dxfId="12879" priority="1018">
      <formula>#REF!="Para hoy"</formula>
    </cfRule>
    <cfRule type="expression" dxfId="12878" priority="1019">
      <formula>#REF!="En curso"</formula>
    </cfRule>
    <cfRule type="expression" dxfId="12877" priority="1020">
      <formula>#REF!="Completada"</formula>
    </cfRule>
  </conditionalFormatting>
  <conditionalFormatting sqref="C20:C21">
    <cfRule type="expression" dxfId="12876" priority="1021">
      <formula>$F14="Vencida"</formula>
    </cfRule>
    <cfRule type="expression" dxfId="12875" priority="1022">
      <formula>$F14="Cancelada"</formula>
    </cfRule>
    <cfRule type="expression" dxfId="12874" priority="1023">
      <formula>$F14="Pausada"</formula>
    </cfRule>
    <cfRule type="expression" dxfId="12873" priority="1024">
      <formula>$F14="Para hoy"</formula>
    </cfRule>
    <cfRule type="expression" dxfId="12872" priority="1025">
      <formula>$F14="En curso"</formula>
    </cfRule>
    <cfRule type="expression" dxfId="12871" priority="1026">
      <formula>$F14="Completada"</formula>
    </cfRule>
    <cfRule type="expression" dxfId="12870" priority="1027">
      <formula>$F20="Vencida"</formula>
    </cfRule>
    <cfRule type="expression" dxfId="12869" priority="1028">
      <formula>$F20="Cancelada"</formula>
    </cfRule>
    <cfRule type="expression" dxfId="12868" priority="1029">
      <formula>$F20="Pausada"</formula>
    </cfRule>
    <cfRule type="expression" dxfId="12867" priority="1030">
      <formula>$F20="Para hoy"</formula>
    </cfRule>
    <cfRule type="expression" dxfId="12866" priority="1031">
      <formula>$F20="En curso"</formula>
    </cfRule>
    <cfRule type="expression" dxfId="12865" priority="1032">
      <formula>$F20="Completada"</formula>
    </cfRule>
  </conditionalFormatting>
  <conditionalFormatting sqref="E16:E19">
    <cfRule type="expression" dxfId="12864" priority="1033">
      <formula>$F12="Vencida"</formula>
    </cfRule>
    <cfRule type="expression" dxfId="12863" priority="1034">
      <formula>$F12="Cancelada"</formula>
    </cfRule>
    <cfRule type="expression" dxfId="12862" priority="1035">
      <formula>$F12="Pausada"</formula>
    </cfRule>
    <cfRule type="expression" dxfId="12861" priority="1036">
      <formula>$F12="Para hoy"</formula>
    </cfRule>
    <cfRule type="expression" dxfId="12860" priority="1037">
      <formula>$F12="En curso"</formula>
    </cfRule>
    <cfRule type="expression" dxfId="12859" priority="1038">
      <formula>$F12="Completada"</formula>
    </cfRule>
  </conditionalFormatting>
  <conditionalFormatting sqref="E20">
    <cfRule type="expression" dxfId="12858" priority="1039">
      <formula>#REF!="Vencida"</formula>
    </cfRule>
    <cfRule type="expression" dxfId="12857" priority="1040">
      <formula>#REF!="Cancelada"</formula>
    </cfRule>
    <cfRule type="expression" dxfId="12856" priority="1041">
      <formula>#REF!="Pausada"</formula>
    </cfRule>
    <cfRule type="expression" dxfId="12855" priority="1042">
      <formula>#REF!="Para hoy"</formula>
    </cfRule>
    <cfRule type="expression" dxfId="12854" priority="1043">
      <formula>#REF!="En curso"</formula>
    </cfRule>
    <cfRule type="expression" dxfId="12853" priority="1044">
      <formula>#REF!="Completada"</formula>
    </cfRule>
  </conditionalFormatting>
  <conditionalFormatting sqref="E16:E21">
    <cfRule type="expression" dxfId="12852" priority="1045">
      <formula>$F10="Vencida"</formula>
    </cfRule>
    <cfRule type="expression" dxfId="12851" priority="1046">
      <formula>$F10="Cancelada"</formula>
    </cfRule>
    <cfRule type="expression" dxfId="12850" priority="1047">
      <formula>$F10="Pausada"</formula>
    </cfRule>
    <cfRule type="expression" dxfId="12849" priority="1048">
      <formula>$F10="Para hoy"</formula>
    </cfRule>
    <cfRule type="expression" dxfId="12848" priority="1049">
      <formula>$F10="En curso"</formula>
    </cfRule>
    <cfRule type="expression" dxfId="12847" priority="1050">
      <formula>$F10="Completada"</formula>
    </cfRule>
    <cfRule type="expression" dxfId="12846" priority="1051">
      <formula>$F10="Vencida"</formula>
    </cfRule>
    <cfRule type="expression" dxfId="12845" priority="1052">
      <formula>$F10="Cancelada"</formula>
    </cfRule>
    <cfRule type="expression" dxfId="12844" priority="1053">
      <formula>$F10="Pausada"</formula>
    </cfRule>
    <cfRule type="expression" dxfId="12843" priority="1054">
      <formula>$F10="Para hoy"</formula>
    </cfRule>
    <cfRule type="expression" dxfId="12842" priority="1055">
      <formula>$F10="En curso"</formula>
    </cfRule>
    <cfRule type="expression" dxfId="12841" priority="1056">
      <formula>$F10="Completada"</formula>
    </cfRule>
  </conditionalFormatting>
  <conditionalFormatting sqref="E22">
    <cfRule type="expression" dxfId="12840" priority="1057">
      <formula>#REF!="Vencida"</formula>
    </cfRule>
    <cfRule type="expression" dxfId="12839" priority="1058">
      <formula>#REF!="Cancelada"</formula>
    </cfRule>
    <cfRule type="expression" dxfId="12838" priority="1059">
      <formula>#REF!="Pausada"</formula>
    </cfRule>
    <cfRule type="expression" dxfId="12837" priority="1060">
      <formula>#REF!="Para hoy"</formula>
    </cfRule>
    <cfRule type="expression" dxfId="12836" priority="1061">
      <formula>#REF!="En curso"</formula>
    </cfRule>
    <cfRule type="expression" dxfId="12835" priority="1062">
      <formula>#REF!="Completada"</formula>
    </cfRule>
    <cfRule type="expression" dxfId="12834" priority="1063">
      <formula>#REF!="Vencida"</formula>
    </cfRule>
    <cfRule type="expression" dxfId="12833" priority="1064">
      <formula>#REF!="Cancelada"</formula>
    </cfRule>
    <cfRule type="expression" dxfId="12832" priority="1065">
      <formula>#REF!="Pausada"</formula>
    </cfRule>
    <cfRule type="expression" dxfId="12831" priority="1066">
      <formula>#REF!="Para hoy"</formula>
    </cfRule>
    <cfRule type="expression" dxfId="12830" priority="1067">
      <formula>#REF!="En curso"</formula>
    </cfRule>
    <cfRule type="expression" dxfId="12829" priority="1068">
      <formula>#REF!="Completada"</formula>
    </cfRule>
  </conditionalFormatting>
  <conditionalFormatting sqref="D15">
    <cfRule type="expression" dxfId="12828" priority="1069">
      <formula>$F42="Vencida"</formula>
    </cfRule>
    <cfRule type="expression" dxfId="12827" priority="1070">
      <formula>$F42="Cancelada"</formula>
    </cfRule>
    <cfRule type="expression" dxfId="12826" priority="1071">
      <formula>$F42="Pausada"</formula>
    </cfRule>
    <cfRule type="expression" dxfId="12825" priority="1072">
      <formula>$F42="Para hoy"</formula>
    </cfRule>
    <cfRule type="expression" dxfId="12824" priority="1073">
      <formula>$F42="En curso"</formula>
    </cfRule>
    <cfRule type="expression" dxfId="12823" priority="1074">
      <formula>$F42="Completada"</formula>
    </cfRule>
    <cfRule type="expression" dxfId="12822" priority="1075">
      <formula>$F42="Vencida"</formula>
    </cfRule>
    <cfRule type="expression" dxfId="12821" priority="1076">
      <formula>$F42="Cancelada"</formula>
    </cfRule>
    <cfRule type="expression" dxfId="12820" priority="1077">
      <formula>$F42="Pausada"</formula>
    </cfRule>
    <cfRule type="expression" dxfId="12819" priority="1078">
      <formula>$F42="Para hoy"</formula>
    </cfRule>
    <cfRule type="expression" dxfId="12818" priority="1079">
      <formula>$F42="En curso"</formula>
    </cfRule>
    <cfRule type="expression" dxfId="12817" priority="1080">
      <formula>$F42="Completada"</formula>
    </cfRule>
  </conditionalFormatting>
  <conditionalFormatting sqref="D15">
    <cfRule type="expression" dxfId="12816" priority="1081">
      <formula>$F50="Vencida"</formula>
    </cfRule>
    <cfRule type="expression" dxfId="12815" priority="1082">
      <formula>$F50="Cancelada"</formula>
    </cfRule>
    <cfRule type="expression" dxfId="12814" priority="1083">
      <formula>$F50="Pausada"</formula>
    </cfRule>
    <cfRule type="expression" dxfId="12813" priority="1084">
      <formula>$F50="Para hoy"</formula>
    </cfRule>
    <cfRule type="expression" dxfId="12812" priority="1085">
      <formula>$F50="En curso"</formula>
    </cfRule>
    <cfRule type="expression" dxfId="12811" priority="1086">
      <formula>$F50="Completada"</formula>
    </cfRule>
    <cfRule type="expression" dxfId="12810" priority="1087">
      <formula>$F46="Vencida"</formula>
    </cfRule>
    <cfRule type="expression" dxfId="12809" priority="1088">
      <formula>$F46="Cancelada"</formula>
    </cfRule>
    <cfRule type="expression" dxfId="12808" priority="1089">
      <formula>$F46="Pausada"</formula>
    </cfRule>
    <cfRule type="expression" dxfId="12807" priority="1090">
      <formula>$F46="Para hoy"</formula>
    </cfRule>
    <cfRule type="expression" dxfId="12806" priority="1091">
      <formula>$F46="En curso"</formula>
    </cfRule>
    <cfRule type="expression" dxfId="12805" priority="1092">
      <formula>$F46="Completada"</formula>
    </cfRule>
  </conditionalFormatting>
  <conditionalFormatting sqref="E16:E21">
    <cfRule type="expression" dxfId="12804" priority="1093">
      <formula>$F9="Vencida"</formula>
    </cfRule>
    <cfRule type="expression" dxfId="12803" priority="1094">
      <formula>$F9="Cancelada"</formula>
    </cfRule>
    <cfRule type="expression" dxfId="12802" priority="1095">
      <formula>$F9="Pausada"</formula>
    </cfRule>
    <cfRule type="expression" dxfId="12801" priority="1096">
      <formula>$F9="Para hoy"</formula>
    </cfRule>
    <cfRule type="expression" dxfId="12800" priority="1097">
      <formula>$F9="En curso"</formula>
    </cfRule>
    <cfRule type="expression" dxfId="12799" priority="1098">
      <formula>$F9="Completada"</formula>
    </cfRule>
    <cfRule type="expression" dxfId="12798" priority="1099">
      <formula>$F10="Vencida"</formula>
    </cfRule>
    <cfRule type="expression" dxfId="12797" priority="1100">
      <formula>$F10="Cancelada"</formula>
    </cfRule>
    <cfRule type="expression" dxfId="12796" priority="1101">
      <formula>$F10="Pausada"</formula>
    </cfRule>
    <cfRule type="expression" dxfId="12795" priority="1102">
      <formula>$F10="Para hoy"</formula>
    </cfRule>
    <cfRule type="expression" dxfId="12794" priority="1103">
      <formula>$F10="En curso"</formula>
    </cfRule>
    <cfRule type="expression" dxfId="12793" priority="1104">
      <formula>$F10="Completada"</formula>
    </cfRule>
  </conditionalFormatting>
  <conditionalFormatting sqref="E23">
    <cfRule type="expression" dxfId="12792" priority="1105">
      <formula>#REF!="Vencida"</formula>
    </cfRule>
    <cfRule type="expression" dxfId="12791" priority="1106">
      <formula>#REF!="Cancelada"</formula>
    </cfRule>
    <cfRule type="expression" dxfId="12790" priority="1107">
      <formula>#REF!="Pausada"</formula>
    </cfRule>
    <cfRule type="expression" dxfId="12789" priority="1108">
      <formula>#REF!="Para hoy"</formula>
    </cfRule>
    <cfRule type="expression" dxfId="12788" priority="1109">
      <formula>#REF!="En curso"</formula>
    </cfRule>
    <cfRule type="expression" dxfId="12787" priority="1110">
      <formula>#REF!="Completada"</formula>
    </cfRule>
    <cfRule type="expression" dxfId="12786" priority="1111">
      <formula>$F16="Vencida"</formula>
    </cfRule>
    <cfRule type="expression" dxfId="12785" priority="1112">
      <formula>$F16="Cancelada"</formula>
    </cfRule>
    <cfRule type="expression" dxfId="12784" priority="1113">
      <formula>$F16="Pausada"</formula>
    </cfRule>
    <cfRule type="expression" dxfId="12783" priority="1114">
      <formula>$F16="Para hoy"</formula>
    </cfRule>
    <cfRule type="expression" dxfId="12782" priority="1115">
      <formula>$F16="En curso"</formula>
    </cfRule>
    <cfRule type="expression" dxfId="12781" priority="1116">
      <formula>$F16="Completada"</formula>
    </cfRule>
  </conditionalFormatting>
  <conditionalFormatting sqref="E22">
    <cfRule type="expression" dxfId="12780" priority="1117">
      <formula>$F15="Vencida"</formula>
    </cfRule>
    <cfRule type="expression" dxfId="12779" priority="1118">
      <formula>$F15="Cancelada"</formula>
    </cfRule>
    <cfRule type="expression" dxfId="12778" priority="1119">
      <formula>$F15="Pausada"</formula>
    </cfRule>
    <cfRule type="expression" dxfId="12777" priority="1120">
      <formula>$F15="Para hoy"</formula>
    </cfRule>
    <cfRule type="expression" dxfId="12776" priority="1121">
      <formula>$F15="En curso"</formula>
    </cfRule>
    <cfRule type="expression" dxfId="12775" priority="1122">
      <formula>$F15="Completada"</formula>
    </cfRule>
    <cfRule type="expression" dxfId="12774" priority="1123">
      <formula>#REF!="Vencida"</formula>
    </cfRule>
    <cfRule type="expression" dxfId="12773" priority="1124">
      <formula>#REF!="Cancelada"</formula>
    </cfRule>
    <cfRule type="expression" dxfId="12772" priority="1125">
      <formula>#REF!="Pausada"</formula>
    </cfRule>
    <cfRule type="expression" dxfId="12771" priority="1126">
      <formula>#REF!="Para hoy"</formula>
    </cfRule>
    <cfRule type="expression" dxfId="12770" priority="1127">
      <formula>#REF!="En curso"</formula>
    </cfRule>
    <cfRule type="expression" dxfId="12769" priority="1128">
      <formula>#REF!="Completada"</formula>
    </cfRule>
  </conditionalFormatting>
  <dataValidations count="9">
    <dataValidation allowBlank="1" showInputMessage="1" showErrorMessage="1" prompt="Escriba las notas en esta columna, debajo de este encabezado." sqref="G27:G44 G3:G10 H23 G48:G60 G14:G22" xr:uid="{A071D693-EF36-4711-A54D-E28F85E52565}"/>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4:E14 B27:E27 B48:E48 C54" xr:uid="{10F9A381-57DA-499A-B318-C46DDB1C9433}"/>
    <dataValidation allowBlank="1" showInputMessage="1" showErrorMessage="1" prompt="Seleccione el estado en esta columna, debajo de este encabezado. Presione ALT+FLECHA ABAJO para mostrar las opciones y, después, FLECHA ABAJO y ENTRAR para realizar la selección." sqref="F3 F48 F14 F27" xr:uid="{C68938C9-ABCB-4FFB-A2A5-88F16C9DA9C3}"/>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3 A26 A47" xr:uid="{DEBB6D38-BE39-4BEF-87D7-BDC58EB1ECDD}"/>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3:E13 B26:E26 B47:E47" xr:uid="{1BAA6178-BBF1-4740-A43A-56184BA903CB}"/>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B10 C23 B28:B44 B49:B60 B15:B22" xr:uid="{C7D12CBD-5AFA-4E21-BAE8-992C489C43C1}">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4:C10 C49:C60 C28:C44 C15:C22" xr:uid="{D3048C7A-8B85-4010-9FE5-D5DE623DA6BF}">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11 E49:E60 E28:E44 F23 E4:E9 E15:E23" xr:uid="{E23AE43D-AEAB-4FA1-A2C4-0933533046A8}"/>
    <dataValidation type="list" errorStyle="warning" allowBlank="1" showInputMessage="1" showErrorMessage="1" error="Seleccione un estado de la lista. Seleccione CANCELAR, presione ALT+FLECHA ABAJO para mostrar las opciones y, después, FLECHA ABAJO y ENTRAR para realizar la selección." sqref="F28:F44 G23 F4:F10 F49:F60 F15:F22" xr:uid="{E67A02F1-4294-49D8-8152-B1846B798145}">
      <formula1>"Por Desarrollar,En Curso,En QA,Traspasada,Completada,Cancelada,Bloqueada"</formula1>
    </dataValidation>
  </dataValidations>
  <pageMargins left="0.7" right="0.7" top="0.75" bottom="0.75" header="0.3" footer="0.3"/>
  <drawing r:id="rId1"/>
  <tableParts count="4">
    <tablePart r:id="rId2"/>
    <tablePart r:id="rId3"/>
    <tablePart r:id="rId4"/>
    <tablePart r:id="rId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BE63-085C-42DC-B34C-13D11B9C8D70}">
  <sheetPr>
    <tabColor theme="4"/>
  </sheetPr>
  <dimension ref="A1:R113"/>
  <sheetViews>
    <sheetView showGridLines="0" topLeftCell="C1" zoomScale="70" zoomScaleNormal="70" workbookViewId="0">
      <selection activeCell="D7" sqref="D7"/>
    </sheetView>
  </sheetViews>
  <sheetFormatPr defaultColWidth="8.6640625" defaultRowHeight="18.2"/>
  <cols>
    <col min="4" max="4" width="59.88671875" customWidth="1"/>
    <col min="5" max="5" width="8.44140625" customWidth="1"/>
    <col min="6" max="6" width="14.6640625" customWidth="1"/>
    <col min="7" max="7" width="13.88671875" customWidth="1"/>
    <col min="12" max="12" width="11.6640625" customWidth="1"/>
    <col min="13" max="13" width="16.44140625" customWidth="1"/>
  </cols>
  <sheetData>
    <row r="1" spans="1:17" ht="34.5">
      <c r="A1" s="3"/>
      <c r="B1" s="430" t="s">
        <v>479</v>
      </c>
      <c r="C1" s="430"/>
      <c r="D1" s="430"/>
      <c r="E1" s="430"/>
      <c r="F1" s="425"/>
      <c r="G1" s="425"/>
      <c r="H1" s="425"/>
      <c r="I1" s="425"/>
      <c r="J1" s="425"/>
      <c r="K1" s="425"/>
      <c r="L1" s="425"/>
      <c r="M1" s="425"/>
      <c r="N1" s="425"/>
      <c r="O1" s="425"/>
      <c r="P1" s="425"/>
      <c r="Q1" s="425"/>
    </row>
    <row r="2" spans="1:17" ht="34.5">
      <c r="A2" s="12"/>
      <c r="B2" s="431" t="s">
        <v>480</v>
      </c>
      <c r="C2" s="431"/>
      <c r="D2" s="431"/>
      <c r="E2" s="431"/>
      <c r="F2" s="13"/>
      <c r="G2" s="13"/>
      <c r="H2" s="13"/>
      <c r="I2" s="13"/>
      <c r="J2" s="13"/>
      <c r="K2" s="13"/>
      <c r="L2" s="14"/>
      <c r="M2" s="14"/>
      <c r="N2" s="14"/>
      <c r="O2" s="14"/>
      <c r="P2" s="14"/>
      <c r="Q2" s="14"/>
    </row>
    <row r="3" spans="1:17">
      <c r="A3" s="23"/>
      <c r="B3" s="202" t="s">
        <v>4</v>
      </c>
      <c r="C3" s="203" t="s">
        <v>5</v>
      </c>
      <c r="D3" s="203" t="s">
        <v>6</v>
      </c>
      <c r="E3" s="203" t="s">
        <v>7</v>
      </c>
      <c r="F3" s="204" t="s">
        <v>8</v>
      </c>
      <c r="G3" s="205" t="s">
        <v>9</v>
      </c>
      <c r="H3" s="23"/>
      <c r="I3" s="23"/>
      <c r="J3" s="23"/>
      <c r="K3" s="23"/>
      <c r="L3" s="23"/>
      <c r="M3" s="23"/>
      <c r="N3" s="23"/>
      <c r="O3" s="23"/>
      <c r="P3" s="23"/>
      <c r="Q3" s="23"/>
    </row>
    <row r="4" spans="1:17" ht="27.6">
      <c r="A4" s="25"/>
      <c r="B4" s="263"/>
      <c r="C4" s="263"/>
      <c r="D4" s="263" t="s">
        <v>481</v>
      </c>
      <c r="E4" s="264">
        <v>5</v>
      </c>
      <c r="F4" s="263"/>
      <c r="G4" s="263"/>
      <c r="H4" s="25"/>
      <c r="J4" s="25"/>
      <c r="K4" s="25"/>
      <c r="L4" s="25"/>
      <c r="M4" s="25"/>
      <c r="N4" s="25"/>
      <c r="O4" s="25"/>
      <c r="P4" s="25"/>
      <c r="Q4" s="25"/>
    </row>
    <row r="5" spans="1:17" s="119" customFormat="1" ht="27.6">
      <c r="A5" s="114"/>
      <c r="B5" s="263"/>
      <c r="C5" s="263"/>
      <c r="D5" s="263" t="s">
        <v>482</v>
      </c>
      <c r="E5" s="264">
        <v>4</v>
      </c>
      <c r="F5" s="263"/>
      <c r="G5" s="263"/>
      <c r="H5" s="114"/>
      <c r="J5" s="114"/>
      <c r="K5" s="114"/>
      <c r="L5" s="114"/>
      <c r="M5" s="114"/>
      <c r="N5" s="114"/>
      <c r="O5" s="114"/>
      <c r="P5" s="114"/>
      <c r="Q5" s="114"/>
    </row>
    <row r="6" spans="1:17" s="119" customFormat="1">
      <c r="A6" s="114"/>
      <c r="B6" s="263"/>
      <c r="C6" s="263"/>
      <c r="D6" s="263" t="s">
        <v>483</v>
      </c>
      <c r="E6" s="263">
        <v>7</v>
      </c>
      <c r="F6" s="263">
        <f>Lista10141822263034384246505458626670747890[[#This Row],[Estimación]]/10</f>
        <v>0.7</v>
      </c>
      <c r="G6" s="263"/>
      <c r="H6" s="114"/>
      <c r="J6" s="114"/>
      <c r="K6" s="114"/>
      <c r="L6" s="114"/>
      <c r="M6" s="114"/>
      <c r="N6" s="114"/>
      <c r="O6" s="114"/>
      <c r="P6" s="114"/>
      <c r="Q6" s="114"/>
    </row>
    <row r="7" spans="1:17">
      <c r="A7" s="25"/>
      <c r="B7" s="243"/>
      <c r="C7" s="243"/>
      <c r="D7" s="245" t="s">
        <v>484</v>
      </c>
      <c r="E7" s="244">
        <v>1</v>
      </c>
      <c r="F7" s="243"/>
      <c r="G7" s="243"/>
      <c r="H7" s="25"/>
      <c r="J7" s="25"/>
      <c r="K7" s="25"/>
      <c r="L7" s="25"/>
      <c r="M7" s="25"/>
      <c r="N7" s="25"/>
      <c r="O7" s="25"/>
      <c r="P7" s="25"/>
      <c r="Q7" s="25"/>
    </row>
    <row r="8" spans="1:17" s="119" customFormat="1" ht="41.45">
      <c r="A8" s="114"/>
      <c r="B8" s="263"/>
      <c r="C8" s="263"/>
      <c r="D8" s="263" t="s">
        <v>485</v>
      </c>
      <c r="E8" s="264">
        <v>2</v>
      </c>
      <c r="F8" s="263"/>
      <c r="G8" s="263"/>
      <c r="H8" s="114"/>
      <c r="J8" s="114"/>
      <c r="K8" s="114"/>
      <c r="L8" s="114"/>
      <c r="M8" s="114"/>
      <c r="N8" s="114"/>
      <c r="O8" s="114"/>
      <c r="P8" s="114"/>
      <c r="Q8" s="114"/>
    </row>
    <row r="9" spans="1:17" s="119" customFormat="1" ht="43.15">
      <c r="A9" s="114"/>
      <c r="B9" s="263"/>
      <c r="C9" s="263"/>
      <c r="D9" s="265" t="s">
        <v>486</v>
      </c>
      <c r="E9" s="264">
        <v>0.75</v>
      </c>
      <c r="F9" s="263"/>
      <c r="G9" s="263"/>
      <c r="H9" s="114"/>
      <c r="J9" s="114"/>
      <c r="K9" s="114"/>
      <c r="L9" s="114"/>
      <c r="M9" s="114"/>
      <c r="N9" s="114"/>
      <c r="O9" s="114"/>
      <c r="P9" s="114"/>
      <c r="Q9" s="114"/>
    </row>
    <row r="10" spans="1:17" s="119" customFormat="1" ht="28.9">
      <c r="A10" s="114"/>
      <c r="B10" s="263"/>
      <c r="C10" s="263"/>
      <c r="D10" s="265" t="s">
        <v>487</v>
      </c>
      <c r="E10" s="264">
        <v>2.5</v>
      </c>
      <c r="F10" s="263"/>
      <c r="G10" s="263"/>
      <c r="H10" s="114"/>
      <c r="J10" s="114"/>
      <c r="K10" s="114"/>
      <c r="L10" s="114"/>
      <c r="M10" s="114"/>
      <c r="N10" s="114"/>
      <c r="O10" s="114"/>
      <c r="P10" s="114"/>
      <c r="Q10" s="114"/>
    </row>
    <row r="11" spans="1:17" ht="41.45">
      <c r="A11" s="114"/>
      <c r="B11" s="263"/>
      <c r="C11" s="263"/>
      <c r="D11" s="266" t="s">
        <v>488</v>
      </c>
      <c r="E11" s="263"/>
      <c r="F11" s="263"/>
      <c r="G11" s="263"/>
      <c r="H11" s="114"/>
      <c r="I11" s="119"/>
      <c r="J11" s="114"/>
      <c r="K11" s="114"/>
      <c r="L11" s="114"/>
      <c r="M11" s="114"/>
      <c r="N11" s="114"/>
      <c r="O11" s="114"/>
      <c r="P11" s="114"/>
      <c r="Q11" s="114"/>
    </row>
    <row r="12" spans="1:17">
      <c r="A12" s="25"/>
      <c r="B12" s="114"/>
      <c r="C12" s="114"/>
      <c r="D12" s="119" t="s">
        <v>38</v>
      </c>
      <c r="E12" s="224">
        <f>SUM(E4:E10)</f>
        <v>22.25</v>
      </c>
      <c r="F12" s="119"/>
      <c r="G12" s="114"/>
      <c r="H12" s="25"/>
      <c r="I12" s="25"/>
      <c r="J12" s="25"/>
      <c r="K12" s="25"/>
      <c r="L12" s="25"/>
      <c r="M12" s="25"/>
      <c r="N12" s="25"/>
      <c r="O12" s="25"/>
      <c r="P12" s="25"/>
      <c r="Q12" s="25"/>
    </row>
    <row r="13" spans="1:17">
      <c r="A13" s="25"/>
      <c r="B13" s="115"/>
      <c r="C13" s="119"/>
      <c r="D13" s="225"/>
      <c r="E13" s="200"/>
      <c r="F13" s="119"/>
      <c r="G13" s="124"/>
      <c r="H13" s="25"/>
      <c r="I13" s="195"/>
      <c r="J13" s="195"/>
      <c r="K13" s="195"/>
      <c r="L13" s="25"/>
      <c r="M13" s="25"/>
      <c r="N13" s="25"/>
      <c r="O13" s="25"/>
      <c r="P13" s="25"/>
      <c r="Q13" s="25"/>
    </row>
    <row r="14" spans="1:17" ht="34.5">
      <c r="A14" s="12"/>
      <c r="B14" s="432" t="s">
        <v>489</v>
      </c>
      <c r="C14" s="432"/>
      <c r="D14" s="432"/>
      <c r="E14" s="432"/>
      <c r="F14" s="226"/>
      <c r="G14" s="226"/>
      <c r="H14" s="13"/>
      <c r="I14" s="13"/>
      <c r="J14" s="13"/>
      <c r="K14" s="13"/>
      <c r="L14" s="14"/>
      <c r="M14" s="14"/>
      <c r="N14" s="14"/>
      <c r="O14" s="14"/>
      <c r="P14" s="14"/>
      <c r="Q14" s="14"/>
    </row>
    <row r="15" spans="1:17">
      <c r="A15" s="23"/>
      <c r="B15" s="248" t="s">
        <v>4</v>
      </c>
      <c r="C15" s="249" t="s">
        <v>5</v>
      </c>
      <c r="D15" s="249" t="s">
        <v>10</v>
      </c>
      <c r="E15" s="249" t="s">
        <v>7</v>
      </c>
      <c r="F15" s="250" t="s">
        <v>8</v>
      </c>
      <c r="G15" s="251" t="s">
        <v>9</v>
      </c>
      <c r="H15" s="23"/>
      <c r="I15" s="23"/>
      <c r="J15" s="23"/>
      <c r="K15" s="23"/>
      <c r="L15" s="23"/>
      <c r="M15" s="23"/>
      <c r="N15" s="23"/>
      <c r="O15" s="23"/>
      <c r="P15" s="23"/>
      <c r="Q15" s="23"/>
    </row>
    <row r="16" spans="1:17" s="119" customFormat="1" ht="37.700000000000003" customHeight="1">
      <c r="A16" s="114"/>
      <c r="B16" s="252"/>
      <c r="C16" s="253"/>
      <c r="D16" s="255" t="s">
        <v>490</v>
      </c>
      <c r="E16" s="254">
        <v>2</v>
      </c>
      <c r="F16" s="252"/>
      <c r="G16" s="252"/>
      <c r="H16" s="114"/>
      <c r="J16" s="114"/>
      <c r="K16" s="114"/>
      <c r="L16" s="114"/>
      <c r="M16" s="114"/>
      <c r="N16" s="114"/>
      <c r="O16" s="114"/>
      <c r="P16" s="114"/>
      <c r="Q16" s="114"/>
    </row>
    <row r="17" spans="1:18" s="119" customFormat="1" ht="30">
      <c r="A17" s="114"/>
      <c r="B17" s="252"/>
      <c r="C17" s="253"/>
      <c r="D17" s="256" t="s">
        <v>491</v>
      </c>
      <c r="E17" s="254">
        <v>3</v>
      </c>
      <c r="F17" s="252"/>
      <c r="G17" s="252"/>
      <c r="H17" s="114"/>
      <c r="J17" s="114"/>
      <c r="K17" s="114"/>
      <c r="L17" s="114"/>
      <c r="M17" s="114"/>
      <c r="N17" s="114"/>
      <c r="O17" s="114"/>
      <c r="P17" s="114"/>
      <c r="Q17" s="114"/>
    </row>
    <row r="18" spans="1:18" s="119" customFormat="1">
      <c r="A18" s="114"/>
      <c r="B18" s="252"/>
      <c r="C18" s="253"/>
      <c r="D18" s="257" t="s">
        <v>492</v>
      </c>
      <c r="E18" s="254">
        <v>3</v>
      </c>
      <c r="F18" s="252"/>
      <c r="G18" s="252"/>
      <c r="H18" s="114"/>
      <c r="J18" s="114"/>
      <c r="K18" s="114"/>
      <c r="L18" s="114"/>
      <c r="M18" s="114"/>
      <c r="N18" s="114"/>
      <c r="O18" s="114"/>
      <c r="P18" s="114"/>
      <c r="Q18" s="114"/>
    </row>
    <row r="19" spans="1:18" s="119" customFormat="1" ht="28.9">
      <c r="A19" s="114"/>
      <c r="B19" s="252"/>
      <c r="C19" s="253"/>
      <c r="D19" s="261" t="s">
        <v>493</v>
      </c>
      <c r="E19" s="254">
        <v>9</v>
      </c>
      <c r="F19" s="252"/>
      <c r="G19" s="252"/>
      <c r="H19" s="114"/>
      <c r="J19" s="114"/>
      <c r="K19" s="114"/>
      <c r="L19" s="114"/>
      <c r="M19" s="114"/>
      <c r="N19" s="114"/>
      <c r="O19" s="114"/>
      <c r="P19" s="114"/>
      <c r="Q19" s="114"/>
    </row>
    <row r="20" spans="1:18" s="119" customFormat="1">
      <c r="A20" s="114"/>
      <c r="B20" s="252"/>
      <c r="C20" s="253"/>
      <c r="D20" s="262" t="s">
        <v>494</v>
      </c>
      <c r="E20" s="254">
        <v>10</v>
      </c>
      <c r="F20" s="252"/>
      <c r="G20" s="252"/>
      <c r="H20" s="114"/>
      <c r="J20" s="114"/>
      <c r="K20" s="114"/>
      <c r="L20" s="114"/>
      <c r="M20" s="114"/>
      <c r="N20" s="114"/>
      <c r="O20" s="114"/>
      <c r="P20" s="114"/>
      <c r="Q20" s="114"/>
    </row>
    <row r="21" spans="1:18" s="119" customFormat="1">
      <c r="A21" s="114"/>
      <c r="B21" s="258"/>
      <c r="C21" s="259"/>
      <c r="D21" s="258" t="s">
        <v>495</v>
      </c>
      <c r="E21" s="260">
        <v>1</v>
      </c>
      <c r="F21" s="258"/>
      <c r="G21" s="258"/>
      <c r="H21" s="114"/>
      <c r="J21" s="114"/>
      <c r="K21" s="114"/>
      <c r="L21" s="114"/>
      <c r="M21" s="114"/>
      <c r="N21" s="114"/>
      <c r="O21" s="114"/>
      <c r="P21" s="114"/>
      <c r="Q21" s="114"/>
    </row>
    <row r="22" spans="1:18" s="119" customFormat="1" ht="28.9">
      <c r="A22" s="114"/>
      <c r="B22" s="258"/>
      <c r="C22" s="259"/>
      <c r="D22" s="258" t="s">
        <v>496</v>
      </c>
      <c r="E22" s="260">
        <v>1</v>
      </c>
      <c r="F22" s="258"/>
      <c r="G22" s="258"/>
      <c r="H22" s="114"/>
      <c r="J22" s="114"/>
      <c r="K22" s="114"/>
      <c r="L22" s="114"/>
      <c r="M22" s="114"/>
      <c r="N22" s="114"/>
      <c r="O22" s="114"/>
      <c r="P22" s="114"/>
      <c r="Q22" s="114"/>
    </row>
    <row r="23" spans="1:18" s="119" customFormat="1">
      <c r="A23" s="114"/>
      <c r="B23" s="258"/>
      <c r="C23" s="259"/>
      <c r="D23" s="258" t="s">
        <v>497</v>
      </c>
      <c r="E23" s="260">
        <v>1</v>
      </c>
      <c r="F23" s="258"/>
      <c r="G23" s="258"/>
      <c r="H23" s="114"/>
      <c r="J23" s="114"/>
      <c r="K23" s="114"/>
      <c r="L23" s="114"/>
      <c r="M23" s="114"/>
      <c r="N23" s="114"/>
      <c r="O23" s="114"/>
      <c r="P23" s="114"/>
      <c r="Q23" s="114"/>
    </row>
    <row r="24" spans="1:18" s="119" customFormat="1">
      <c r="A24" s="114"/>
      <c r="B24" s="246"/>
      <c r="C24" s="246"/>
      <c r="D24" s="246"/>
      <c r="E24" s="247"/>
      <c r="F24" s="247"/>
      <c r="G24" s="246"/>
      <c r="I24" s="114"/>
      <c r="K24" s="114"/>
      <c r="L24" s="114"/>
      <c r="M24" s="114"/>
      <c r="N24" s="114"/>
      <c r="O24" s="114"/>
      <c r="P24" s="114"/>
      <c r="Q24" s="114"/>
      <c r="R24" s="114"/>
    </row>
    <row r="25" spans="1:18">
      <c r="A25" s="25"/>
      <c r="E25" s="183">
        <f>SUBTOTAL(109,Lista311151923273135394347515559636771757991[Estimación])</f>
        <v>30</v>
      </c>
      <c r="H25" s="25"/>
      <c r="I25" s="25"/>
      <c r="J25" s="25"/>
      <c r="K25" s="25"/>
      <c r="L25" s="25"/>
      <c r="M25" s="25"/>
      <c r="N25" s="25"/>
      <c r="O25" s="25"/>
      <c r="P25" s="25"/>
      <c r="Q25" s="25"/>
    </row>
    <row r="26" spans="1:18">
      <c r="A26" s="25"/>
      <c r="B26" s="25"/>
      <c r="C26" s="25"/>
      <c r="D26" s="25"/>
      <c r="E26" s="25"/>
      <c r="G26" s="25"/>
      <c r="H26" s="25"/>
      <c r="I26" s="25"/>
      <c r="J26" s="25"/>
      <c r="K26" s="25"/>
      <c r="L26" s="25"/>
      <c r="M26" s="25"/>
      <c r="N26" s="25"/>
      <c r="O26" s="25"/>
      <c r="P26" s="25"/>
      <c r="Q26" s="25"/>
    </row>
    <row r="27" spans="1:18" ht="34.5">
      <c r="A27" s="12"/>
      <c r="B27" s="431" t="s">
        <v>498</v>
      </c>
      <c r="C27" s="431"/>
      <c r="D27" s="431"/>
      <c r="E27" s="431"/>
      <c r="F27" s="13"/>
      <c r="G27" s="13"/>
      <c r="H27" s="13"/>
      <c r="I27" s="13"/>
      <c r="J27" s="13"/>
      <c r="K27" s="13"/>
      <c r="L27" s="14"/>
      <c r="M27" s="14"/>
      <c r="N27" s="14"/>
      <c r="O27" s="14"/>
      <c r="P27" s="14"/>
      <c r="Q27" s="14"/>
    </row>
    <row r="28" spans="1:18">
      <c r="A28" s="23"/>
      <c r="B28" s="148" t="s">
        <v>4</v>
      </c>
      <c r="C28" s="149" t="s">
        <v>5</v>
      </c>
      <c r="D28" s="149" t="s">
        <v>6</v>
      </c>
      <c r="E28" s="149" t="s">
        <v>7</v>
      </c>
      <c r="F28" s="150" t="s">
        <v>8</v>
      </c>
      <c r="G28" s="151" t="s">
        <v>9</v>
      </c>
      <c r="H28" s="23"/>
      <c r="I28" s="23"/>
      <c r="J28" s="23"/>
      <c r="K28" s="23"/>
      <c r="L28" s="23"/>
      <c r="M28" s="23"/>
      <c r="N28" s="23"/>
      <c r="O28" s="23"/>
      <c r="P28" s="23"/>
      <c r="Q28" s="23"/>
    </row>
    <row r="29" spans="1:18">
      <c r="A29" s="25"/>
      <c r="B29" s="206"/>
      <c r="C29" s="207"/>
      <c r="D29" s="220"/>
      <c r="E29" s="208"/>
      <c r="F29" s="206"/>
      <c r="G29" s="206"/>
      <c r="H29" s="25"/>
      <c r="I29" s="25"/>
      <c r="J29" s="25"/>
      <c r="K29" s="25"/>
      <c r="L29" t="s">
        <v>440</v>
      </c>
      <c r="M29" s="44" t="s">
        <v>441</v>
      </c>
      <c r="N29" s="44" t="s">
        <v>442</v>
      </c>
      <c r="O29" s="25"/>
      <c r="P29" s="25"/>
      <c r="Q29" s="25"/>
    </row>
    <row r="30" spans="1:18">
      <c r="A30" s="25"/>
      <c r="B30" s="206"/>
      <c r="C30" s="207"/>
      <c r="D30" s="220"/>
      <c r="E30" s="208"/>
      <c r="F30" s="206"/>
      <c r="G30" s="206"/>
      <c r="H30" s="25"/>
      <c r="I30" s="25"/>
      <c r="J30" s="25"/>
      <c r="K30" s="25"/>
      <c r="L30" s="25"/>
      <c r="M30" s="44" t="s">
        <v>443</v>
      </c>
      <c r="N30" s="167" t="s">
        <v>442</v>
      </c>
      <c r="O30" s="25"/>
      <c r="P30" s="25"/>
      <c r="Q30" s="25"/>
    </row>
    <row r="31" spans="1:18">
      <c r="A31" s="25"/>
      <c r="B31" s="206"/>
      <c r="C31" s="207"/>
      <c r="D31" s="220"/>
      <c r="E31" s="208"/>
      <c r="F31" s="206"/>
      <c r="G31" s="206"/>
      <c r="H31" s="25"/>
      <c r="I31" s="25"/>
      <c r="J31" s="25"/>
      <c r="K31" s="25"/>
      <c r="L31" s="25"/>
      <c r="M31" s="44" t="s">
        <v>444</v>
      </c>
      <c r="N31" s="167" t="s">
        <v>442</v>
      </c>
      <c r="O31" s="25"/>
      <c r="P31" s="25"/>
      <c r="Q31" s="25"/>
    </row>
    <row r="32" spans="1:18">
      <c r="A32" s="25"/>
      <c r="B32" s="206"/>
      <c r="C32" s="207"/>
      <c r="D32" s="220"/>
      <c r="E32" s="208"/>
      <c r="F32" s="206"/>
      <c r="G32" s="206"/>
      <c r="H32" s="25"/>
      <c r="I32" s="25"/>
      <c r="J32" s="25"/>
      <c r="K32" s="25"/>
      <c r="L32" s="25"/>
      <c r="M32" s="44" t="s">
        <v>445</v>
      </c>
      <c r="N32" s="167" t="s">
        <v>442</v>
      </c>
      <c r="O32" s="25"/>
      <c r="P32" s="25"/>
      <c r="Q32" s="25"/>
    </row>
    <row r="33" spans="1:17">
      <c r="A33" s="25"/>
      <c r="B33" s="206"/>
      <c r="C33" s="207"/>
      <c r="D33" s="220"/>
      <c r="E33" s="208"/>
      <c r="F33" s="206"/>
      <c r="G33" s="206"/>
      <c r="H33" s="25"/>
      <c r="I33" s="25"/>
      <c r="J33" s="25"/>
      <c r="K33" s="25"/>
      <c r="L33" s="25"/>
      <c r="M33" s="44" t="s">
        <v>446</v>
      </c>
      <c r="N33" s="167" t="s">
        <v>442</v>
      </c>
      <c r="O33" s="25"/>
      <c r="P33" s="25"/>
      <c r="Q33" s="25"/>
    </row>
    <row r="34" spans="1:17">
      <c r="A34" s="25"/>
      <c r="B34" s="206"/>
      <c r="C34" s="207"/>
      <c r="D34" s="220"/>
      <c r="E34" s="208"/>
      <c r="F34" s="206"/>
      <c r="G34" s="206"/>
      <c r="H34" s="25"/>
      <c r="I34" s="25"/>
      <c r="J34" s="25"/>
      <c r="K34" s="25"/>
      <c r="L34" s="25"/>
      <c r="M34" s="44" t="s">
        <v>447</v>
      </c>
      <c r="N34" s="167" t="s">
        <v>442</v>
      </c>
      <c r="O34" s="25"/>
      <c r="P34" s="25"/>
      <c r="Q34" s="25"/>
    </row>
    <row r="35" spans="1:17">
      <c r="A35" s="25"/>
      <c r="B35" s="206"/>
      <c r="C35" s="207"/>
      <c r="D35" s="220"/>
      <c r="E35" s="208"/>
      <c r="F35" s="206"/>
      <c r="G35" s="206"/>
      <c r="H35" s="25"/>
      <c r="I35" s="25"/>
      <c r="J35" s="25"/>
      <c r="K35" s="25"/>
      <c r="L35" s="25"/>
      <c r="M35" s="44" t="s">
        <v>448</v>
      </c>
      <c r="N35" s="167" t="s">
        <v>442</v>
      </c>
      <c r="O35" s="25"/>
      <c r="P35" s="25"/>
      <c r="Q35" s="25"/>
    </row>
    <row r="36" spans="1:17">
      <c r="A36" s="25"/>
      <c r="B36" s="206"/>
      <c r="C36" s="207"/>
      <c r="D36" s="220"/>
      <c r="E36" s="208"/>
      <c r="F36" s="206"/>
      <c r="G36" s="206"/>
      <c r="H36" s="25"/>
      <c r="I36" s="25"/>
      <c r="J36" s="25"/>
      <c r="K36" s="25"/>
      <c r="L36" s="25"/>
      <c r="M36" s="25"/>
      <c r="N36" s="25"/>
      <c r="O36" s="25"/>
      <c r="P36" s="25"/>
      <c r="Q36" s="25"/>
    </row>
    <row r="37" spans="1:17">
      <c r="A37" s="25"/>
      <c r="B37" s="206"/>
      <c r="C37" s="207"/>
      <c r="D37" s="220"/>
      <c r="E37" s="208"/>
      <c r="F37" s="206"/>
      <c r="G37" s="206"/>
      <c r="H37" s="25"/>
      <c r="I37" s="25"/>
      <c r="J37" s="25"/>
      <c r="K37" s="25"/>
      <c r="L37" s="25"/>
      <c r="M37" s="25"/>
      <c r="N37" s="25"/>
      <c r="O37" s="25"/>
      <c r="P37" s="25"/>
      <c r="Q37" s="25"/>
    </row>
    <row r="38" spans="1:17" ht="16.5" customHeight="1">
      <c r="A38" s="25"/>
      <c r="B38" s="206"/>
      <c r="C38" s="207"/>
      <c r="D38" s="220"/>
      <c r="E38" s="208"/>
      <c r="F38" s="206"/>
      <c r="G38" s="206"/>
      <c r="H38" s="25"/>
      <c r="I38" s="25"/>
      <c r="J38" s="25"/>
      <c r="K38" s="25"/>
      <c r="L38" s="44" t="s">
        <v>449</v>
      </c>
      <c r="M38" s="44" t="s">
        <v>450</v>
      </c>
      <c r="N38" s="167"/>
      <c r="O38" s="25"/>
      <c r="P38" s="25"/>
      <c r="Q38" s="25"/>
    </row>
    <row r="39" spans="1:17">
      <c r="B39" s="206"/>
      <c r="C39" s="207"/>
      <c r="D39" s="220"/>
      <c r="E39" s="208"/>
      <c r="F39" s="206"/>
      <c r="G39" s="206"/>
    </row>
    <row r="40" spans="1:17">
      <c r="A40" s="25"/>
      <c r="B40" s="206"/>
      <c r="C40" s="207"/>
      <c r="D40" s="220"/>
      <c r="E40" s="208"/>
      <c r="F40" s="206"/>
      <c r="G40" s="206"/>
      <c r="H40" s="25"/>
      <c r="I40" s="25"/>
      <c r="J40" s="25"/>
      <c r="K40" s="25"/>
      <c r="L40" s="25"/>
      <c r="M40" s="25"/>
      <c r="N40" s="25"/>
      <c r="O40" s="25"/>
      <c r="P40" s="25"/>
      <c r="Q40" s="25"/>
    </row>
    <row r="41" spans="1:17">
      <c r="A41" s="25"/>
      <c r="B41" s="206"/>
      <c r="C41" s="207"/>
      <c r="D41" s="220"/>
      <c r="E41" s="208"/>
      <c r="F41" s="206"/>
      <c r="G41" s="206"/>
      <c r="H41" s="25"/>
      <c r="I41" s="25"/>
      <c r="J41" s="25"/>
      <c r="K41" s="25"/>
      <c r="L41" t="s">
        <v>451</v>
      </c>
      <c r="M41" s="238">
        <v>45261</v>
      </c>
      <c r="N41" s="167"/>
      <c r="O41" s="25"/>
      <c r="P41" s="25"/>
      <c r="Q41" s="25"/>
    </row>
    <row r="42" spans="1:17">
      <c r="A42" s="25"/>
      <c r="B42" s="206"/>
      <c r="C42" s="207"/>
      <c r="D42" s="220"/>
      <c r="E42" s="208"/>
      <c r="F42" s="206"/>
      <c r="G42" s="206"/>
      <c r="H42" s="25"/>
      <c r="I42" s="25"/>
      <c r="J42" s="25"/>
      <c r="K42" s="25"/>
      <c r="L42" s="25"/>
      <c r="M42" s="238">
        <v>45231</v>
      </c>
      <c r="N42" s="167"/>
      <c r="O42" s="25"/>
      <c r="P42" s="25"/>
      <c r="Q42" s="25"/>
    </row>
    <row r="43" spans="1:17">
      <c r="A43" s="25"/>
      <c r="B43" s="206"/>
      <c r="C43" s="207"/>
      <c r="D43" s="220"/>
      <c r="E43" s="208"/>
      <c r="F43" s="206"/>
      <c r="G43" s="206"/>
      <c r="H43" s="25"/>
      <c r="I43" s="25"/>
      <c r="J43" s="25"/>
      <c r="K43" s="25"/>
      <c r="L43" s="25"/>
      <c r="M43" s="238">
        <v>45200</v>
      </c>
      <c r="N43" s="167"/>
      <c r="O43" s="25"/>
      <c r="P43" s="25"/>
      <c r="Q43" s="25"/>
    </row>
    <row r="44" spans="1:17">
      <c r="A44" s="25"/>
      <c r="B44" s="206"/>
      <c r="C44" s="207"/>
      <c r="D44" s="220"/>
      <c r="E44" s="208"/>
      <c r="F44" s="206"/>
      <c r="G44" s="206"/>
      <c r="H44" s="25"/>
      <c r="I44" s="25"/>
      <c r="J44" s="25"/>
      <c r="K44" s="25"/>
      <c r="L44" s="25"/>
      <c r="M44" s="238">
        <v>45170</v>
      </c>
      <c r="N44" s="167"/>
      <c r="O44" s="25"/>
      <c r="P44" s="25"/>
      <c r="Q44" s="25"/>
    </row>
    <row r="45" spans="1:17">
      <c r="A45" s="25"/>
      <c r="B45" s="206"/>
      <c r="C45" s="207"/>
      <c r="D45" s="220"/>
      <c r="E45" s="208"/>
      <c r="F45" s="206"/>
      <c r="G45" s="206"/>
      <c r="H45" s="25"/>
      <c r="I45" s="25"/>
      <c r="J45" s="25"/>
      <c r="K45" s="25"/>
      <c r="L45" s="25"/>
      <c r="M45" s="238">
        <v>45139</v>
      </c>
      <c r="N45" s="167"/>
      <c r="O45" s="25"/>
      <c r="P45" s="25"/>
      <c r="Q45" s="25"/>
    </row>
    <row r="46" spans="1:17">
      <c r="A46" s="25"/>
      <c r="E46" s="18">
        <f>SUBTOTAL(109,Lista3412162024283236404448525660646872768092[Estimación])</f>
        <v>0</v>
      </c>
      <c r="F46" s="193"/>
      <c r="H46" s="25"/>
      <c r="I46" s="25"/>
      <c r="J46" s="25"/>
      <c r="K46" s="25"/>
      <c r="L46" s="25"/>
      <c r="M46" s="238">
        <v>45108</v>
      </c>
      <c r="N46" s="167"/>
      <c r="O46" s="25"/>
      <c r="P46" s="25"/>
      <c r="Q46" s="25"/>
    </row>
    <row r="47" spans="1:17">
      <c r="A47" s="25"/>
      <c r="B47" s="25"/>
      <c r="C47" s="25"/>
      <c r="D47" s="25"/>
      <c r="E47" s="195"/>
      <c r="F47" s="25"/>
      <c r="G47" s="25"/>
      <c r="H47" s="25"/>
      <c r="I47" s="25"/>
      <c r="J47" s="25"/>
      <c r="K47" s="25"/>
      <c r="L47" s="25"/>
      <c r="M47" s="238">
        <v>45078</v>
      </c>
      <c r="N47" s="167"/>
      <c r="O47" s="25"/>
      <c r="P47" s="25"/>
      <c r="Q47" s="25"/>
    </row>
    <row r="48" spans="1:17" ht="34.5">
      <c r="A48" s="12"/>
      <c r="B48" s="431" t="s">
        <v>499</v>
      </c>
      <c r="C48" s="431"/>
      <c r="D48" s="431"/>
      <c r="E48" s="431"/>
      <c r="F48" s="13"/>
      <c r="G48" s="13"/>
      <c r="H48" s="13"/>
      <c r="I48" s="13"/>
      <c r="J48" s="13"/>
      <c r="K48" s="13"/>
      <c r="L48" s="14"/>
      <c r="M48" s="238">
        <v>45047</v>
      </c>
      <c r="N48" s="179"/>
      <c r="O48" s="14"/>
      <c r="P48" s="14"/>
      <c r="Q48" s="14"/>
    </row>
    <row r="49" spans="1:17">
      <c r="A49" s="23"/>
      <c r="B49" s="148" t="s">
        <v>4</v>
      </c>
      <c r="C49" s="149" t="s">
        <v>5</v>
      </c>
      <c r="D49" s="149" t="s">
        <v>6</v>
      </c>
      <c r="E49" s="149" t="s">
        <v>7</v>
      </c>
      <c r="F49" s="150" t="s">
        <v>8</v>
      </c>
      <c r="G49" s="151" t="s">
        <v>9</v>
      </c>
      <c r="H49" s="23"/>
      <c r="I49" s="23"/>
      <c r="J49" s="23"/>
      <c r="K49" s="23"/>
      <c r="L49" s="23"/>
      <c r="M49" s="238">
        <v>45017</v>
      </c>
      <c r="N49" s="239"/>
      <c r="O49" s="23"/>
      <c r="P49" s="23"/>
      <c r="Q49" s="23"/>
    </row>
    <row r="50" spans="1:17">
      <c r="A50" s="25"/>
      <c r="B50" s="206"/>
      <c r="C50" s="207"/>
      <c r="D50" s="220" t="s">
        <v>500</v>
      </c>
      <c r="E50" s="208">
        <v>0.5</v>
      </c>
      <c r="F50" s="206"/>
      <c r="G50" s="206"/>
      <c r="H50" s="25"/>
      <c r="I50" s="25"/>
      <c r="J50" s="25"/>
      <c r="K50" s="25"/>
      <c r="L50" s="25"/>
      <c r="M50" s="238">
        <v>44986</v>
      </c>
      <c r="N50" s="167"/>
      <c r="O50" s="25"/>
      <c r="P50" s="25"/>
      <c r="Q50" s="25"/>
    </row>
    <row r="51" spans="1:17">
      <c r="A51" s="25"/>
      <c r="B51" s="206"/>
      <c r="C51" s="207"/>
      <c r="D51" s="220" t="s">
        <v>501</v>
      </c>
      <c r="E51" s="208">
        <v>0.5</v>
      </c>
      <c r="F51" s="206"/>
      <c r="G51" s="206"/>
      <c r="H51" s="25"/>
      <c r="I51" s="25"/>
      <c r="J51" s="25"/>
      <c r="K51" s="25"/>
      <c r="L51" s="25"/>
      <c r="M51" s="238">
        <v>44958</v>
      </c>
      <c r="N51" s="167"/>
      <c r="O51" s="25"/>
      <c r="P51" s="25"/>
      <c r="Q51" s="25"/>
    </row>
    <row r="52" spans="1:17">
      <c r="B52" s="206"/>
      <c r="C52" s="207"/>
      <c r="D52" s="220" t="s">
        <v>502</v>
      </c>
      <c r="E52" s="208">
        <v>0.5</v>
      </c>
      <c r="F52" s="206"/>
      <c r="G52" s="206"/>
      <c r="M52" s="238">
        <v>44927</v>
      </c>
      <c r="N52" s="44"/>
    </row>
    <row r="53" spans="1:17">
      <c r="B53" s="206"/>
      <c r="C53" s="207"/>
      <c r="D53" s="220" t="s">
        <v>503</v>
      </c>
      <c r="E53" s="208">
        <v>1</v>
      </c>
      <c r="F53" s="206"/>
      <c r="G53" s="206"/>
      <c r="M53" s="238">
        <v>44896</v>
      </c>
      <c r="N53" s="44"/>
    </row>
    <row r="54" spans="1:17">
      <c r="B54" s="206"/>
      <c r="C54" s="207"/>
      <c r="D54" s="220" t="s">
        <v>504</v>
      </c>
      <c r="E54" s="208">
        <v>1</v>
      </c>
      <c r="F54" s="206"/>
      <c r="G54" s="206"/>
      <c r="M54" s="238">
        <v>44866</v>
      </c>
      <c r="N54" s="44"/>
    </row>
    <row r="55" spans="1:17">
      <c r="B55" s="206"/>
      <c r="C55" s="207"/>
      <c r="D55" s="220" t="s">
        <v>505</v>
      </c>
      <c r="E55" s="208">
        <v>3</v>
      </c>
      <c r="F55" s="206"/>
      <c r="G55" s="206"/>
      <c r="M55" s="238">
        <v>44835</v>
      </c>
      <c r="N55" s="44"/>
    </row>
    <row r="56" spans="1:17">
      <c r="B56" s="206"/>
      <c r="C56" s="207"/>
      <c r="D56" s="220" t="s">
        <v>506</v>
      </c>
      <c r="E56" s="208">
        <v>1</v>
      </c>
      <c r="F56" s="206"/>
      <c r="G56" s="206"/>
      <c r="M56" s="238">
        <v>44805</v>
      </c>
      <c r="N56" s="44"/>
    </row>
    <row r="57" spans="1:17">
      <c r="B57" s="206"/>
      <c r="C57" s="207"/>
      <c r="D57" s="220" t="s">
        <v>507</v>
      </c>
      <c r="E57" s="208">
        <v>2</v>
      </c>
      <c r="F57" s="206"/>
      <c r="G57" s="206"/>
      <c r="M57" s="238">
        <v>44774</v>
      </c>
      <c r="N57" s="44"/>
    </row>
    <row r="58" spans="1:17">
      <c r="A58" s="28"/>
      <c r="B58" s="206"/>
      <c r="C58" s="207"/>
      <c r="D58" s="220"/>
      <c r="E58" s="208"/>
      <c r="F58" s="206"/>
      <c r="G58" s="206"/>
      <c r="H58" s="28"/>
      <c r="I58" s="28"/>
      <c r="J58" s="28"/>
      <c r="K58" s="28"/>
      <c r="L58" s="28"/>
      <c r="M58" s="238">
        <v>44743</v>
      </c>
      <c r="N58" s="47"/>
      <c r="O58" s="28"/>
      <c r="P58" s="28"/>
      <c r="Q58" s="28"/>
    </row>
    <row r="59" spans="1:17">
      <c r="A59" s="28"/>
      <c r="B59" s="206"/>
      <c r="C59" s="207"/>
      <c r="D59" s="220"/>
      <c r="E59" s="208"/>
      <c r="F59" s="206"/>
      <c r="G59" s="206"/>
      <c r="H59" s="28"/>
      <c r="I59" s="28"/>
      <c r="J59" s="28"/>
      <c r="K59" s="28"/>
      <c r="L59" s="28"/>
      <c r="M59" s="238">
        <v>44713</v>
      </c>
      <c r="N59" s="47"/>
      <c r="O59" s="28"/>
      <c r="P59" s="28"/>
      <c r="Q59" s="28"/>
    </row>
    <row r="60" spans="1:17">
      <c r="B60" s="206"/>
      <c r="C60" s="207"/>
      <c r="D60" s="220"/>
      <c r="E60" s="208"/>
      <c r="F60" s="206"/>
      <c r="G60" s="206"/>
      <c r="M60" s="238">
        <v>44682</v>
      </c>
      <c r="N60" s="44"/>
    </row>
    <row r="61" spans="1:17">
      <c r="B61" s="206"/>
      <c r="C61" s="207"/>
      <c r="D61" s="220"/>
      <c r="E61" s="208"/>
      <c r="F61" s="206"/>
      <c r="G61" s="206"/>
      <c r="M61" s="238">
        <v>44652</v>
      </c>
      <c r="N61" s="44"/>
    </row>
    <row r="62" spans="1:17">
      <c r="B62" s="4"/>
      <c r="C62" s="6"/>
      <c r="D62" s="6"/>
      <c r="E62" s="184"/>
      <c r="F62" s="6"/>
      <c r="G62" s="11"/>
      <c r="M62" s="238">
        <v>44621</v>
      </c>
      <c r="N62" s="44"/>
    </row>
    <row r="63" spans="1:17">
      <c r="A63" s="25"/>
      <c r="E63" s="183">
        <f>SUBTOTAL(109,Lista34513172125293337414549535761656973778193[Estimación])</f>
        <v>9.5</v>
      </c>
      <c r="H63" s="25"/>
      <c r="I63" s="25"/>
      <c r="J63" s="25"/>
      <c r="K63" s="25"/>
      <c r="L63" s="25"/>
      <c r="M63" s="238">
        <v>44593</v>
      </c>
      <c r="N63" s="167"/>
      <c r="O63" s="25"/>
      <c r="P63" s="25"/>
      <c r="Q63" s="25"/>
    </row>
    <row r="64" spans="1:17">
      <c r="A64" s="25"/>
      <c r="B64" s="25"/>
      <c r="C64" s="25"/>
      <c r="D64" s="25"/>
      <c r="E64" s="25"/>
      <c r="F64" s="25"/>
      <c r="G64" s="25"/>
      <c r="H64" s="25"/>
      <c r="I64" s="25"/>
      <c r="J64" s="25"/>
      <c r="K64" s="25"/>
      <c r="L64" s="25"/>
      <c r="M64" s="238">
        <v>44562</v>
      </c>
      <c r="N64" s="167"/>
      <c r="O64" s="25"/>
      <c r="P64" s="25"/>
      <c r="Q64" s="25"/>
    </row>
    <row r="65" spans="1:17">
      <c r="A65" s="25"/>
      <c r="B65" s="25"/>
      <c r="C65" s="25"/>
      <c r="D65" s="25"/>
      <c r="E65" s="25"/>
      <c r="F65" s="25"/>
      <c r="G65" s="25"/>
      <c r="H65" s="25"/>
      <c r="I65" s="25"/>
      <c r="J65" s="25"/>
      <c r="K65" s="25"/>
      <c r="L65" s="25"/>
      <c r="M65" s="223">
        <v>44531</v>
      </c>
      <c r="N65" s="25"/>
      <c r="O65" s="25"/>
      <c r="P65" s="25"/>
      <c r="Q65" s="25"/>
    </row>
    <row r="66" spans="1:17">
      <c r="A66" s="25"/>
      <c r="B66" s="25"/>
      <c r="C66" s="25"/>
      <c r="D66" s="25"/>
      <c r="E66" s="25"/>
      <c r="F66" s="25"/>
      <c r="G66" s="25"/>
      <c r="H66" s="25"/>
      <c r="I66" s="25"/>
      <c r="J66" s="25"/>
      <c r="K66" s="25"/>
      <c r="L66" s="25"/>
      <c r="M66" s="223">
        <v>44501</v>
      </c>
      <c r="N66" s="25"/>
      <c r="O66" s="25"/>
      <c r="P66" s="25"/>
      <c r="Q66" s="25"/>
    </row>
    <row r="67" spans="1:17">
      <c r="A67" s="25"/>
      <c r="B67" s="25"/>
      <c r="C67" s="25"/>
      <c r="D67" s="25"/>
      <c r="E67" s="25"/>
      <c r="F67" s="25"/>
      <c r="G67" s="25"/>
      <c r="H67" s="25"/>
      <c r="I67" s="25"/>
      <c r="J67" s="25"/>
      <c r="K67" s="25"/>
      <c r="L67" s="25"/>
      <c r="M67" s="223">
        <v>44470</v>
      </c>
      <c r="N67" s="25"/>
      <c r="O67" s="25"/>
      <c r="P67" s="25"/>
      <c r="Q67" s="25"/>
    </row>
    <row r="68" spans="1:17">
      <c r="A68" s="25"/>
      <c r="B68" s="25"/>
      <c r="C68" s="25"/>
      <c r="D68" s="25"/>
      <c r="E68" s="25"/>
      <c r="F68" s="25"/>
      <c r="G68" s="25"/>
      <c r="H68" s="25"/>
      <c r="I68" s="25"/>
      <c r="J68" s="25"/>
      <c r="K68" s="25"/>
      <c r="L68" s="25"/>
      <c r="M68" s="223">
        <v>44440</v>
      </c>
      <c r="N68" s="25"/>
      <c r="O68" s="25"/>
      <c r="P68" s="25"/>
      <c r="Q68" s="25"/>
    </row>
    <row r="69" spans="1:17">
      <c r="A69" s="25"/>
      <c r="B69" s="25"/>
      <c r="C69" s="25"/>
      <c r="D69" s="25"/>
      <c r="E69" s="25"/>
      <c r="F69" s="25"/>
      <c r="G69" s="25"/>
      <c r="H69" s="25"/>
      <c r="I69" s="25"/>
      <c r="J69" s="25"/>
      <c r="K69" s="25"/>
      <c r="L69" s="25"/>
      <c r="M69" s="223">
        <v>44409</v>
      </c>
      <c r="N69" s="25"/>
      <c r="O69" s="25"/>
      <c r="P69" s="25"/>
      <c r="Q69" s="25"/>
    </row>
    <row r="70" spans="1:17">
      <c r="A70" s="25"/>
      <c r="B70" s="25"/>
      <c r="C70" s="25"/>
      <c r="D70" s="25"/>
      <c r="E70" s="25"/>
      <c r="F70" s="25"/>
      <c r="G70" s="25"/>
      <c r="H70" s="25"/>
      <c r="I70" s="25"/>
      <c r="J70" s="25"/>
      <c r="K70" s="25"/>
      <c r="L70" s="25"/>
      <c r="M70" s="223">
        <v>44378</v>
      </c>
      <c r="N70" s="25"/>
      <c r="O70" s="25"/>
      <c r="P70" s="25"/>
      <c r="Q70" s="25"/>
    </row>
    <row r="71" spans="1:17">
      <c r="A71" s="25"/>
      <c r="B71" s="25"/>
      <c r="C71" s="25"/>
      <c r="D71" s="25"/>
      <c r="E71" s="25"/>
      <c r="F71" s="25"/>
      <c r="G71" s="25"/>
      <c r="H71" s="25"/>
      <c r="I71" s="25"/>
      <c r="J71" s="25"/>
      <c r="K71" s="25"/>
      <c r="L71" s="25"/>
      <c r="M71" s="223">
        <v>44348</v>
      </c>
      <c r="N71" s="25"/>
      <c r="O71" s="25"/>
      <c r="P71" s="25"/>
      <c r="Q71" s="25"/>
    </row>
    <row r="72" spans="1:17">
      <c r="A72" s="25"/>
      <c r="B72" s="25"/>
      <c r="C72" s="25"/>
      <c r="D72" s="25"/>
      <c r="E72" s="25"/>
      <c r="F72" s="25"/>
      <c r="G72" s="25"/>
      <c r="H72" s="25"/>
      <c r="I72" s="25"/>
      <c r="J72" s="25"/>
      <c r="K72" s="25"/>
      <c r="L72" s="25"/>
      <c r="M72" s="223">
        <v>44317</v>
      </c>
      <c r="N72" s="25"/>
      <c r="O72" s="25"/>
      <c r="P72" s="25"/>
      <c r="Q72" s="25"/>
    </row>
    <row r="73" spans="1:17">
      <c r="A73" s="25"/>
      <c r="B73" s="25"/>
      <c r="C73" s="25"/>
      <c r="D73" s="25"/>
      <c r="E73" s="25"/>
      <c r="F73" s="25"/>
      <c r="G73" s="25"/>
      <c r="H73" s="25"/>
      <c r="I73" s="25"/>
      <c r="J73" s="25"/>
      <c r="K73" s="25"/>
      <c r="L73" s="25"/>
      <c r="M73" s="223">
        <v>44287</v>
      </c>
      <c r="N73" s="25"/>
      <c r="O73" s="25"/>
      <c r="P73" s="25"/>
      <c r="Q73" s="25"/>
    </row>
    <row r="74" spans="1:17">
      <c r="A74" s="25"/>
      <c r="B74" s="25"/>
      <c r="C74" s="25"/>
      <c r="D74" s="25"/>
      <c r="E74" s="25"/>
      <c r="F74" s="25"/>
      <c r="G74" s="25"/>
      <c r="H74" s="25"/>
      <c r="I74" s="25"/>
      <c r="J74" s="25"/>
      <c r="K74" s="25"/>
      <c r="L74" s="25"/>
      <c r="M74" s="223">
        <v>44256</v>
      </c>
      <c r="N74" s="25"/>
      <c r="O74" s="25"/>
      <c r="P74" s="25"/>
      <c r="Q74" s="25"/>
    </row>
    <row r="75" spans="1:17">
      <c r="M75" s="223">
        <v>44228</v>
      </c>
    </row>
    <row r="76" spans="1:17">
      <c r="M76" s="223">
        <v>44197</v>
      </c>
    </row>
    <row r="77" spans="1:17">
      <c r="M77" s="223">
        <v>44166</v>
      </c>
    </row>
    <row r="78" spans="1:17">
      <c r="M78" s="223">
        <v>44136</v>
      </c>
    </row>
    <row r="79" spans="1:17">
      <c r="M79" s="223"/>
    </row>
    <row r="80" spans="1:17">
      <c r="M80" s="223"/>
    </row>
    <row r="81" spans="12:13">
      <c r="L81" t="s">
        <v>452</v>
      </c>
      <c r="M81" s="223">
        <v>44197</v>
      </c>
    </row>
    <row r="82" spans="12:13">
      <c r="M82" s="223">
        <v>44228</v>
      </c>
    </row>
    <row r="83" spans="12:13">
      <c r="M83" s="223">
        <v>44256</v>
      </c>
    </row>
    <row r="84" spans="12:13">
      <c r="M84" s="223">
        <v>44287</v>
      </c>
    </row>
    <row r="85" spans="12:13">
      <c r="M85" s="223">
        <v>44317</v>
      </c>
    </row>
    <row r="86" spans="12:13">
      <c r="M86" s="223">
        <v>44348</v>
      </c>
    </row>
    <row r="87" spans="12:13">
      <c r="M87" s="223">
        <v>44378</v>
      </c>
    </row>
    <row r="88" spans="12:13">
      <c r="M88" s="223">
        <v>44409</v>
      </c>
    </row>
    <row r="89" spans="12:13">
      <c r="M89" s="223">
        <v>44440</v>
      </c>
    </row>
    <row r="90" spans="12:13">
      <c r="M90" s="223">
        <v>44470</v>
      </c>
    </row>
    <row r="91" spans="12:13">
      <c r="M91" s="223">
        <v>44501</v>
      </c>
    </row>
    <row r="92" spans="12:13">
      <c r="M92" s="223">
        <v>44531</v>
      </c>
    </row>
    <row r="93" spans="12:13">
      <c r="M93" s="223">
        <v>44562</v>
      </c>
    </row>
    <row r="94" spans="12:13">
      <c r="M94" s="223">
        <v>44593</v>
      </c>
    </row>
    <row r="95" spans="12:13">
      <c r="M95" s="223">
        <v>44621</v>
      </c>
    </row>
    <row r="96" spans="12:13">
      <c r="M96" s="223">
        <v>44652</v>
      </c>
    </row>
    <row r="97" spans="13:13">
      <c r="M97" s="223">
        <v>44682</v>
      </c>
    </row>
    <row r="98" spans="13:13">
      <c r="M98" s="223">
        <v>44713</v>
      </c>
    </row>
    <row r="99" spans="13:13">
      <c r="M99" s="223">
        <v>44743</v>
      </c>
    </row>
    <row r="100" spans="13:13">
      <c r="M100" s="223">
        <v>44774</v>
      </c>
    </row>
    <row r="101" spans="13:13">
      <c r="M101" s="223">
        <v>44805</v>
      </c>
    </row>
    <row r="102" spans="13:13">
      <c r="M102" s="223">
        <v>44835</v>
      </c>
    </row>
    <row r="103" spans="13:13">
      <c r="M103" s="223">
        <v>44866</v>
      </c>
    </row>
    <row r="104" spans="13:13">
      <c r="M104" s="223">
        <v>44896</v>
      </c>
    </row>
    <row r="105" spans="13:13">
      <c r="M105" s="223">
        <v>44927</v>
      </c>
    </row>
    <row r="106" spans="13:13">
      <c r="M106" s="223">
        <v>44958</v>
      </c>
    </row>
    <row r="107" spans="13:13">
      <c r="M107" s="223">
        <v>44986</v>
      </c>
    </row>
    <row r="108" spans="13:13">
      <c r="M108" s="223">
        <v>45017</v>
      </c>
    </row>
    <row r="109" spans="13:13">
      <c r="M109" s="223">
        <v>45047</v>
      </c>
    </row>
    <row r="110" spans="13:13">
      <c r="M110" s="223">
        <v>45078</v>
      </c>
    </row>
    <row r="111" spans="13:13">
      <c r="M111" s="223">
        <v>45108</v>
      </c>
    </row>
    <row r="112" spans="13:13">
      <c r="M112" s="223"/>
    </row>
    <row r="113" spans="13:13">
      <c r="M113" s="223"/>
    </row>
  </sheetData>
  <mergeCells count="9">
    <mergeCell ref="O1:Q1"/>
    <mergeCell ref="B2:E2"/>
    <mergeCell ref="B14:E14"/>
    <mergeCell ref="B27:E27"/>
    <mergeCell ref="B48:E48"/>
    <mergeCell ref="B1:E1"/>
    <mergeCell ref="F1:H1"/>
    <mergeCell ref="I1:K1"/>
    <mergeCell ref="L1:N1"/>
  </mergeCells>
  <conditionalFormatting sqref="F4:F11 F16:F23">
    <cfRule type="expression" dxfId="12719" priority="571">
      <formula>$F4="Vencida"</formula>
    </cfRule>
    <cfRule type="expression" dxfId="12718" priority="572">
      <formula>$F4="Cancelada"</formula>
    </cfRule>
    <cfRule type="expression" dxfId="12717" priority="573">
      <formula>$F4="Pausada"</formula>
    </cfRule>
    <cfRule type="expression" dxfId="12716" priority="574">
      <formula>$F4="Para hoy"</formula>
    </cfRule>
    <cfRule type="expression" dxfId="12715" priority="575">
      <formula>$F4="En curso"</formula>
    </cfRule>
    <cfRule type="expression" dxfId="12714" priority="576">
      <formula>$F4="Completada"</formula>
    </cfRule>
  </conditionalFormatting>
  <conditionalFormatting sqref="E12">
    <cfRule type="expression" dxfId="12713" priority="577">
      <formula>$F12="Vencida"</formula>
    </cfRule>
    <cfRule type="expression" dxfId="12712" priority="578">
      <formula>$F12="Cancelada"</formula>
    </cfRule>
    <cfRule type="expression" dxfId="12711" priority="579">
      <formula>$F12="Pausada"</formula>
    </cfRule>
    <cfRule type="expression" dxfId="12710" priority="580">
      <formula>$F12="Para hoy"</formula>
    </cfRule>
    <cfRule type="expression" dxfId="12709" priority="581">
      <formula>$F12="En curso"</formula>
    </cfRule>
    <cfRule type="expression" dxfId="12708" priority="582">
      <formula>$F12="Completada"</formula>
    </cfRule>
  </conditionalFormatting>
  <conditionalFormatting sqref="E25">
    <cfRule type="expression" dxfId="12707" priority="565">
      <formula>$F25="Vencida"</formula>
    </cfRule>
    <cfRule type="expression" dxfId="12706" priority="566">
      <formula>$F25="Cancelada"</formula>
    </cfRule>
    <cfRule type="expression" dxfId="12705" priority="567">
      <formula>$F25="Pausada"</formula>
    </cfRule>
    <cfRule type="expression" dxfId="12704" priority="568">
      <formula>$F25="Para hoy"</formula>
    </cfRule>
    <cfRule type="expression" dxfId="12703" priority="569">
      <formula>$F25="En curso"</formula>
    </cfRule>
    <cfRule type="expression" dxfId="12702" priority="570">
      <formula>$F25="Completada"</formula>
    </cfRule>
  </conditionalFormatting>
  <conditionalFormatting sqref="E46">
    <cfRule type="expression" dxfId="12701" priority="559">
      <formula>$F46="Vencida"</formula>
    </cfRule>
    <cfRule type="expression" dxfId="12700" priority="560">
      <formula>$F46="Cancelada"</formula>
    </cfRule>
    <cfRule type="expression" dxfId="12699" priority="561">
      <formula>$F46="Pausada"</formula>
    </cfRule>
    <cfRule type="expression" dxfId="12698" priority="562">
      <formula>$F46="Para hoy"</formula>
    </cfRule>
    <cfRule type="expression" dxfId="12697" priority="563">
      <formula>$F46="En curso"</formula>
    </cfRule>
    <cfRule type="expression" dxfId="12696" priority="564">
      <formula>$F46="Completada"</formula>
    </cfRule>
  </conditionalFormatting>
  <conditionalFormatting sqref="E63">
    <cfRule type="expression" dxfId="12695" priority="553">
      <formula>$F63="Vencida"</formula>
    </cfRule>
    <cfRule type="expression" dxfId="12694" priority="554">
      <formula>$F63="Cancelada"</formula>
    </cfRule>
    <cfRule type="expression" dxfId="12693" priority="555">
      <formula>$F63="Pausada"</formula>
    </cfRule>
    <cfRule type="expression" dxfId="12692" priority="556">
      <formula>$F63="Para hoy"</formula>
    </cfRule>
    <cfRule type="expression" dxfId="12691" priority="557">
      <formula>$F63="En curso"</formula>
    </cfRule>
    <cfRule type="expression" dxfId="12690" priority="558">
      <formula>$F63="Completada"</formula>
    </cfRule>
  </conditionalFormatting>
  <conditionalFormatting sqref="E5:E6">
    <cfRule type="expression" dxfId="12689" priority="547">
      <formula>$F4="Vencida"</formula>
    </cfRule>
    <cfRule type="expression" dxfId="12688" priority="548">
      <formula>$F4="Cancelada"</formula>
    </cfRule>
    <cfRule type="expression" dxfId="12687" priority="549">
      <formula>$F4="Pausada"</formula>
    </cfRule>
    <cfRule type="expression" dxfId="12686" priority="550">
      <formula>$F4="Para hoy"</formula>
    </cfRule>
    <cfRule type="expression" dxfId="12685" priority="551">
      <formula>$F4="En curso"</formula>
    </cfRule>
    <cfRule type="expression" dxfId="12684" priority="552">
      <formula>$F4="Completada"</formula>
    </cfRule>
  </conditionalFormatting>
  <conditionalFormatting sqref="C16 C19">
    <cfRule type="expression" dxfId="12683" priority="535">
      <formula>$F13="Vencida"</formula>
    </cfRule>
    <cfRule type="expression" dxfId="12682" priority="536">
      <formula>$F13="Cancelada"</formula>
    </cfRule>
    <cfRule type="expression" dxfId="12681" priority="537">
      <formula>$F13="Pausada"</formula>
    </cfRule>
    <cfRule type="expression" dxfId="12680" priority="538">
      <formula>$F13="Para hoy"</formula>
    </cfRule>
    <cfRule type="expression" dxfId="12679" priority="539">
      <formula>$F13="En curso"</formula>
    </cfRule>
    <cfRule type="expression" dxfId="12678" priority="540">
      <formula>$F13="Completada"</formula>
    </cfRule>
    <cfRule type="expression" dxfId="12677" priority="541">
      <formula>$F16="Vencida"</formula>
    </cfRule>
    <cfRule type="expression" dxfId="12676" priority="542">
      <formula>$F16="Cancelada"</formula>
    </cfRule>
    <cfRule type="expression" dxfId="12675" priority="543">
      <formula>$F16="Pausada"</formula>
    </cfRule>
    <cfRule type="expression" dxfId="12674" priority="544">
      <formula>$F16="Para hoy"</formula>
    </cfRule>
    <cfRule type="expression" dxfId="12673" priority="545">
      <formula>$F16="En curso"</formula>
    </cfRule>
    <cfRule type="expression" dxfId="12672" priority="546">
      <formula>$F16="Completada"</formula>
    </cfRule>
  </conditionalFormatting>
  <conditionalFormatting sqref="G24">
    <cfRule type="expression" dxfId="12671" priority="529">
      <formula>$F24="Vencida"</formula>
    </cfRule>
    <cfRule type="expression" dxfId="12670" priority="530">
      <formula>$F24="Cancelada"</formula>
    </cfRule>
    <cfRule type="expression" dxfId="12669" priority="531">
      <formula>$F24="Pausada"</formula>
    </cfRule>
    <cfRule type="expression" dxfId="12668" priority="532">
      <formula>$F24="Para hoy"</formula>
    </cfRule>
    <cfRule type="expression" dxfId="12667" priority="533">
      <formula>$F24="En curso"</formula>
    </cfRule>
    <cfRule type="expression" dxfId="12666" priority="534">
      <formula>$F24="Completada"</formula>
    </cfRule>
  </conditionalFormatting>
  <conditionalFormatting sqref="F24">
    <cfRule type="expression" dxfId="12665" priority="523">
      <formula>$F23="Vencida"</formula>
    </cfRule>
    <cfRule type="expression" dxfId="12664" priority="524">
      <formula>$F23="Cancelada"</formula>
    </cfRule>
    <cfRule type="expression" dxfId="12663" priority="525">
      <formula>$F23="Pausada"</formula>
    </cfRule>
    <cfRule type="expression" dxfId="12662" priority="526">
      <formula>$F23="Para hoy"</formula>
    </cfRule>
    <cfRule type="expression" dxfId="12661" priority="527">
      <formula>$F23="En curso"</formula>
    </cfRule>
    <cfRule type="expression" dxfId="12660" priority="528">
      <formula>$F23="Completada"</formula>
    </cfRule>
  </conditionalFormatting>
  <conditionalFormatting sqref="F24">
    <cfRule type="expression" dxfId="12659" priority="511">
      <formula>$F16="Vencida"</formula>
    </cfRule>
    <cfRule type="expression" dxfId="12658" priority="512">
      <formula>$F16="Cancelada"</formula>
    </cfRule>
    <cfRule type="expression" dxfId="12657" priority="513">
      <formula>$F16="Pausada"</formula>
    </cfRule>
    <cfRule type="expression" dxfId="12656" priority="514">
      <formula>$F16="Para hoy"</formula>
    </cfRule>
    <cfRule type="expression" dxfId="12655" priority="515">
      <formula>$F16="En curso"</formula>
    </cfRule>
    <cfRule type="expression" dxfId="12654" priority="516">
      <formula>$F16="Completada"</formula>
    </cfRule>
    <cfRule type="expression" dxfId="12653" priority="517">
      <formula>#REF!="Vencida"</formula>
    </cfRule>
    <cfRule type="expression" dxfId="12652" priority="518">
      <formula>#REF!="Cancelada"</formula>
    </cfRule>
    <cfRule type="expression" dxfId="12651" priority="519">
      <formula>#REF!="Pausada"</formula>
    </cfRule>
    <cfRule type="expression" dxfId="12650" priority="520">
      <formula>#REF!="Para hoy"</formula>
    </cfRule>
    <cfRule type="expression" dxfId="12649" priority="521">
      <formula>#REF!="En curso"</formula>
    </cfRule>
    <cfRule type="expression" dxfId="12648" priority="522">
      <formula>#REF!="Completada"</formula>
    </cfRule>
  </conditionalFormatting>
  <conditionalFormatting sqref="F24">
    <cfRule type="expression" dxfId="12647" priority="499">
      <formula>#REF!="Vencida"</formula>
    </cfRule>
    <cfRule type="expression" dxfId="12646" priority="500">
      <formula>#REF!="Cancelada"</formula>
    </cfRule>
    <cfRule type="expression" dxfId="12645" priority="501">
      <formula>#REF!="Pausada"</formula>
    </cfRule>
    <cfRule type="expression" dxfId="12644" priority="502">
      <formula>#REF!="Para hoy"</formula>
    </cfRule>
    <cfRule type="expression" dxfId="12643" priority="503">
      <formula>#REF!="En curso"</formula>
    </cfRule>
    <cfRule type="expression" dxfId="12642" priority="504">
      <formula>#REF!="Completada"</formula>
    </cfRule>
    <cfRule type="expression" dxfId="12641" priority="505">
      <formula>#REF!="Vencida"</formula>
    </cfRule>
    <cfRule type="expression" dxfId="12640" priority="506">
      <formula>#REF!="Cancelada"</formula>
    </cfRule>
    <cfRule type="expression" dxfId="12639" priority="507">
      <formula>#REF!="Pausada"</formula>
    </cfRule>
    <cfRule type="expression" dxfId="12638" priority="508">
      <formula>#REF!="Para hoy"</formula>
    </cfRule>
    <cfRule type="expression" dxfId="12637" priority="509">
      <formula>#REF!="En curso"</formula>
    </cfRule>
    <cfRule type="expression" dxfId="12636" priority="510">
      <formula>#REF!="Completada"</formula>
    </cfRule>
  </conditionalFormatting>
  <conditionalFormatting sqref="C7:C10">
    <cfRule type="expression" dxfId="12635" priority="583">
      <formula>#REF!="Vencida"</formula>
    </cfRule>
    <cfRule type="expression" dxfId="12634" priority="584">
      <formula>#REF!="Cancelada"</formula>
    </cfRule>
    <cfRule type="expression" dxfId="12633" priority="585">
      <formula>#REF!="Pausada"</formula>
    </cfRule>
    <cfRule type="expression" dxfId="12632" priority="586">
      <formula>#REF!="Para hoy"</formula>
    </cfRule>
    <cfRule type="expression" dxfId="12631" priority="587">
      <formula>#REF!="En curso"</formula>
    </cfRule>
    <cfRule type="expression" dxfId="12630" priority="588">
      <formula>#REF!="Completada"</formula>
    </cfRule>
    <cfRule type="expression" dxfId="12629" priority="589">
      <formula>$F7="Vencida"</formula>
    </cfRule>
    <cfRule type="expression" dxfId="12628" priority="590">
      <formula>$F7="Cancelada"</formula>
    </cfRule>
    <cfRule type="expression" dxfId="12627" priority="591">
      <formula>$F7="Pausada"</formula>
    </cfRule>
    <cfRule type="expression" dxfId="12626" priority="592">
      <formula>$F7="Para hoy"</formula>
    </cfRule>
    <cfRule type="expression" dxfId="12625" priority="593">
      <formula>$F7="En curso"</formula>
    </cfRule>
    <cfRule type="expression" dxfId="12624" priority="594">
      <formula>$F7="Completada"</formula>
    </cfRule>
  </conditionalFormatting>
  <conditionalFormatting sqref="D8">
    <cfRule type="expression" dxfId="12623" priority="595">
      <formula>$F34="Vencida"</formula>
    </cfRule>
    <cfRule type="expression" dxfId="12622" priority="596">
      <formula>$F34="Cancelada"</formula>
    </cfRule>
    <cfRule type="expression" dxfId="12621" priority="597">
      <formula>$F34="Pausada"</formula>
    </cfRule>
    <cfRule type="expression" dxfId="12620" priority="598">
      <formula>$F34="Para hoy"</formula>
    </cfRule>
    <cfRule type="expression" dxfId="12619" priority="599">
      <formula>$F34="En curso"</formula>
    </cfRule>
    <cfRule type="expression" dxfId="12618" priority="600">
      <formula>$F34="Completada"</formula>
    </cfRule>
    <cfRule type="expression" dxfId="12617" priority="601">
      <formula>$F34="Vencida"</formula>
    </cfRule>
    <cfRule type="expression" dxfId="12616" priority="602">
      <formula>$F34="Cancelada"</formula>
    </cfRule>
    <cfRule type="expression" dxfId="12615" priority="603">
      <formula>$F34="Pausada"</formula>
    </cfRule>
    <cfRule type="expression" dxfId="12614" priority="604">
      <formula>$F34="Para hoy"</formula>
    </cfRule>
    <cfRule type="expression" dxfId="12613" priority="605">
      <formula>$F34="En curso"</formula>
    </cfRule>
    <cfRule type="expression" dxfId="12612" priority="606">
      <formula>$F34="Completada"</formula>
    </cfRule>
  </conditionalFormatting>
  <conditionalFormatting sqref="D8">
    <cfRule type="expression" dxfId="12611" priority="607">
      <formula>$F42="Vencida"</formula>
    </cfRule>
    <cfRule type="expression" dxfId="12610" priority="608">
      <formula>$F42="Cancelada"</formula>
    </cfRule>
    <cfRule type="expression" dxfId="12609" priority="609">
      <formula>$F42="Pausada"</formula>
    </cfRule>
    <cfRule type="expression" dxfId="12608" priority="610">
      <formula>$F42="Para hoy"</formula>
    </cfRule>
    <cfRule type="expression" dxfId="12607" priority="611">
      <formula>$F42="En curso"</formula>
    </cfRule>
    <cfRule type="expression" dxfId="12606" priority="612">
      <formula>$F42="Completada"</formula>
    </cfRule>
    <cfRule type="expression" dxfId="12605" priority="613">
      <formula>$F38="Vencida"</formula>
    </cfRule>
    <cfRule type="expression" dxfId="12604" priority="614">
      <formula>$F38="Cancelada"</formula>
    </cfRule>
    <cfRule type="expression" dxfId="12603" priority="615">
      <formula>$F38="Pausada"</formula>
    </cfRule>
    <cfRule type="expression" dxfId="12602" priority="616">
      <formula>$F38="Para hoy"</formula>
    </cfRule>
    <cfRule type="expression" dxfId="12601" priority="617">
      <formula>$F38="En curso"</formula>
    </cfRule>
    <cfRule type="expression" dxfId="12600" priority="618">
      <formula>$F38="Completada"</formula>
    </cfRule>
  </conditionalFormatting>
  <conditionalFormatting sqref="E7">
    <cfRule type="expression" dxfId="12599" priority="619">
      <formula>#REF!="Vencida"</formula>
    </cfRule>
    <cfRule type="expression" dxfId="12598" priority="620">
      <formula>#REF!="Cancelada"</formula>
    </cfRule>
    <cfRule type="expression" dxfId="12597" priority="621">
      <formula>#REF!="Pausada"</formula>
    </cfRule>
    <cfRule type="expression" dxfId="12596" priority="622">
      <formula>#REF!="Para hoy"</formula>
    </cfRule>
    <cfRule type="expression" dxfId="12595" priority="623">
      <formula>#REF!="En curso"</formula>
    </cfRule>
    <cfRule type="expression" dxfId="12594" priority="624">
      <formula>#REF!="Completada"</formula>
    </cfRule>
    <cfRule type="expression" dxfId="12593" priority="625">
      <formula>#REF!="Vencida"</formula>
    </cfRule>
    <cfRule type="expression" dxfId="12592" priority="626">
      <formula>#REF!="Cancelada"</formula>
    </cfRule>
    <cfRule type="expression" dxfId="12591" priority="627">
      <formula>#REF!="Pausada"</formula>
    </cfRule>
    <cfRule type="expression" dxfId="12590" priority="628">
      <formula>#REF!="Para hoy"</formula>
    </cfRule>
    <cfRule type="expression" dxfId="12589" priority="629">
      <formula>#REF!="En curso"</formula>
    </cfRule>
    <cfRule type="expression" dxfId="12588" priority="630">
      <formula>#REF!="Completada"</formula>
    </cfRule>
  </conditionalFormatting>
  <conditionalFormatting sqref="E7">
    <cfRule type="expression" dxfId="12587" priority="631">
      <formula>#REF!="Vencida"</formula>
    </cfRule>
    <cfRule type="expression" dxfId="12586" priority="632">
      <formula>#REF!="Cancelada"</formula>
    </cfRule>
    <cfRule type="expression" dxfId="12585" priority="633">
      <formula>#REF!="Pausada"</formula>
    </cfRule>
    <cfRule type="expression" dxfId="12584" priority="634">
      <formula>#REF!="Para hoy"</formula>
    </cfRule>
    <cfRule type="expression" dxfId="12583" priority="635">
      <formula>#REF!="En curso"</formula>
    </cfRule>
    <cfRule type="expression" dxfId="12582" priority="636">
      <formula>#REF!="Completada"</formula>
    </cfRule>
    <cfRule type="expression" dxfId="12581" priority="637">
      <formula>#REF!="Vencida"</formula>
    </cfRule>
    <cfRule type="expression" dxfId="12580" priority="638">
      <formula>#REF!="Cancelada"</formula>
    </cfRule>
    <cfRule type="expression" dxfId="12579" priority="639">
      <formula>#REF!="Pausada"</formula>
    </cfRule>
    <cfRule type="expression" dxfId="12578" priority="640">
      <formula>#REF!="Para hoy"</formula>
    </cfRule>
    <cfRule type="expression" dxfId="12577" priority="641">
      <formula>#REF!="En curso"</formula>
    </cfRule>
    <cfRule type="expression" dxfId="12576" priority="642">
      <formula>#REF!="Completada"</formula>
    </cfRule>
  </conditionalFormatting>
  <conditionalFormatting sqref="C20">
    <cfRule type="expression" dxfId="12575" priority="643">
      <formula>$F16="Vencida"</formula>
    </cfRule>
    <cfRule type="expression" dxfId="12574" priority="644">
      <formula>$F16="Cancelada"</formula>
    </cfRule>
    <cfRule type="expression" dxfId="12573" priority="645">
      <formula>$F16="Pausada"</formula>
    </cfRule>
    <cfRule type="expression" dxfId="12572" priority="646">
      <formula>$F16="Para hoy"</formula>
    </cfRule>
    <cfRule type="expression" dxfId="12571" priority="647">
      <formula>$F16="En curso"</formula>
    </cfRule>
    <cfRule type="expression" dxfId="12570" priority="648">
      <formula>$F16="Completada"</formula>
    </cfRule>
    <cfRule type="expression" dxfId="12569" priority="649">
      <formula>$F20="Vencida"</formula>
    </cfRule>
    <cfRule type="expression" dxfId="12568" priority="650">
      <formula>$F20="Cancelada"</formula>
    </cfRule>
    <cfRule type="expression" dxfId="12567" priority="651">
      <formula>$F20="Pausada"</formula>
    </cfRule>
    <cfRule type="expression" dxfId="12566" priority="652">
      <formula>$F20="Para hoy"</formula>
    </cfRule>
    <cfRule type="expression" dxfId="12565" priority="653">
      <formula>$F20="En curso"</formula>
    </cfRule>
    <cfRule type="expression" dxfId="12564" priority="654">
      <formula>$F20="Completada"</formula>
    </cfRule>
  </conditionalFormatting>
  <conditionalFormatting sqref="C23">
    <cfRule type="expression" dxfId="12563" priority="655">
      <formula>$F16="Vencida"</formula>
    </cfRule>
    <cfRule type="expression" dxfId="12562" priority="656">
      <formula>$F16="Cancelada"</formula>
    </cfRule>
    <cfRule type="expression" dxfId="12561" priority="657">
      <formula>$F16="Pausada"</formula>
    </cfRule>
    <cfRule type="expression" dxfId="12560" priority="658">
      <formula>$F16="Para hoy"</formula>
    </cfRule>
    <cfRule type="expression" dxfId="12559" priority="659">
      <formula>$F16="En curso"</formula>
    </cfRule>
    <cfRule type="expression" dxfId="12558" priority="660">
      <formula>$F16="Completada"</formula>
    </cfRule>
    <cfRule type="expression" dxfId="12557" priority="661">
      <formula>$F23="Vencida"</formula>
    </cfRule>
    <cfRule type="expression" dxfId="12556" priority="662">
      <formula>$F23="Cancelada"</formula>
    </cfRule>
    <cfRule type="expression" dxfId="12555" priority="663">
      <formula>$F23="Pausada"</formula>
    </cfRule>
    <cfRule type="expression" dxfId="12554" priority="664">
      <formula>$F23="Para hoy"</formula>
    </cfRule>
    <cfRule type="expression" dxfId="12553" priority="665">
      <formula>$F23="En curso"</formula>
    </cfRule>
    <cfRule type="expression" dxfId="12552" priority="666">
      <formula>$F23="Completada"</formula>
    </cfRule>
  </conditionalFormatting>
  <conditionalFormatting sqref="E4:E6">
    <cfRule type="expression" dxfId="12551" priority="667">
      <formula>$F1="Vencida"</formula>
    </cfRule>
    <cfRule type="expression" dxfId="12550" priority="668">
      <formula>$F1="Cancelada"</formula>
    </cfRule>
    <cfRule type="expression" dxfId="12549" priority="669">
      <formula>$F1="Pausada"</formula>
    </cfRule>
    <cfRule type="expression" dxfId="12548" priority="670">
      <formula>$F1="Para hoy"</formula>
    </cfRule>
    <cfRule type="expression" dxfId="12547" priority="671">
      <formula>$F1="En curso"</formula>
    </cfRule>
    <cfRule type="expression" dxfId="12546" priority="672">
      <formula>$F1="Completada"</formula>
    </cfRule>
    <cfRule type="expression" dxfId="12545" priority="673">
      <formula>$F3="Vencida"</formula>
    </cfRule>
    <cfRule type="expression" dxfId="12544" priority="674">
      <formula>$F3="Cancelada"</formula>
    </cfRule>
    <cfRule type="expression" dxfId="12543" priority="675">
      <formula>$F3="Pausada"</formula>
    </cfRule>
    <cfRule type="expression" dxfId="12542" priority="676">
      <formula>$F3="Para hoy"</formula>
    </cfRule>
    <cfRule type="expression" dxfId="12541" priority="677">
      <formula>$F3="En curso"</formula>
    </cfRule>
    <cfRule type="expression" dxfId="12540" priority="678">
      <formula>$F3="Completada"</formula>
    </cfRule>
  </conditionalFormatting>
  <conditionalFormatting sqref="E4">
    <cfRule type="expression" dxfId="12539" priority="679">
      <formula>$F3="Vencida"</formula>
    </cfRule>
    <cfRule type="expression" dxfId="12538" priority="680">
      <formula>$F3="Cancelada"</formula>
    </cfRule>
    <cfRule type="expression" dxfId="12537" priority="681">
      <formula>$F3="Pausada"</formula>
    </cfRule>
    <cfRule type="expression" dxfId="12536" priority="682">
      <formula>$F3="Para hoy"</formula>
    </cfRule>
    <cfRule type="expression" dxfId="12535" priority="683">
      <formula>$F3="En curso"</formula>
    </cfRule>
    <cfRule type="expression" dxfId="12534" priority="684">
      <formula>$F3="Completada"</formula>
    </cfRule>
    <cfRule type="expression" dxfId="12533" priority="685">
      <formula>$F3="Vencida"</formula>
    </cfRule>
    <cfRule type="expression" dxfId="12532" priority="686">
      <formula>$F3="Cancelada"</formula>
    </cfRule>
    <cfRule type="expression" dxfId="12531" priority="687">
      <formula>$F3="Pausada"</formula>
    </cfRule>
    <cfRule type="expression" dxfId="12530" priority="688">
      <formula>$F3="Para hoy"</formula>
    </cfRule>
    <cfRule type="expression" dxfId="12529" priority="689">
      <formula>$F3="En curso"</formula>
    </cfRule>
    <cfRule type="expression" dxfId="12528" priority="690">
      <formula>$F3="Completada"</formula>
    </cfRule>
  </conditionalFormatting>
  <conditionalFormatting sqref="E5:E6">
    <cfRule type="expression" dxfId="12527" priority="691">
      <formula>#REF!="Vencida"</formula>
    </cfRule>
    <cfRule type="expression" dxfId="12526" priority="692">
      <formula>#REF!="Cancelada"</formula>
    </cfRule>
    <cfRule type="expression" dxfId="12525" priority="693">
      <formula>#REF!="Pausada"</formula>
    </cfRule>
    <cfRule type="expression" dxfId="12524" priority="694">
      <formula>#REF!="Para hoy"</formula>
    </cfRule>
    <cfRule type="expression" dxfId="12523" priority="695">
      <formula>#REF!="En curso"</formula>
    </cfRule>
    <cfRule type="expression" dxfId="12522" priority="696">
      <formula>#REF!="Completada"</formula>
    </cfRule>
    <cfRule type="expression" dxfId="12521" priority="697">
      <formula>#REF!="Vencida"</formula>
    </cfRule>
    <cfRule type="expression" dxfId="12520" priority="698">
      <formula>#REF!="Cancelada"</formula>
    </cfRule>
    <cfRule type="expression" dxfId="12519" priority="699">
      <formula>#REF!="Pausada"</formula>
    </cfRule>
    <cfRule type="expression" dxfId="12518" priority="700">
      <formula>#REF!="Para hoy"</formula>
    </cfRule>
    <cfRule type="expression" dxfId="12517" priority="701">
      <formula>#REF!="En curso"</formula>
    </cfRule>
    <cfRule type="expression" dxfId="12516" priority="702">
      <formula>#REF!="Completada"</formula>
    </cfRule>
  </conditionalFormatting>
  <conditionalFormatting sqref="E4 E7">
    <cfRule type="expression" dxfId="12515" priority="703">
      <formula>#REF!="Vencida"</formula>
    </cfRule>
    <cfRule type="expression" dxfId="12514" priority="704">
      <formula>#REF!="Cancelada"</formula>
    </cfRule>
    <cfRule type="expression" dxfId="12513" priority="705">
      <formula>#REF!="Pausada"</formula>
    </cfRule>
    <cfRule type="expression" dxfId="12512" priority="706">
      <formula>#REF!="Para hoy"</formula>
    </cfRule>
    <cfRule type="expression" dxfId="12511" priority="707">
      <formula>#REF!="En curso"</formula>
    </cfRule>
    <cfRule type="expression" dxfId="12510" priority="708">
      <formula>#REF!="Completada"</formula>
    </cfRule>
  </conditionalFormatting>
  <conditionalFormatting sqref="C5:C6 C11">
    <cfRule type="expression" dxfId="12509" priority="709">
      <formula>#REF!="Vencida"</formula>
    </cfRule>
    <cfRule type="expression" dxfId="12508" priority="710">
      <formula>#REF!="Cancelada"</formula>
    </cfRule>
    <cfRule type="expression" dxfId="12507" priority="711">
      <formula>#REF!="Pausada"</formula>
    </cfRule>
    <cfRule type="expression" dxfId="12506" priority="712">
      <formula>#REF!="Para hoy"</formula>
    </cfRule>
    <cfRule type="expression" dxfId="12505" priority="713">
      <formula>#REF!="En curso"</formula>
    </cfRule>
    <cfRule type="expression" dxfId="12504" priority="714">
      <formula>#REF!="Completada"</formula>
    </cfRule>
    <cfRule type="expression" dxfId="12503" priority="715">
      <formula>$F5="Vencida"</formula>
    </cfRule>
    <cfRule type="expression" dxfId="12502" priority="716">
      <formula>$F5="Cancelada"</formula>
    </cfRule>
    <cfRule type="expression" dxfId="12501" priority="717">
      <formula>$F5="Pausada"</formula>
    </cfRule>
    <cfRule type="expression" dxfId="12500" priority="718">
      <formula>$F5="Para hoy"</formula>
    </cfRule>
    <cfRule type="expression" dxfId="12499" priority="719">
      <formula>$F5="En curso"</formula>
    </cfRule>
    <cfRule type="expression" dxfId="12498" priority="720">
      <formula>$F5="Completada"</formula>
    </cfRule>
  </conditionalFormatting>
  <conditionalFormatting sqref="C4">
    <cfRule type="expression" dxfId="12497" priority="721">
      <formula>$F3="Vencida"</formula>
    </cfRule>
    <cfRule type="expression" dxfId="12496" priority="722">
      <formula>$F3="Cancelada"</formula>
    </cfRule>
    <cfRule type="expression" dxfId="12495" priority="723">
      <formula>$F3="Pausada"</formula>
    </cfRule>
    <cfRule type="expression" dxfId="12494" priority="724">
      <formula>$F3="Para hoy"</formula>
    </cfRule>
    <cfRule type="expression" dxfId="12493" priority="725">
      <formula>$F3="En curso"</formula>
    </cfRule>
    <cfRule type="expression" dxfId="12492" priority="726">
      <formula>$F3="Completada"</formula>
    </cfRule>
    <cfRule type="expression" dxfId="12491" priority="727">
      <formula>$F4="Vencida"</formula>
    </cfRule>
    <cfRule type="expression" dxfId="12490" priority="728">
      <formula>$F4="Cancelada"</formula>
    </cfRule>
    <cfRule type="expression" dxfId="12489" priority="729">
      <formula>$F4="Pausada"</formula>
    </cfRule>
    <cfRule type="expression" dxfId="12488" priority="730">
      <formula>$F4="Para hoy"</formula>
    </cfRule>
    <cfRule type="expression" dxfId="12487" priority="731">
      <formula>$F4="En curso"</formula>
    </cfRule>
    <cfRule type="expression" dxfId="12486" priority="732">
      <formula>$F4="Completada"</formula>
    </cfRule>
  </conditionalFormatting>
  <conditionalFormatting sqref="F29:F45">
    <cfRule type="expression" dxfId="12485" priority="415">
      <formula>$F29="Vencida"</formula>
    </cfRule>
    <cfRule type="expression" dxfId="12484" priority="416">
      <formula>$F29="Cancelada"</formula>
    </cfRule>
    <cfRule type="expression" dxfId="12483" priority="417">
      <formula>$F29="Pausada"</formula>
    </cfRule>
    <cfRule type="expression" dxfId="12482" priority="418">
      <formula>$F29="Para hoy"</formula>
    </cfRule>
    <cfRule type="expression" dxfId="12481" priority="419">
      <formula>$F29="En curso"</formula>
    </cfRule>
    <cfRule type="expression" dxfId="12480" priority="420">
      <formula>$F29="Completada"</formula>
    </cfRule>
  </conditionalFormatting>
  <conditionalFormatting sqref="E29:E45 E16 E22:E24">
    <cfRule type="expression" dxfId="12479" priority="433">
      <formula>$F11="Vencida"</formula>
    </cfRule>
    <cfRule type="expression" dxfId="12478" priority="434">
      <formula>$F11="Cancelada"</formula>
    </cfRule>
    <cfRule type="expression" dxfId="12477" priority="435">
      <formula>$F11="Pausada"</formula>
    </cfRule>
    <cfRule type="expression" dxfId="12476" priority="436">
      <formula>$F11="Para hoy"</formula>
    </cfRule>
    <cfRule type="expression" dxfId="12475" priority="437">
      <formula>$F11="En curso"</formula>
    </cfRule>
    <cfRule type="expression" dxfId="12474" priority="438">
      <formula>$F11="Completada"</formula>
    </cfRule>
  </conditionalFormatting>
  <conditionalFormatting sqref="E29:E45 E16 E24">
    <cfRule type="expression" dxfId="12473" priority="421">
      <formula>$F9="Vencida"</formula>
    </cfRule>
    <cfRule type="expression" dxfId="12472" priority="422">
      <formula>$F9="Cancelada"</formula>
    </cfRule>
    <cfRule type="expression" dxfId="12471" priority="423">
      <formula>$F9="Pausada"</formula>
    </cfRule>
    <cfRule type="expression" dxfId="12470" priority="424">
      <formula>$F9="Para hoy"</formula>
    </cfRule>
    <cfRule type="expression" dxfId="12469" priority="425">
      <formula>$F9="En curso"</formula>
    </cfRule>
    <cfRule type="expression" dxfId="12468" priority="426">
      <formula>$F9="Completada"</formula>
    </cfRule>
    <cfRule type="expression" dxfId="12467" priority="427">
      <formula>$F9="Vencida"</formula>
    </cfRule>
    <cfRule type="expression" dxfId="12466" priority="428">
      <formula>$F9="Cancelada"</formula>
    </cfRule>
    <cfRule type="expression" dxfId="12465" priority="429">
      <formula>$F9="Pausada"</formula>
    </cfRule>
    <cfRule type="expression" dxfId="12464" priority="430">
      <formula>$F9="Para hoy"</formula>
    </cfRule>
    <cfRule type="expression" dxfId="12463" priority="431">
      <formula>$F9="En curso"</formula>
    </cfRule>
    <cfRule type="expression" dxfId="12462" priority="432">
      <formula>$F9="Completada"</formula>
    </cfRule>
  </conditionalFormatting>
  <conditionalFormatting sqref="D29 D31:D45">
    <cfRule type="expression" dxfId="12461" priority="439">
      <formula>$F45="Vencida"</formula>
    </cfRule>
    <cfRule type="expression" dxfId="12460" priority="440">
      <formula>$F45="Cancelada"</formula>
    </cfRule>
    <cfRule type="expression" dxfId="12459" priority="441">
      <formula>$F45="Pausada"</formula>
    </cfRule>
    <cfRule type="expression" dxfId="12458" priority="442">
      <formula>$F45="Para hoy"</formula>
    </cfRule>
    <cfRule type="expression" dxfId="12457" priority="443">
      <formula>$F45="En curso"</formula>
    </cfRule>
    <cfRule type="expression" dxfId="12456" priority="444">
      <formula>$F45="Completada"</formula>
    </cfRule>
    <cfRule type="expression" dxfId="12455" priority="445">
      <formula>$F45="Vencida"</formula>
    </cfRule>
    <cfRule type="expression" dxfId="12454" priority="446">
      <formula>$F45="Cancelada"</formula>
    </cfRule>
    <cfRule type="expression" dxfId="12453" priority="447">
      <formula>$F45="Pausada"</formula>
    </cfRule>
    <cfRule type="expression" dxfId="12452" priority="448">
      <formula>$F45="Para hoy"</formula>
    </cfRule>
    <cfRule type="expression" dxfId="12451" priority="449">
      <formula>$F45="En curso"</formula>
    </cfRule>
    <cfRule type="expression" dxfId="12450" priority="450">
      <formula>$F45="Completada"</formula>
    </cfRule>
  </conditionalFormatting>
  <conditionalFormatting sqref="D29 D31:D45">
    <cfRule type="expression" dxfId="12449" priority="451">
      <formula>$F57="Vencida"</formula>
    </cfRule>
    <cfRule type="expression" dxfId="12448" priority="452">
      <formula>$F57="Cancelada"</formula>
    </cfRule>
    <cfRule type="expression" dxfId="12447" priority="453">
      <formula>$F57="Pausada"</formula>
    </cfRule>
    <cfRule type="expression" dxfId="12446" priority="454">
      <formula>$F57="Para hoy"</formula>
    </cfRule>
    <cfRule type="expression" dxfId="12445" priority="455">
      <formula>$F57="En curso"</formula>
    </cfRule>
    <cfRule type="expression" dxfId="12444" priority="456">
      <formula>$F57="Completada"</formula>
    </cfRule>
    <cfRule type="expression" dxfId="12443" priority="457">
      <formula>$F57="Vencida"</formula>
    </cfRule>
    <cfRule type="expression" dxfId="12442" priority="458">
      <formula>$F57="Cancelada"</formula>
    </cfRule>
    <cfRule type="expression" dxfId="12441" priority="459">
      <formula>$F57="Pausada"</formula>
    </cfRule>
    <cfRule type="expression" dxfId="12440" priority="460">
      <formula>$F57="Para hoy"</formula>
    </cfRule>
    <cfRule type="expression" dxfId="12439" priority="461">
      <formula>$F57="En curso"</formula>
    </cfRule>
    <cfRule type="expression" dxfId="12438" priority="462">
      <formula>$F57="Completada"</formula>
    </cfRule>
  </conditionalFormatting>
  <conditionalFormatting sqref="D29 D31:D45">
    <cfRule type="expression" dxfId="12437" priority="463">
      <formula>$F65="Vencida"</formula>
    </cfRule>
    <cfRule type="expression" dxfId="12436" priority="464">
      <formula>$F65="Cancelada"</formula>
    </cfRule>
    <cfRule type="expression" dxfId="12435" priority="465">
      <formula>$F65="Pausada"</formula>
    </cfRule>
    <cfRule type="expression" dxfId="12434" priority="466">
      <formula>$F65="Para hoy"</formula>
    </cfRule>
    <cfRule type="expression" dxfId="12433" priority="467">
      <formula>$F65="En curso"</formula>
    </cfRule>
    <cfRule type="expression" dxfId="12432" priority="468">
      <formula>$F65="Completada"</formula>
    </cfRule>
    <cfRule type="expression" dxfId="12431" priority="469">
      <formula>$F61="Vencida"</formula>
    </cfRule>
    <cfRule type="expression" dxfId="12430" priority="470">
      <formula>$F61="Cancelada"</formula>
    </cfRule>
    <cfRule type="expression" dxfId="12429" priority="471">
      <formula>$F61="Pausada"</formula>
    </cfRule>
    <cfRule type="expression" dxfId="12428" priority="472">
      <formula>$F61="Para hoy"</formula>
    </cfRule>
    <cfRule type="expression" dxfId="12427" priority="473">
      <formula>$F61="En curso"</formula>
    </cfRule>
    <cfRule type="expression" dxfId="12426" priority="474">
      <formula>$F61="Completada"</formula>
    </cfRule>
  </conditionalFormatting>
  <conditionalFormatting sqref="C29:C45">
    <cfRule type="expression" dxfId="12425" priority="475">
      <formula>$F22="Vencida"</formula>
    </cfRule>
    <cfRule type="expression" dxfId="12424" priority="476">
      <formula>$F22="Cancelada"</formula>
    </cfRule>
    <cfRule type="expression" dxfId="12423" priority="477">
      <formula>$F22="Pausada"</formula>
    </cfRule>
    <cfRule type="expression" dxfId="12422" priority="478">
      <formula>$F22="Para hoy"</formula>
    </cfRule>
    <cfRule type="expression" dxfId="12421" priority="479">
      <formula>$F22="En curso"</formula>
    </cfRule>
    <cfRule type="expression" dxfId="12420" priority="480">
      <formula>$F22="Completada"</formula>
    </cfRule>
    <cfRule type="expression" dxfId="12419" priority="481">
      <formula>$F29="Vencida"</formula>
    </cfRule>
    <cfRule type="expression" dxfId="12418" priority="482">
      <formula>$F29="Cancelada"</formula>
    </cfRule>
    <cfRule type="expression" dxfId="12417" priority="483">
      <formula>$F29="Pausada"</formula>
    </cfRule>
    <cfRule type="expression" dxfId="12416" priority="484">
      <formula>$F29="Para hoy"</formula>
    </cfRule>
    <cfRule type="expression" dxfId="12415" priority="485">
      <formula>$F29="En curso"</formula>
    </cfRule>
    <cfRule type="expression" dxfId="12414" priority="486">
      <formula>$F29="Completada"</formula>
    </cfRule>
  </conditionalFormatting>
  <conditionalFormatting sqref="E29:E45 E16">
    <cfRule type="expression" dxfId="12413" priority="487">
      <formula>$F8="Vencida"</formula>
    </cfRule>
    <cfRule type="expression" dxfId="12412" priority="488">
      <formula>$F8="Cancelada"</formula>
    </cfRule>
    <cfRule type="expression" dxfId="12411" priority="489">
      <formula>$F8="Pausada"</formula>
    </cfRule>
    <cfRule type="expression" dxfId="12410" priority="490">
      <formula>$F8="Para hoy"</formula>
    </cfRule>
    <cfRule type="expression" dxfId="12409" priority="491">
      <formula>$F8="En curso"</formula>
    </cfRule>
    <cfRule type="expression" dxfId="12408" priority="492">
      <formula>$F8="Completada"</formula>
    </cfRule>
    <cfRule type="expression" dxfId="12407" priority="493">
      <formula>$F9="Vencida"</formula>
    </cfRule>
    <cfRule type="expression" dxfId="12406" priority="494">
      <formula>$F9="Cancelada"</formula>
    </cfRule>
    <cfRule type="expression" dxfId="12405" priority="495">
      <formula>$F9="Pausada"</formula>
    </cfRule>
    <cfRule type="expression" dxfId="12404" priority="496">
      <formula>$F9="Para hoy"</formula>
    </cfRule>
    <cfRule type="expression" dxfId="12403" priority="497">
      <formula>$F9="En curso"</formula>
    </cfRule>
    <cfRule type="expression" dxfId="12402" priority="498">
      <formula>$F9="Completada"</formula>
    </cfRule>
  </conditionalFormatting>
  <conditionalFormatting sqref="D30">
    <cfRule type="expression" dxfId="12401" priority="343">
      <formula>$F62="Vencida"</formula>
    </cfRule>
    <cfRule type="expression" dxfId="12400" priority="344">
      <formula>$F62="Cancelada"</formula>
    </cfRule>
    <cfRule type="expression" dxfId="12399" priority="345">
      <formula>$F62="Pausada"</formula>
    </cfRule>
    <cfRule type="expression" dxfId="12398" priority="346">
      <formula>$F62="Para hoy"</formula>
    </cfRule>
    <cfRule type="expression" dxfId="12397" priority="347">
      <formula>$F62="En curso"</formula>
    </cfRule>
    <cfRule type="expression" dxfId="12396" priority="348">
      <formula>$F62="Completada"</formula>
    </cfRule>
    <cfRule type="expression" dxfId="12395" priority="349">
      <formula>$F62="Vencida"</formula>
    </cfRule>
    <cfRule type="expression" dxfId="12394" priority="350">
      <formula>$F62="Cancelada"</formula>
    </cfRule>
    <cfRule type="expression" dxfId="12393" priority="351">
      <formula>$F62="Pausada"</formula>
    </cfRule>
    <cfRule type="expression" dxfId="12392" priority="352">
      <formula>$F62="Para hoy"</formula>
    </cfRule>
    <cfRule type="expression" dxfId="12391" priority="353">
      <formula>$F62="En curso"</formula>
    </cfRule>
    <cfRule type="expression" dxfId="12390" priority="354">
      <formula>$F62="Completada"</formula>
    </cfRule>
  </conditionalFormatting>
  <conditionalFormatting sqref="D30">
    <cfRule type="expression" dxfId="12389" priority="355">
      <formula>$F70="Vencida"</formula>
    </cfRule>
    <cfRule type="expression" dxfId="12388" priority="356">
      <formula>$F70="Cancelada"</formula>
    </cfRule>
    <cfRule type="expression" dxfId="12387" priority="357">
      <formula>$F70="Pausada"</formula>
    </cfRule>
    <cfRule type="expression" dxfId="12386" priority="358">
      <formula>$F70="Para hoy"</formula>
    </cfRule>
    <cfRule type="expression" dxfId="12385" priority="359">
      <formula>$F70="En curso"</formula>
    </cfRule>
    <cfRule type="expression" dxfId="12384" priority="360">
      <formula>$F70="Completada"</formula>
    </cfRule>
    <cfRule type="expression" dxfId="12383" priority="361">
      <formula>$F66="Vencida"</formula>
    </cfRule>
    <cfRule type="expression" dxfId="12382" priority="362">
      <formula>$F66="Cancelada"</formula>
    </cfRule>
    <cfRule type="expression" dxfId="12381" priority="363">
      <formula>$F66="Pausada"</formula>
    </cfRule>
    <cfRule type="expression" dxfId="12380" priority="364">
      <formula>$F66="Para hoy"</formula>
    </cfRule>
    <cfRule type="expression" dxfId="12379" priority="365">
      <formula>$F66="En curso"</formula>
    </cfRule>
    <cfRule type="expression" dxfId="12378" priority="366">
      <formula>$F66="Completada"</formula>
    </cfRule>
  </conditionalFormatting>
  <conditionalFormatting sqref="D30">
    <cfRule type="expression" dxfId="12377" priority="367">
      <formula>$F50="Vencida"</formula>
    </cfRule>
    <cfRule type="expression" dxfId="12376" priority="368">
      <formula>$F50="Cancelada"</formula>
    </cfRule>
    <cfRule type="expression" dxfId="12375" priority="369">
      <formula>$F50="Pausada"</formula>
    </cfRule>
    <cfRule type="expression" dxfId="12374" priority="370">
      <formula>$F50="Para hoy"</formula>
    </cfRule>
    <cfRule type="expression" dxfId="12373" priority="371">
      <formula>$F50="En curso"</formula>
    </cfRule>
    <cfRule type="expression" dxfId="12372" priority="372">
      <formula>$F50="Completada"</formula>
    </cfRule>
    <cfRule type="expression" dxfId="12371" priority="373">
      <formula>$F50="Vencida"</formula>
    </cfRule>
    <cfRule type="expression" dxfId="12370" priority="374">
      <formula>$F50="Cancelada"</formula>
    </cfRule>
    <cfRule type="expression" dxfId="12369" priority="375">
      <formula>$F50="Pausada"</formula>
    </cfRule>
    <cfRule type="expression" dxfId="12368" priority="376">
      <formula>$F50="Para hoy"</formula>
    </cfRule>
    <cfRule type="expression" dxfId="12367" priority="377">
      <formula>$F50="En curso"</formula>
    </cfRule>
    <cfRule type="expression" dxfId="12366" priority="378">
      <formula>$F50="Completada"</formula>
    </cfRule>
  </conditionalFormatting>
  <conditionalFormatting sqref="D30">
    <cfRule type="expression" dxfId="12365" priority="379">
      <formula>$F55="Vencida"</formula>
    </cfRule>
    <cfRule type="expression" dxfId="12364" priority="380">
      <formula>$F55="Cancelada"</formula>
    </cfRule>
    <cfRule type="expression" dxfId="12363" priority="381">
      <formula>$F55="Pausada"</formula>
    </cfRule>
    <cfRule type="expression" dxfId="12362" priority="382">
      <formula>$F55="Para hoy"</formula>
    </cfRule>
    <cfRule type="expression" dxfId="12361" priority="383">
      <formula>$F55="En curso"</formula>
    </cfRule>
    <cfRule type="expression" dxfId="12360" priority="384">
      <formula>$F55="Completada"</formula>
    </cfRule>
    <cfRule type="expression" dxfId="12359" priority="385">
      <formula>$F55="Vencida"</formula>
    </cfRule>
    <cfRule type="expression" dxfId="12358" priority="386">
      <formula>$F55="Cancelada"</formula>
    </cfRule>
    <cfRule type="expression" dxfId="12357" priority="387">
      <formula>$F55="Pausada"</formula>
    </cfRule>
    <cfRule type="expression" dxfId="12356" priority="388">
      <formula>$F55="Para hoy"</formula>
    </cfRule>
    <cfRule type="expression" dxfId="12355" priority="389">
      <formula>$F55="En curso"</formula>
    </cfRule>
    <cfRule type="expression" dxfId="12354" priority="390">
      <formula>$F55="Completada"</formula>
    </cfRule>
  </conditionalFormatting>
  <conditionalFormatting sqref="D30">
    <cfRule type="expression" dxfId="12353" priority="391">
      <formula>$F63="Vencida"</formula>
    </cfRule>
    <cfRule type="expression" dxfId="12352" priority="392">
      <formula>$F63="Cancelada"</formula>
    </cfRule>
    <cfRule type="expression" dxfId="12351" priority="393">
      <formula>$F63="Pausada"</formula>
    </cfRule>
    <cfRule type="expression" dxfId="12350" priority="394">
      <formula>$F63="Para hoy"</formula>
    </cfRule>
    <cfRule type="expression" dxfId="12349" priority="395">
      <formula>$F63="En curso"</formula>
    </cfRule>
    <cfRule type="expression" dxfId="12348" priority="396">
      <formula>$F63="Completada"</formula>
    </cfRule>
    <cfRule type="expression" dxfId="12347" priority="397">
      <formula>$F59="Vencida"</formula>
    </cfRule>
    <cfRule type="expression" dxfId="12346" priority="398">
      <formula>$F59="Cancelada"</formula>
    </cfRule>
    <cfRule type="expression" dxfId="12345" priority="399">
      <formula>$F59="Pausada"</formula>
    </cfRule>
    <cfRule type="expression" dxfId="12344" priority="400">
      <formula>$F59="Para hoy"</formula>
    </cfRule>
    <cfRule type="expression" dxfId="12343" priority="401">
      <formula>$F59="En curso"</formula>
    </cfRule>
    <cfRule type="expression" dxfId="12342" priority="402">
      <formula>$F59="Completada"</formula>
    </cfRule>
  </conditionalFormatting>
  <conditionalFormatting sqref="D30">
    <cfRule type="expression" dxfId="12341" priority="403">
      <formula>$F42="Vencida"</formula>
    </cfRule>
    <cfRule type="expression" dxfId="12340" priority="404">
      <formula>$F42="Cancelada"</formula>
    </cfRule>
    <cfRule type="expression" dxfId="12339" priority="405">
      <formula>$F42="Pausada"</formula>
    </cfRule>
    <cfRule type="expression" dxfId="12338" priority="406">
      <formula>$F42="Para hoy"</formula>
    </cfRule>
    <cfRule type="expression" dxfId="12337" priority="407">
      <formula>$F42="En curso"</formula>
    </cfRule>
    <cfRule type="expression" dxfId="12336" priority="408">
      <formula>$F42="Completada"</formula>
    </cfRule>
    <cfRule type="expression" dxfId="12335" priority="409">
      <formula>$F42="Vencida"</formula>
    </cfRule>
    <cfRule type="expression" dxfId="12334" priority="410">
      <formula>$F42="Cancelada"</formula>
    </cfRule>
    <cfRule type="expression" dxfId="12333" priority="411">
      <formula>$F42="Pausada"</formula>
    </cfRule>
    <cfRule type="expression" dxfId="12332" priority="412">
      <formula>$F42="Para hoy"</formula>
    </cfRule>
    <cfRule type="expression" dxfId="12331" priority="413">
      <formula>$F42="En curso"</formula>
    </cfRule>
    <cfRule type="expression" dxfId="12330" priority="414">
      <formula>$F42="Completada"</formula>
    </cfRule>
  </conditionalFormatting>
  <conditionalFormatting sqref="F50:F55">
    <cfRule type="expression" dxfId="12329" priority="259">
      <formula>$F50="Vencida"</formula>
    </cfRule>
    <cfRule type="expression" dxfId="12328" priority="260">
      <formula>$F50="Cancelada"</formula>
    </cfRule>
    <cfRule type="expression" dxfId="12327" priority="261">
      <formula>$F50="Pausada"</formula>
    </cfRule>
    <cfRule type="expression" dxfId="12326" priority="262">
      <formula>$F50="Para hoy"</formula>
    </cfRule>
    <cfRule type="expression" dxfId="12325" priority="263">
      <formula>$F50="En curso"</formula>
    </cfRule>
    <cfRule type="expression" dxfId="12324" priority="264">
      <formula>$F50="Completada"</formula>
    </cfRule>
  </conditionalFormatting>
  <conditionalFormatting sqref="E50:E55">
    <cfRule type="expression" dxfId="12323" priority="277">
      <formula>$F45="Vencida"</formula>
    </cfRule>
    <cfRule type="expression" dxfId="12322" priority="278">
      <formula>$F45="Cancelada"</formula>
    </cfRule>
    <cfRule type="expression" dxfId="12321" priority="279">
      <formula>$F45="Pausada"</formula>
    </cfRule>
    <cfRule type="expression" dxfId="12320" priority="280">
      <formula>$F45="Para hoy"</formula>
    </cfRule>
    <cfRule type="expression" dxfId="12319" priority="281">
      <formula>$F45="En curso"</formula>
    </cfRule>
    <cfRule type="expression" dxfId="12318" priority="282">
      <formula>$F45="Completada"</formula>
    </cfRule>
  </conditionalFormatting>
  <conditionalFormatting sqref="E50:E55">
    <cfRule type="expression" dxfId="12317" priority="265">
      <formula>$F43="Vencida"</formula>
    </cfRule>
    <cfRule type="expression" dxfId="12316" priority="266">
      <formula>$F43="Cancelada"</formula>
    </cfRule>
    <cfRule type="expression" dxfId="12315" priority="267">
      <formula>$F43="Pausada"</formula>
    </cfRule>
    <cfRule type="expression" dxfId="12314" priority="268">
      <formula>$F43="Para hoy"</formula>
    </cfRule>
    <cfRule type="expression" dxfId="12313" priority="269">
      <formula>$F43="En curso"</formula>
    </cfRule>
    <cfRule type="expression" dxfId="12312" priority="270">
      <formula>$F43="Completada"</formula>
    </cfRule>
    <cfRule type="expression" dxfId="12311" priority="271">
      <formula>$F43="Vencida"</formula>
    </cfRule>
    <cfRule type="expression" dxfId="12310" priority="272">
      <formula>$F43="Cancelada"</formula>
    </cfRule>
    <cfRule type="expression" dxfId="12309" priority="273">
      <formula>$F43="Pausada"</formula>
    </cfRule>
    <cfRule type="expression" dxfId="12308" priority="274">
      <formula>$F43="Para hoy"</formula>
    </cfRule>
    <cfRule type="expression" dxfId="12307" priority="275">
      <formula>$F43="En curso"</formula>
    </cfRule>
    <cfRule type="expression" dxfId="12306" priority="276">
      <formula>$F43="Completada"</formula>
    </cfRule>
  </conditionalFormatting>
  <conditionalFormatting sqref="D50:D55">
    <cfRule type="expression" dxfId="12305" priority="283">
      <formula>$F66="Vencida"</formula>
    </cfRule>
    <cfRule type="expression" dxfId="12304" priority="284">
      <formula>$F66="Cancelada"</formula>
    </cfRule>
    <cfRule type="expression" dxfId="12303" priority="285">
      <formula>$F66="Pausada"</formula>
    </cfRule>
    <cfRule type="expression" dxfId="12302" priority="286">
      <formula>$F66="Para hoy"</formula>
    </cfRule>
    <cfRule type="expression" dxfId="12301" priority="287">
      <formula>$F66="En curso"</formula>
    </cfRule>
    <cfRule type="expression" dxfId="12300" priority="288">
      <formula>$F66="Completada"</formula>
    </cfRule>
    <cfRule type="expression" dxfId="12299" priority="289">
      <formula>$F66="Vencida"</formula>
    </cfRule>
    <cfRule type="expression" dxfId="12298" priority="290">
      <formula>$F66="Cancelada"</formula>
    </cfRule>
    <cfRule type="expression" dxfId="12297" priority="291">
      <formula>$F66="Pausada"</formula>
    </cfRule>
    <cfRule type="expression" dxfId="12296" priority="292">
      <formula>$F66="Para hoy"</formula>
    </cfRule>
    <cfRule type="expression" dxfId="12295" priority="293">
      <formula>$F66="En curso"</formula>
    </cfRule>
    <cfRule type="expression" dxfId="12294" priority="294">
      <formula>$F66="Completada"</formula>
    </cfRule>
  </conditionalFormatting>
  <conditionalFormatting sqref="D50:D55">
    <cfRule type="expression" dxfId="12293" priority="295">
      <formula>$F78="Vencida"</formula>
    </cfRule>
    <cfRule type="expression" dxfId="12292" priority="296">
      <formula>$F78="Cancelada"</formula>
    </cfRule>
    <cfRule type="expression" dxfId="12291" priority="297">
      <formula>$F78="Pausada"</formula>
    </cfRule>
    <cfRule type="expression" dxfId="12290" priority="298">
      <formula>$F78="Para hoy"</formula>
    </cfRule>
    <cfRule type="expression" dxfId="12289" priority="299">
      <formula>$F78="En curso"</formula>
    </cfRule>
    <cfRule type="expression" dxfId="12288" priority="300">
      <formula>$F78="Completada"</formula>
    </cfRule>
    <cfRule type="expression" dxfId="12287" priority="301">
      <formula>$F78="Vencida"</formula>
    </cfRule>
    <cfRule type="expression" dxfId="12286" priority="302">
      <formula>$F78="Cancelada"</formula>
    </cfRule>
    <cfRule type="expression" dxfId="12285" priority="303">
      <formula>$F78="Pausada"</formula>
    </cfRule>
    <cfRule type="expression" dxfId="12284" priority="304">
      <formula>$F78="Para hoy"</formula>
    </cfRule>
    <cfRule type="expression" dxfId="12283" priority="305">
      <formula>$F78="En curso"</formula>
    </cfRule>
    <cfRule type="expression" dxfId="12282" priority="306">
      <formula>$F78="Completada"</formula>
    </cfRule>
  </conditionalFormatting>
  <conditionalFormatting sqref="D50:D55">
    <cfRule type="expression" dxfId="12281" priority="307">
      <formula>$F86="Vencida"</formula>
    </cfRule>
    <cfRule type="expression" dxfId="12280" priority="308">
      <formula>$F86="Cancelada"</formula>
    </cfRule>
    <cfRule type="expression" dxfId="12279" priority="309">
      <formula>$F86="Pausada"</formula>
    </cfRule>
    <cfRule type="expression" dxfId="12278" priority="310">
      <formula>$F86="Para hoy"</formula>
    </cfRule>
    <cfRule type="expression" dxfId="12277" priority="311">
      <formula>$F86="En curso"</formula>
    </cfRule>
    <cfRule type="expression" dxfId="12276" priority="312">
      <formula>$F86="Completada"</formula>
    </cfRule>
    <cfRule type="expression" dxfId="12275" priority="313">
      <formula>$F82="Vencida"</formula>
    </cfRule>
    <cfRule type="expression" dxfId="12274" priority="314">
      <formula>$F82="Cancelada"</formula>
    </cfRule>
    <cfRule type="expression" dxfId="12273" priority="315">
      <formula>$F82="Pausada"</formula>
    </cfRule>
    <cfRule type="expression" dxfId="12272" priority="316">
      <formula>$F82="Para hoy"</formula>
    </cfRule>
    <cfRule type="expression" dxfId="12271" priority="317">
      <formula>$F82="En curso"</formula>
    </cfRule>
    <cfRule type="expression" dxfId="12270" priority="318">
      <formula>$F82="Completada"</formula>
    </cfRule>
  </conditionalFormatting>
  <conditionalFormatting sqref="C50:C55">
    <cfRule type="expression" dxfId="12269" priority="319">
      <formula>$F43="Vencida"</formula>
    </cfRule>
    <cfRule type="expression" dxfId="12268" priority="320">
      <formula>$F43="Cancelada"</formula>
    </cfRule>
    <cfRule type="expression" dxfId="12267" priority="321">
      <formula>$F43="Pausada"</formula>
    </cfRule>
    <cfRule type="expression" dxfId="12266" priority="322">
      <formula>$F43="Para hoy"</formula>
    </cfRule>
    <cfRule type="expression" dxfId="12265" priority="323">
      <formula>$F43="En curso"</formula>
    </cfRule>
    <cfRule type="expression" dxfId="12264" priority="324">
      <formula>$F43="Completada"</formula>
    </cfRule>
    <cfRule type="expression" dxfId="12263" priority="325">
      <formula>$F50="Vencida"</formula>
    </cfRule>
    <cfRule type="expression" dxfId="12262" priority="326">
      <formula>$F50="Cancelada"</formula>
    </cfRule>
    <cfRule type="expression" dxfId="12261" priority="327">
      <formula>$F50="Pausada"</formula>
    </cfRule>
    <cfRule type="expression" dxfId="12260" priority="328">
      <formula>$F50="Para hoy"</formula>
    </cfRule>
    <cfRule type="expression" dxfId="12259" priority="329">
      <formula>$F50="En curso"</formula>
    </cfRule>
    <cfRule type="expression" dxfId="12258" priority="330">
      <formula>$F50="Completada"</formula>
    </cfRule>
  </conditionalFormatting>
  <conditionalFormatting sqref="E50:E55">
    <cfRule type="expression" dxfId="12257" priority="331">
      <formula>$F42="Vencida"</formula>
    </cfRule>
    <cfRule type="expression" dxfId="12256" priority="332">
      <formula>$F42="Cancelada"</formula>
    </cfRule>
    <cfRule type="expression" dxfId="12255" priority="333">
      <formula>$F42="Pausada"</formula>
    </cfRule>
    <cfRule type="expression" dxfId="12254" priority="334">
      <formula>$F42="Para hoy"</formula>
    </cfRule>
    <cfRule type="expression" dxfId="12253" priority="335">
      <formula>$F42="En curso"</formula>
    </cfRule>
    <cfRule type="expression" dxfId="12252" priority="336">
      <formula>$F42="Completada"</formula>
    </cfRule>
    <cfRule type="expression" dxfId="12251" priority="337">
      <formula>$F43="Vencida"</formula>
    </cfRule>
    <cfRule type="expression" dxfId="12250" priority="338">
      <formula>$F43="Cancelada"</formula>
    </cfRule>
    <cfRule type="expression" dxfId="12249" priority="339">
      <formula>$F43="Pausada"</formula>
    </cfRule>
    <cfRule type="expression" dxfId="12248" priority="340">
      <formula>$F43="Para hoy"</formula>
    </cfRule>
    <cfRule type="expression" dxfId="12247" priority="341">
      <formula>$F43="En curso"</formula>
    </cfRule>
    <cfRule type="expression" dxfId="12246" priority="342">
      <formula>$F43="Completada"</formula>
    </cfRule>
  </conditionalFormatting>
  <conditionalFormatting sqref="F56:F61">
    <cfRule type="expression" dxfId="12245" priority="175">
      <formula>$F56="Vencida"</formula>
    </cfRule>
    <cfRule type="expression" dxfId="12244" priority="176">
      <formula>$F56="Cancelada"</formula>
    </cfRule>
    <cfRule type="expression" dxfId="12243" priority="177">
      <formula>$F56="Pausada"</formula>
    </cfRule>
    <cfRule type="expression" dxfId="12242" priority="178">
      <formula>$F56="Para hoy"</formula>
    </cfRule>
    <cfRule type="expression" dxfId="12241" priority="179">
      <formula>$F56="En curso"</formula>
    </cfRule>
    <cfRule type="expression" dxfId="12240" priority="180">
      <formula>$F56="Completada"</formula>
    </cfRule>
  </conditionalFormatting>
  <conditionalFormatting sqref="E56:E61">
    <cfRule type="expression" dxfId="12239" priority="193">
      <formula>$F51="Vencida"</formula>
    </cfRule>
    <cfRule type="expression" dxfId="12238" priority="194">
      <formula>$F51="Cancelada"</formula>
    </cfRule>
    <cfRule type="expression" dxfId="12237" priority="195">
      <formula>$F51="Pausada"</formula>
    </cfRule>
    <cfRule type="expression" dxfId="12236" priority="196">
      <formula>$F51="Para hoy"</formula>
    </cfRule>
    <cfRule type="expression" dxfId="12235" priority="197">
      <formula>$F51="En curso"</formula>
    </cfRule>
    <cfRule type="expression" dxfId="12234" priority="198">
      <formula>$F51="Completada"</formula>
    </cfRule>
  </conditionalFormatting>
  <conditionalFormatting sqref="E56:E61">
    <cfRule type="expression" dxfId="12233" priority="181">
      <formula>$F49="Vencida"</formula>
    </cfRule>
    <cfRule type="expression" dxfId="12232" priority="182">
      <formula>$F49="Cancelada"</formula>
    </cfRule>
    <cfRule type="expression" dxfId="12231" priority="183">
      <formula>$F49="Pausada"</formula>
    </cfRule>
    <cfRule type="expression" dxfId="12230" priority="184">
      <formula>$F49="Para hoy"</formula>
    </cfRule>
    <cfRule type="expression" dxfId="12229" priority="185">
      <formula>$F49="En curso"</formula>
    </cfRule>
    <cfRule type="expression" dxfId="12228" priority="186">
      <formula>$F49="Completada"</formula>
    </cfRule>
    <cfRule type="expression" dxfId="12227" priority="187">
      <formula>$F49="Vencida"</formula>
    </cfRule>
    <cfRule type="expression" dxfId="12226" priority="188">
      <formula>$F49="Cancelada"</formula>
    </cfRule>
    <cfRule type="expression" dxfId="12225" priority="189">
      <formula>$F49="Pausada"</formula>
    </cfRule>
    <cfRule type="expression" dxfId="12224" priority="190">
      <formula>$F49="Para hoy"</formula>
    </cfRule>
    <cfRule type="expression" dxfId="12223" priority="191">
      <formula>$F49="En curso"</formula>
    </cfRule>
    <cfRule type="expression" dxfId="12222" priority="192">
      <formula>$F49="Completada"</formula>
    </cfRule>
  </conditionalFormatting>
  <conditionalFormatting sqref="D56:D61">
    <cfRule type="expression" dxfId="12221" priority="199">
      <formula>$F72="Vencida"</formula>
    </cfRule>
    <cfRule type="expression" dxfId="12220" priority="200">
      <formula>$F72="Cancelada"</formula>
    </cfRule>
    <cfRule type="expression" dxfId="12219" priority="201">
      <formula>$F72="Pausada"</formula>
    </cfRule>
    <cfRule type="expression" dxfId="12218" priority="202">
      <formula>$F72="Para hoy"</formula>
    </cfRule>
    <cfRule type="expression" dxfId="12217" priority="203">
      <formula>$F72="En curso"</formula>
    </cfRule>
    <cfRule type="expression" dxfId="12216" priority="204">
      <formula>$F72="Completada"</formula>
    </cfRule>
    <cfRule type="expression" dxfId="12215" priority="205">
      <formula>$F72="Vencida"</formula>
    </cfRule>
    <cfRule type="expression" dxfId="12214" priority="206">
      <formula>$F72="Cancelada"</formula>
    </cfRule>
    <cfRule type="expression" dxfId="12213" priority="207">
      <formula>$F72="Pausada"</formula>
    </cfRule>
    <cfRule type="expression" dxfId="12212" priority="208">
      <formula>$F72="Para hoy"</formula>
    </cfRule>
    <cfRule type="expression" dxfId="12211" priority="209">
      <formula>$F72="En curso"</formula>
    </cfRule>
    <cfRule type="expression" dxfId="12210" priority="210">
      <formula>$F72="Completada"</formula>
    </cfRule>
  </conditionalFormatting>
  <conditionalFormatting sqref="D56:D61">
    <cfRule type="expression" dxfId="12209" priority="211">
      <formula>$F84="Vencida"</formula>
    </cfRule>
    <cfRule type="expression" dxfId="12208" priority="212">
      <formula>$F84="Cancelada"</formula>
    </cfRule>
    <cfRule type="expression" dxfId="12207" priority="213">
      <formula>$F84="Pausada"</formula>
    </cfRule>
    <cfRule type="expression" dxfId="12206" priority="214">
      <formula>$F84="Para hoy"</formula>
    </cfRule>
    <cfRule type="expression" dxfId="12205" priority="215">
      <formula>$F84="En curso"</formula>
    </cfRule>
    <cfRule type="expression" dxfId="12204" priority="216">
      <formula>$F84="Completada"</formula>
    </cfRule>
    <cfRule type="expression" dxfId="12203" priority="217">
      <formula>$F84="Vencida"</formula>
    </cfRule>
    <cfRule type="expression" dxfId="12202" priority="218">
      <formula>$F84="Cancelada"</formula>
    </cfRule>
    <cfRule type="expression" dxfId="12201" priority="219">
      <formula>$F84="Pausada"</formula>
    </cfRule>
    <cfRule type="expression" dxfId="12200" priority="220">
      <formula>$F84="Para hoy"</formula>
    </cfRule>
    <cfRule type="expression" dxfId="12199" priority="221">
      <formula>$F84="En curso"</formula>
    </cfRule>
    <cfRule type="expression" dxfId="12198" priority="222">
      <formula>$F84="Completada"</formula>
    </cfRule>
  </conditionalFormatting>
  <conditionalFormatting sqref="D56:D61">
    <cfRule type="expression" dxfId="12197" priority="223">
      <formula>$F92="Vencida"</formula>
    </cfRule>
    <cfRule type="expression" dxfId="12196" priority="224">
      <formula>$F92="Cancelada"</formula>
    </cfRule>
    <cfRule type="expression" dxfId="12195" priority="225">
      <formula>$F92="Pausada"</formula>
    </cfRule>
    <cfRule type="expression" dxfId="12194" priority="226">
      <formula>$F92="Para hoy"</formula>
    </cfRule>
    <cfRule type="expression" dxfId="12193" priority="227">
      <formula>$F92="En curso"</formula>
    </cfRule>
    <cfRule type="expression" dxfId="12192" priority="228">
      <formula>$F92="Completada"</formula>
    </cfRule>
    <cfRule type="expression" dxfId="12191" priority="229">
      <formula>$F88="Vencida"</formula>
    </cfRule>
    <cfRule type="expression" dxfId="12190" priority="230">
      <formula>$F88="Cancelada"</formula>
    </cfRule>
    <cfRule type="expression" dxfId="12189" priority="231">
      <formula>$F88="Pausada"</formula>
    </cfRule>
    <cfRule type="expression" dxfId="12188" priority="232">
      <formula>$F88="Para hoy"</formula>
    </cfRule>
    <cfRule type="expression" dxfId="12187" priority="233">
      <formula>$F88="En curso"</formula>
    </cfRule>
    <cfRule type="expression" dxfId="12186" priority="234">
      <formula>$F88="Completada"</formula>
    </cfRule>
  </conditionalFormatting>
  <conditionalFormatting sqref="C56:C61">
    <cfRule type="expression" dxfId="12185" priority="235">
      <formula>$F49="Vencida"</formula>
    </cfRule>
    <cfRule type="expression" dxfId="12184" priority="236">
      <formula>$F49="Cancelada"</formula>
    </cfRule>
    <cfRule type="expression" dxfId="12183" priority="237">
      <formula>$F49="Pausada"</formula>
    </cfRule>
    <cfRule type="expression" dxfId="12182" priority="238">
      <formula>$F49="Para hoy"</formula>
    </cfRule>
    <cfRule type="expression" dxfId="12181" priority="239">
      <formula>$F49="En curso"</formula>
    </cfRule>
    <cfRule type="expression" dxfId="12180" priority="240">
      <formula>$F49="Completada"</formula>
    </cfRule>
    <cfRule type="expression" dxfId="12179" priority="241">
      <formula>$F56="Vencida"</formula>
    </cfRule>
    <cfRule type="expression" dxfId="12178" priority="242">
      <formula>$F56="Cancelada"</formula>
    </cfRule>
    <cfRule type="expression" dxfId="12177" priority="243">
      <formula>$F56="Pausada"</formula>
    </cfRule>
    <cfRule type="expression" dxfId="12176" priority="244">
      <formula>$F56="Para hoy"</formula>
    </cfRule>
    <cfRule type="expression" dxfId="12175" priority="245">
      <formula>$F56="En curso"</formula>
    </cfRule>
    <cfRule type="expression" dxfId="12174" priority="246">
      <formula>$F56="Completada"</formula>
    </cfRule>
  </conditionalFormatting>
  <conditionalFormatting sqref="E56:E61">
    <cfRule type="expression" dxfId="12173" priority="247">
      <formula>$F48="Vencida"</formula>
    </cfRule>
    <cfRule type="expression" dxfId="12172" priority="248">
      <formula>$F48="Cancelada"</formula>
    </cfRule>
    <cfRule type="expression" dxfId="12171" priority="249">
      <formula>$F48="Pausada"</formula>
    </cfRule>
    <cfRule type="expression" dxfId="12170" priority="250">
      <formula>$F48="Para hoy"</formula>
    </cfRule>
    <cfRule type="expression" dxfId="12169" priority="251">
      <formula>$F48="En curso"</formula>
    </cfRule>
    <cfRule type="expression" dxfId="12168" priority="252">
      <formula>$F48="Completada"</formula>
    </cfRule>
    <cfRule type="expression" dxfId="12167" priority="253">
      <formula>$F49="Vencida"</formula>
    </cfRule>
    <cfRule type="expression" dxfId="12166" priority="254">
      <formula>$F49="Cancelada"</formula>
    </cfRule>
    <cfRule type="expression" dxfId="12165" priority="255">
      <formula>$F49="Pausada"</formula>
    </cfRule>
    <cfRule type="expression" dxfId="12164" priority="256">
      <formula>$F49="Para hoy"</formula>
    </cfRule>
    <cfRule type="expression" dxfId="12163" priority="257">
      <formula>$F49="En curso"</formula>
    </cfRule>
    <cfRule type="expression" dxfId="12162" priority="258">
      <formula>$F49="Completada"</formula>
    </cfRule>
  </conditionalFormatting>
  <conditionalFormatting sqref="E8">
    <cfRule type="expression" dxfId="12161" priority="145">
      <formula>$F3="Vencida"</formula>
    </cfRule>
    <cfRule type="expression" dxfId="12160" priority="146">
      <formula>$F3="Cancelada"</formula>
    </cfRule>
    <cfRule type="expression" dxfId="12159" priority="147">
      <formula>$F3="Pausada"</formula>
    </cfRule>
    <cfRule type="expression" dxfId="12158" priority="148">
      <formula>$F3="Para hoy"</formula>
    </cfRule>
    <cfRule type="expression" dxfId="12157" priority="149">
      <formula>$F3="En curso"</formula>
    </cfRule>
    <cfRule type="expression" dxfId="12156" priority="150">
      <formula>$F3="Completada"</formula>
    </cfRule>
    <cfRule type="expression" dxfId="12155" priority="151">
      <formula>$F4="Vencida"</formula>
    </cfRule>
    <cfRule type="expression" dxfId="12154" priority="152">
      <formula>$F4="Cancelada"</formula>
    </cfRule>
    <cfRule type="expression" dxfId="12153" priority="153">
      <formula>$F4="Pausada"</formula>
    </cfRule>
    <cfRule type="expression" dxfId="12152" priority="154">
      <formula>$F4="Para hoy"</formula>
    </cfRule>
    <cfRule type="expression" dxfId="12151" priority="155">
      <formula>$F4="En curso"</formula>
    </cfRule>
    <cfRule type="expression" dxfId="12150" priority="156">
      <formula>$F4="Completada"</formula>
    </cfRule>
  </conditionalFormatting>
  <conditionalFormatting sqref="E8">
    <cfRule type="expression" dxfId="12149" priority="133">
      <formula>$F4="Vencida"</formula>
    </cfRule>
    <cfRule type="expression" dxfId="12148" priority="134">
      <formula>$F4="Cancelada"</formula>
    </cfRule>
    <cfRule type="expression" dxfId="12147" priority="135">
      <formula>$F4="Pausada"</formula>
    </cfRule>
    <cfRule type="expression" dxfId="12146" priority="136">
      <formula>$F4="Para hoy"</formula>
    </cfRule>
    <cfRule type="expression" dxfId="12145" priority="137">
      <formula>$F4="En curso"</formula>
    </cfRule>
    <cfRule type="expression" dxfId="12144" priority="138">
      <formula>$F4="Completada"</formula>
    </cfRule>
    <cfRule type="expression" dxfId="12143" priority="139">
      <formula>$F4="Vencida"</formula>
    </cfRule>
    <cfRule type="expression" dxfId="12142" priority="140">
      <formula>$F4="Cancelada"</formula>
    </cfRule>
    <cfRule type="expression" dxfId="12141" priority="141">
      <formula>$F4="Pausada"</formula>
    </cfRule>
    <cfRule type="expression" dxfId="12140" priority="142">
      <formula>$F4="Para hoy"</formula>
    </cfRule>
    <cfRule type="expression" dxfId="12139" priority="143">
      <formula>$F4="En curso"</formula>
    </cfRule>
    <cfRule type="expression" dxfId="12138" priority="144">
      <formula>$F4="Completada"</formula>
    </cfRule>
  </conditionalFormatting>
  <conditionalFormatting sqref="E8">
    <cfRule type="expression" dxfId="12137" priority="127">
      <formula>$F7="Vencida"</formula>
    </cfRule>
    <cfRule type="expression" dxfId="12136" priority="128">
      <formula>$F7="Cancelada"</formula>
    </cfRule>
    <cfRule type="expression" dxfId="12135" priority="129">
      <formula>$F7="Pausada"</formula>
    </cfRule>
    <cfRule type="expression" dxfId="12134" priority="130">
      <formula>$F7="Para hoy"</formula>
    </cfRule>
    <cfRule type="expression" dxfId="12133" priority="131">
      <formula>$F7="En curso"</formula>
    </cfRule>
    <cfRule type="expression" dxfId="12132" priority="132">
      <formula>$F7="Completada"</formula>
    </cfRule>
  </conditionalFormatting>
  <conditionalFormatting sqref="E8">
    <cfRule type="expression" dxfId="12131" priority="157">
      <formula>#REF!="Vencida"</formula>
    </cfRule>
    <cfRule type="expression" dxfId="12130" priority="158">
      <formula>#REF!="Cancelada"</formula>
    </cfRule>
    <cfRule type="expression" dxfId="12129" priority="159">
      <formula>#REF!="Pausada"</formula>
    </cfRule>
    <cfRule type="expression" dxfId="12128" priority="160">
      <formula>#REF!="Para hoy"</formula>
    </cfRule>
    <cfRule type="expression" dxfId="12127" priority="161">
      <formula>#REF!="En curso"</formula>
    </cfRule>
    <cfRule type="expression" dxfId="12126" priority="162">
      <formula>#REF!="Completada"</formula>
    </cfRule>
    <cfRule type="expression" dxfId="12125" priority="163">
      <formula>#REF!="Vencida"</formula>
    </cfRule>
    <cfRule type="expression" dxfId="12124" priority="164">
      <formula>#REF!="Cancelada"</formula>
    </cfRule>
    <cfRule type="expression" dxfId="12123" priority="165">
      <formula>#REF!="Pausada"</formula>
    </cfRule>
    <cfRule type="expression" dxfId="12122" priority="166">
      <formula>#REF!="Para hoy"</formula>
    </cfRule>
    <cfRule type="expression" dxfId="12121" priority="167">
      <formula>#REF!="En curso"</formula>
    </cfRule>
    <cfRule type="expression" dxfId="12120" priority="168">
      <formula>#REF!="Completada"</formula>
    </cfRule>
  </conditionalFormatting>
  <conditionalFormatting sqref="E8">
    <cfRule type="expression" dxfId="12119" priority="169">
      <formula>$F1048574="Vencida"</formula>
    </cfRule>
    <cfRule type="expression" dxfId="12118" priority="170">
      <formula>$F1048574="Cancelada"</formula>
    </cfRule>
    <cfRule type="expression" dxfId="12117" priority="171">
      <formula>$F1048574="Pausada"</formula>
    </cfRule>
    <cfRule type="expression" dxfId="12116" priority="172">
      <formula>$F1048574="Para hoy"</formula>
    </cfRule>
    <cfRule type="expression" dxfId="12115" priority="173">
      <formula>$F1048574="En curso"</formula>
    </cfRule>
    <cfRule type="expression" dxfId="12114" priority="174">
      <formula>$F1048574="Completada"</formula>
    </cfRule>
  </conditionalFormatting>
  <conditionalFormatting sqref="E9">
    <cfRule type="expression" dxfId="12113" priority="85">
      <formula>$F4="Vencida"</formula>
    </cfRule>
    <cfRule type="expression" dxfId="12112" priority="86">
      <formula>$F4="Cancelada"</formula>
    </cfRule>
    <cfRule type="expression" dxfId="12111" priority="87">
      <formula>$F4="Pausada"</formula>
    </cfRule>
    <cfRule type="expression" dxfId="12110" priority="88">
      <formula>$F4="Para hoy"</formula>
    </cfRule>
    <cfRule type="expression" dxfId="12109" priority="89">
      <formula>$F4="En curso"</formula>
    </cfRule>
    <cfRule type="expression" dxfId="12108" priority="90">
      <formula>$F4="Completada"</formula>
    </cfRule>
    <cfRule type="expression" dxfId="12107" priority="91">
      <formula>$F5="Vencida"</formula>
    </cfRule>
    <cfRule type="expression" dxfId="12106" priority="92">
      <formula>$F5="Cancelada"</formula>
    </cfRule>
    <cfRule type="expression" dxfId="12105" priority="93">
      <formula>$F5="Pausada"</formula>
    </cfRule>
    <cfRule type="expression" dxfId="12104" priority="94">
      <formula>$F5="Para hoy"</formula>
    </cfRule>
    <cfRule type="expression" dxfId="12103" priority="95">
      <formula>$F5="En curso"</formula>
    </cfRule>
    <cfRule type="expression" dxfId="12102" priority="96">
      <formula>$F5="Completada"</formula>
    </cfRule>
  </conditionalFormatting>
  <conditionalFormatting sqref="E9">
    <cfRule type="expression" dxfId="12101" priority="73">
      <formula>$F5="Vencida"</formula>
    </cfRule>
    <cfRule type="expression" dxfId="12100" priority="74">
      <formula>$F5="Cancelada"</formula>
    </cfRule>
    <cfRule type="expression" dxfId="12099" priority="75">
      <formula>$F5="Pausada"</formula>
    </cfRule>
    <cfRule type="expression" dxfId="12098" priority="76">
      <formula>$F5="Para hoy"</formula>
    </cfRule>
    <cfRule type="expression" dxfId="12097" priority="77">
      <formula>$F5="En curso"</formula>
    </cfRule>
    <cfRule type="expression" dxfId="12096" priority="78">
      <formula>$F5="Completada"</formula>
    </cfRule>
    <cfRule type="expression" dxfId="12095" priority="79">
      <formula>$F5="Vencida"</formula>
    </cfRule>
    <cfRule type="expression" dxfId="12094" priority="80">
      <formula>$F5="Cancelada"</formula>
    </cfRule>
    <cfRule type="expression" dxfId="12093" priority="81">
      <formula>$F5="Pausada"</formula>
    </cfRule>
    <cfRule type="expression" dxfId="12092" priority="82">
      <formula>$F5="Para hoy"</formula>
    </cfRule>
    <cfRule type="expression" dxfId="12091" priority="83">
      <formula>$F5="En curso"</formula>
    </cfRule>
    <cfRule type="expression" dxfId="12090" priority="84">
      <formula>$F5="Completada"</formula>
    </cfRule>
  </conditionalFormatting>
  <conditionalFormatting sqref="E9">
    <cfRule type="expression" dxfId="12089" priority="67">
      <formula>$F8="Vencida"</formula>
    </cfRule>
    <cfRule type="expression" dxfId="12088" priority="68">
      <formula>$F8="Cancelada"</formula>
    </cfRule>
    <cfRule type="expression" dxfId="12087" priority="69">
      <formula>$F8="Pausada"</formula>
    </cfRule>
    <cfRule type="expression" dxfId="12086" priority="70">
      <formula>$F8="Para hoy"</formula>
    </cfRule>
    <cfRule type="expression" dxfId="12085" priority="71">
      <formula>$F8="En curso"</formula>
    </cfRule>
    <cfRule type="expression" dxfId="12084" priority="72">
      <formula>$F8="Completada"</formula>
    </cfRule>
  </conditionalFormatting>
  <conditionalFormatting sqref="E9">
    <cfRule type="expression" dxfId="12083" priority="97">
      <formula>#REF!="Vencida"</formula>
    </cfRule>
    <cfRule type="expression" dxfId="12082" priority="98">
      <formula>#REF!="Cancelada"</formula>
    </cfRule>
    <cfRule type="expression" dxfId="12081" priority="99">
      <formula>#REF!="Pausada"</formula>
    </cfRule>
    <cfRule type="expression" dxfId="12080" priority="100">
      <formula>#REF!="Para hoy"</formula>
    </cfRule>
    <cfRule type="expression" dxfId="12079" priority="101">
      <formula>#REF!="En curso"</formula>
    </cfRule>
    <cfRule type="expression" dxfId="12078" priority="102">
      <formula>#REF!="Completada"</formula>
    </cfRule>
  </conditionalFormatting>
  <conditionalFormatting sqref="E9">
    <cfRule type="expression" dxfId="12077" priority="103">
      <formula>$F1048573="Vencida"</formula>
    </cfRule>
    <cfRule type="expression" dxfId="12076" priority="104">
      <formula>$F1048573="Cancelada"</formula>
    </cfRule>
    <cfRule type="expression" dxfId="12075" priority="105">
      <formula>$F1048573="Pausada"</formula>
    </cfRule>
    <cfRule type="expression" dxfId="12074" priority="106">
      <formula>$F1048573="Para hoy"</formula>
    </cfRule>
    <cfRule type="expression" dxfId="12073" priority="107">
      <formula>$F1048573="En curso"</formula>
    </cfRule>
    <cfRule type="expression" dxfId="12072" priority="108">
      <formula>$F1048573="Completada"</formula>
    </cfRule>
    <cfRule type="expression" dxfId="12071" priority="109">
      <formula>#REF!="Vencida"</formula>
    </cfRule>
    <cfRule type="expression" dxfId="12070" priority="110">
      <formula>#REF!="Cancelada"</formula>
    </cfRule>
    <cfRule type="expression" dxfId="12069" priority="111">
      <formula>#REF!="Pausada"</formula>
    </cfRule>
    <cfRule type="expression" dxfId="12068" priority="112">
      <formula>#REF!="Para hoy"</formula>
    </cfRule>
    <cfRule type="expression" dxfId="12067" priority="113">
      <formula>#REF!="En curso"</formula>
    </cfRule>
    <cfRule type="expression" dxfId="12066" priority="114">
      <formula>#REF!="Completada"</formula>
    </cfRule>
  </conditionalFormatting>
  <conditionalFormatting sqref="E9">
    <cfRule type="expression" dxfId="12065" priority="115">
      <formula>#REF!="Vencida"</formula>
    </cfRule>
    <cfRule type="expression" dxfId="12064" priority="116">
      <formula>#REF!="Cancelada"</formula>
    </cfRule>
    <cfRule type="expression" dxfId="12063" priority="117">
      <formula>#REF!="Pausada"</formula>
    </cfRule>
    <cfRule type="expression" dxfId="12062" priority="118">
      <formula>#REF!="Para hoy"</formula>
    </cfRule>
    <cfRule type="expression" dxfId="12061" priority="119">
      <formula>#REF!="En curso"</formula>
    </cfRule>
    <cfRule type="expression" dxfId="12060" priority="120">
      <formula>#REF!="Completada"</formula>
    </cfRule>
    <cfRule type="expression" dxfId="12059" priority="121">
      <formula>#REF!="Vencida"</formula>
    </cfRule>
    <cfRule type="expression" dxfId="12058" priority="122">
      <formula>#REF!="Cancelada"</formula>
    </cfRule>
    <cfRule type="expression" dxfId="12057" priority="123">
      <formula>#REF!="Pausada"</formula>
    </cfRule>
    <cfRule type="expression" dxfId="12056" priority="124">
      <formula>#REF!="Para hoy"</formula>
    </cfRule>
    <cfRule type="expression" dxfId="12055" priority="125">
      <formula>#REF!="En curso"</formula>
    </cfRule>
    <cfRule type="expression" dxfId="12054" priority="126">
      <formula>#REF!="Completada"</formula>
    </cfRule>
  </conditionalFormatting>
  <conditionalFormatting sqref="D21:D24">
    <cfRule type="expression" dxfId="12053" priority="31">
      <formula>$F37="Vencida"</formula>
    </cfRule>
    <cfRule type="expression" dxfId="12052" priority="32">
      <formula>$F37="Cancelada"</formula>
    </cfRule>
    <cfRule type="expression" dxfId="12051" priority="33">
      <formula>$F37="Pausada"</formula>
    </cfRule>
    <cfRule type="expression" dxfId="12050" priority="34">
      <formula>$F37="Para hoy"</formula>
    </cfRule>
    <cfRule type="expression" dxfId="12049" priority="35">
      <formula>$F37="En curso"</formula>
    </cfRule>
    <cfRule type="expression" dxfId="12048" priority="36">
      <formula>$F37="Completada"</formula>
    </cfRule>
    <cfRule type="expression" dxfId="12047" priority="37">
      <formula>$F37="Vencida"</formula>
    </cfRule>
    <cfRule type="expression" dxfId="12046" priority="38">
      <formula>$F37="Cancelada"</formula>
    </cfRule>
    <cfRule type="expression" dxfId="12045" priority="39">
      <formula>$F37="Pausada"</formula>
    </cfRule>
    <cfRule type="expression" dxfId="12044" priority="40">
      <formula>$F37="Para hoy"</formula>
    </cfRule>
    <cfRule type="expression" dxfId="12043" priority="41">
      <formula>$F37="En curso"</formula>
    </cfRule>
    <cfRule type="expression" dxfId="12042" priority="42">
      <formula>$F37="Completada"</formula>
    </cfRule>
  </conditionalFormatting>
  <conditionalFormatting sqref="D21:D24">
    <cfRule type="expression" dxfId="12041" priority="43">
      <formula>$F49="Vencida"</formula>
    </cfRule>
    <cfRule type="expression" dxfId="12040" priority="44">
      <formula>$F49="Cancelada"</formula>
    </cfRule>
    <cfRule type="expression" dxfId="12039" priority="45">
      <formula>$F49="Pausada"</formula>
    </cfRule>
    <cfRule type="expression" dxfId="12038" priority="46">
      <formula>$F49="Para hoy"</formula>
    </cfRule>
    <cfRule type="expression" dxfId="12037" priority="47">
      <formula>$F49="En curso"</formula>
    </cfRule>
    <cfRule type="expression" dxfId="12036" priority="48">
      <formula>$F49="Completada"</formula>
    </cfRule>
    <cfRule type="expression" dxfId="12035" priority="49">
      <formula>$F49="Vencida"</formula>
    </cfRule>
    <cfRule type="expression" dxfId="12034" priority="50">
      <formula>$F49="Cancelada"</formula>
    </cfRule>
    <cfRule type="expression" dxfId="12033" priority="51">
      <formula>$F49="Pausada"</formula>
    </cfRule>
    <cfRule type="expression" dxfId="12032" priority="52">
      <formula>$F49="Para hoy"</formula>
    </cfRule>
    <cfRule type="expression" dxfId="12031" priority="53">
      <formula>$F49="En curso"</formula>
    </cfRule>
    <cfRule type="expression" dxfId="12030" priority="54">
      <formula>$F49="Completada"</formula>
    </cfRule>
  </conditionalFormatting>
  <conditionalFormatting sqref="D21:D24">
    <cfRule type="expression" dxfId="12029" priority="55">
      <formula>$F57="Vencida"</formula>
    </cfRule>
    <cfRule type="expression" dxfId="12028" priority="56">
      <formula>$F57="Cancelada"</formula>
    </cfRule>
    <cfRule type="expression" dxfId="12027" priority="57">
      <formula>$F57="Pausada"</formula>
    </cfRule>
    <cfRule type="expression" dxfId="12026" priority="58">
      <formula>$F57="Para hoy"</formula>
    </cfRule>
    <cfRule type="expression" dxfId="12025" priority="59">
      <formula>$F57="En curso"</formula>
    </cfRule>
    <cfRule type="expression" dxfId="12024" priority="60">
      <formula>$F57="Completada"</formula>
    </cfRule>
    <cfRule type="expression" dxfId="12023" priority="61">
      <formula>$F53="Vencida"</formula>
    </cfRule>
    <cfRule type="expression" dxfId="12022" priority="62">
      <formula>$F53="Cancelada"</formula>
    </cfRule>
    <cfRule type="expression" dxfId="12021" priority="63">
      <formula>$F53="Pausada"</formula>
    </cfRule>
    <cfRule type="expression" dxfId="12020" priority="64">
      <formula>$F53="Para hoy"</formula>
    </cfRule>
    <cfRule type="expression" dxfId="12019" priority="65">
      <formula>$F53="En curso"</formula>
    </cfRule>
    <cfRule type="expression" dxfId="12018" priority="66">
      <formula>$F53="Completada"</formula>
    </cfRule>
  </conditionalFormatting>
  <conditionalFormatting sqref="E10">
    <cfRule type="expression" dxfId="12017" priority="13">
      <formula>$F4="Vencida"</formula>
    </cfRule>
    <cfRule type="expression" dxfId="12016" priority="14">
      <formula>$F4="Cancelada"</formula>
    </cfRule>
    <cfRule type="expression" dxfId="12015" priority="15">
      <formula>$F4="Pausada"</formula>
    </cfRule>
    <cfRule type="expression" dxfId="12014" priority="16">
      <formula>$F4="Para hoy"</formula>
    </cfRule>
    <cfRule type="expression" dxfId="12013" priority="17">
      <formula>$F4="En curso"</formula>
    </cfRule>
    <cfRule type="expression" dxfId="12012" priority="18">
      <formula>$F4="Completada"</formula>
    </cfRule>
  </conditionalFormatting>
  <conditionalFormatting sqref="E10">
    <cfRule type="expression" dxfId="12011" priority="1">
      <formula>$F2="Vencida"</formula>
    </cfRule>
    <cfRule type="expression" dxfId="12010" priority="2">
      <formula>$F2="Cancelada"</formula>
    </cfRule>
    <cfRule type="expression" dxfId="12009" priority="3">
      <formula>$F2="Pausada"</formula>
    </cfRule>
    <cfRule type="expression" dxfId="12008" priority="4">
      <formula>$F2="Para hoy"</formula>
    </cfRule>
    <cfRule type="expression" dxfId="12007" priority="5">
      <formula>$F2="En curso"</formula>
    </cfRule>
    <cfRule type="expression" dxfId="12006" priority="6">
      <formula>$F2="Completada"</formula>
    </cfRule>
    <cfRule type="expression" dxfId="12005" priority="7">
      <formula>$F2="Vencida"</formula>
    </cfRule>
    <cfRule type="expression" dxfId="12004" priority="8">
      <formula>$F2="Cancelada"</formula>
    </cfRule>
    <cfRule type="expression" dxfId="12003" priority="9">
      <formula>$F2="Pausada"</formula>
    </cfRule>
    <cfRule type="expression" dxfId="12002" priority="10">
      <formula>$F2="Para hoy"</formula>
    </cfRule>
    <cfRule type="expression" dxfId="12001" priority="11">
      <formula>$F2="En curso"</formula>
    </cfRule>
    <cfRule type="expression" dxfId="12000" priority="12">
      <formula>$F2="Completada"</formula>
    </cfRule>
  </conditionalFormatting>
  <conditionalFormatting sqref="E10">
    <cfRule type="expression" dxfId="11999" priority="19">
      <formula>$F1="Vencida"</formula>
    </cfRule>
    <cfRule type="expression" dxfId="11998" priority="20">
      <formula>$F1="Cancelada"</formula>
    </cfRule>
    <cfRule type="expression" dxfId="11997" priority="21">
      <formula>$F1="Pausada"</formula>
    </cfRule>
    <cfRule type="expression" dxfId="11996" priority="22">
      <formula>$F1="Para hoy"</formula>
    </cfRule>
    <cfRule type="expression" dxfId="11995" priority="23">
      <formula>$F1="En curso"</formula>
    </cfRule>
    <cfRule type="expression" dxfId="11994" priority="24">
      <formula>$F1="Completada"</formula>
    </cfRule>
    <cfRule type="expression" dxfId="11993" priority="25">
      <formula>$F2="Vencida"</formula>
    </cfRule>
    <cfRule type="expression" dxfId="11992" priority="26">
      <formula>$F2="Cancelada"</formula>
    </cfRule>
    <cfRule type="expression" dxfId="11991" priority="27">
      <formula>$F2="Pausada"</formula>
    </cfRule>
    <cfRule type="expression" dxfId="11990" priority="28">
      <formula>$F2="Para hoy"</formula>
    </cfRule>
    <cfRule type="expression" dxfId="11989" priority="29">
      <formula>$F2="En curso"</formula>
    </cfRule>
    <cfRule type="expression" dxfId="11988" priority="30">
      <formula>$F2="Completada"</formula>
    </cfRule>
  </conditionalFormatting>
  <conditionalFormatting sqref="C17:C18">
    <cfRule type="expression" dxfId="11987" priority="733">
      <formula>$F15="Vencida"</formula>
    </cfRule>
    <cfRule type="expression" dxfId="11986" priority="734">
      <formula>$F15="Cancelada"</formula>
    </cfRule>
    <cfRule type="expression" dxfId="11985" priority="735">
      <formula>$F15="Pausada"</formula>
    </cfRule>
    <cfRule type="expression" dxfId="11984" priority="736">
      <formula>$F15="Para hoy"</formula>
    </cfRule>
    <cfRule type="expression" dxfId="11983" priority="737">
      <formula>$F15="En curso"</formula>
    </cfRule>
    <cfRule type="expression" dxfId="11982" priority="738">
      <formula>$F15="Completada"</formula>
    </cfRule>
    <cfRule type="expression" dxfId="11981" priority="739">
      <formula>$F17="Vencida"</formula>
    </cfRule>
    <cfRule type="expression" dxfId="11980" priority="740">
      <formula>$F17="Cancelada"</formula>
    </cfRule>
    <cfRule type="expression" dxfId="11979" priority="741">
      <formula>$F17="Pausada"</formula>
    </cfRule>
    <cfRule type="expression" dxfId="11978" priority="742">
      <formula>$F17="Para hoy"</formula>
    </cfRule>
    <cfRule type="expression" dxfId="11977" priority="743">
      <formula>$F17="En curso"</formula>
    </cfRule>
    <cfRule type="expression" dxfId="11976" priority="744">
      <formula>$F17="Completada"</formula>
    </cfRule>
  </conditionalFormatting>
  <conditionalFormatting sqref="D8">
    <cfRule type="expression" dxfId="11975" priority="745">
      <formula>#REF!="Vencida"</formula>
    </cfRule>
    <cfRule type="expression" dxfId="11974" priority="746">
      <formula>#REF!="Cancelada"</formula>
    </cfRule>
    <cfRule type="expression" dxfId="11973" priority="747">
      <formula>#REF!="Pausada"</formula>
    </cfRule>
    <cfRule type="expression" dxfId="11972" priority="748">
      <formula>#REF!="Para hoy"</formula>
    </cfRule>
    <cfRule type="expression" dxfId="11971" priority="749">
      <formula>#REF!="En curso"</formula>
    </cfRule>
    <cfRule type="expression" dxfId="11970" priority="750">
      <formula>#REF!="Completada"</formula>
    </cfRule>
    <cfRule type="expression" dxfId="11969" priority="751">
      <formula>#REF!="Vencida"</formula>
    </cfRule>
    <cfRule type="expression" dxfId="11968" priority="752">
      <formula>#REF!="Cancelada"</formula>
    </cfRule>
    <cfRule type="expression" dxfId="11967" priority="753">
      <formula>#REF!="Pausada"</formula>
    </cfRule>
    <cfRule type="expression" dxfId="11966" priority="754">
      <formula>#REF!="Para hoy"</formula>
    </cfRule>
    <cfRule type="expression" dxfId="11965" priority="755">
      <formula>#REF!="En curso"</formula>
    </cfRule>
    <cfRule type="expression" dxfId="11964" priority="756">
      <formula>#REF!="Completada"</formula>
    </cfRule>
  </conditionalFormatting>
  <conditionalFormatting sqref="C21:C22">
    <cfRule type="expression" dxfId="11963" priority="757">
      <formula>$F15="Vencida"</formula>
    </cfRule>
    <cfRule type="expression" dxfId="11962" priority="758">
      <formula>$F15="Cancelada"</formula>
    </cfRule>
    <cfRule type="expression" dxfId="11961" priority="759">
      <formula>$F15="Pausada"</formula>
    </cfRule>
    <cfRule type="expression" dxfId="11960" priority="760">
      <formula>$F15="Para hoy"</formula>
    </cfRule>
    <cfRule type="expression" dxfId="11959" priority="761">
      <formula>$F15="En curso"</formula>
    </cfRule>
    <cfRule type="expression" dxfId="11958" priority="762">
      <formula>$F15="Completada"</formula>
    </cfRule>
    <cfRule type="expression" dxfId="11957" priority="763">
      <formula>$F21="Vencida"</formula>
    </cfRule>
    <cfRule type="expression" dxfId="11956" priority="764">
      <formula>$F21="Cancelada"</formula>
    </cfRule>
    <cfRule type="expression" dxfId="11955" priority="765">
      <formula>$F21="Pausada"</formula>
    </cfRule>
    <cfRule type="expression" dxfId="11954" priority="766">
      <formula>$F21="Para hoy"</formula>
    </cfRule>
    <cfRule type="expression" dxfId="11953" priority="767">
      <formula>$F21="En curso"</formula>
    </cfRule>
    <cfRule type="expression" dxfId="11952" priority="768">
      <formula>$F21="Completada"</formula>
    </cfRule>
  </conditionalFormatting>
  <conditionalFormatting sqref="E17:E20">
    <cfRule type="expression" dxfId="11951" priority="769">
      <formula>$F13="Vencida"</formula>
    </cfRule>
    <cfRule type="expression" dxfId="11950" priority="770">
      <formula>$F13="Cancelada"</formula>
    </cfRule>
    <cfRule type="expression" dxfId="11949" priority="771">
      <formula>$F13="Pausada"</formula>
    </cfRule>
    <cfRule type="expression" dxfId="11948" priority="772">
      <formula>$F13="Para hoy"</formula>
    </cfRule>
    <cfRule type="expression" dxfId="11947" priority="773">
      <formula>$F13="En curso"</formula>
    </cfRule>
    <cfRule type="expression" dxfId="11946" priority="774">
      <formula>$F13="Completada"</formula>
    </cfRule>
  </conditionalFormatting>
  <conditionalFormatting sqref="E21">
    <cfRule type="expression" dxfId="11945" priority="775">
      <formula>#REF!="Vencida"</formula>
    </cfRule>
    <cfRule type="expression" dxfId="11944" priority="776">
      <formula>#REF!="Cancelada"</formula>
    </cfRule>
    <cfRule type="expression" dxfId="11943" priority="777">
      <formula>#REF!="Pausada"</formula>
    </cfRule>
    <cfRule type="expression" dxfId="11942" priority="778">
      <formula>#REF!="Para hoy"</formula>
    </cfRule>
    <cfRule type="expression" dxfId="11941" priority="779">
      <formula>#REF!="En curso"</formula>
    </cfRule>
    <cfRule type="expression" dxfId="11940" priority="780">
      <formula>#REF!="Completada"</formula>
    </cfRule>
  </conditionalFormatting>
  <conditionalFormatting sqref="E17:E22">
    <cfRule type="expression" dxfId="11939" priority="781">
      <formula>$F11="Vencida"</formula>
    </cfRule>
    <cfRule type="expression" dxfId="11938" priority="782">
      <formula>$F11="Cancelada"</formula>
    </cfRule>
    <cfRule type="expression" dxfId="11937" priority="783">
      <formula>$F11="Pausada"</formula>
    </cfRule>
    <cfRule type="expression" dxfId="11936" priority="784">
      <formula>$F11="Para hoy"</formula>
    </cfRule>
    <cfRule type="expression" dxfId="11935" priority="785">
      <formula>$F11="En curso"</formula>
    </cfRule>
    <cfRule type="expression" dxfId="11934" priority="786">
      <formula>$F11="Completada"</formula>
    </cfRule>
    <cfRule type="expression" dxfId="11933" priority="787">
      <formula>$F11="Vencida"</formula>
    </cfRule>
    <cfRule type="expression" dxfId="11932" priority="788">
      <formula>$F11="Cancelada"</formula>
    </cfRule>
    <cfRule type="expression" dxfId="11931" priority="789">
      <formula>$F11="Pausada"</formula>
    </cfRule>
    <cfRule type="expression" dxfId="11930" priority="790">
      <formula>$F11="Para hoy"</formula>
    </cfRule>
    <cfRule type="expression" dxfId="11929" priority="791">
      <formula>$F11="En curso"</formula>
    </cfRule>
    <cfRule type="expression" dxfId="11928" priority="792">
      <formula>$F11="Completada"</formula>
    </cfRule>
  </conditionalFormatting>
  <conditionalFormatting sqref="E23">
    <cfRule type="expression" dxfId="11927" priority="793">
      <formula>#REF!="Vencida"</formula>
    </cfRule>
    <cfRule type="expression" dxfId="11926" priority="794">
      <formula>#REF!="Cancelada"</formula>
    </cfRule>
    <cfRule type="expression" dxfId="11925" priority="795">
      <formula>#REF!="Pausada"</formula>
    </cfRule>
    <cfRule type="expression" dxfId="11924" priority="796">
      <formula>#REF!="Para hoy"</formula>
    </cfRule>
    <cfRule type="expression" dxfId="11923" priority="797">
      <formula>#REF!="En curso"</formula>
    </cfRule>
    <cfRule type="expression" dxfId="11922" priority="798">
      <formula>#REF!="Completada"</formula>
    </cfRule>
    <cfRule type="expression" dxfId="11921" priority="799">
      <formula>#REF!="Vencida"</formula>
    </cfRule>
    <cfRule type="expression" dxfId="11920" priority="800">
      <formula>#REF!="Cancelada"</formula>
    </cfRule>
    <cfRule type="expression" dxfId="11919" priority="801">
      <formula>#REF!="Pausada"</formula>
    </cfRule>
    <cfRule type="expression" dxfId="11918" priority="802">
      <formula>#REF!="Para hoy"</formula>
    </cfRule>
    <cfRule type="expression" dxfId="11917" priority="803">
      <formula>#REF!="En curso"</formula>
    </cfRule>
    <cfRule type="expression" dxfId="11916" priority="804">
      <formula>#REF!="Completada"</formula>
    </cfRule>
  </conditionalFormatting>
  <conditionalFormatting sqref="E17:E22">
    <cfRule type="expression" dxfId="11915" priority="805">
      <formula>$F10="Vencida"</formula>
    </cfRule>
    <cfRule type="expression" dxfId="11914" priority="806">
      <formula>$F10="Cancelada"</formula>
    </cfRule>
    <cfRule type="expression" dxfId="11913" priority="807">
      <formula>$F10="Pausada"</formula>
    </cfRule>
    <cfRule type="expression" dxfId="11912" priority="808">
      <formula>$F10="Para hoy"</formula>
    </cfRule>
    <cfRule type="expression" dxfId="11911" priority="809">
      <formula>$F10="En curso"</formula>
    </cfRule>
    <cfRule type="expression" dxfId="11910" priority="810">
      <formula>$F10="Completada"</formula>
    </cfRule>
    <cfRule type="expression" dxfId="11909" priority="811">
      <formula>$F11="Vencida"</formula>
    </cfRule>
    <cfRule type="expression" dxfId="11908" priority="812">
      <formula>$F11="Cancelada"</formula>
    </cfRule>
    <cfRule type="expression" dxfId="11907" priority="813">
      <formula>$F11="Pausada"</formula>
    </cfRule>
    <cfRule type="expression" dxfId="11906" priority="814">
      <formula>$F11="Para hoy"</formula>
    </cfRule>
    <cfRule type="expression" dxfId="11905" priority="815">
      <formula>$F11="En curso"</formula>
    </cfRule>
    <cfRule type="expression" dxfId="11904" priority="816">
      <formula>$F11="Completada"</formula>
    </cfRule>
  </conditionalFormatting>
  <conditionalFormatting sqref="E24">
    <cfRule type="expression" dxfId="11903" priority="817">
      <formula>#REF!="Vencida"</formula>
    </cfRule>
    <cfRule type="expression" dxfId="11902" priority="818">
      <formula>#REF!="Cancelada"</formula>
    </cfRule>
    <cfRule type="expression" dxfId="11901" priority="819">
      <formula>#REF!="Pausada"</formula>
    </cfRule>
    <cfRule type="expression" dxfId="11900" priority="820">
      <formula>#REF!="Para hoy"</formula>
    </cfRule>
    <cfRule type="expression" dxfId="11899" priority="821">
      <formula>#REF!="En curso"</formula>
    </cfRule>
    <cfRule type="expression" dxfId="11898" priority="822">
      <formula>#REF!="Completada"</formula>
    </cfRule>
    <cfRule type="expression" dxfId="11897" priority="823">
      <formula>$F17="Vencida"</formula>
    </cfRule>
    <cfRule type="expression" dxfId="11896" priority="824">
      <formula>$F17="Cancelada"</formula>
    </cfRule>
    <cfRule type="expression" dxfId="11895" priority="825">
      <formula>$F17="Pausada"</formula>
    </cfRule>
    <cfRule type="expression" dxfId="11894" priority="826">
      <formula>$F17="Para hoy"</formula>
    </cfRule>
    <cfRule type="expression" dxfId="11893" priority="827">
      <formula>$F17="En curso"</formula>
    </cfRule>
    <cfRule type="expression" dxfId="11892" priority="828">
      <formula>$F17="Completada"</formula>
    </cfRule>
  </conditionalFormatting>
  <conditionalFormatting sqref="E23">
    <cfRule type="expression" dxfId="11891" priority="829">
      <formula>$F16="Vencida"</formula>
    </cfRule>
    <cfRule type="expression" dxfId="11890" priority="830">
      <formula>$F16="Cancelada"</formula>
    </cfRule>
    <cfRule type="expression" dxfId="11889" priority="831">
      <formula>$F16="Pausada"</formula>
    </cfRule>
    <cfRule type="expression" dxfId="11888" priority="832">
      <formula>$F16="Para hoy"</formula>
    </cfRule>
    <cfRule type="expression" dxfId="11887" priority="833">
      <formula>$F16="En curso"</formula>
    </cfRule>
    <cfRule type="expression" dxfId="11886" priority="834">
      <formula>$F16="Completada"</formula>
    </cfRule>
    <cfRule type="expression" dxfId="11885" priority="835">
      <formula>#REF!="Vencida"</formula>
    </cfRule>
    <cfRule type="expression" dxfId="11884" priority="836">
      <formula>#REF!="Cancelada"</formula>
    </cfRule>
    <cfRule type="expression" dxfId="11883" priority="837">
      <formula>#REF!="Pausada"</formula>
    </cfRule>
    <cfRule type="expression" dxfId="11882" priority="838">
      <formula>#REF!="Para hoy"</formula>
    </cfRule>
    <cfRule type="expression" dxfId="11881" priority="839">
      <formula>#REF!="En curso"</formula>
    </cfRule>
    <cfRule type="expression" dxfId="11880" priority="840">
      <formula>#REF!="Completada"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F29:F45 G24 F4:F11 F50:F61 F16:F23" xr:uid="{7AF68407-2011-4B14-8EEE-5343D0A5489A}">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12 E50:E61 E29:E45 F24 E4:E10 E16:E24" xr:uid="{D271FEA8-63F3-43FF-AAB8-B1E16C93F02B}"/>
    <dataValidation type="list" errorStyle="warning" allowBlank="1" showInputMessage="1" showErrorMessage="1" error="Seleccione un estado de la lista. Seleccione CANCELAR, presione ALT+FLECHA ABAJO para mostrar las opciones y, después, FLECHA ABAJO y ENTRAR para realizar la selección." sqref="C4:C11 C50:C61 C29:C45 C16:C23" xr:uid="{6BC8F59F-E0F9-4058-B28B-A84EF344557B}">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B11 C24 B29:B45 B50:B61 B16:B23" xr:uid="{70677DF7-8429-410D-965D-49B985AFAB86}">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14:E14 B27:E27 B48:E48" xr:uid="{35B00CD7-4B03-45E6-8D2E-C80FDA29B8FC}"/>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14 A27 A48" xr:uid="{4458A755-5F4F-409C-8D85-37981B3D447F}"/>
    <dataValidation allowBlank="1" showInputMessage="1" showErrorMessage="1" prompt="Seleccione el estado en esta columna, debajo de este encabezado. Presione ALT+FLECHA ABAJO para mostrar las opciones y, después, FLECHA ABAJO y ENTRAR para realizar la selección." sqref="F3 F49 F15 F28" xr:uid="{C1255C5D-11D0-4C12-B36D-C007120F066A}"/>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15:E15 B28:E28 B49:E49 C55" xr:uid="{3E06A13F-9F97-4353-A576-9B3385908498}"/>
    <dataValidation allowBlank="1" showInputMessage="1" showErrorMessage="1" prompt="Escriba las notas en esta columna, debajo de este encabezado." sqref="G28:G45 G3:G11 H24 G49:G61 G15:G23" xr:uid="{3730BD52-F77D-4CDF-AD18-4AFE794A391F}"/>
  </dataValidations>
  <pageMargins left="0.7" right="0.7" top="0.75" bottom="0.75" header="0.3" footer="0.3"/>
  <drawing r:id="rId1"/>
  <tableParts count="4">
    <tablePart r:id="rId2"/>
    <tablePart r:id="rId3"/>
    <tablePart r:id="rId4"/>
    <tablePart r:id="rId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8C107-DEF2-4CC3-A648-BBCAD141D905}">
  <sheetPr>
    <tabColor theme="4"/>
  </sheetPr>
  <dimension ref="A1:R118"/>
  <sheetViews>
    <sheetView showGridLines="0" topLeftCell="A3" zoomScale="70" zoomScaleNormal="70" workbookViewId="0">
      <selection activeCell="I19" sqref="I19"/>
    </sheetView>
  </sheetViews>
  <sheetFormatPr defaultColWidth="8.6640625" defaultRowHeight="18.2"/>
  <cols>
    <col min="4" max="4" width="59.88671875" customWidth="1"/>
    <col min="5" max="5" width="8.44140625" customWidth="1"/>
    <col min="6" max="6" width="14.6640625" customWidth="1"/>
    <col min="7" max="7" width="13.88671875" customWidth="1"/>
    <col min="12" max="12" width="11.6640625" customWidth="1"/>
    <col min="13" max="13" width="16.44140625" customWidth="1"/>
  </cols>
  <sheetData>
    <row r="1" spans="1:17" ht="34.5">
      <c r="A1" s="3"/>
      <c r="B1" s="430" t="s">
        <v>508</v>
      </c>
      <c r="C1" s="430"/>
      <c r="D1" s="430"/>
      <c r="E1" s="430"/>
      <c r="F1" s="425"/>
      <c r="G1" s="425"/>
      <c r="H1" s="425"/>
      <c r="I1" s="425"/>
      <c r="J1" s="425"/>
      <c r="K1" s="425"/>
      <c r="L1" s="425"/>
      <c r="M1" s="425"/>
      <c r="N1" s="425"/>
      <c r="O1" s="425"/>
      <c r="P1" s="425"/>
      <c r="Q1" s="425"/>
    </row>
    <row r="2" spans="1:17" ht="34.5">
      <c r="A2" s="12"/>
      <c r="B2" s="431" t="s">
        <v>509</v>
      </c>
      <c r="C2" s="431"/>
      <c r="D2" s="431"/>
      <c r="E2" s="431"/>
      <c r="F2" s="13"/>
      <c r="G2" s="13"/>
      <c r="H2" s="13"/>
      <c r="I2" s="13"/>
      <c r="J2" s="13"/>
      <c r="K2" s="13"/>
      <c r="L2" s="14"/>
      <c r="M2" s="14"/>
      <c r="N2" s="14"/>
      <c r="O2" s="14"/>
      <c r="P2" s="14"/>
      <c r="Q2" s="14"/>
    </row>
    <row r="3" spans="1:17">
      <c r="A3" s="23"/>
      <c r="B3" s="202" t="s">
        <v>4</v>
      </c>
      <c r="C3" s="203" t="s">
        <v>5</v>
      </c>
      <c r="D3" s="203" t="s">
        <v>6</v>
      </c>
      <c r="E3" s="203" t="s">
        <v>7</v>
      </c>
      <c r="F3" s="203" t="s">
        <v>8</v>
      </c>
      <c r="G3" s="205" t="s">
        <v>9</v>
      </c>
      <c r="H3" s="23"/>
      <c r="I3" s="23"/>
      <c r="J3" s="23"/>
      <c r="K3" s="23"/>
      <c r="L3" s="23"/>
      <c r="M3" s="23"/>
      <c r="N3" s="23"/>
      <c r="O3" s="23"/>
      <c r="P3" s="23"/>
      <c r="Q3" s="23"/>
    </row>
    <row r="4" spans="1:17" s="119" customFormat="1">
      <c r="A4" s="114"/>
      <c r="B4" s="263"/>
      <c r="C4" s="263"/>
      <c r="D4" s="263" t="s">
        <v>510</v>
      </c>
      <c r="E4" s="264">
        <v>2</v>
      </c>
      <c r="F4" s="263"/>
      <c r="G4" s="263"/>
      <c r="H4" s="114"/>
      <c r="J4" s="114"/>
      <c r="K4" s="114"/>
      <c r="L4" s="114"/>
      <c r="M4" s="114"/>
      <c r="N4" s="114"/>
      <c r="O4" s="114"/>
      <c r="P4" s="114"/>
      <c r="Q4" s="114"/>
    </row>
    <row r="5" spans="1:17" s="119" customFormat="1">
      <c r="A5" s="114"/>
      <c r="B5" s="263"/>
      <c r="C5" s="263"/>
      <c r="D5" s="263" t="s">
        <v>511</v>
      </c>
      <c r="E5" s="264">
        <v>10</v>
      </c>
      <c r="F5" s="263"/>
      <c r="G5" s="263"/>
      <c r="H5" s="114"/>
      <c r="J5" s="114"/>
      <c r="K5" s="114"/>
      <c r="L5" s="114"/>
      <c r="M5" s="114"/>
      <c r="N5" s="114"/>
      <c r="O5" s="114"/>
      <c r="P5" s="114"/>
      <c r="Q5" s="114"/>
    </row>
    <row r="6" spans="1:17" s="119" customFormat="1" ht="27.6">
      <c r="A6" s="114"/>
      <c r="B6" s="263"/>
      <c r="C6" s="263"/>
      <c r="D6" s="263" t="s">
        <v>512</v>
      </c>
      <c r="E6" s="263">
        <v>4</v>
      </c>
      <c r="F6" s="263"/>
      <c r="G6" s="263"/>
      <c r="H6" s="114"/>
      <c r="J6" s="114"/>
      <c r="K6" s="114"/>
      <c r="L6" s="114"/>
      <c r="M6" s="114"/>
      <c r="N6" s="114"/>
      <c r="O6" s="114"/>
      <c r="P6" s="114"/>
      <c r="Q6" s="114"/>
    </row>
    <row r="7" spans="1:17" s="119" customFormat="1">
      <c r="A7" s="114"/>
      <c r="B7" s="263"/>
      <c r="C7" s="263"/>
      <c r="D7" s="263" t="s">
        <v>513</v>
      </c>
      <c r="E7" s="264">
        <v>5</v>
      </c>
      <c r="F7" s="263"/>
      <c r="G7" s="263"/>
      <c r="H7" s="114"/>
      <c r="J7" s="114"/>
      <c r="K7" s="114"/>
      <c r="L7" s="114"/>
      <c r="M7" s="114"/>
      <c r="N7" s="114"/>
      <c r="O7" s="114"/>
      <c r="P7" s="114"/>
      <c r="Q7" s="114"/>
    </row>
    <row r="8" spans="1:17" s="119" customFormat="1" ht="27.6">
      <c r="A8" s="114"/>
      <c r="B8" s="263"/>
      <c r="C8" s="263"/>
      <c r="D8" s="263" t="s">
        <v>514</v>
      </c>
      <c r="E8" s="264">
        <v>3</v>
      </c>
      <c r="F8" s="263"/>
      <c r="G8" s="263"/>
      <c r="H8" s="114"/>
      <c r="J8" s="114"/>
      <c r="K8" s="114"/>
      <c r="L8" s="114"/>
      <c r="M8" s="114"/>
      <c r="N8" s="114"/>
      <c r="O8" s="114"/>
      <c r="P8" s="114"/>
      <c r="Q8" s="114"/>
    </row>
    <row r="9" spans="1:17" s="119" customFormat="1">
      <c r="A9" s="114"/>
      <c r="B9" s="290"/>
      <c r="C9" s="290"/>
      <c r="D9" s="291" t="s">
        <v>515</v>
      </c>
      <c r="E9" s="292">
        <v>2.5</v>
      </c>
      <c r="F9" s="290"/>
      <c r="G9" s="290"/>
      <c r="H9" s="114"/>
      <c r="J9" s="114"/>
      <c r="K9" s="114"/>
      <c r="L9" s="114"/>
      <c r="M9" s="114"/>
      <c r="N9" s="114"/>
      <c r="O9" s="114"/>
      <c r="P9" s="114"/>
      <c r="Q9" s="114"/>
    </row>
    <row r="10" spans="1:17" s="119" customFormat="1" ht="28.9">
      <c r="A10" s="114"/>
      <c r="B10" s="274"/>
      <c r="C10" s="275"/>
      <c r="D10" s="276" t="s">
        <v>516</v>
      </c>
      <c r="E10" s="277">
        <v>10</v>
      </c>
      <c r="F10" s="274"/>
      <c r="G10" s="274"/>
      <c r="H10" s="114"/>
      <c r="J10" s="114"/>
      <c r="K10" s="114"/>
      <c r="L10" s="114"/>
      <c r="M10" s="114"/>
      <c r="N10" s="114"/>
      <c r="O10" s="114"/>
      <c r="P10" s="114"/>
      <c r="Q10" s="114"/>
    </row>
    <row r="11" spans="1:17" s="119" customFormat="1">
      <c r="A11" s="114"/>
      <c r="B11" s="274"/>
      <c r="C11" s="275"/>
      <c r="D11" s="276" t="s">
        <v>517</v>
      </c>
      <c r="E11" s="277">
        <v>14</v>
      </c>
      <c r="F11" s="274"/>
      <c r="G11" s="274"/>
      <c r="H11" s="114"/>
      <c r="J11" s="114"/>
      <c r="K11" s="114"/>
      <c r="L11" s="114"/>
      <c r="M11" s="114"/>
      <c r="N11" s="114"/>
      <c r="O11" s="114"/>
      <c r="P11" s="114"/>
      <c r="Q11" s="114"/>
    </row>
    <row r="12" spans="1:17" s="119" customFormat="1">
      <c r="A12" s="114"/>
      <c r="B12" s="274"/>
      <c r="C12" s="275"/>
      <c r="D12" s="276" t="s">
        <v>518</v>
      </c>
      <c r="E12" s="277">
        <v>5</v>
      </c>
      <c r="F12" s="274"/>
      <c r="G12" s="274"/>
      <c r="H12" s="114"/>
      <c r="J12" s="114"/>
      <c r="K12" s="114"/>
      <c r="L12" s="114"/>
      <c r="M12" s="114"/>
      <c r="N12" s="114"/>
      <c r="O12" s="114"/>
      <c r="P12" s="114"/>
      <c r="Q12" s="114"/>
    </row>
    <row r="13" spans="1:17" s="119" customFormat="1">
      <c r="A13" s="114"/>
      <c r="B13" s="274"/>
      <c r="C13" s="275"/>
      <c r="D13" s="276" t="s">
        <v>519</v>
      </c>
      <c r="E13" s="277">
        <v>10</v>
      </c>
      <c r="F13" s="274"/>
      <c r="G13" s="274"/>
      <c r="H13" s="114"/>
      <c r="J13" s="114"/>
      <c r="K13" s="114"/>
      <c r="L13" s="114"/>
      <c r="M13" s="114"/>
      <c r="N13" s="114"/>
      <c r="O13" s="114"/>
      <c r="P13" s="114"/>
      <c r="Q13" s="114"/>
    </row>
    <row r="14" spans="1:17" s="119" customFormat="1">
      <c r="A14" s="114"/>
      <c r="B14" s="20"/>
      <c r="C14" s="268"/>
      <c r="D14" s="269" t="s">
        <v>520</v>
      </c>
      <c r="E14" s="15">
        <v>2</v>
      </c>
      <c r="F14" s="20"/>
      <c r="G14" s="20"/>
      <c r="H14" s="114"/>
      <c r="J14" s="114"/>
      <c r="K14" s="114"/>
      <c r="L14" s="114"/>
      <c r="M14" s="114"/>
      <c r="N14" s="114"/>
      <c r="O14" s="114"/>
      <c r="P14" s="114"/>
      <c r="Q14" s="114"/>
    </row>
    <row r="15" spans="1:17" s="119" customFormat="1" ht="28.9">
      <c r="A15" s="114"/>
      <c r="B15" s="286"/>
      <c r="C15" s="287"/>
      <c r="D15" s="288" t="s">
        <v>521</v>
      </c>
      <c r="E15" s="289">
        <v>2</v>
      </c>
      <c r="F15" s="286"/>
      <c r="G15" s="286"/>
      <c r="H15" s="114"/>
      <c r="J15" s="114"/>
      <c r="K15" s="114"/>
      <c r="L15" s="114"/>
      <c r="M15" s="114"/>
      <c r="N15" s="114"/>
      <c r="O15" s="114"/>
      <c r="P15" s="114"/>
      <c r="Q15" s="114"/>
    </row>
    <row r="16" spans="1:17" s="119" customFormat="1" ht="28.9">
      <c r="A16" s="114"/>
      <c r="B16" s="286"/>
      <c r="C16" s="287"/>
      <c r="D16" s="288" t="s">
        <v>522</v>
      </c>
      <c r="E16" s="289">
        <v>7</v>
      </c>
      <c r="F16" s="286"/>
      <c r="G16" s="286"/>
      <c r="H16" s="114"/>
      <c r="J16" s="114"/>
      <c r="K16" s="114"/>
      <c r="L16" s="114"/>
      <c r="M16" s="114"/>
      <c r="N16" s="114"/>
      <c r="O16" s="114"/>
      <c r="P16" s="114"/>
      <c r="Q16" s="114"/>
    </row>
    <row r="17" spans="1:18" s="119" customFormat="1">
      <c r="A17" s="114"/>
      <c r="B17" s="293"/>
      <c r="C17" s="293"/>
      <c r="D17" s="294" t="s">
        <v>523</v>
      </c>
      <c r="E17" s="295">
        <v>10</v>
      </c>
      <c r="F17" s="293"/>
      <c r="G17" s="293"/>
      <c r="H17" s="114"/>
      <c r="J17" s="114"/>
      <c r="K17" s="114"/>
      <c r="L17" s="114"/>
      <c r="M17" s="114"/>
      <c r="N17" s="114"/>
      <c r="O17" s="114"/>
      <c r="P17" s="114"/>
      <c r="Q17" s="114"/>
    </row>
    <row r="18" spans="1:18" s="119" customFormat="1">
      <c r="A18" s="114"/>
      <c r="B18" s="243"/>
      <c r="C18" s="243"/>
      <c r="D18" s="296"/>
      <c r="E18" s="243"/>
      <c r="F18" s="243"/>
      <c r="G18" s="243"/>
      <c r="H18" s="114"/>
      <c r="J18" s="114"/>
      <c r="K18" s="114"/>
      <c r="L18" s="114"/>
      <c r="M18" s="114"/>
      <c r="N18" s="114"/>
      <c r="O18" s="114"/>
      <c r="P18" s="114"/>
      <c r="Q18" s="114"/>
    </row>
    <row r="19" spans="1:18">
      <c r="A19" s="25"/>
      <c r="B19" s="119"/>
      <c r="C19" s="119"/>
      <c r="D19" s="119" t="s">
        <v>38</v>
      </c>
      <c r="E19" s="224">
        <f>SUM(E4:E17)</f>
        <v>86.5</v>
      </c>
      <c r="F19" s="119"/>
      <c r="G19" s="119"/>
      <c r="H19" s="25"/>
      <c r="I19" s="25"/>
      <c r="J19" s="25"/>
      <c r="K19" s="25"/>
      <c r="L19" s="25"/>
      <c r="M19" s="25"/>
      <c r="N19" s="25"/>
      <c r="O19" s="25"/>
      <c r="P19" s="25"/>
      <c r="Q19" s="25"/>
    </row>
    <row r="20" spans="1:18">
      <c r="A20" s="25"/>
      <c r="B20" s="115"/>
      <c r="C20" s="119"/>
      <c r="D20" s="225"/>
      <c r="E20" s="200"/>
      <c r="F20" s="119"/>
      <c r="G20" s="124"/>
      <c r="H20" s="25"/>
      <c r="I20" s="195"/>
      <c r="J20" s="195"/>
      <c r="K20" s="195"/>
      <c r="L20" s="25"/>
      <c r="M20" s="25"/>
      <c r="N20" s="25"/>
      <c r="O20" s="25"/>
      <c r="P20" s="25"/>
      <c r="Q20" s="25"/>
    </row>
    <row r="21" spans="1:18" ht="34.5">
      <c r="A21" s="12"/>
      <c r="B21" s="433" t="s">
        <v>524</v>
      </c>
      <c r="C21" s="433"/>
      <c r="D21" s="433"/>
      <c r="E21" s="433"/>
      <c r="F21" s="270"/>
      <c r="G21" s="270"/>
      <c r="H21" s="13"/>
      <c r="I21" s="13"/>
      <c r="J21" s="13"/>
      <c r="K21" s="13"/>
      <c r="L21" s="14"/>
      <c r="M21" s="14"/>
      <c r="N21" s="14"/>
      <c r="O21" s="14"/>
      <c r="P21" s="14"/>
      <c r="Q21" s="14"/>
    </row>
    <row r="22" spans="1:18">
      <c r="A22" s="23"/>
      <c r="B22" s="248" t="s">
        <v>4</v>
      </c>
      <c r="C22" s="249" t="s">
        <v>5</v>
      </c>
      <c r="D22" s="249" t="s">
        <v>10</v>
      </c>
      <c r="E22" s="249" t="s">
        <v>7</v>
      </c>
      <c r="F22" s="249" t="s">
        <v>8</v>
      </c>
      <c r="G22" s="251" t="s">
        <v>9</v>
      </c>
      <c r="H22" s="23"/>
      <c r="I22" s="23"/>
      <c r="J22" s="23"/>
      <c r="K22" s="23"/>
      <c r="L22" s="23"/>
      <c r="M22" s="23"/>
      <c r="N22" s="23"/>
      <c r="O22" s="23"/>
      <c r="P22" s="23"/>
      <c r="Q22" s="23"/>
    </row>
    <row r="23" spans="1:18" s="119" customFormat="1" ht="37.700000000000003" customHeight="1">
      <c r="A23" s="114"/>
      <c r="B23" s="246"/>
      <c r="C23" s="267"/>
      <c r="D23" s="297"/>
      <c r="E23" s="247"/>
      <c r="F23" s="246"/>
      <c r="G23" s="246"/>
      <c r="H23" s="114"/>
      <c r="J23" s="114"/>
      <c r="K23" s="114"/>
      <c r="L23" s="114"/>
      <c r="M23" s="114"/>
      <c r="N23" s="114"/>
      <c r="O23" s="114"/>
      <c r="P23" s="114"/>
      <c r="Q23" s="114"/>
    </row>
    <row r="24" spans="1:18" s="119" customFormat="1">
      <c r="A24" s="114"/>
      <c r="B24" s="246"/>
      <c r="C24" s="267"/>
      <c r="D24" s="298"/>
      <c r="E24" s="247"/>
      <c r="F24" s="246"/>
      <c r="G24" s="246"/>
      <c r="H24" s="114"/>
      <c r="J24" s="114"/>
      <c r="K24" s="114"/>
      <c r="L24" s="114"/>
      <c r="M24" s="114"/>
      <c r="N24" s="114"/>
      <c r="O24" s="114"/>
      <c r="P24" s="114"/>
      <c r="Q24" s="114"/>
    </row>
    <row r="25" spans="1:18" s="119" customFormat="1">
      <c r="A25" s="114"/>
      <c r="B25" s="246"/>
      <c r="C25" s="267"/>
      <c r="D25" s="299"/>
      <c r="E25" s="247"/>
      <c r="F25" s="246"/>
      <c r="G25" s="246"/>
      <c r="H25" s="114"/>
      <c r="J25" s="114"/>
      <c r="K25" s="114"/>
      <c r="L25" s="114"/>
      <c r="M25" s="114"/>
      <c r="N25" s="114"/>
      <c r="O25" s="114"/>
      <c r="P25" s="114"/>
      <c r="Q25" s="114"/>
    </row>
    <row r="26" spans="1:18" s="119" customFormat="1">
      <c r="A26" s="114"/>
      <c r="B26" s="246"/>
      <c r="C26" s="267"/>
      <c r="D26" s="271"/>
      <c r="E26" s="247"/>
      <c r="F26" s="246"/>
      <c r="G26" s="246"/>
      <c r="H26" s="114"/>
      <c r="J26" s="114"/>
      <c r="K26" s="114"/>
      <c r="L26" s="114"/>
      <c r="M26" s="114"/>
      <c r="N26" s="114"/>
      <c r="O26" s="114"/>
      <c r="P26" s="114"/>
      <c r="Q26" s="114"/>
    </row>
    <row r="27" spans="1:18" s="119" customFormat="1">
      <c r="A27" s="114"/>
      <c r="B27" s="246"/>
      <c r="C27" s="267"/>
      <c r="D27" s="272"/>
      <c r="E27" s="247"/>
      <c r="F27" s="246"/>
      <c r="G27" s="246"/>
      <c r="H27" s="114"/>
      <c r="J27" s="114"/>
      <c r="K27" s="114"/>
      <c r="L27" s="114"/>
      <c r="M27" s="114"/>
      <c r="N27" s="114"/>
      <c r="O27" s="114"/>
      <c r="P27" s="114"/>
      <c r="Q27" s="114"/>
    </row>
    <row r="28" spans="1:18" s="119" customFormat="1">
      <c r="A28" s="114"/>
      <c r="B28" s="246"/>
      <c r="C28" s="267"/>
      <c r="D28" s="246"/>
      <c r="E28" s="247"/>
      <c r="F28" s="246"/>
      <c r="G28" s="246"/>
      <c r="H28" s="114"/>
      <c r="J28" s="114"/>
      <c r="K28" s="114"/>
      <c r="L28" s="114"/>
      <c r="M28" s="114"/>
      <c r="N28" s="114"/>
      <c r="O28" s="114"/>
      <c r="P28" s="114"/>
      <c r="Q28" s="114"/>
    </row>
    <row r="29" spans="1:18" s="119" customFormat="1">
      <c r="A29" s="114"/>
      <c r="B29" s="246"/>
      <c r="C29" s="267"/>
      <c r="D29" s="246"/>
      <c r="E29" s="247"/>
      <c r="F29" s="246"/>
      <c r="G29" s="246"/>
      <c r="H29" s="114"/>
      <c r="J29" s="114"/>
      <c r="K29" s="114"/>
      <c r="L29" s="114"/>
      <c r="M29" s="114"/>
      <c r="N29" s="114"/>
      <c r="O29" s="114"/>
      <c r="P29" s="114"/>
      <c r="Q29" s="114"/>
    </row>
    <row r="30" spans="1:18" s="119" customFormat="1">
      <c r="A30" s="114"/>
      <c r="B30" s="246"/>
      <c r="C30" s="267"/>
      <c r="D30" s="246"/>
      <c r="E30" s="247"/>
      <c r="F30" s="246"/>
      <c r="G30" s="246"/>
      <c r="H30" s="114"/>
      <c r="J30" s="114"/>
      <c r="K30" s="114"/>
      <c r="L30" s="114"/>
      <c r="M30" s="114"/>
      <c r="N30" s="114"/>
      <c r="O30" s="114"/>
      <c r="P30" s="114"/>
      <c r="Q30" s="114"/>
    </row>
    <row r="31" spans="1:18" s="119" customFormat="1">
      <c r="A31" s="114"/>
      <c r="B31" s="246"/>
      <c r="C31" s="246"/>
      <c r="D31" s="246"/>
      <c r="E31" s="247"/>
      <c r="F31" s="247"/>
      <c r="G31" s="246"/>
      <c r="I31" s="114"/>
      <c r="K31" s="114"/>
      <c r="L31" s="114"/>
      <c r="M31" s="114"/>
      <c r="N31" s="114"/>
      <c r="O31" s="114"/>
      <c r="P31" s="114"/>
      <c r="Q31" s="114"/>
      <c r="R31" s="114"/>
    </row>
    <row r="32" spans="1:18">
      <c r="A32" s="25"/>
      <c r="E32" s="183">
        <f>SUBTOTAL(109,Lista311151923273135394347515559636771757995[Estimación])</f>
        <v>0</v>
      </c>
      <c r="H32" s="25"/>
      <c r="I32" s="25"/>
      <c r="J32" s="25"/>
      <c r="K32" s="25"/>
      <c r="L32" s="25"/>
      <c r="M32" s="25"/>
      <c r="N32" s="25"/>
      <c r="O32" s="25"/>
      <c r="P32" s="25"/>
      <c r="Q32" s="25"/>
    </row>
    <row r="33" spans="1:17">
      <c r="A33" s="25"/>
      <c r="H33" s="25"/>
      <c r="I33" s="25"/>
      <c r="J33" s="25"/>
      <c r="K33" s="25"/>
      <c r="L33" s="25"/>
      <c r="M33" s="25"/>
      <c r="N33" s="25"/>
      <c r="O33" s="25"/>
      <c r="P33" s="25"/>
      <c r="Q33" s="25"/>
    </row>
    <row r="34" spans="1:17" ht="34.5">
      <c r="A34" s="12"/>
      <c r="B34" s="434" t="s">
        <v>525</v>
      </c>
      <c r="C34" s="434"/>
      <c r="D34" s="434"/>
      <c r="E34" s="434"/>
      <c r="F34" s="273"/>
      <c r="G34" s="273"/>
      <c r="H34" s="13"/>
      <c r="I34" s="13"/>
      <c r="J34" s="13"/>
      <c r="K34" s="13"/>
      <c r="L34" s="14"/>
      <c r="M34" s="14"/>
      <c r="N34" s="14"/>
      <c r="O34" s="14"/>
      <c r="P34" s="14"/>
      <c r="Q34" s="14"/>
    </row>
    <row r="35" spans="1:17">
      <c r="A35" s="23"/>
      <c r="B35" s="148" t="s">
        <v>4</v>
      </c>
      <c r="C35" s="149" t="s">
        <v>5</v>
      </c>
      <c r="D35" s="149" t="s">
        <v>6</v>
      </c>
      <c r="E35" s="149" t="s">
        <v>7</v>
      </c>
      <c r="F35" s="149" t="s">
        <v>8</v>
      </c>
      <c r="G35" s="151" t="s">
        <v>9</v>
      </c>
      <c r="H35" s="23"/>
      <c r="I35" s="23"/>
      <c r="J35" s="23"/>
      <c r="K35" s="23"/>
      <c r="L35" s="23"/>
      <c r="M35" s="23"/>
      <c r="N35" s="23"/>
      <c r="O35" s="23"/>
      <c r="P35" s="23"/>
      <c r="Q35" s="23"/>
    </row>
    <row r="36" spans="1:17">
      <c r="A36" s="25"/>
      <c r="B36" s="214"/>
      <c r="C36" s="215"/>
      <c r="D36" s="300" t="s">
        <v>526</v>
      </c>
      <c r="E36" s="216">
        <v>0.5</v>
      </c>
      <c r="F36" s="214"/>
      <c r="G36" s="214"/>
      <c r="H36" s="25"/>
      <c r="I36" s="25"/>
      <c r="J36" s="25"/>
      <c r="K36" s="25"/>
      <c r="L36" t="s">
        <v>440</v>
      </c>
      <c r="M36" s="44" t="s">
        <v>441</v>
      </c>
      <c r="N36" s="44" t="s">
        <v>442</v>
      </c>
      <c r="O36" s="25"/>
      <c r="P36" s="25"/>
      <c r="Q36" s="25"/>
    </row>
    <row r="37" spans="1:17">
      <c r="A37" s="25"/>
      <c r="B37" s="214"/>
      <c r="C37" s="215"/>
      <c r="D37" s="300" t="s">
        <v>527</v>
      </c>
      <c r="E37" s="216">
        <v>1</v>
      </c>
      <c r="F37" s="214"/>
      <c r="G37" s="214"/>
      <c r="H37" s="25"/>
      <c r="I37" s="25"/>
      <c r="J37" s="25"/>
      <c r="K37" s="25"/>
      <c r="L37" s="25"/>
      <c r="M37" s="44" t="s">
        <v>443</v>
      </c>
      <c r="N37" s="167" t="s">
        <v>442</v>
      </c>
      <c r="O37" s="25"/>
      <c r="P37" s="25"/>
      <c r="Q37" s="25"/>
    </row>
    <row r="38" spans="1:17">
      <c r="A38" s="25"/>
      <c r="B38" s="214"/>
      <c r="C38" s="215"/>
      <c r="D38" s="300" t="s">
        <v>528</v>
      </c>
      <c r="E38" s="216">
        <v>1</v>
      </c>
      <c r="F38" s="214"/>
      <c r="G38" s="214"/>
      <c r="H38" s="25"/>
      <c r="I38" s="25"/>
      <c r="J38" s="25"/>
      <c r="K38" s="25"/>
      <c r="L38" s="25"/>
      <c r="M38" s="44" t="s">
        <v>444</v>
      </c>
      <c r="N38" s="167" t="s">
        <v>442</v>
      </c>
      <c r="O38" s="25"/>
      <c r="P38" s="25"/>
      <c r="Q38" s="25"/>
    </row>
    <row r="39" spans="1:17" ht="36.4">
      <c r="A39" s="25"/>
      <c r="B39" s="206"/>
      <c r="C39" s="207"/>
      <c r="D39" s="220" t="s">
        <v>529</v>
      </c>
      <c r="E39" s="208">
        <v>1</v>
      </c>
      <c r="F39" s="206"/>
      <c r="G39" s="206"/>
      <c r="H39" s="25"/>
      <c r="I39" s="25"/>
      <c r="J39" s="25"/>
      <c r="K39" s="25"/>
      <c r="L39" s="25"/>
      <c r="M39" s="44" t="s">
        <v>445</v>
      </c>
      <c r="N39" s="167" t="s">
        <v>442</v>
      </c>
      <c r="O39" s="25"/>
      <c r="P39" s="25"/>
      <c r="Q39" s="25"/>
    </row>
    <row r="40" spans="1:17">
      <c r="A40" s="25"/>
      <c r="B40" s="206"/>
      <c r="C40" s="207"/>
      <c r="D40" s="220" t="s">
        <v>530</v>
      </c>
      <c r="E40" s="208">
        <v>1</v>
      </c>
      <c r="F40" s="206"/>
      <c r="G40" s="206"/>
      <c r="H40" s="25"/>
      <c r="I40" s="25"/>
      <c r="J40" s="25"/>
      <c r="K40" s="25"/>
      <c r="L40" s="25"/>
      <c r="M40" s="44" t="s">
        <v>446</v>
      </c>
      <c r="N40" s="167" t="s">
        <v>442</v>
      </c>
      <c r="O40" s="25"/>
      <c r="P40" s="25"/>
      <c r="Q40" s="25"/>
    </row>
    <row r="41" spans="1:17">
      <c r="A41" s="25"/>
      <c r="B41" s="206"/>
      <c r="C41" s="207"/>
      <c r="D41" s="220" t="s">
        <v>531</v>
      </c>
      <c r="E41" s="208">
        <v>2</v>
      </c>
      <c r="F41" s="206"/>
      <c r="G41" s="206"/>
      <c r="H41" s="25"/>
      <c r="I41" s="25"/>
      <c r="J41" s="25"/>
      <c r="K41" s="25"/>
      <c r="L41" s="25"/>
      <c r="M41" s="44" t="s">
        <v>448</v>
      </c>
      <c r="N41" s="167" t="s">
        <v>442</v>
      </c>
      <c r="O41" s="25"/>
      <c r="P41" s="25"/>
      <c r="Q41" s="25"/>
    </row>
    <row r="42" spans="1:17">
      <c r="A42" s="25"/>
      <c r="B42" s="206"/>
      <c r="C42" s="207"/>
      <c r="D42" s="220" t="s">
        <v>532</v>
      </c>
      <c r="E42" s="208">
        <v>3</v>
      </c>
      <c r="F42" s="206"/>
      <c r="G42" s="206"/>
      <c r="H42" s="25"/>
      <c r="I42" s="25"/>
      <c r="J42" s="25"/>
      <c r="K42" s="25"/>
      <c r="L42" s="25"/>
      <c r="M42" s="25"/>
      <c r="N42" s="25"/>
      <c r="O42" s="25"/>
      <c r="P42" s="25"/>
      <c r="Q42" s="25"/>
    </row>
    <row r="43" spans="1:17" ht="16.5" customHeight="1">
      <c r="A43" s="25"/>
      <c r="B43" s="206"/>
      <c r="C43" s="207"/>
      <c r="D43" s="220"/>
      <c r="E43" s="208"/>
      <c r="F43" s="206"/>
      <c r="G43" s="206"/>
      <c r="H43" s="25"/>
      <c r="I43" s="25"/>
      <c r="J43" s="25"/>
      <c r="K43" s="25"/>
      <c r="L43" s="44" t="s">
        <v>449</v>
      </c>
      <c r="M43" s="44" t="s">
        <v>450</v>
      </c>
      <c r="N43" s="167"/>
      <c r="O43" s="25"/>
      <c r="P43" s="25"/>
      <c r="Q43" s="25"/>
    </row>
    <row r="44" spans="1:17">
      <c r="B44" s="206"/>
      <c r="C44" s="207"/>
      <c r="D44" s="220"/>
      <c r="E44" s="208"/>
      <c r="F44" s="206"/>
      <c r="G44" s="206"/>
    </row>
    <row r="45" spans="1:17">
      <c r="A45" s="25"/>
      <c r="B45" s="206"/>
      <c r="C45" s="207"/>
      <c r="D45" s="220"/>
      <c r="E45" s="208"/>
      <c r="F45" s="206"/>
      <c r="G45" s="206"/>
      <c r="H45" s="25"/>
      <c r="I45" s="25"/>
      <c r="J45" s="25"/>
      <c r="K45" s="25"/>
      <c r="L45" s="25"/>
      <c r="M45" s="25"/>
      <c r="N45" s="25"/>
      <c r="O45" s="25"/>
      <c r="P45" s="25"/>
      <c r="Q45" s="25"/>
    </row>
    <row r="46" spans="1:17">
      <c r="A46" s="25"/>
      <c r="B46" s="206"/>
      <c r="C46" s="207"/>
      <c r="D46" s="220"/>
      <c r="E46" s="208"/>
      <c r="F46" s="206"/>
      <c r="G46" s="206"/>
      <c r="H46" s="25"/>
      <c r="I46" s="25"/>
      <c r="J46" s="25"/>
      <c r="K46" s="25"/>
      <c r="L46" t="s">
        <v>451</v>
      </c>
      <c r="M46" s="238">
        <v>45261</v>
      </c>
      <c r="N46" s="167"/>
      <c r="O46" s="25"/>
      <c r="P46" s="25"/>
      <c r="Q46" s="25"/>
    </row>
    <row r="47" spans="1:17">
      <c r="A47" s="25"/>
      <c r="B47" s="206"/>
      <c r="C47" s="207"/>
      <c r="D47" s="220"/>
      <c r="E47" s="208"/>
      <c r="F47" s="206"/>
      <c r="G47" s="206"/>
      <c r="H47" s="25"/>
      <c r="I47" s="25"/>
      <c r="J47" s="25"/>
      <c r="K47" s="25"/>
      <c r="L47" s="25"/>
      <c r="M47" s="238">
        <v>45231</v>
      </c>
      <c r="N47" s="167"/>
      <c r="O47" s="25"/>
      <c r="P47" s="25"/>
      <c r="Q47" s="25"/>
    </row>
    <row r="48" spans="1:17">
      <c r="A48" s="25"/>
      <c r="B48" s="206"/>
      <c r="C48" s="207"/>
      <c r="D48" s="220"/>
      <c r="E48" s="208"/>
      <c r="F48" s="206"/>
      <c r="G48" s="206"/>
      <c r="H48" s="25"/>
      <c r="I48" s="25"/>
      <c r="J48" s="25"/>
      <c r="K48" s="25"/>
      <c r="L48" s="25"/>
      <c r="M48" s="238">
        <v>45200</v>
      </c>
      <c r="N48" s="167"/>
      <c r="O48" s="25"/>
      <c r="P48" s="25"/>
      <c r="Q48" s="25"/>
    </row>
    <row r="49" spans="1:17">
      <c r="A49" s="25"/>
      <c r="B49" s="206"/>
      <c r="C49" s="207"/>
      <c r="D49" s="220"/>
      <c r="E49" s="208"/>
      <c r="F49" s="206"/>
      <c r="G49" s="206"/>
      <c r="H49" s="25"/>
      <c r="I49" s="25"/>
      <c r="J49" s="25"/>
      <c r="K49" s="25"/>
      <c r="L49" s="25"/>
      <c r="M49" s="238">
        <v>45170</v>
      </c>
      <c r="N49" s="167"/>
      <c r="O49" s="25"/>
      <c r="P49" s="25"/>
      <c r="Q49" s="25"/>
    </row>
    <row r="50" spans="1:17">
      <c r="A50" s="25"/>
      <c r="B50" s="206"/>
      <c r="C50" s="207"/>
      <c r="D50" s="220"/>
      <c r="E50" s="208"/>
      <c r="F50" s="206"/>
      <c r="G50" s="206"/>
      <c r="H50" s="25"/>
      <c r="I50" s="25"/>
      <c r="J50" s="25"/>
      <c r="K50" s="25"/>
      <c r="L50" s="25"/>
      <c r="M50" s="238">
        <v>45139</v>
      </c>
      <c r="N50" s="167"/>
      <c r="O50" s="25"/>
      <c r="P50" s="25"/>
      <c r="Q50" s="25"/>
    </row>
    <row r="51" spans="1:17">
      <c r="A51" s="25"/>
      <c r="E51" s="18">
        <f>SUBTOTAL(109,Lista3412162024283236404448525660646872768096[Estimación])</f>
        <v>9.5</v>
      </c>
      <c r="F51" s="193"/>
      <c r="H51" s="25"/>
      <c r="I51" s="25"/>
      <c r="J51" s="25"/>
      <c r="K51" s="25"/>
      <c r="L51" s="25"/>
      <c r="M51" s="238">
        <v>45108</v>
      </c>
      <c r="N51" s="167"/>
      <c r="O51" s="25"/>
      <c r="P51" s="25"/>
      <c r="Q51" s="25"/>
    </row>
    <row r="52" spans="1:17">
      <c r="A52" s="25"/>
      <c r="B52" s="25"/>
      <c r="C52" s="25"/>
      <c r="D52" s="25"/>
      <c r="E52" s="195"/>
      <c r="F52" s="25"/>
      <c r="G52" s="25"/>
      <c r="H52" s="25"/>
      <c r="I52" s="25"/>
      <c r="J52" s="25"/>
      <c r="K52" s="25"/>
      <c r="L52" s="25"/>
      <c r="M52" s="238">
        <v>45078</v>
      </c>
      <c r="N52" s="167"/>
      <c r="O52" s="25"/>
      <c r="P52" s="25"/>
      <c r="Q52" s="25"/>
    </row>
    <row r="53" spans="1:17" ht="34.5">
      <c r="A53" s="12"/>
      <c r="B53" s="431" t="s">
        <v>533</v>
      </c>
      <c r="C53" s="431"/>
      <c r="D53" s="431"/>
      <c r="E53" s="431"/>
      <c r="F53" s="13"/>
      <c r="G53" s="13"/>
      <c r="H53" s="13"/>
      <c r="I53" s="13"/>
      <c r="J53" s="13"/>
      <c r="K53" s="13"/>
      <c r="L53" s="14"/>
      <c r="M53" s="238">
        <v>45047</v>
      </c>
      <c r="N53" s="179"/>
      <c r="O53" s="14"/>
      <c r="P53" s="14"/>
      <c r="Q53" s="14"/>
    </row>
    <row r="54" spans="1:17">
      <c r="A54" s="23"/>
      <c r="B54" s="148" t="s">
        <v>4</v>
      </c>
      <c r="C54" s="149" t="s">
        <v>5</v>
      </c>
      <c r="D54" s="149" t="s">
        <v>6</v>
      </c>
      <c r="E54" s="149" t="s">
        <v>7</v>
      </c>
      <c r="F54" s="150" t="s">
        <v>8</v>
      </c>
      <c r="G54" s="151" t="s">
        <v>9</v>
      </c>
      <c r="H54" s="23"/>
      <c r="I54" s="23"/>
      <c r="J54" s="23"/>
      <c r="K54" s="23"/>
      <c r="L54" s="23"/>
      <c r="M54" s="238">
        <v>45017</v>
      </c>
      <c r="N54" s="239"/>
      <c r="O54" s="23"/>
      <c r="P54" s="23"/>
      <c r="Q54" s="23"/>
    </row>
    <row r="55" spans="1:17">
      <c r="A55" s="25"/>
      <c r="B55" s="206"/>
      <c r="C55" s="207"/>
      <c r="D55" s="220"/>
      <c r="E55" s="208"/>
      <c r="F55" s="206"/>
      <c r="G55" s="206"/>
      <c r="H55" s="25"/>
      <c r="I55" s="25"/>
      <c r="J55" s="25"/>
      <c r="K55" s="25"/>
      <c r="L55" s="25"/>
      <c r="M55" s="238"/>
      <c r="N55" s="167"/>
      <c r="O55" s="25"/>
      <c r="P55" s="25"/>
      <c r="Q55" s="25"/>
    </row>
    <row r="56" spans="1:17">
      <c r="A56" s="25"/>
      <c r="B56" s="206"/>
      <c r="C56" s="207"/>
      <c r="D56" s="220"/>
      <c r="E56" s="208"/>
      <c r="F56" s="206"/>
      <c r="G56" s="206"/>
      <c r="H56" s="25"/>
      <c r="I56" s="25"/>
      <c r="J56" s="25"/>
      <c r="K56" s="25"/>
      <c r="L56" s="25"/>
      <c r="M56" s="238"/>
      <c r="N56" s="167"/>
      <c r="O56" s="25"/>
      <c r="P56" s="25"/>
      <c r="Q56" s="25"/>
    </row>
    <row r="57" spans="1:17">
      <c r="B57" s="206"/>
      <c r="C57" s="207"/>
      <c r="D57" s="220"/>
      <c r="E57" s="208"/>
      <c r="F57" s="206"/>
      <c r="G57" s="206"/>
      <c r="M57" s="238"/>
      <c r="N57" s="44"/>
    </row>
    <row r="58" spans="1:17">
      <c r="B58" s="206"/>
      <c r="C58" s="207"/>
      <c r="D58" s="220"/>
      <c r="E58" s="208"/>
      <c r="F58" s="206"/>
      <c r="G58" s="206"/>
      <c r="M58" s="238"/>
      <c r="N58" s="44"/>
    </row>
    <row r="59" spans="1:17">
      <c r="B59" s="206"/>
      <c r="C59" s="207"/>
      <c r="D59" s="220"/>
      <c r="E59" s="208"/>
      <c r="F59" s="206"/>
      <c r="G59" s="206"/>
      <c r="M59" s="238"/>
      <c r="N59" s="44"/>
    </row>
    <row r="60" spans="1:17">
      <c r="B60" s="206"/>
      <c r="C60" s="207"/>
      <c r="D60" s="220"/>
      <c r="E60" s="208"/>
      <c r="F60" s="206"/>
      <c r="G60" s="206"/>
      <c r="M60" s="238"/>
      <c r="N60" s="44"/>
    </row>
    <row r="61" spans="1:17">
      <c r="B61" s="206"/>
      <c r="C61" s="207"/>
      <c r="D61" s="220"/>
      <c r="E61" s="208"/>
      <c r="F61" s="206"/>
      <c r="G61" s="206"/>
      <c r="M61" s="238"/>
      <c r="N61" s="44"/>
    </row>
    <row r="62" spans="1:17">
      <c r="B62" s="206"/>
      <c r="C62" s="207"/>
      <c r="D62" s="220"/>
      <c r="E62" s="208"/>
      <c r="F62" s="206"/>
      <c r="G62" s="206"/>
      <c r="M62" s="238"/>
      <c r="N62" s="44"/>
    </row>
    <row r="63" spans="1:17">
      <c r="A63" s="28"/>
      <c r="B63" s="206"/>
      <c r="C63" s="207"/>
      <c r="D63" s="220"/>
      <c r="E63" s="208"/>
      <c r="F63" s="206"/>
      <c r="G63" s="206"/>
      <c r="H63" s="28"/>
      <c r="I63" s="28"/>
      <c r="J63" s="28"/>
      <c r="K63" s="28"/>
      <c r="L63" s="28"/>
      <c r="M63" s="238">
        <v>44743</v>
      </c>
      <c r="N63" s="47"/>
      <c r="O63" s="28"/>
      <c r="P63" s="28"/>
      <c r="Q63" s="28"/>
    </row>
    <row r="64" spans="1:17">
      <c r="A64" s="28"/>
      <c r="B64" s="206"/>
      <c r="C64" s="207"/>
      <c r="D64" s="220"/>
      <c r="E64" s="208"/>
      <c r="F64" s="206"/>
      <c r="G64" s="206"/>
      <c r="H64" s="28"/>
      <c r="I64" s="28"/>
      <c r="J64" s="28"/>
      <c r="K64" s="28"/>
      <c r="L64" s="28"/>
      <c r="M64" s="238">
        <v>44713</v>
      </c>
      <c r="N64" s="47"/>
      <c r="O64" s="28"/>
      <c r="P64" s="28"/>
      <c r="Q64" s="28"/>
    </row>
    <row r="65" spans="1:17">
      <c r="B65" s="206"/>
      <c r="C65" s="207"/>
      <c r="D65" s="220"/>
      <c r="E65" s="208"/>
      <c r="F65" s="206"/>
      <c r="G65" s="206"/>
      <c r="M65" s="238">
        <v>44682</v>
      </c>
      <c r="N65" s="44"/>
    </row>
    <row r="66" spans="1:17">
      <c r="B66" s="206"/>
      <c r="C66" s="207"/>
      <c r="D66" s="220"/>
      <c r="E66" s="208"/>
      <c r="F66" s="206"/>
      <c r="G66" s="206"/>
      <c r="M66" s="238">
        <v>44652</v>
      </c>
      <c r="N66" s="44"/>
    </row>
    <row r="67" spans="1:17">
      <c r="B67" s="4"/>
      <c r="C67" s="6"/>
      <c r="D67" s="6"/>
      <c r="E67" s="184"/>
      <c r="F67" s="6"/>
      <c r="G67" s="11"/>
      <c r="M67" s="238">
        <v>44621</v>
      </c>
      <c r="N67" s="44"/>
    </row>
    <row r="68" spans="1:17">
      <c r="A68" s="25"/>
      <c r="E68" s="183">
        <f>SUBTOTAL(109,Lista34513172125293337414549535761656973778197[Estimación])</f>
        <v>0</v>
      </c>
      <c r="H68" s="25"/>
      <c r="I68" s="25"/>
      <c r="J68" s="25"/>
      <c r="K68" s="25"/>
      <c r="L68" s="25"/>
      <c r="M68" s="238">
        <v>44593</v>
      </c>
      <c r="N68" s="167"/>
      <c r="O68" s="25"/>
      <c r="P68" s="25"/>
      <c r="Q68" s="25"/>
    </row>
    <row r="69" spans="1:17">
      <c r="A69" s="25"/>
      <c r="B69" s="25"/>
      <c r="C69" s="25"/>
      <c r="D69" s="25"/>
      <c r="E69" s="25"/>
      <c r="F69" s="25"/>
      <c r="G69" s="25"/>
      <c r="H69" s="25"/>
      <c r="I69" s="25"/>
      <c r="J69" s="25"/>
      <c r="K69" s="25"/>
      <c r="L69" s="25"/>
      <c r="M69" s="238">
        <v>44562</v>
      </c>
      <c r="N69" s="167"/>
      <c r="O69" s="25"/>
      <c r="P69" s="25"/>
      <c r="Q69" s="25"/>
    </row>
    <row r="70" spans="1:17">
      <c r="A70" s="25"/>
      <c r="B70" s="25"/>
      <c r="C70" s="25"/>
      <c r="D70" s="25"/>
      <c r="E70" s="25"/>
      <c r="F70" s="25"/>
      <c r="G70" s="25"/>
      <c r="H70" s="25"/>
      <c r="I70" s="25"/>
      <c r="J70" s="25"/>
      <c r="K70" s="25"/>
      <c r="L70" s="25"/>
      <c r="M70" s="238">
        <v>44531</v>
      </c>
      <c r="N70" s="167"/>
      <c r="O70" s="25"/>
      <c r="P70" s="25"/>
      <c r="Q70" s="25"/>
    </row>
    <row r="71" spans="1:17">
      <c r="A71" s="25"/>
      <c r="B71" s="25"/>
      <c r="C71" s="25"/>
      <c r="D71" s="25"/>
      <c r="E71" s="25"/>
      <c r="F71" s="25"/>
      <c r="G71" s="25"/>
      <c r="H71" s="25"/>
      <c r="I71" s="25"/>
      <c r="J71" s="25"/>
      <c r="K71" s="25"/>
      <c r="L71" s="25"/>
      <c r="M71" s="238">
        <v>44501</v>
      </c>
      <c r="N71" s="167"/>
      <c r="O71" s="25"/>
      <c r="P71" s="25"/>
      <c r="Q71" s="25"/>
    </row>
    <row r="72" spans="1:17">
      <c r="A72" s="25"/>
      <c r="B72" s="25"/>
      <c r="C72" s="25"/>
      <c r="D72" s="25"/>
      <c r="E72" s="25"/>
      <c r="F72" s="25"/>
      <c r="G72" s="25"/>
      <c r="H72" s="25"/>
      <c r="I72" s="25"/>
      <c r="J72" s="25"/>
      <c r="K72" s="25"/>
      <c r="L72" s="25"/>
      <c r="M72" s="238">
        <v>44470</v>
      </c>
      <c r="N72" s="167"/>
      <c r="O72" s="25"/>
      <c r="P72" s="25"/>
      <c r="Q72" s="25"/>
    </row>
    <row r="73" spans="1:17">
      <c r="A73" s="25"/>
      <c r="B73" s="25"/>
      <c r="C73" s="25"/>
      <c r="D73" s="25"/>
      <c r="E73" s="25"/>
      <c r="F73" s="25"/>
      <c r="G73" s="25"/>
      <c r="H73" s="25"/>
      <c r="I73" s="25"/>
      <c r="J73" s="25"/>
      <c r="K73" s="25"/>
      <c r="L73" s="25"/>
      <c r="M73" s="238">
        <v>44440</v>
      </c>
      <c r="N73" s="167"/>
      <c r="O73" s="25"/>
      <c r="P73" s="25"/>
      <c r="Q73" s="25"/>
    </row>
    <row r="74" spans="1:17">
      <c r="A74" s="25"/>
      <c r="B74" s="25"/>
      <c r="C74" s="25"/>
      <c r="D74" s="25"/>
      <c r="E74" s="25"/>
      <c r="F74" s="25"/>
      <c r="G74" s="25"/>
      <c r="H74" s="25"/>
      <c r="I74" s="25"/>
      <c r="J74" s="25"/>
      <c r="K74" s="25"/>
      <c r="L74" s="25"/>
      <c r="M74" s="238">
        <v>44409</v>
      </c>
      <c r="N74" s="167"/>
      <c r="O74" s="25"/>
      <c r="P74" s="25"/>
      <c r="Q74" s="25"/>
    </row>
    <row r="75" spans="1:17">
      <c r="A75" s="25"/>
      <c r="B75" s="25"/>
      <c r="C75" s="25"/>
      <c r="D75" s="25"/>
      <c r="E75" s="25"/>
      <c r="F75" s="25"/>
      <c r="G75" s="25"/>
      <c r="H75" s="25"/>
      <c r="I75" s="25"/>
      <c r="J75" s="25"/>
      <c r="K75" s="25"/>
      <c r="L75" s="25"/>
      <c r="M75" s="238">
        <v>44378</v>
      </c>
      <c r="N75" s="167"/>
      <c r="O75" s="25"/>
      <c r="P75" s="25"/>
      <c r="Q75" s="25"/>
    </row>
    <row r="76" spans="1:17">
      <c r="A76" s="25"/>
      <c r="B76" s="25"/>
      <c r="C76" s="25"/>
      <c r="D76" s="25"/>
      <c r="E76" s="25"/>
      <c r="F76" s="25"/>
      <c r="G76" s="25"/>
      <c r="H76" s="25"/>
      <c r="I76" s="25"/>
      <c r="J76" s="25"/>
      <c r="K76" s="25"/>
      <c r="L76" s="25"/>
      <c r="M76" s="238">
        <v>44348</v>
      </c>
      <c r="N76" s="167"/>
      <c r="O76" s="25"/>
      <c r="P76" s="25"/>
      <c r="Q76" s="25"/>
    </row>
    <row r="77" spans="1:17">
      <c r="A77" s="25"/>
      <c r="B77" s="25"/>
      <c r="C77" s="25"/>
      <c r="D77" s="25"/>
      <c r="E77" s="25"/>
      <c r="F77" s="25"/>
      <c r="G77" s="25"/>
      <c r="H77" s="25"/>
      <c r="I77" s="25"/>
      <c r="J77" s="25"/>
      <c r="K77" s="25"/>
      <c r="L77" s="25"/>
      <c r="M77" s="238">
        <v>44317</v>
      </c>
      <c r="N77" s="167"/>
      <c r="O77" s="25"/>
      <c r="P77" s="25"/>
      <c r="Q77" s="25"/>
    </row>
    <row r="78" spans="1:17">
      <c r="A78" s="25"/>
      <c r="B78" s="25"/>
      <c r="C78" s="25"/>
      <c r="D78" s="25"/>
      <c r="E78" s="25"/>
      <c r="F78" s="25"/>
      <c r="G78" s="25"/>
      <c r="H78" s="25"/>
      <c r="I78" s="25"/>
      <c r="J78" s="25"/>
      <c r="K78" s="25"/>
      <c r="L78" s="25"/>
      <c r="M78" s="238">
        <v>44287</v>
      </c>
      <c r="N78" s="167"/>
      <c r="O78" s="25"/>
      <c r="P78" s="25"/>
      <c r="Q78" s="25"/>
    </row>
    <row r="79" spans="1:17">
      <c r="A79" s="25"/>
      <c r="B79" s="25"/>
      <c r="C79" s="25"/>
      <c r="D79" s="25"/>
      <c r="E79" s="25"/>
      <c r="F79" s="25"/>
      <c r="G79" s="25"/>
      <c r="H79" s="25"/>
      <c r="I79" s="25"/>
      <c r="J79" s="25"/>
      <c r="K79" s="25"/>
      <c r="L79" s="25"/>
      <c r="M79" s="238">
        <v>44256</v>
      </c>
      <c r="N79" s="167"/>
      <c r="O79" s="25"/>
      <c r="P79" s="25"/>
      <c r="Q79" s="25"/>
    </row>
    <row r="80" spans="1:17">
      <c r="M80" s="238">
        <v>44228</v>
      </c>
      <c r="N80" s="44"/>
    </row>
    <row r="81" spans="12:14">
      <c r="M81" s="238">
        <v>44197</v>
      </c>
      <c r="N81" s="44"/>
    </row>
    <row r="82" spans="12:14">
      <c r="M82" s="238">
        <v>44166</v>
      </c>
      <c r="N82" s="44"/>
    </row>
    <row r="83" spans="12:14">
      <c r="M83" s="238">
        <v>44136</v>
      </c>
      <c r="N83" s="44"/>
    </row>
    <row r="84" spans="12:14">
      <c r="M84" s="223"/>
    </row>
    <row r="85" spans="12:14">
      <c r="M85" s="223"/>
    </row>
    <row r="86" spans="12:14">
      <c r="L86" t="s">
        <v>452</v>
      </c>
      <c r="M86" s="223">
        <v>44197</v>
      </c>
    </row>
    <row r="87" spans="12:14">
      <c r="M87" s="223">
        <v>44228</v>
      </c>
    </row>
    <row r="88" spans="12:14">
      <c r="M88" s="223">
        <v>44256</v>
      </c>
    </row>
    <row r="89" spans="12:14">
      <c r="M89" s="223">
        <v>44287</v>
      </c>
    </row>
    <row r="90" spans="12:14">
      <c r="M90" s="223">
        <v>44317</v>
      </c>
    </row>
    <row r="91" spans="12:14">
      <c r="M91" s="223">
        <v>44348</v>
      </c>
    </row>
    <row r="92" spans="12:14">
      <c r="M92" s="223">
        <v>44378</v>
      </c>
    </row>
    <row r="93" spans="12:14">
      <c r="M93" s="223">
        <v>44409</v>
      </c>
    </row>
    <row r="94" spans="12:14">
      <c r="M94" s="223">
        <v>44440</v>
      </c>
    </row>
    <row r="95" spans="12:14">
      <c r="M95" s="223">
        <v>44470</v>
      </c>
    </row>
    <row r="96" spans="12:14">
      <c r="M96" s="223">
        <v>44501</v>
      </c>
    </row>
    <row r="97" spans="13:13">
      <c r="M97" s="223">
        <v>44531</v>
      </c>
    </row>
    <row r="98" spans="13:13">
      <c r="M98" s="223">
        <v>44562</v>
      </c>
    </row>
    <row r="99" spans="13:13">
      <c r="M99" s="223">
        <v>44593</v>
      </c>
    </row>
    <row r="100" spans="13:13">
      <c r="M100" s="223">
        <v>44621</v>
      </c>
    </row>
    <row r="101" spans="13:13">
      <c r="M101" s="223">
        <v>44652</v>
      </c>
    </row>
    <row r="102" spans="13:13">
      <c r="M102" s="223">
        <v>44682</v>
      </c>
    </row>
    <row r="103" spans="13:13">
      <c r="M103" s="223">
        <v>44713</v>
      </c>
    </row>
    <row r="104" spans="13:13">
      <c r="M104" s="223">
        <v>44743</v>
      </c>
    </row>
    <row r="105" spans="13:13">
      <c r="M105" s="223">
        <v>44774</v>
      </c>
    </row>
    <row r="106" spans="13:13">
      <c r="M106" s="223">
        <v>44805</v>
      </c>
    </row>
    <row r="107" spans="13:13">
      <c r="M107" s="223">
        <v>44835</v>
      </c>
    </row>
    <row r="108" spans="13:13">
      <c r="M108" s="223">
        <v>44866</v>
      </c>
    </row>
    <row r="109" spans="13:13">
      <c r="M109" s="223">
        <v>44896</v>
      </c>
    </row>
    <row r="110" spans="13:13">
      <c r="M110" s="223">
        <v>44927</v>
      </c>
    </row>
    <row r="111" spans="13:13">
      <c r="M111" s="223">
        <v>44958</v>
      </c>
    </row>
    <row r="112" spans="13:13">
      <c r="M112" s="223">
        <v>44986</v>
      </c>
    </row>
    <row r="113" spans="13:13">
      <c r="M113" s="223">
        <v>45017</v>
      </c>
    </row>
    <row r="114" spans="13:13">
      <c r="M114" s="223">
        <v>45047</v>
      </c>
    </row>
    <row r="115" spans="13:13">
      <c r="M115" s="223">
        <v>45078</v>
      </c>
    </row>
    <row r="116" spans="13:13">
      <c r="M116" s="223">
        <v>45108</v>
      </c>
    </row>
    <row r="117" spans="13:13">
      <c r="M117" s="223"/>
    </row>
    <row r="118" spans="13:13">
      <c r="M118" s="223"/>
    </row>
  </sheetData>
  <mergeCells count="9">
    <mergeCell ref="O1:Q1"/>
    <mergeCell ref="B2:E2"/>
    <mergeCell ref="B21:E21"/>
    <mergeCell ref="B34:E34"/>
    <mergeCell ref="B53:E53"/>
    <mergeCell ref="B1:E1"/>
    <mergeCell ref="F1:H1"/>
    <mergeCell ref="I1:K1"/>
    <mergeCell ref="L1:N1"/>
  </mergeCells>
  <conditionalFormatting sqref="F4:F18 F23:F30 E36 F36:F50">
    <cfRule type="expression" dxfId="11830" priority="505">
      <formula>$F4="Vencida"</formula>
    </cfRule>
    <cfRule type="expression" dxfId="11829" priority="506">
      <formula>$F4="Cancelada"</formula>
    </cfRule>
    <cfRule type="expression" dxfId="11828" priority="507">
      <formula>$F4="Pausada"</formula>
    </cfRule>
    <cfRule type="expression" dxfId="11827" priority="508">
      <formula>$F4="Para hoy"</formula>
    </cfRule>
    <cfRule type="expression" dxfId="11826" priority="509">
      <formula>$F4="En curso"</formula>
    </cfRule>
    <cfRule type="expression" dxfId="11825" priority="510">
      <formula>$F4="Completada"</formula>
    </cfRule>
  </conditionalFormatting>
  <conditionalFormatting sqref="E19">
    <cfRule type="expression" dxfId="11824" priority="511">
      <formula>$F19="Vencida"</formula>
    </cfRule>
    <cfRule type="expression" dxfId="11823" priority="512">
      <formula>$F19="Cancelada"</formula>
    </cfRule>
    <cfRule type="expression" dxfId="11822" priority="513">
      <formula>$F19="Pausada"</formula>
    </cfRule>
    <cfRule type="expression" dxfId="11821" priority="514">
      <formula>$F19="Para hoy"</formula>
    </cfRule>
    <cfRule type="expression" dxfId="11820" priority="515">
      <formula>$F19="En curso"</formula>
    </cfRule>
    <cfRule type="expression" dxfId="11819" priority="516">
      <formula>$F19="Completada"</formula>
    </cfRule>
  </conditionalFormatting>
  <conditionalFormatting sqref="E32">
    <cfRule type="expression" dxfId="11818" priority="499">
      <formula>$F32="Vencida"</formula>
    </cfRule>
    <cfRule type="expression" dxfId="11817" priority="500">
      <formula>$F32="Cancelada"</formula>
    </cfRule>
    <cfRule type="expression" dxfId="11816" priority="501">
      <formula>$F32="Pausada"</formula>
    </cfRule>
    <cfRule type="expression" dxfId="11815" priority="502">
      <formula>$F32="Para hoy"</formula>
    </cfRule>
    <cfRule type="expression" dxfId="11814" priority="503">
      <formula>$F32="En curso"</formula>
    </cfRule>
    <cfRule type="expression" dxfId="11813" priority="504">
      <formula>$F32="Completada"</formula>
    </cfRule>
  </conditionalFormatting>
  <conditionalFormatting sqref="E51">
    <cfRule type="expression" dxfId="11812" priority="493">
      <formula>$F51="Vencida"</formula>
    </cfRule>
    <cfRule type="expression" dxfId="11811" priority="494">
      <formula>$F51="Cancelada"</formula>
    </cfRule>
    <cfRule type="expression" dxfId="11810" priority="495">
      <formula>$F51="Pausada"</formula>
    </cfRule>
    <cfRule type="expression" dxfId="11809" priority="496">
      <formula>$F51="Para hoy"</formula>
    </cfRule>
    <cfRule type="expression" dxfId="11808" priority="497">
      <formula>$F51="En curso"</formula>
    </cfRule>
    <cfRule type="expression" dxfId="11807" priority="498">
      <formula>$F51="Completada"</formula>
    </cfRule>
  </conditionalFormatting>
  <conditionalFormatting sqref="E68">
    <cfRule type="expression" dxfId="11806" priority="487">
      <formula>$F68="Vencida"</formula>
    </cfRule>
    <cfRule type="expression" dxfId="11805" priority="488">
      <formula>$F68="Cancelada"</formula>
    </cfRule>
    <cfRule type="expression" dxfId="11804" priority="489">
      <formula>$F68="Pausada"</formula>
    </cfRule>
    <cfRule type="expression" dxfId="11803" priority="490">
      <formula>$F68="Para hoy"</formula>
    </cfRule>
    <cfRule type="expression" dxfId="11802" priority="491">
      <formula>$F68="En curso"</formula>
    </cfRule>
    <cfRule type="expression" dxfId="11801" priority="492">
      <formula>$F68="Completada"</formula>
    </cfRule>
  </conditionalFormatting>
  <conditionalFormatting sqref="E5:E6 E9:E11">
    <cfRule type="expression" dxfId="11800" priority="481">
      <formula>$F4="Vencida"</formula>
    </cfRule>
    <cfRule type="expression" dxfId="11799" priority="482">
      <formula>$F4="Cancelada"</formula>
    </cfRule>
    <cfRule type="expression" dxfId="11798" priority="483">
      <formula>$F4="Pausada"</formula>
    </cfRule>
    <cfRule type="expression" dxfId="11797" priority="484">
      <formula>$F4="Para hoy"</formula>
    </cfRule>
    <cfRule type="expression" dxfId="11796" priority="485">
      <formula>$F4="En curso"</formula>
    </cfRule>
    <cfRule type="expression" dxfId="11795" priority="486">
      <formula>$F4="Completada"</formula>
    </cfRule>
  </conditionalFormatting>
  <conditionalFormatting sqref="C23 C26">
    <cfRule type="expression" dxfId="11794" priority="469">
      <formula>$F20="Vencida"</formula>
    </cfRule>
    <cfRule type="expression" dxfId="11793" priority="470">
      <formula>$F20="Cancelada"</formula>
    </cfRule>
    <cfRule type="expression" dxfId="11792" priority="471">
      <formula>$F20="Pausada"</formula>
    </cfRule>
    <cfRule type="expression" dxfId="11791" priority="472">
      <formula>$F20="Para hoy"</formula>
    </cfRule>
    <cfRule type="expression" dxfId="11790" priority="473">
      <formula>$F20="En curso"</formula>
    </cfRule>
    <cfRule type="expression" dxfId="11789" priority="474">
      <formula>$F20="Completada"</formula>
    </cfRule>
    <cfRule type="expression" dxfId="11788" priority="475">
      <formula>$F23="Vencida"</formula>
    </cfRule>
    <cfRule type="expression" dxfId="11787" priority="476">
      <formula>$F23="Cancelada"</formula>
    </cfRule>
    <cfRule type="expression" dxfId="11786" priority="477">
      <formula>$F23="Pausada"</formula>
    </cfRule>
    <cfRule type="expression" dxfId="11785" priority="478">
      <formula>$F23="Para hoy"</formula>
    </cfRule>
    <cfRule type="expression" dxfId="11784" priority="479">
      <formula>$F23="En curso"</formula>
    </cfRule>
    <cfRule type="expression" dxfId="11783" priority="480">
      <formula>$F23="Completada"</formula>
    </cfRule>
  </conditionalFormatting>
  <conditionalFormatting sqref="G31">
    <cfRule type="expression" dxfId="11782" priority="463">
      <formula>$F31="Vencida"</formula>
    </cfRule>
    <cfRule type="expression" dxfId="11781" priority="464">
      <formula>$F31="Cancelada"</formula>
    </cfRule>
    <cfRule type="expression" dxfId="11780" priority="465">
      <formula>$F31="Pausada"</formula>
    </cfRule>
    <cfRule type="expression" dxfId="11779" priority="466">
      <formula>$F31="Para hoy"</formula>
    </cfRule>
    <cfRule type="expression" dxfId="11778" priority="467">
      <formula>$F31="En curso"</formula>
    </cfRule>
    <cfRule type="expression" dxfId="11777" priority="468">
      <formula>$F31="Completada"</formula>
    </cfRule>
  </conditionalFormatting>
  <conditionalFormatting sqref="F31">
    <cfRule type="expression" dxfId="11776" priority="457">
      <formula>$F30="Vencida"</formula>
    </cfRule>
    <cfRule type="expression" dxfId="11775" priority="458">
      <formula>$F30="Cancelada"</formula>
    </cfRule>
    <cfRule type="expression" dxfId="11774" priority="459">
      <formula>$F30="Pausada"</formula>
    </cfRule>
    <cfRule type="expression" dxfId="11773" priority="460">
      <formula>$F30="Para hoy"</formula>
    </cfRule>
    <cfRule type="expression" dxfId="11772" priority="461">
      <formula>$F30="En curso"</formula>
    </cfRule>
    <cfRule type="expression" dxfId="11771" priority="462">
      <formula>$F30="Completada"</formula>
    </cfRule>
  </conditionalFormatting>
  <conditionalFormatting sqref="F31">
    <cfRule type="expression" dxfId="11770" priority="445">
      <formula>$F23="Vencida"</formula>
    </cfRule>
    <cfRule type="expression" dxfId="11769" priority="446">
      <formula>$F23="Cancelada"</formula>
    </cfRule>
    <cfRule type="expression" dxfId="11768" priority="447">
      <formula>$F23="Pausada"</formula>
    </cfRule>
    <cfRule type="expression" dxfId="11767" priority="448">
      <formula>$F23="Para hoy"</formula>
    </cfRule>
    <cfRule type="expression" dxfId="11766" priority="449">
      <formula>$F23="En curso"</formula>
    </cfRule>
    <cfRule type="expression" dxfId="11765" priority="450">
      <formula>$F23="Completada"</formula>
    </cfRule>
    <cfRule type="expression" dxfId="11764" priority="451">
      <formula>#REF!="Vencida"</formula>
    </cfRule>
    <cfRule type="expression" dxfId="11763" priority="452">
      <formula>#REF!="Cancelada"</formula>
    </cfRule>
    <cfRule type="expression" dxfId="11762" priority="453">
      <formula>#REF!="Pausada"</formula>
    </cfRule>
    <cfRule type="expression" dxfId="11761" priority="454">
      <formula>#REF!="Para hoy"</formula>
    </cfRule>
    <cfRule type="expression" dxfId="11760" priority="455">
      <formula>#REF!="En curso"</formula>
    </cfRule>
    <cfRule type="expression" dxfId="11759" priority="456">
      <formula>#REF!="Completada"</formula>
    </cfRule>
  </conditionalFormatting>
  <conditionalFormatting sqref="F31">
    <cfRule type="expression" dxfId="11758" priority="433">
      <formula>#REF!="Vencida"</formula>
    </cfRule>
    <cfRule type="expression" dxfId="11757" priority="434">
      <formula>#REF!="Cancelada"</formula>
    </cfRule>
    <cfRule type="expression" dxfId="11756" priority="435">
      <formula>#REF!="Pausada"</formula>
    </cfRule>
    <cfRule type="expression" dxfId="11755" priority="436">
      <formula>#REF!="Para hoy"</formula>
    </cfRule>
    <cfRule type="expression" dxfId="11754" priority="437">
      <formula>#REF!="En curso"</formula>
    </cfRule>
    <cfRule type="expression" dxfId="11753" priority="438">
      <formula>#REF!="Completada"</formula>
    </cfRule>
    <cfRule type="expression" dxfId="11752" priority="439">
      <formula>#REF!="Vencida"</formula>
    </cfRule>
    <cfRule type="expression" dxfId="11751" priority="440">
      <formula>#REF!="Cancelada"</formula>
    </cfRule>
    <cfRule type="expression" dxfId="11750" priority="441">
      <formula>#REF!="Pausada"</formula>
    </cfRule>
    <cfRule type="expression" dxfId="11749" priority="442">
      <formula>#REF!="Para hoy"</formula>
    </cfRule>
    <cfRule type="expression" dxfId="11748" priority="443">
      <formula>#REF!="En curso"</formula>
    </cfRule>
    <cfRule type="expression" dxfId="11747" priority="444">
      <formula>#REF!="Completada"</formula>
    </cfRule>
  </conditionalFormatting>
  <conditionalFormatting sqref="C7:C17">
    <cfRule type="expression" dxfId="11746" priority="517">
      <formula>#REF!="Vencida"</formula>
    </cfRule>
    <cfRule type="expression" dxfId="11745" priority="518">
      <formula>#REF!="Cancelada"</formula>
    </cfRule>
    <cfRule type="expression" dxfId="11744" priority="519">
      <formula>#REF!="Pausada"</formula>
    </cfRule>
    <cfRule type="expression" dxfId="11743" priority="520">
      <formula>#REF!="Para hoy"</formula>
    </cfRule>
    <cfRule type="expression" dxfId="11742" priority="521">
      <formula>#REF!="En curso"</formula>
    </cfRule>
    <cfRule type="expression" dxfId="11741" priority="522">
      <formula>#REF!="Completada"</formula>
    </cfRule>
    <cfRule type="expression" dxfId="11740" priority="523">
      <formula>$F7="Vencida"</formula>
    </cfRule>
    <cfRule type="expression" dxfId="11739" priority="524">
      <formula>$F7="Cancelada"</formula>
    </cfRule>
    <cfRule type="expression" dxfId="11738" priority="525">
      <formula>$F7="Pausada"</formula>
    </cfRule>
    <cfRule type="expression" dxfId="11737" priority="526">
      <formula>$F7="Para hoy"</formula>
    </cfRule>
    <cfRule type="expression" dxfId="11736" priority="527">
      <formula>$F7="En curso"</formula>
    </cfRule>
    <cfRule type="expression" dxfId="11735" priority="528">
      <formula>$F7="Completada"</formula>
    </cfRule>
  </conditionalFormatting>
  <conditionalFormatting sqref="D36">
    <cfRule type="expression" dxfId="11734" priority="529">
      <formula>$F67="Vencida"</formula>
    </cfRule>
    <cfRule type="expression" dxfId="11733" priority="530">
      <formula>$F67="Cancelada"</formula>
    </cfRule>
    <cfRule type="expression" dxfId="11732" priority="531">
      <formula>$F67="Pausada"</formula>
    </cfRule>
    <cfRule type="expression" dxfId="11731" priority="532">
      <formula>$F67="Para hoy"</formula>
    </cfRule>
    <cfRule type="expression" dxfId="11730" priority="533">
      <formula>$F67="En curso"</formula>
    </cfRule>
    <cfRule type="expression" dxfId="11729" priority="534">
      <formula>$F67="Completada"</formula>
    </cfRule>
    <cfRule type="expression" dxfId="11728" priority="535">
      <formula>$F67="Vencida"</formula>
    </cfRule>
    <cfRule type="expression" dxfId="11727" priority="536">
      <formula>$F67="Cancelada"</formula>
    </cfRule>
    <cfRule type="expression" dxfId="11726" priority="537">
      <formula>$F67="Pausada"</formula>
    </cfRule>
    <cfRule type="expression" dxfId="11725" priority="538">
      <formula>$F67="Para hoy"</formula>
    </cfRule>
    <cfRule type="expression" dxfId="11724" priority="539">
      <formula>$F67="En curso"</formula>
    </cfRule>
    <cfRule type="expression" dxfId="11723" priority="540">
      <formula>$F67="Completada"</formula>
    </cfRule>
  </conditionalFormatting>
  <conditionalFormatting sqref="D8 D36">
    <cfRule type="expression" dxfId="11722" priority="541">
      <formula>$F47="Vencida"</formula>
    </cfRule>
    <cfRule type="expression" dxfId="11721" priority="542">
      <formula>$F47="Cancelada"</formula>
    </cfRule>
    <cfRule type="expression" dxfId="11720" priority="543">
      <formula>$F47="Pausada"</formula>
    </cfRule>
    <cfRule type="expression" dxfId="11719" priority="544">
      <formula>$F47="Para hoy"</formula>
    </cfRule>
    <cfRule type="expression" dxfId="11718" priority="545">
      <formula>$F47="En curso"</formula>
    </cfRule>
    <cfRule type="expression" dxfId="11717" priority="546">
      <formula>$F47="Completada"</formula>
    </cfRule>
    <cfRule type="expression" dxfId="11716" priority="547">
      <formula>$F43="Vencida"</formula>
    </cfRule>
    <cfRule type="expression" dxfId="11715" priority="548">
      <formula>$F43="Cancelada"</formula>
    </cfRule>
    <cfRule type="expression" dxfId="11714" priority="549">
      <formula>$F43="Pausada"</formula>
    </cfRule>
    <cfRule type="expression" dxfId="11713" priority="550">
      <formula>$F43="Para hoy"</formula>
    </cfRule>
    <cfRule type="expression" dxfId="11712" priority="551">
      <formula>$F43="En curso"</formula>
    </cfRule>
    <cfRule type="expression" dxfId="11711" priority="552">
      <formula>$F43="Completada"</formula>
    </cfRule>
  </conditionalFormatting>
  <conditionalFormatting sqref="E7">
    <cfRule type="expression" dxfId="11710" priority="553">
      <formula>#REF!="Vencida"</formula>
    </cfRule>
    <cfRule type="expression" dxfId="11709" priority="554">
      <formula>#REF!="Cancelada"</formula>
    </cfRule>
    <cfRule type="expression" dxfId="11708" priority="555">
      <formula>#REF!="Pausada"</formula>
    </cfRule>
    <cfRule type="expression" dxfId="11707" priority="556">
      <formula>#REF!="Para hoy"</formula>
    </cfRule>
    <cfRule type="expression" dxfId="11706" priority="557">
      <formula>#REF!="En curso"</formula>
    </cfRule>
    <cfRule type="expression" dxfId="11705" priority="558">
      <formula>#REF!="Completada"</formula>
    </cfRule>
    <cfRule type="expression" dxfId="11704" priority="559">
      <formula>#REF!="Vencida"</formula>
    </cfRule>
    <cfRule type="expression" dxfId="11703" priority="560">
      <formula>#REF!="Cancelada"</formula>
    </cfRule>
    <cfRule type="expression" dxfId="11702" priority="561">
      <formula>#REF!="Pausada"</formula>
    </cfRule>
    <cfRule type="expression" dxfId="11701" priority="562">
      <formula>#REF!="Para hoy"</formula>
    </cfRule>
    <cfRule type="expression" dxfId="11700" priority="563">
      <formula>#REF!="En curso"</formula>
    </cfRule>
    <cfRule type="expression" dxfId="11699" priority="564">
      <formula>#REF!="Completada"</formula>
    </cfRule>
  </conditionalFormatting>
  <conditionalFormatting sqref="E7">
    <cfRule type="expression" dxfId="11698" priority="565">
      <formula>#REF!="Vencida"</formula>
    </cfRule>
    <cfRule type="expression" dxfId="11697" priority="566">
      <formula>#REF!="Cancelada"</formula>
    </cfRule>
    <cfRule type="expression" dxfId="11696" priority="567">
      <formula>#REF!="Pausada"</formula>
    </cfRule>
    <cfRule type="expression" dxfId="11695" priority="568">
      <formula>#REF!="Para hoy"</formula>
    </cfRule>
    <cfRule type="expression" dxfId="11694" priority="569">
      <formula>#REF!="En curso"</formula>
    </cfRule>
    <cfRule type="expression" dxfId="11693" priority="570">
      <formula>#REF!="Completada"</formula>
    </cfRule>
    <cfRule type="expression" dxfId="11692" priority="571">
      <formula>#REF!="Vencida"</formula>
    </cfRule>
    <cfRule type="expression" dxfId="11691" priority="572">
      <formula>#REF!="Cancelada"</formula>
    </cfRule>
    <cfRule type="expression" dxfId="11690" priority="573">
      <formula>#REF!="Pausada"</formula>
    </cfRule>
    <cfRule type="expression" dxfId="11689" priority="574">
      <formula>#REF!="Para hoy"</formula>
    </cfRule>
    <cfRule type="expression" dxfId="11688" priority="575">
      <formula>#REF!="En curso"</formula>
    </cfRule>
    <cfRule type="expression" dxfId="11687" priority="576">
      <formula>#REF!="Completada"</formula>
    </cfRule>
  </conditionalFormatting>
  <conditionalFormatting sqref="C27">
    <cfRule type="expression" dxfId="11686" priority="577">
      <formula>$F23="Vencida"</formula>
    </cfRule>
    <cfRule type="expression" dxfId="11685" priority="578">
      <formula>$F23="Cancelada"</formula>
    </cfRule>
    <cfRule type="expression" dxfId="11684" priority="579">
      <formula>$F23="Pausada"</formula>
    </cfRule>
    <cfRule type="expression" dxfId="11683" priority="580">
      <formula>$F23="Para hoy"</formula>
    </cfRule>
    <cfRule type="expression" dxfId="11682" priority="581">
      <formula>$F23="En curso"</formula>
    </cfRule>
    <cfRule type="expression" dxfId="11681" priority="582">
      <formula>$F23="Completada"</formula>
    </cfRule>
    <cfRule type="expression" dxfId="11680" priority="583">
      <formula>$F27="Vencida"</formula>
    </cfRule>
    <cfRule type="expression" dxfId="11679" priority="584">
      <formula>$F27="Cancelada"</formula>
    </cfRule>
    <cfRule type="expression" dxfId="11678" priority="585">
      <formula>$F27="Pausada"</formula>
    </cfRule>
    <cfRule type="expression" dxfId="11677" priority="586">
      <formula>$F27="Para hoy"</formula>
    </cfRule>
    <cfRule type="expression" dxfId="11676" priority="587">
      <formula>$F27="En curso"</formula>
    </cfRule>
    <cfRule type="expression" dxfId="11675" priority="588">
      <formula>$F27="Completada"</formula>
    </cfRule>
  </conditionalFormatting>
  <conditionalFormatting sqref="C30 C36:C40 C49:C50">
    <cfRule type="expression" dxfId="11674" priority="589">
      <formula>$F23="Vencida"</formula>
    </cfRule>
    <cfRule type="expression" dxfId="11673" priority="590">
      <formula>$F23="Cancelada"</formula>
    </cfRule>
    <cfRule type="expression" dxfId="11672" priority="591">
      <formula>$F23="Pausada"</formula>
    </cfRule>
    <cfRule type="expression" dxfId="11671" priority="592">
      <formula>$F23="Para hoy"</formula>
    </cfRule>
    <cfRule type="expression" dxfId="11670" priority="593">
      <formula>$F23="En curso"</formula>
    </cfRule>
    <cfRule type="expression" dxfId="11669" priority="594">
      <formula>$F23="Completada"</formula>
    </cfRule>
    <cfRule type="expression" dxfId="11668" priority="595">
      <formula>$F30="Vencida"</formula>
    </cfRule>
    <cfRule type="expression" dxfId="11667" priority="596">
      <formula>$F30="Cancelada"</formula>
    </cfRule>
    <cfRule type="expression" dxfId="11666" priority="597">
      <formula>$F30="Pausada"</formula>
    </cfRule>
    <cfRule type="expression" dxfId="11665" priority="598">
      <formula>$F30="Para hoy"</formula>
    </cfRule>
    <cfRule type="expression" dxfId="11664" priority="599">
      <formula>$F30="En curso"</formula>
    </cfRule>
    <cfRule type="expression" dxfId="11663" priority="600">
      <formula>$F30="Completada"</formula>
    </cfRule>
  </conditionalFormatting>
  <conditionalFormatting sqref="E4:E6">
    <cfRule type="expression" dxfId="11662" priority="601">
      <formula>$F1="Vencida"</formula>
    </cfRule>
    <cfRule type="expression" dxfId="11661" priority="602">
      <formula>$F1="Cancelada"</formula>
    </cfRule>
    <cfRule type="expression" dxfId="11660" priority="603">
      <formula>$F1="Pausada"</formula>
    </cfRule>
    <cfRule type="expression" dxfId="11659" priority="604">
      <formula>$F1="Para hoy"</formula>
    </cfRule>
    <cfRule type="expression" dxfId="11658" priority="605">
      <formula>$F1="En curso"</formula>
    </cfRule>
    <cfRule type="expression" dxfId="11657" priority="606">
      <formula>$F1="Completada"</formula>
    </cfRule>
    <cfRule type="expression" dxfId="11656" priority="607">
      <formula>$F3="Vencida"</formula>
    </cfRule>
    <cfRule type="expression" dxfId="11655" priority="608">
      <formula>$F3="Cancelada"</formula>
    </cfRule>
    <cfRule type="expression" dxfId="11654" priority="609">
      <formula>$F3="Pausada"</formula>
    </cfRule>
    <cfRule type="expression" dxfId="11653" priority="610">
      <formula>$F3="Para hoy"</formula>
    </cfRule>
    <cfRule type="expression" dxfId="11652" priority="611">
      <formula>$F3="En curso"</formula>
    </cfRule>
    <cfRule type="expression" dxfId="11651" priority="612">
      <formula>$F3="Completada"</formula>
    </cfRule>
  </conditionalFormatting>
  <conditionalFormatting sqref="E4 E37">
    <cfRule type="expression" dxfId="11650" priority="613">
      <formula>$F3="Vencida"</formula>
    </cfRule>
    <cfRule type="expression" dxfId="11649" priority="614">
      <formula>$F3="Cancelada"</formula>
    </cfRule>
    <cfRule type="expression" dxfId="11648" priority="615">
      <formula>$F3="Pausada"</formula>
    </cfRule>
    <cfRule type="expression" dxfId="11647" priority="616">
      <formula>$F3="Para hoy"</formula>
    </cfRule>
    <cfRule type="expression" dxfId="11646" priority="617">
      <formula>$F3="En curso"</formula>
    </cfRule>
    <cfRule type="expression" dxfId="11645" priority="618">
      <formula>$F3="Completada"</formula>
    </cfRule>
    <cfRule type="expression" dxfId="11644" priority="619">
      <formula>$F3="Vencida"</formula>
    </cfRule>
    <cfRule type="expression" dxfId="11643" priority="620">
      <formula>$F3="Cancelada"</formula>
    </cfRule>
    <cfRule type="expression" dxfId="11642" priority="621">
      <formula>$F3="Pausada"</formula>
    </cfRule>
    <cfRule type="expression" dxfId="11641" priority="622">
      <formula>$F3="Para hoy"</formula>
    </cfRule>
    <cfRule type="expression" dxfId="11640" priority="623">
      <formula>$F3="En curso"</formula>
    </cfRule>
    <cfRule type="expression" dxfId="11639" priority="624">
      <formula>$F3="Completada"</formula>
    </cfRule>
  </conditionalFormatting>
  <conditionalFormatting sqref="E5:E6">
    <cfRule type="expression" dxfId="11638" priority="625">
      <formula>#REF!="Vencida"</formula>
    </cfRule>
    <cfRule type="expression" dxfId="11637" priority="626">
      <formula>#REF!="Cancelada"</formula>
    </cfRule>
    <cfRule type="expression" dxfId="11636" priority="627">
      <formula>#REF!="Pausada"</formula>
    </cfRule>
    <cfRule type="expression" dxfId="11635" priority="628">
      <formula>#REF!="Para hoy"</formula>
    </cfRule>
    <cfRule type="expression" dxfId="11634" priority="629">
      <formula>#REF!="En curso"</formula>
    </cfRule>
    <cfRule type="expression" dxfId="11633" priority="630">
      <formula>#REF!="Completada"</formula>
    </cfRule>
    <cfRule type="expression" dxfId="11632" priority="631">
      <formula>#REF!="Vencida"</formula>
    </cfRule>
    <cfRule type="expression" dxfId="11631" priority="632">
      <formula>#REF!="Cancelada"</formula>
    </cfRule>
    <cfRule type="expression" dxfId="11630" priority="633">
      <formula>#REF!="Pausada"</formula>
    </cfRule>
    <cfRule type="expression" dxfId="11629" priority="634">
      <formula>#REF!="Para hoy"</formula>
    </cfRule>
    <cfRule type="expression" dxfId="11628" priority="635">
      <formula>#REF!="En curso"</formula>
    </cfRule>
    <cfRule type="expression" dxfId="11627" priority="636">
      <formula>#REF!="Completada"</formula>
    </cfRule>
  </conditionalFormatting>
  <conditionalFormatting sqref="E4 E7">
    <cfRule type="expression" dxfId="11626" priority="637">
      <formula>#REF!="Vencida"</formula>
    </cfRule>
    <cfRule type="expression" dxfId="11625" priority="638">
      <formula>#REF!="Cancelada"</formula>
    </cfRule>
    <cfRule type="expression" dxfId="11624" priority="639">
      <formula>#REF!="Pausada"</formula>
    </cfRule>
    <cfRule type="expression" dxfId="11623" priority="640">
      <formula>#REF!="Para hoy"</formula>
    </cfRule>
    <cfRule type="expression" dxfId="11622" priority="641">
      <formula>#REF!="En curso"</formula>
    </cfRule>
    <cfRule type="expression" dxfId="11621" priority="642">
      <formula>#REF!="Completada"</formula>
    </cfRule>
  </conditionalFormatting>
  <conditionalFormatting sqref="C5:C6 C18">
    <cfRule type="expression" dxfId="11620" priority="643">
      <formula>#REF!="Vencida"</formula>
    </cfRule>
    <cfRule type="expression" dxfId="11619" priority="644">
      <formula>#REF!="Cancelada"</formula>
    </cfRule>
    <cfRule type="expression" dxfId="11618" priority="645">
      <formula>#REF!="Pausada"</formula>
    </cfRule>
    <cfRule type="expression" dxfId="11617" priority="646">
      <formula>#REF!="Para hoy"</formula>
    </cfRule>
    <cfRule type="expression" dxfId="11616" priority="647">
      <formula>#REF!="En curso"</formula>
    </cfRule>
    <cfRule type="expression" dxfId="11615" priority="648">
      <formula>#REF!="Completada"</formula>
    </cfRule>
    <cfRule type="expression" dxfId="11614" priority="649">
      <formula>$F5="Vencida"</formula>
    </cfRule>
    <cfRule type="expression" dxfId="11613" priority="650">
      <formula>$F5="Cancelada"</formula>
    </cfRule>
    <cfRule type="expression" dxfId="11612" priority="651">
      <formula>$F5="Pausada"</formula>
    </cfRule>
    <cfRule type="expression" dxfId="11611" priority="652">
      <formula>$F5="Para hoy"</formula>
    </cfRule>
    <cfRule type="expression" dxfId="11610" priority="653">
      <formula>$F5="En curso"</formula>
    </cfRule>
    <cfRule type="expression" dxfId="11609" priority="654">
      <formula>$F5="Completada"</formula>
    </cfRule>
  </conditionalFormatting>
  <conditionalFormatting sqref="C4">
    <cfRule type="expression" dxfId="11608" priority="655">
      <formula>$F3="Vencida"</formula>
    </cfRule>
    <cfRule type="expression" dxfId="11607" priority="656">
      <formula>$F3="Cancelada"</formula>
    </cfRule>
    <cfRule type="expression" dxfId="11606" priority="657">
      <formula>$F3="Pausada"</formula>
    </cfRule>
    <cfRule type="expression" dxfId="11605" priority="658">
      <formula>$F3="Para hoy"</formula>
    </cfRule>
    <cfRule type="expression" dxfId="11604" priority="659">
      <formula>$F3="En curso"</formula>
    </cfRule>
    <cfRule type="expression" dxfId="11603" priority="660">
      <formula>$F3="Completada"</formula>
    </cfRule>
    <cfRule type="expression" dxfId="11602" priority="661">
      <formula>$F4="Vencida"</formula>
    </cfRule>
    <cfRule type="expression" dxfId="11601" priority="662">
      <formula>$F4="Cancelada"</formula>
    </cfRule>
    <cfRule type="expression" dxfId="11600" priority="663">
      <formula>$F4="Pausada"</formula>
    </cfRule>
    <cfRule type="expression" dxfId="11599" priority="664">
      <formula>$F4="Para hoy"</formula>
    </cfRule>
    <cfRule type="expression" dxfId="11598" priority="665">
      <formula>$F4="En curso"</formula>
    </cfRule>
    <cfRule type="expression" dxfId="11597" priority="666">
      <formula>$F4="Completada"</formula>
    </cfRule>
  </conditionalFormatting>
  <conditionalFormatting sqref="E23 E29:E31 E40 E47:E50">
    <cfRule type="expression" dxfId="11596" priority="379">
      <formula>$F18="Vencida"</formula>
    </cfRule>
    <cfRule type="expression" dxfId="11595" priority="380">
      <formula>$F18="Cancelada"</formula>
    </cfRule>
    <cfRule type="expression" dxfId="11594" priority="381">
      <formula>$F18="Pausada"</formula>
    </cfRule>
    <cfRule type="expression" dxfId="11593" priority="382">
      <formula>$F18="Para hoy"</formula>
    </cfRule>
    <cfRule type="expression" dxfId="11592" priority="383">
      <formula>$F18="En curso"</formula>
    </cfRule>
    <cfRule type="expression" dxfId="11591" priority="384">
      <formula>$F18="Completada"</formula>
    </cfRule>
  </conditionalFormatting>
  <conditionalFormatting sqref="E31 E40 E49:E50">
    <cfRule type="expression" dxfId="11590" priority="367">
      <formula>$F24="Vencida"</formula>
    </cfRule>
    <cfRule type="expression" dxfId="11589" priority="368">
      <formula>$F24="Cancelada"</formula>
    </cfRule>
    <cfRule type="expression" dxfId="11588" priority="369">
      <formula>$F24="Pausada"</formula>
    </cfRule>
    <cfRule type="expression" dxfId="11587" priority="370">
      <formula>$F24="Para hoy"</formula>
    </cfRule>
    <cfRule type="expression" dxfId="11586" priority="371">
      <formula>$F24="En curso"</formula>
    </cfRule>
    <cfRule type="expression" dxfId="11585" priority="372">
      <formula>$F24="Completada"</formula>
    </cfRule>
    <cfRule type="expression" dxfId="11584" priority="373">
      <formula>$F24="Vencida"</formula>
    </cfRule>
    <cfRule type="expression" dxfId="11583" priority="374">
      <formula>$F24="Cancelada"</formula>
    </cfRule>
    <cfRule type="expression" dxfId="11582" priority="375">
      <formula>$F24="Pausada"</formula>
    </cfRule>
    <cfRule type="expression" dxfId="11581" priority="376">
      <formula>$F24="Para hoy"</formula>
    </cfRule>
    <cfRule type="expression" dxfId="11580" priority="377">
      <formula>$F24="En curso"</formula>
    </cfRule>
    <cfRule type="expression" dxfId="11579" priority="378">
      <formula>$F24="Completada"</formula>
    </cfRule>
  </conditionalFormatting>
  <conditionalFormatting sqref="D42:D50">
    <cfRule type="expression" dxfId="11578" priority="385">
      <formula>$F58="Vencida"</formula>
    </cfRule>
    <cfRule type="expression" dxfId="11577" priority="386">
      <formula>$F58="Cancelada"</formula>
    </cfRule>
    <cfRule type="expression" dxfId="11576" priority="387">
      <formula>$F58="Pausada"</formula>
    </cfRule>
    <cfRule type="expression" dxfId="11575" priority="388">
      <formula>$F58="Para hoy"</formula>
    </cfRule>
    <cfRule type="expression" dxfId="11574" priority="389">
      <formula>$F58="En curso"</formula>
    </cfRule>
    <cfRule type="expression" dxfId="11573" priority="390">
      <formula>$F58="Completada"</formula>
    </cfRule>
    <cfRule type="expression" dxfId="11572" priority="391">
      <formula>$F58="Vencida"</formula>
    </cfRule>
    <cfRule type="expression" dxfId="11571" priority="392">
      <formula>$F58="Cancelada"</formula>
    </cfRule>
    <cfRule type="expression" dxfId="11570" priority="393">
      <formula>$F58="Pausada"</formula>
    </cfRule>
    <cfRule type="expression" dxfId="11569" priority="394">
      <formula>$F58="Para hoy"</formula>
    </cfRule>
    <cfRule type="expression" dxfId="11568" priority="395">
      <formula>$F58="En curso"</formula>
    </cfRule>
    <cfRule type="expression" dxfId="11567" priority="396">
      <formula>$F58="Completada"</formula>
    </cfRule>
  </conditionalFormatting>
  <conditionalFormatting sqref="D42:D50">
    <cfRule type="expression" dxfId="11566" priority="397">
      <formula>$F70="Vencida"</formula>
    </cfRule>
    <cfRule type="expression" dxfId="11565" priority="398">
      <formula>$F70="Cancelada"</formula>
    </cfRule>
    <cfRule type="expression" dxfId="11564" priority="399">
      <formula>$F70="Pausada"</formula>
    </cfRule>
    <cfRule type="expression" dxfId="11563" priority="400">
      <formula>$F70="Para hoy"</formula>
    </cfRule>
    <cfRule type="expression" dxfId="11562" priority="401">
      <formula>$F70="En curso"</formula>
    </cfRule>
    <cfRule type="expression" dxfId="11561" priority="402">
      <formula>$F70="Completada"</formula>
    </cfRule>
    <cfRule type="expression" dxfId="11560" priority="403">
      <formula>$F70="Vencida"</formula>
    </cfRule>
    <cfRule type="expression" dxfId="11559" priority="404">
      <formula>$F70="Cancelada"</formula>
    </cfRule>
    <cfRule type="expression" dxfId="11558" priority="405">
      <formula>$F70="Pausada"</formula>
    </cfRule>
    <cfRule type="expression" dxfId="11557" priority="406">
      <formula>$F70="Para hoy"</formula>
    </cfRule>
    <cfRule type="expression" dxfId="11556" priority="407">
      <formula>$F70="En curso"</formula>
    </cfRule>
    <cfRule type="expression" dxfId="11555" priority="408">
      <formula>$F70="Completada"</formula>
    </cfRule>
  </conditionalFormatting>
  <conditionalFormatting sqref="D42:D50">
    <cfRule type="expression" dxfId="11554" priority="409">
      <formula>$F78="Vencida"</formula>
    </cfRule>
    <cfRule type="expression" dxfId="11553" priority="410">
      <formula>$F78="Cancelada"</formula>
    </cfRule>
    <cfRule type="expression" dxfId="11552" priority="411">
      <formula>$F78="Pausada"</formula>
    </cfRule>
    <cfRule type="expression" dxfId="11551" priority="412">
      <formula>$F78="Para hoy"</formula>
    </cfRule>
    <cfRule type="expression" dxfId="11550" priority="413">
      <formula>$F78="En curso"</formula>
    </cfRule>
    <cfRule type="expression" dxfId="11549" priority="414">
      <formula>$F78="Completada"</formula>
    </cfRule>
    <cfRule type="expression" dxfId="11548" priority="415">
      <formula>$F74="Vencida"</formula>
    </cfRule>
    <cfRule type="expression" dxfId="11547" priority="416">
      <formula>$F74="Cancelada"</formula>
    </cfRule>
    <cfRule type="expression" dxfId="11546" priority="417">
      <formula>$F74="Pausada"</formula>
    </cfRule>
    <cfRule type="expression" dxfId="11545" priority="418">
      <formula>$F74="Para hoy"</formula>
    </cfRule>
    <cfRule type="expression" dxfId="11544" priority="419">
      <formula>$F74="En curso"</formula>
    </cfRule>
    <cfRule type="expression" dxfId="11543" priority="420">
      <formula>$F74="Completada"</formula>
    </cfRule>
  </conditionalFormatting>
  <conditionalFormatting sqref="E40 E50">
    <cfRule type="expression" dxfId="11542" priority="421">
      <formula>$F32="Vencida"</formula>
    </cfRule>
    <cfRule type="expression" dxfId="11541" priority="422">
      <formula>$F32="Cancelada"</formula>
    </cfRule>
    <cfRule type="expression" dxfId="11540" priority="423">
      <formula>$F32="Pausada"</formula>
    </cfRule>
    <cfRule type="expression" dxfId="11539" priority="424">
      <formula>$F32="Para hoy"</formula>
    </cfRule>
    <cfRule type="expression" dxfId="11538" priority="425">
      <formula>$F32="En curso"</formula>
    </cfRule>
    <cfRule type="expression" dxfId="11537" priority="426">
      <formula>$F32="Completada"</formula>
    </cfRule>
    <cfRule type="expression" dxfId="11536" priority="427">
      <formula>$F33="Vencida"</formula>
    </cfRule>
    <cfRule type="expression" dxfId="11535" priority="428">
      <formula>$F33="Cancelada"</formula>
    </cfRule>
    <cfRule type="expression" dxfId="11534" priority="429">
      <formula>$F33="Pausada"</formula>
    </cfRule>
    <cfRule type="expression" dxfId="11533" priority="430">
      <formula>$F33="Para hoy"</formula>
    </cfRule>
    <cfRule type="expression" dxfId="11532" priority="431">
      <formula>$F33="En curso"</formula>
    </cfRule>
    <cfRule type="expression" dxfId="11531" priority="432">
      <formula>$F33="Completada"</formula>
    </cfRule>
  </conditionalFormatting>
  <conditionalFormatting sqref="D42">
    <cfRule type="expression" dxfId="11530" priority="295">
      <formula>$F67="Vencida"</formula>
    </cfRule>
    <cfRule type="expression" dxfId="11529" priority="296">
      <formula>$F67="Cancelada"</formula>
    </cfRule>
    <cfRule type="expression" dxfId="11528" priority="297">
      <formula>$F67="Pausada"</formula>
    </cfRule>
    <cfRule type="expression" dxfId="11527" priority="298">
      <formula>$F67="Para hoy"</formula>
    </cfRule>
    <cfRule type="expression" dxfId="11526" priority="299">
      <formula>$F67="En curso"</formula>
    </cfRule>
    <cfRule type="expression" dxfId="11525" priority="300">
      <formula>$F67="Completada"</formula>
    </cfRule>
    <cfRule type="expression" dxfId="11524" priority="301">
      <formula>$F67="Vencida"</formula>
    </cfRule>
    <cfRule type="expression" dxfId="11523" priority="302">
      <formula>$F67="Cancelada"</formula>
    </cfRule>
    <cfRule type="expression" dxfId="11522" priority="303">
      <formula>$F67="Pausada"</formula>
    </cfRule>
    <cfRule type="expression" dxfId="11521" priority="304">
      <formula>$F67="Para hoy"</formula>
    </cfRule>
    <cfRule type="expression" dxfId="11520" priority="305">
      <formula>$F67="En curso"</formula>
    </cfRule>
    <cfRule type="expression" dxfId="11519" priority="306">
      <formula>$F67="Completada"</formula>
    </cfRule>
  </conditionalFormatting>
  <conditionalFormatting sqref="D42">
    <cfRule type="expression" dxfId="11518" priority="307">
      <formula>$F75="Vencida"</formula>
    </cfRule>
    <cfRule type="expression" dxfId="11517" priority="308">
      <formula>$F75="Cancelada"</formula>
    </cfRule>
    <cfRule type="expression" dxfId="11516" priority="309">
      <formula>$F75="Pausada"</formula>
    </cfRule>
    <cfRule type="expression" dxfId="11515" priority="310">
      <formula>$F75="Para hoy"</formula>
    </cfRule>
    <cfRule type="expression" dxfId="11514" priority="311">
      <formula>$F75="En curso"</formula>
    </cfRule>
    <cfRule type="expression" dxfId="11513" priority="312">
      <formula>$F75="Completada"</formula>
    </cfRule>
    <cfRule type="expression" dxfId="11512" priority="313">
      <formula>$F71="Vencida"</formula>
    </cfRule>
    <cfRule type="expression" dxfId="11511" priority="314">
      <formula>$F71="Cancelada"</formula>
    </cfRule>
    <cfRule type="expression" dxfId="11510" priority="315">
      <formula>$F71="Pausada"</formula>
    </cfRule>
    <cfRule type="expression" dxfId="11509" priority="316">
      <formula>$F71="Para hoy"</formula>
    </cfRule>
    <cfRule type="expression" dxfId="11508" priority="317">
      <formula>$F71="En curso"</formula>
    </cfRule>
    <cfRule type="expression" dxfId="11507" priority="318">
      <formula>$F71="Completada"</formula>
    </cfRule>
  </conditionalFormatting>
  <conditionalFormatting sqref="D42">
    <cfRule type="expression" dxfId="11506" priority="319">
      <formula>$F55="Vencida"</formula>
    </cfRule>
    <cfRule type="expression" dxfId="11505" priority="320">
      <formula>$F55="Cancelada"</formula>
    </cfRule>
    <cfRule type="expression" dxfId="11504" priority="321">
      <formula>$F55="Pausada"</formula>
    </cfRule>
    <cfRule type="expression" dxfId="11503" priority="322">
      <formula>$F55="Para hoy"</formula>
    </cfRule>
    <cfRule type="expression" dxfId="11502" priority="323">
      <formula>$F55="En curso"</formula>
    </cfRule>
    <cfRule type="expression" dxfId="11501" priority="324">
      <formula>$F55="Completada"</formula>
    </cfRule>
    <cfRule type="expression" dxfId="11500" priority="325">
      <formula>$F55="Vencida"</formula>
    </cfRule>
    <cfRule type="expression" dxfId="11499" priority="326">
      <formula>$F55="Cancelada"</formula>
    </cfRule>
    <cfRule type="expression" dxfId="11498" priority="327">
      <formula>$F55="Pausada"</formula>
    </cfRule>
    <cfRule type="expression" dxfId="11497" priority="328">
      <formula>$F55="Para hoy"</formula>
    </cfRule>
    <cfRule type="expression" dxfId="11496" priority="329">
      <formula>$F55="En curso"</formula>
    </cfRule>
    <cfRule type="expression" dxfId="11495" priority="330">
      <formula>$F55="Completada"</formula>
    </cfRule>
  </conditionalFormatting>
  <conditionalFormatting sqref="D42">
    <cfRule type="expression" dxfId="11494" priority="331">
      <formula>$F60="Vencida"</formula>
    </cfRule>
    <cfRule type="expression" dxfId="11493" priority="332">
      <formula>$F60="Cancelada"</formula>
    </cfRule>
    <cfRule type="expression" dxfId="11492" priority="333">
      <formula>$F60="Pausada"</formula>
    </cfRule>
    <cfRule type="expression" dxfId="11491" priority="334">
      <formula>$F60="Para hoy"</formula>
    </cfRule>
    <cfRule type="expression" dxfId="11490" priority="335">
      <formula>$F60="En curso"</formula>
    </cfRule>
    <cfRule type="expression" dxfId="11489" priority="336">
      <formula>$F60="Completada"</formula>
    </cfRule>
    <cfRule type="expression" dxfId="11488" priority="337">
      <formula>$F60="Vencida"</formula>
    </cfRule>
    <cfRule type="expression" dxfId="11487" priority="338">
      <formula>$F60="Cancelada"</formula>
    </cfRule>
    <cfRule type="expression" dxfId="11486" priority="339">
      <formula>$F60="Pausada"</formula>
    </cfRule>
    <cfRule type="expression" dxfId="11485" priority="340">
      <formula>$F60="Para hoy"</formula>
    </cfRule>
    <cfRule type="expression" dxfId="11484" priority="341">
      <formula>$F60="En curso"</formula>
    </cfRule>
    <cfRule type="expression" dxfId="11483" priority="342">
      <formula>$F60="Completada"</formula>
    </cfRule>
  </conditionalFormatting>
  <conditionalFormatting sqref="D42">
    <cfRule type="expression" dxfId="11482" priority="343">
      <formula>$F68="Vencida"</formula>
    </cfRule>
    <cfRule type="expression" dxfId="11481" priority="344">
      <formula>$F68="Cancelada"</formula>
    </cfRule>
    <cfRule type="expression" dxfId="11480" priority="345">
      <formula>$F68="Pausada"</formula>
    </cfRule>
    <cfRule type="expression" dxfId="11479" priority="346">
      <formula>$F68="Para hoy"</formula>
    </cfRule>
    <cfRule type="expression" dxfId="11478" priority="347">
      <formula>$F68="En curso"</formula>
    </cfRule>
    <cfRule type="expression" dxfId="11477" priority="348">
      <formula>$F68="Completada"</formula>
    </cfRule>
    <cfRule type="expression" dxfId="11476" priority="349">
      <formula>$F64="Vencida"</formula>
    </cfRule>
    <cfRule type="expression" dxfId="11475" priority="350">
      <formula>$F64="Cancelada"</formula>
    </cfRule>
    <cfRule type="expression" dxfId="11474" priority="351">
      <formula>$F64="Pausada"</formula>
    </cfRule>
    <cfRule type="expression" dxfId="11473" priority="352">
      <formula>$F64="Para hoy"</formula>
    </cfRule>
    <cfRule type="expression" dxfId="11472" priority="353">
      <formula>$F64="En curso"</formula>
    </cfRule>
    <cfRule type="expression" dxfId="11471" priority="354">
      <formula>$F64="Completada"</formula>
    </cfRule>
  </conditionalFormatting>
  <conditionalFormatting sqref="D42">
    <cfRule type="expression" dxfId="11470" priority="355">
      <formula>$F47="Vencida"</formula>
    </cfRule>
    <cfRule type="expression" dxfId="11469" priority="356">
      <formula>$F47="Cancelada"</formula>
    </cfRule>
    <cfRule type="expression" dxfId="11468" priority="357">
      <formula>$F47="Pausada"</formula>
    </cfRule>
    <cfRule type="expression" dxfId="11467" priority="358">
      <formula>$F47="Para hoy"</formula>
    </cfRule>
    <cfRule type="expression" dxfId="11466" priority="359">
      <formula>$F47="En curso"</formula>
    </cfRule>
    <cfRule type="expression" dxfId="11465" priority="360">
      <formula>$F47="Completada"</formula>
    </cfRule>
    <cfRule type="expression" dxfId="11464" priority="361">
      <formula>$F47="Vencida"</formula>
    </cfRule>
    <cfRule type="expression" dxfId="11463" priority="362">
      <formula>$F47="Cancelada"</formula>
    </cfRule>
    <cfRule type="expression" dxfId="11462" priority="363">
      <formula>$F47="Pausada"</formula>
    </cfRule>
    <cfRule type="expression" dxfId="11461" priority="364">
      <formula>$F47="Para hoy"</formula>
    </cfRule>
    <cfRule type="expression" dxfId="11460" priority="365">
      <formula>$F47="En curso"</formula>
    </cfRule>
    <cfRule type="expression" dxfId="11459" priority="366">
      <formula>$F47="Completada"</formula>
    </cfRule>
  </conditionalFormatting>
  <conditionalFormatting sqref="F55:F60">
    <cfRule type="expression" dxfId="11458" priority="211">
      <formula>$F55="Vencida"</formula>
    </cfRule>
    <cfRule type="expression" dxfId="11457" priority="212">
      <formula>$F55="Cancelada"</formula>
    </cfRule>
    <cfRule type="expression" dxfId="11456" priority="213">
      <formula>$F55="Pausada"</formula>
    </cfRule>
    <cfRule type="expression" dxfId="11455" priority="214">
      <formula>$F55="Para hoy"</formula>
    </cfRule>
    <cfRule type="expression" dxfId="11454" priority="215">
      <formula>$F55="En curso"</formula>
    </cfRule>
    <cfRule type="expression" dxfId="11453" priority="216">
      <formula>$F55="Completada"</formula>
    </cfRule>
  </conditionalFormatting>
  <conditionalFormatting sqref="E55:E60">
    <cfRule type="expression" dxfId="11452" priority="229">
      <formula>$F50="Vencida"</formula>
    </cfRule>
    <cfRule type="expression" dxfId="11451" priority="230">
      <formula>$F50="Cancelada"</formula>
    </cfRule>
    <cfRule type="expression" dxfId="11450" priority="231">
      <formula>$F50="Pausada"</formula>
    </cfRule>
    <cfRule type="expression" dxfId="11449" priority="232">
      <formula>$F50="Para hoy"</formula>
    </cfRule>
    <cfRule type="expression" dxfId="11448" priority="233">
      <formula>$F50="En curso"</formula>
    </cfRule>
    <cfRule type="expression" dxfId="11447" priority="234">
      <formula>$F50="Completada"</formula>
    </cfRule>
  </conditionalFormatting>
  <conditionalFormatting sqref="E55:E60">
    <cfRule type="expression" dxfId="11446" priority="217">
      <formula>$F48="Vencida"</formula>
    </cfRule>
    <cfRule type="expression" dxfId="11445" priority="218">
      <formula>$F48="Cancelada"</formula>
    </cfRule>
    <cfRule type="expression" dxfId="11444" priority="219">
      <formula>$F48="Pausada"</formula>
    </cfRule>
    <cfRule type="expression" dxfId="11443" priority="220">
      <formula>$F48="Para hoy"</formula>
    </cfRule>
    <cfRule type="expression" dxfId="11442" priority="221">
      <formula>$F48="En curso"</formula>
    </cfRule>
    <cfRule type="expression" dxfId="11441" priority="222">
      <formula>$F48="Completada"</formula>
    </cfRule>
    <cfRule type="expression" dxfId="11440" priority="223">
      <formula>$F48="Vencida"</formula>
    </cfRule>
    <cfRule type="expression" dxfId="11439" priority="224">
      <formula>$F48="Cancelada"</formula>
    </cfRule>
    <cfRule type="expression" dxfId="11438" priority="225">
      <formula>$F48="Pausada"</formula>
    </cfRule>
    <cfRule type="expression" dxfId="11437" priority="226">
      <formula>$F48="Para hoy"</formula>
    </cfRule>
    <cfRule type="expression" dxfId="11436" priority="227">
      <formula>$F48="En curso"</formula>
    </cfRule>
    <cfRule type="expression" dxfId="11435" priority="228">
      <formula>$F48="Completada"</formula>
    </cfRule>
  </conditionalFormatting>
  <conditionalFormatting sqref="D55:D60">
    <cfRule type="expression" dxfId="11434" priority="235">
      <formula>$F71="Vencida"</formula>
    </cfRule>
    <cfRule type="expression" dxfId="11433" priority="236">
      <formula>$F71="Cancelada"</formula>
    </cfRule>
    <cfRule type="expression" dxfId="11432" priority="237">
      <formula>$F71="Pausada"</formula>
    </cfRule>
    <cfRule type="expression" dxfId="11431" priority="238">
      <formula>$F71="Para hoy"</formula>
    </cfRule>
    <cfRule type="expression" dxfId="11430" priority="239">
      <formula>$F71="En curso"</formula>
    </cfRule>
    <cfRule type="expression" dxfId="11429" priority="240">
      <formula>$F71="Completada"</formula>
    </cfRule>
    <cfRule type="expression" dxfId="11428" priority="241">
      <formula>$F71="Vencida"</formula>
    </cfRule>
    <cfRule type="expression" dxfId="11427" priority="242">
      <formula>$F71="Cancelada"</formula>
    </cfRule>
    <cfRule type="expression" dxfId="11426" priority="243">
      <formula>$F71="Pausada"</formula>
    </cfRule>
    <cfRule type="expression" dxfId="11425" priority="244">
      <formula>$F71="Para hoy"</formula>
    </cfRule>
    <cfRule type="expression" dxfId="11424" priority="245">
      <formula>$F71="En curso"</formula>
    </cfRule>
    <cfRule type="expression" dxfId="11423" priority="246">
      <formula>$F71="Completada"</formula>
    </cfRule>
  </conditionalFormatting>
  <conditionalFormatting sqref="D55:D60">
    <cfRule type="expression" dxfId="11422" priority="247">
      <formula>$F83="Vencida"</formula>
    </cfRule>
    <cfRule type="expression" dxfId="11421" priority="248">
      <formula>$F83="Cancelada"</formula>
    </cfRule>
    <cfRule type="expression" dxfId="11420" priority="249">
      <formula>$F83="Pausada"</formula>
    </cfRule>
    <cfRule type="expression" dxfId="11419" priority="250">
      <formula>$F83="Para hoy"</formula>
    </cfRule>
    <cfRule type="expression" dxfId="11418" priority="251">
      <formula>$F83="En curso"</formula>
    </cfRule>
    <cfRule type="expression" dxfId="11417" priority="252">
      <formula>$F83="Completada"</formula>
    </cfRule>
    <cfRule type="expression" dxfId="11416" priority="253">
      <formula>$F83="Vencida"</formula>
    </cfRule>
    <cfRule type="expression" dxfId="11415" priority="254">
      <formula>$F83="Cancelada"</formula>
    </cfRule>
    <cfRule type="expression" dxfId="11414" priority="255">
      <formula>$F83="Pausada"</formula>
    </cfRule>
    <cfRule type="expression" dxfId="11413" priority="256">
      <formula>$F83="Para hoy"</formula>
    </cfRule>
    <cfRule type="expression" dxfId="11412" priority="257">
      <formula>$F83="En curso"</formula>
    </cfRule>
    <cfRule type="expression" dxfId="11411" priority="258">
      <formula>$F83="Completada"</formula>
    </cfRule>
  </conditionalFormatting>
  <conditionalFormatting sqref="D55:D60">
    <cfRule type="expression" dxfId="11410" priority="259">
      <formula>$F91="Vencida"</formula>
    </cfRule>
    <cfRule type="expression" dxfId="11409" priority="260">
      <formula>$F91="Cancelada"</formula>
    </cfRule>
    <cfRule type="expression" dxfId="11408" priority="261">
      <formula>$F91="Pausada"</formula>
    </cfRule>
    <cfRule type="expression" dxfId="11407" priority="262">
      <formula>$F91="Para hoy"</formula>
    </cfRule>
    <cfRule type="expression" dxfId="11406" priority="263">
      <formula>$F91="En curso"</formula>
    </cfRule>
    <cfRule type="expression" dxfId="11405" priority="264">
      <formula>$F91="Completada"</formula>
    </cfRule>
    <cfRule type="expression" dxfId="11404" priority="265">
      <formula>$F87="Vencida"</formula>
    </cfRule>
    <cfRule type="expression" dxfId="11403" priority="266">
      <formula>$F87="Cancelada"</formula>
    </cfRule>
    <cfRule type="expression" dxfId="11402" priority="267">
      <formula>$F87="Pausada"</formula>
    </cfRule>
    <cfRule type="expression" dxfId="11401" priority="268">
      <formula>$F87="Para hoy"</formula>
    </cfRule>
    <cfRule type="expression" dxfId="11400" priority="269">
      <formula>$F87="En curso"</formula>
    </cfRule>
    <cfRule type="expression" dxfId="11399" priority="270">
      <formula>$F87="Completada"</formula>
    </cfRule>
  </conditionalFormatting>
  <conditionalFormatting sqref="C55:C60">
    <cfRule type="expression" dxfId="11398" priority="271">
      <formula>$F48="Vencida"</formula>
    </cfRule>
    <cfRule type="expression" dxfId="11397" priority="272">
      <formula>$F48="Cancelada"</formula>
    </cfRule>
    <cfRule type="expression" dxfId="11396" priority="273">
      <formula>$F48="Pausada"</formula>
    </cfRule>
    <cfRule type="expression" dxfId="11395" priority="274">
      <formula>$F48="Para hoy"</formula>
    </cfRule>
    <cfRule type="expression" dxfId="11394" priority="275">
      <formula>$F48="En curso"</formula>
    </cfRule>
    <cfRule type="expression" dxfId="11393" priority="276">
      <formula>$F48="Completada"</formula>
    </cfRule>
    <cfRule type="expression" dxfId="11392" priority="277">
      <formula>$F55="Vencida"</formula>
    </cfRule>
    <cfRule type="expression" dxfId="11391" priority="278">
      <formula>$F55="Cancelada"</formula>
    </cfRule>
    <cfRule type="expression" dxfId="11390" priority="279">
      <formula>$F55="Pausada"</formula>
    </cfRule>
    <cfRule type="expression" dxfId="11389" priority="280">
      <formula>$F55="Para hoy"</formula>
    </cfRule>
    <cfRule type="expression" dxfId="11388" priority="281">
      <formula>$F55="En curso"</formula>
    </cfRule>
    <cfRule type="expression" dxfId="11387" priority="282">
      <formula>$F55="Completada"</formula>
    </cfRule>
  </conditionalFormatting>
  <conditionalFormatting sqref="E55:E60">
    <cfRule type="expression" dxfId="11386" priority="283">
      <formula>$F47="Vencida"</formula>
    </cfRule>
    <cfRule type="expression" dxfId="11385" priority="284">
      <formula>$F47="Cancelada"</formula>
    </cfRule>
    <cfRule type="expression" dxfId="11384" priority="285">
      <formula>$F47="Pausada"</formula>
    </cfRule>
    <cfRule type="expression" dxfId="11383" priority="286">
      <formula>$F47="Para hoy"</formula>
    </cfRule>
    <cfRule type="expression" dxfId="11382" priority="287">
      <formula>$F47="En curso"</formula>
    </cfRule>
    <cfRule type="expression" dxfId="11381" priority="288">
      <formula>$F47="Completada"</formula>
    </cfRule>
    <cfRule type="expression" dxfId="11380" priority="289">
      <formula>$F48="Vencida"</formula>
    </cfRule>
    <cfRule type="expression" dxfId="11379" priority="290">
      <formula>$F48="Cancelada"</formula>
    </cfRule>
    <cfRule type="expression" dxfId="11378" priority="291">
      <formula>$F48="Pausada"</formula>
    </cfRule>
    <cfRule type="expression" dxfId="11377" priority="292">
      <formula>$F48="Para hoy"</formula>
    </cfRule>
    <cfRule type="expression" dxfId="11376" priority="293">
      <formula>$F48="En curso"</formula>
    </cfRule>
    <cfRule type="expression" dxfId="11375" priority="294">
      <formula>$F48="Completada"</formula>
    </cfRule>
  </conditionalFormatting>
  <conditionalFormatting sqref="F61:F66">
    <cfRule type="expression" dxfId="11374" priority="127">
      <formula>$F61="Vencida"</formula>
    </cfRule>
    <cfRule type="expression" dxfId="11373" priority="128">
      <formula>$F61="Cancelada"</formula>
    </cfRule>
    <cfRule type="expression" dxfId="11372" priority="129">
      <formula>$F61="Pausada"</formula>
    </cfRule>
    <cfRule type="expression" dxfId="11371" priority="130">
      <formula>$F61="Para hoy"</formula>
    </cfRule>
    <cfRule type="expression" dxfId="11370" priority="131">
      <formula>$F61="En curso"</formula>
    </cfRule>
    <cfRule type="expression" dxfId="11369" priority="132">
      <formula>$F61="Completada"</formula>
    </cfRule>
  </conditionalFormatting>
  <conditionalFormatting sqref="E61:E66">
    <cfRule type="expression" dxfId="11368" priority="145">
      <formula>$F56="Vencida"</formula>
    </cfRule>
    <cfRule type="expression" dxfId="11367" priority="146">
      <formula>$F56="Cancelada"</formula>
    </cfRule>
    <cfRule type="expression" dxfId="11366" priority="147">
      <formula>$F56="Pausada"</formula>
    </cfRule>
    <cfRule type="expression" dxfId="11365" priority="148">
      <formula>$F56="Para hoy"</formula>
    </cfRule>
    <cfRule type="expression" dxfId="11364" priority="149">
      <formula>$F56="En curso"</formula>
    </cfRule>
    <cfRule type="expression" dxfId="11363" priority="150">
      <formula>$F56="Completada"</formula>
    </cfRule>
  </conditionalFormatting>
  <conditionalFormatting sqref="E61:E66">
    <cfRule type="expression" dxfId="11362" priority="133">
      <formula>$F54="Vencida"</formula>
    </cfRule>
    <cfRule type="expression" dxfId="11361" priority="134">
      <formula>$F54="Cancelada"</formula>
    </cfRule>
    <cfRule type="expression" dxfId="11360" priority="135">
      <formula>$F54="Pausada"</formula>
    </cfRule>
    <cfRule type="expression" dxfId="11359" priority="136">
      <formula>$F54="Para hoy"</formula>
    </cfRule>
    <cfRule type="expression" dxfId="11358" priority="137">
      <formula>$F54="En curso"</formula>
    </cfRule>
    <cfRule type="expression" dxfId="11357" priority="138">
      <formula>$F54="Completada"</formula>
    </cfRule>
    <cfRule type="expression" dxfId="11356" priority="139">
      <formula>$F54="Vencida"</formula>
    </cfRule>
    <cfRule type="expression" dxfId="11355" priority="140">
      <formula>$F54="Cancelada"</formula>
    </cfRule>
    <cfRule type="expression" dxfId="11354" priority="141">
      <formula>$F54="Pausada"</formula>
    </cfRule>
    <cfRule type="expression" dxfId="11353" priority="142">
      <formula>$F54="Para hoy"</formula>
    </cfRule>
    <cfRule type="expression" dxfId="11352" priority="143">
      <formula>$F54="En curso"</formula>
    </cfRule>
    <cfRule type="expression" dxfId="11351" priority="144">
      <formula>$F54="Completada"</formula>
    </cfRule>
  </conditionalFormatting>
  <conditionalFormatting sqref="D61:D66">
    <cfRule type="expression" dxfId="11350" priority="151">
      <formula>$F77="Vencida"</formula>
    </cfRule>
    <cfRule type="expression" dxfId="11349" priority="152">
      <formula>$F77="Cancelada"</formula>
    </cfRule>
    <cfRule type="expression" dxfId="11348" priority="153">
      <formula>$F77="Pausada"</formula>
    </cfRule>
    <cfRule type="expression" dxfId="11347" priority="154">
      <formula>$F77="Para hoy"</formula>
    </cfRule>
    <cfRule type="expression" dxfId="11346" priority="155">
      <formula>$F77="En curso"</formula>
    </cfRule>
    <cfRule type="expression" dxfId="11345" priority="156">
      <formula>$F77="Completada"</formula>
    </cfRule>
    <cfRule type="expression" dxfId="11344" priority="157">
      <formula>$F77="Vencida"</formula>
    </cfRule>
    <cfRule type="expression" dxfId="11343" priority="158">
      <formula>$F77="Cancelada"</formula>
    </cfRule>
    <cfRule type="expression" dxfId="11342" priority="159">
      <formula>$F77="Pausada"</formula>
    </cfRule>
    <cfRule type="expression" dxfId="11341" priority="160">
      <formula>$F77="Para hoy"</formula>
    </cfRule>
    <cfRule type="expression" dxfId="11340" priority="161">
      <formula>$F77="En curso"</formula>
    </cfRule>
    <cfRule type="expression" dxfId="11339" priority="162">
      <formula>$F77="Completada"</formula>
    </cfRule>
  </conditionalFormatting>
  <conditionalFormatting sqref="D61:D66">
    <cfRule type="expression" dxfId="11338" priority="163">
      <formula>$F89="Vencida"</formula>
    </cfRule>
    <cfRule type="expression" dxfId="11337" priority="164">
      <formula>$F89="Cancelada"</formula>
    </cfRule>
    <cfRule type="expression" dxfId="11336" priority="165">
      <formula>$F89="Pausada"</formula>
    </cfRule>
    <cfRule type="expression" dxfId="11335" priority="166">
      <formula>$F89="Para hoy"</formula>
    </cfRule>
    <cfRule type="expression" dxfId="11334" priority="167">
      <formula>$F89="En curso"</formula>
    </cfRule>
    <cfRule type="expression" dxfId="11333" priority="168">
      <formula>$F89="Completada"</formula>
    </cfRule>
    <cfRule type="expression" dxfId="11332" priority="169">
      <formula>$F89="Vencida"</formula>
    </cfRule>
    <cfRule type="expression" dxfId="11331" priority="170">
      <formula>$F89="Cancelada"</formula>
    </cfRule>
    <cfRule type="expression" dxfId="11330" priority="171">
      <formula>$F89="Pausada"</formula>
    </cfRule>
    <cfRule type="expression" dxfId="11329" priority="172">
      <formula>$F89="Para hoy"</formula>
    </cfRule>
    <cfRule type="expression" dxfId="11328" priority="173">
      <formula>$F89="En curso"</formula>
    </cfRule>
    <cfRule type="expression" dxfId="11327" priority="174">
      <formula>$F89="Completada"</formula>
    </cfRule>
  </conditionalFormatting>
  <conditionalFormatting sqref="D61:D66">
    <cfRule type="expression" dxfId="11326" priority="175">
      <formula>$F97="Vencida"</formula>
    </cfRule>
    <cfRule type="expression" dxfId="11325" priority="176">
      <formula>$F97="Cancelada"</formula>
    </cfRule>
    <cfRule type="expression" dxfId="11324" priority="177">
      <formula>$F97="Pausada"</formula>
    </cfRule>
    <cfRule type="expression" dxfId="11323" priority="178">
      <formula>$F97="Para hoy"</formula>
    </cfRule>
    <cfRule type="expression" dxfId="11322" priority="179">
      <formula>$F97="En curso"</formula>
    </cfRule>
    <cfRule type="expression" dxfId="11321" priority="180">
      <formula>$F97="Completada"</formula>
    </cfRule>
    <cfRule type="expression" dxfId="11320" priority="181">
      <formula>$F93="Vencida"</formula>
    </cfRule>
    <cfRule type="expression" dxfId="11319" priority="182">
      <formula>$F93="Cancelada"</formula>
    </cfRule>
    <cfRule type="expression" dxfId="11318" priority="183">
      <formula>$F93="Pausada"</formula>
    </cfRule>
    <cfRule type="expression" dxfId="11317" priority="184">
      <formula>$F93="Para hoy"</formula>
    </cfRule>
    <cfRule type="expression" dxfId="11316" priority="185">
      <formula>$F93="En curso"</formula>
    </cfRule>
    <cfRule type="expression" dxfId="11315" priority="186">
      <formula>$F93="Completada"</formula>
    </cfRule>
  </conditionalFormatting>
  <conditionalFormatting sqref="C61:C66">
    <cfRule type="expression" dxfId="11314" priority="187">
      <formula>$F54="Vencida"</formula>
    </cfRule>
    <cfRule type="expression" dxfId="11313" priority="188">
      <formula>$F54="Cancelada"</formula>
    </cfRule>
    <cfRule type="expression" dxfId="11312" priority="189">
      <formula>$F54="Pausada"</formula>
    </cfRule>
    <cfRule type="expression" dxfId="11311" priority="190">
      <formula>$F54="Para hoy"</formula>
    </cfRule>
    <cfRule type="expression" dxfId="11310" priority="191">
      <formula>$F54="En curso"</formula>
    </cfRule>
    <cfRule type="expression" dxfId="11309" priority="192">
      <formula>$F54="Completada"</formula>
    </cfRule>
    <cfRule type="expression" dxfId="11308" priority="193">
      <formula>$F61="Vencida"</formula>
    </cfRule>
    <cfRule type="expression" dxfId="11307" priority="194">
      <formula>$F61="Cancelada"</formula>
    </cfRule>
    <cfRule type="expression" dxfId="11306" priority="195">
      <formula>$F61="Pausada"</formula>
    </cfRule>
    <cfRule type="expression" dxfId="11305" priority="196">
      <formula>$F61="Para hoy"</formula>
    </cfRule>
    <cfRule type="expression" dxfId="11304" priority="197">
      <formula>$F61="En curso"</formula>
    </cfRule>
    <cfRule type="expression" dxfId="11303" priority="198">
      <formula>$F61="Completada"</formula>
    </cfRule>
  </conditionalFormatting>
  <conditionalFormatting sqref="E61:E66">
    <cfRule type="expression" dxfId="11302" priority="199">
      <formula>$F53="Vencida"</formula>
    </cfRule>
    <cfRule type="expression" dxfId="11301" priority="200">
      <formula>$F53="Cancelada"</formula>
    </cfRule>
    <cfRule type="expression" dxfId="11300" priority="201">
      <formula>$F53="Pausada"</formula>
    </cfRule>
    <cfRule type="expression" dxfId="11299" priority="202">
      <formula>$F53="Para hoy"</formula>
    </cfRule>
    <cfRule type="expression" dxfId="11298" priority="203">
      <formula>$F53="En curso"</formula>
    </cfRule>
    <cfRule type="expression" dxfId="11297" priority="204">
      <formula>$F53="Completada"</formula>
    </cfRule>
    <cfRule type="expression" dxfId="11296" priority="205">
      <formula>$F54="Vencida"</formula>
    </cfRule>
    <cfRule type="expression" dxfId="11295" priority="206">
      <formula>$F54="Cancelada"</formula>
    </cfRule>
    <cfRule type="expression" dxfId="11294" priority="207">
      <formula>$F54="Pausada"</formula>
    </cfRule>
    <cfRule type="expression" dxfId="11293" priority="208">
      <formula>$F54="Para hoy"</formula>
    </cfRule>
    <cfRule type="expression" dxfId="11292" priority="209">
      <formula>$F54="En curso"</formula>
    </cfRule>
    <cfRule type="expression" dxfId="11291" priority="210">
      <formula>$F54="Completada"</formula>
    </cfRule>
  </conditionalFormatting>
  <conditionalFormatting sqref="E8:E11">
    <cfRule type="expression" dxfId="11290" priority="103">
      <formula>$F3="Vencida"</formula>
    </cfRule>
    <cfRule type="expression" dxfId="11289" priority="104">
      <formula>$F3="Cancelada"</formula>
    </cfRule>
    <cfRule type="expression" dxfId="11288" priority="105">
      <formula>$F3="Pausada"</formula>
    </cfRule>
    <cfRule type="expression" dxfId="11287" priority="106">
      <formula>$F3="Para hoy"</formula>
    </cfRule>
    <cfRule type="expression" dxfId="11286" priority="107">
      <formula>$F3="En curso"</formula>
    </cfRule>
    <cfRule type="expression" dxfId="11285" priority="108">
      <formula>$F3="Completada"</formula>
    </cfRule>
    <cfRule type="expression" dxfId="11284" priority="109">
      <formula>$F4="Vencida"</formula>
    </cfRule>
    <cfRule type="expression" dxfId="11283" priority="110">
      <formula>$F4="Cancelada"</formula>
    </cfRule>
    <cfRule type="expression" dxfId="11282" priority="111">
      <formula>$F4="Pausada"</formula>
    </cfRule>
    <cfRule type="expression" dxfId="11281" priority="112">
      <formula>$F4="Para hoy"</formula>
    </cfRule>
    <cfRule type="expression" dxfId="11280" priority="113">
      <formula>$F4="En curso"</formula>
    </cfRule>
    <cfRule type="expression" dxfId="11279" priority="114">
      <formula>$F4="Completada"</formula>
    </cfRule>
  </conditionalFormatting>
  <conditionalFormatting sqref="E8:E11">
    <cfRule type="expression" dxfId="11278" priority="91">
      <formula>$F4="Vencida"</formula>
    </cfRule>
    <cfRule type="expression" dxfId="11277" priority="92">
      <formula>$F4="Cancelada"</formula>
    </cfRule>
    <cfRule type="expression" dxfId="11276" priority="93">
      <formula>$F4="Pausada"</formula>
    </cfRule>
    <cfRule type="expression" dxfId="11275" priority="94">
      <formula>$F4="Para hoy"</formula>
    </cfRule>
    <cfRule type="expression" dxfId="11274" priority="95">
      <formula>$F4="En curso"</formula>
    </cfRule>
    <cfRule type="expression" dxfId="11273" priority="96">
      <formula>$F4="Completada"</formula>
    </cfRule>
    <cfRule type="expression" dxfId="11272" priority="97">
      <formula>$F4="Vencida"</formula>
    </cfRule>
    <cfRule type="expression" dxfId="11271" priority="98">
      <formula>$F4="Cancelada"</formula>
    </cfRule>
    <cfRule type="expression" dxfId="11270" priority="99">
      <formula>$F4="Pausada"</formula>
    </cfRule>
    <cfRule type="expression" dxfId="11269" priority="100">
      <formula>$F4="Para hoy"</formula>
    </cfRule>
    <cfRule type="expression" dxfId="11268" priority="101">
      <formula>$F4="En curso"</formula>
    </cfRule>
    <cfRule type="expression" dxfId="11267" priority="102">
      <formula>$F4="Completada"</formula>
    </cfRule>
  </conditionalFormatting>
  <conditionalFormatting sqref="E8">
    <cfRule type="expression" dxfId="11266" priority="85">
      <formula>$F7="Vencida"</formula>
    </cfRule>
    <cfRule type="expression" dxfId="11265" priority="86">
      <formula>$F7="Cancelada"</formula>
    </cfRule>
    <cfRule type="expression" dxfId="11264" priority="87">
      <formula>$F7="Pausada"</formula>
    </cfRule>
    <cfRule type="expression" dxfId="11263" priority="88">
      <formula>$F7="Para hoy"</formula>
    </cfRule>
    <cfRule type="expression" dxfId="11262" priority="89">
      <formula>$F7="En curso"</formula>
    </cfRule>
    <cfRule type="expression" dxfId="11261" priority="90">
      <formula>$F7="Completada"</formula>
    </cfRule>
  </conditionalFormatting>
  <conditionalFormatting sqref="E8">
    <cfRule type="expression" dxfId="11260" priority="115">
      <formula>#REF!="Vencida"</formula>
    </cfRule>
    <cfRule type="expression" dxfId="11259" priority="116">
      <formula>#REF!="Cancelada"</formula>
    </cfRule>
    <cfRule type="expression" dxfId="11258" priority="117">
      <formula>#REF!="Pausada"</formula>
    </cfRule>
    <cfRule type="expression" dxfId="11257" priority="118">
      <formula>#REF!="Para hoy"</formula>
    </cfRule>
    <cfRule type="expression" dxfId="11256" priority="119">
      <formula>#REF!="En curso"</formula>
    </cfRule>
    <cfRule type="expression" dxfId="11255" priority="120">
      <formula>#REF!="Completada"</formula>
    </cfRule>
    <cfRule type="expression" dxfId="11254" priority="121">
      <formula>#REF!="Vencida"</formula>
    </cfRule>
    <cfRule type="expression" dxfId="11253" priority="122">
      <formula>#REF!="Cancelada"</formula>
    </cfRule>
    <cfRule type="expression" dxfId="11252" priority="123">
      <formula>#REF!="Pausada"</formula>
    </cfRule>
    <cfRule type="expression" dxfId="11251" priority="124">
      <formula>#REF!="Para hoy"</formula>
    </cfRule>
    <cfRule type="expression" dxfId="11250" priority="125">
      <formula>#REF!="En curso"</formula>
    </cfRule>
    <cfRule type="expression" dxfId="11249" priority="126">
      <formula>#REF!="Completada"</formula>
    </cfRule>
  </conditionalFormatting>
  <conditionalFormatting sqref="E9:E16">
    <cfRule type="expression" dxfId="11248" priority="67">
      <formula>#REF!="Vencida"</formula>
    </cfRule>
    <cfRule type="expression" dxfId="11247" priority="68">
      <formula>#REF!="Cancelada"</formula>
    </cfRule>
    <cfRule type="expression" dxfId="11246" priority="69">
      <formula>#REF!="Pausada"</formula>
    </cfRule>
    <cfRule type="expression" dxfId="11245" priority="70">
      <formula>#REF!="Para hoy"</formula>
    </cfRule>
    <cfRule type="expression" dxfId="11244" priority="71">
      <formula>#REF!="En curso"</formula>
    </cfRule>
    <cfRule type="expression" dxfId="11243" priority="72">
      <formula>#REF!="Completada"</formula>
    </cfRule>
  </conditionalFormatting>
  <conditionalFormatting sqref="E9:E16">
    <cfRule type="expression" dxfId="11242" priority="73">
      <formula>#REF!="Vencida"</formula>
    </cfRule>
    <cfRule type="expression" dxfId="11241" priority="74">
      <formula>#REF!="Cancelada"</formula>
    </cfRule>
    <cfRule type="expression" dxfId="11240" priority="75">
      <formula>#REF!="Pausada"</formula>
    </cfRule>
    <cfRule type="expression" dxfId="11239" priority="76">
      <formula>#REF!="Para hoy"</formula>
    </cfRule>
    <cfRule type="expression" dxfId="11238" priority="77">
      <formula>#REF!="En curso"</formula>
    </cfRule>
    <cfRule type="expression" dxfId="11237" priority="78">
      <formula>#REF!="Completada"</formula>
    </cfRule>
    <cfRule type="expression" dxfId="11236" priority="79">
      <formula>#REF!="Vencida"</formula>
    </cfRule>
    <cfRule type="expression" dxfId="11235" priority="80">
      <formula>#REF!="Cancelada"</formula>
    </cfRule>
    <cfRule type="expression" dxfId="11234" priority="81">
      <formula>#REF!="Pausada"</formula>
    </cfRule>
    <cfRule type="expression" dxfId="11233" priority="82">
      <formula>#REF!="Para hoy"</formula>
    </cfRule>
    <cfRule type="expression" dxfId="11232" priority="83">
      <formula>#REF!="En curso"</formula>
    </cfRule>
    <cfRule type="expression" dxfId="11231" priority="84">
      <formula>#REF!="Completada"</formula>
    </cfRule>
  </conditionalFormatting>
  <conditionalFormatting sqref="D28:D31 D40">
    <cfRule type="expression" dxfId="11230" priority="31">
      <formula>$F42="Vencida"</formula>
    </cfRule>
    <cfRule type="expression" dxfId="11229" priority="32">
      <formula>$F42="Cancelada"</formula>
    </cfRule>
    <cfRule type="expression" dxfId="11228" priority="33">
      <formula>$F42="Pausada"</formula>
    </cfRule>
    <cfRule type="expression" dxfId="11227" priority="34">
      <formula>$F42="Para hoy"</formula>
    </cfRule>
    <cfRule type="expression" dxfId="11226" priority="35">
      <formula>$F42="En curso"</formula>
    </cfRule>
    <cfRule type="expression" dxfId="11225" priority="36">
      <formula>$F42="Completada"</formula>
    </cfRule>
    <cfRule type="expression" dxfId="11224" priority="37">
      <formula>$F42="Vencida"</formula>
    </cfRule>
    <cfRule type="expression" dxfId="11223" priority="38">
      <formula>$F42="Cancelada"</formula>
    </cfRule>
    <cfRule type="expression" dxfId="11222" priority="39">
      <formula>$F42="Pausada"</formula>
    </cfRule>
    <cfRule type="expression" dxfId="11221" priority="40">
      <formula>$F42="Para hoy"</formula>
    </cfRule>
    <cfRule type="expression" dxfId="11220" priority="41">
      <formula>$F42="En curso"</formula>
    </cfRule>
    <cfRule type="expression" dxfId="11219" priority="42">
      <formula>$F42="Completada"</formula>
    </cfRule>
  </conditionalFormatting>
  <conditionalFormatting sqref="D28:D31 D40">
    <cfRule type="expression" dxfId="11218" priority="43">
      <formula>$F54="Vencida"</formula>
    </cfRule>
    <cfRule type="expression" dxfId="11217" priority="44">
      <formula>$F54="Cancelada"</formula>
    </cfRule>
    <cfRule type="expression" dxfId="11216" priority="45">
      <formula>$F54="Pausada"</formula>
    </cfRule>
    <cfRule type="expression" dxfId="11215" priority="46">
      <formula>$F54="Para hoy"</formula>
    </cfRule>
    <cfRule type="expression" dxfId="11214" priority="47">
      <formula>$F54="En curso"</formula>
    </cfRule>
    <cfRule type="expression" dxfId="11213" priority="48">
      <formula>$F54="Completada"</formula>
    </cfRule>
    <cfRule type="expression" dxfId="11212" priority="49">
      <formula>$F54="Vencida"</formula>
    </cfRule>
    <cfRule type="expression" dxfId="11211" priority="50">
      <formula>$F54="Cancelada"</formula>
    </cfRule>
    <cfRule type="expression" dxfId="11210" priority="51">
      <formula>$F54="Pausada"</formula>
    </cfRule>
    <cfRule type="expression" dxfId="11209" priority="52">
      <formula>$F54="Para hoy"</formula>
    </cfRule>
    <cfRule type="expression" dxfId="11208" priority="53">
      <formula>$F54="En curso"</formula>
    </cfRule>
    <cfRule type="expression" dxfId="11207" priority="54">
      <formula>$F54="Completada"</formula>
    </cfRule>
  </conditionalFormatting>
  <conditionalFormatting sqref="D28:D31 D40">
    <cfRule type="expression" dxfId="11206" priority="55">
      <formula>$F62="Vencida"</formula>
    </cfRule>
    <cfRule type="expression" dxfId="11205" priority="56">
      <formula>$F62="Cancelada"</formula>
    </cfRule>
    <cfRule type="expression" dxfId="11204" priority="57">
      <formula>$F62="Pausada"</formula>
    </cfRule>
    <cfRule type="expression" dxfId="11203" priority="58">
      <formula>$F62="Para hoy"</formula>
    </cfRule>
    <cfRule type="expression" dxfId="11202" priority="59">
      <formula>$F62="En curso"</formula>
    </cfRule>
    <cfRule type="expression" dxfId="11201" priority="60">
      <formula>$F62="Completada"</formula>
    </cfRule>
    <cfRule type="expression" dxfId="11200" priority="61">
      <formula>$F58="Vencida"</formula>
    </cfRule>
    <cfRule type="expression" dxfId="11199" priority="62">
      <formula>$F58="Cancelada"</formula>
    </cfRule>
    <cfRule type="expression" dxfId="11198" priority="63">
      <formula>$F58="Pausada"</formula>
    </cfRule>
    <cfRule type="expression" dxfId="11197" priority="64">
      <formula>$F58="Para hoy"</formula>
    </cfRule>
    <cfRule type="expression" dxfId="11196" priority="65">
      <formula>$F58="En curso"</formula>
    </cfRule>
    <cfRule type="expression" dxfId="11195" priority="66">
      <formula>$F58="Completada"</formula>
    </cfRule>
  </conditionalFormatting>
  <conditionalFormatting sqref="E17">
    <cfRule type="expression" dxfId="11194" priority="13">
      <formula>$F4="Vencida"</formula>
    </cfRule>
    <cfRule type="expression" dxfId="11193" priority="14">
      <formula>$F4="Cancelada"</formula>
    </cfRule>
    <cfRule type="expression" dxfId="11192" priority="15">
      <formula>$F4="Pausada"</formula>
    </cfRule>
    <cfRule type="expression" dxfId="11191" priority="16">
      <formula>$F4="Para hoy"</formula>
    </cfRule>
    <cfRule type="expression" dxfId="11190" priority="17">
      <formula>$F4="En curso"</formula>
    </cfRule>
    <cfRule type="expression" dxfId="11189" priority="18">
      <formula>$F4="Completada"</formula>
    </cfRule>
  </conditionalFormatting>
  <conditionalFormatting sqref="E17">
    <cfRule type="expression" dxfId="11188" priority="1">
      <formula>$F2="Vencida"</formula>
    </cfRule>
    <cfRule type="expression" dxfId="11187" priority="2">
      <formula>$F2="Cancelada"</formula>
    </cfRule>
    <cfRule type="expression" dxfId="11186" priority="3">
      <formula>$F2="Pausada"</formula>
    </cfRule>
    <cfRule type="expression" dxfId="11185" priority="4">
      <formula>$F2="Para hoy"</formula>
    </cfRule>
    <cfRule type="expression" dxfId="11184" priority="5">
      <formula>$F2="En curso"</formula>
    </cfRule>
    <cfRule type="expression" dxfId="11183" priority="6">
      <formula>$F2="Completada"</formula>
    </cfRule>
    <cfRule type="expression" dxfId="11182" priority="7">
      <formula>$F2="Vencida"</formula>
    </cfRule>
    <cfRule type="expression" dxfId="11181" priority="8">
      <formula>$F2="Cancelada"</formula>
    </cfRule>
    <cfRule type="expression" dxfId="11180" priority="9">
      <formula>$F2="Pausada"</formula>
    </cfRule>
    <cfRule type="expression" dxfId="11179" priority="10">
      <formula>$F2="Para hoy"</formula>
    </cfRule>
    <cfRule type="expression" dxfId="11178" priority="11">
      <formula>$F2="En curso"</formula>
    </cfRule>
    <cfRule type="expression" dxfId="11177" priority="12">
      <formula>$F2="Completada"</formula>
    </cfRule>
  </conditionalFormatting>
  <conditionalFormatting sqref="E17">
    <cfRule type="expression" dxfId="11176" priority="19">
      <formula>$F1="Vencida"</formula>
    </cfRule>
    <cfRule type="expression" dxfId="11175" priority="20">
      <formula>$F1="Cancelada"</formula>
    </cfRule>
    <cfRule type="expression" dxfId="11174" priority="21">
      <formula>$F1="Pausada"</formula>
    </cfRule>
    <cfRule type="expression" dxfId="11173" priority="22">
      <formula>$F1="Para hoy"</formula>
    </cfRule>
    <cfRule type="expression" dxfId="11172" priority="23">
      <formula>$F1="En curso"</formula>
    </cfRule>
    <cfRule type="expression" dxfId="11171" priority="24">
      <formula>$F1="Completada"</formula>
    </cfRule>
    <cfRule type="expression" dxfId="11170" priority="25">
      <formula>$F2="Vencida"</formula>
    </cfRule>
    <cfRule type="expression" dxfId="11169" priority="26">
      <formula>$F2="Cancelada"</formula>
    </cfRule>
    <cfRule type="expression" dxfId="11168" priority="27">
      <formula>$F2="Pausada"</formula>
    </cfRule>
    <cfRule type="expression" dxfId="11167" priority="28">
      <formula>$F2="Para hoy"</formula>
    </cfRule>
    <cfRule type="expression" dxfId="11166" priority="29">
      <formula>$F2="En curso"</formula>
    </cfRule>
    <cfRule type="expression" dxfId="11165" priority="30">
      <formula>$F2="Completada"</formula>
    </cfRule>
  </conditionalFormatting>
  <conditionalFormatting sqref="C24:C25">
    <cfRule type="expression" dxfId="11164" priority="667">
      <formula>$F22="Vencida"</formula>
    </cfRule>
    <cfRule type="expression" dxfId="11163" priority="668">
      <formula>$F22="Cancelada"</formula>
    </cfRule>
    <cfRule type="expression" dxfId="11162" priority="669">
      <formula>$F22="Pausada"</formula>
    </cfRule>
    <cfRule type="expression" dxfId="11161" priority="670">
      <formula>$F22="Para hoy"</formula>
    </cfRule>
    <cfRule type="expression" dxfId="11160" priority="671">
      <formula>$F22="En curso"</formula>
    </cfRule>
    <cfRule type="expression" dxfId="11159" priority="672">
      <formula>$F22="Completada"</formula>
    </cfRule>
    <cfRule type="expression" dxfId="11158" priority="673">
      <formula>$F24="Vencida"</formula>
    </cfRule>
    <cfRule type="expression" dxfId="11157" priority="674">
      <formula>$F24="Cancelada"</formula>
    </cfRule>
    <cfRule type="expression" dxfId="11156" priority="675">
      <formula>$F24="Pausada"</formula>
    </cfRule>
    <cfRule type="expression" dxfId="11155" priority="676">
      <formula>$F24="Para hoy"</formula>
    </cfRule>
    <cfRule type="expression" dxfId="11154" priority="677">
      <formula>$F24="En curso"</formula>
    </cfRule>
    <cfRule type="expression" dxfId="11153" priority="678">
      <formula>$F24="Completada"</formula>
    </cfRule>
  </conditionalFormatting>
  <conditionalFormatting sqref="D8">
    <cfRule type="expression" dxfId="11152" priority="679">
      <formula>#REF!="Vencida"</formula>
    </cfRule>
    <cfRule type="expression" dxfId="11151" priority="680">
      <formula>#REF!="Cancelada"</formula>
    </cfRule>
    <cfRule type="expression" dxfId="11150" priority="681">
      <formula>#REF!="Pausada"</formula>
    </cfRule>
    <cfRule type="expression" dxfId="11149" priority="682">
      <formula>#REF!="Para hoy"</formula>
    </cfRule>
    <cfRule type="expression" dxfId="11148" priority="683">
      <formula>#REF!="En curso"</formula>
    </cfRule>
    <cfRule type="expression" dxfId="11147" priority="684">
      <formula>#REF!="Completada"</formula>
    </cfRule>
    <cfRule type="expression" dxfId="11146" priority="685">
      <formula>#REF!="Vencida"</formula>
    </cfRule>
    <cfRule type="expression" dxfId="11145" priority="686">
      <formula>#REF!="Cancelada"</formula>
    </cfRule>
    <cfRule type="expression" dxfId="11144" priority="687">
      <formula>#REF!="Pausada"</formula>
    </cfRule>
    <cfRule type="expression" dxfId="11143" priority="688">
      <formula>#REF!="Para hoy"</formula>
    </cfRule>
    <cfRule type="expression" dxfId="11142" priority="689">
      <formula>#REF!="En curso"</formula>
    </cfRule>
    <cfRule type="expression" dxfId="11141" priority="690">
      <formula>#REF!="Completada"</formula>
    </cfRule>
  </conditionalFormatting>
  <conditionalFormatting sqref="C28:C29 C47 C41">
    <cfRule type="expression" dxfId="11140" priority="691">
      <formula>$F22="Vencida"</formula>
    </cfRule>
    <cfRule type="expression" dxfId="11139" priority="692">
      <formula>$F22="Cancelada"</formula>
    </cfRule>
    <cfRule type="expression" dxfId="11138" priority="693">
      <formula>$F22="Pausada"</formula>
    </cfRule>
    <cfRule type="expression" dxfId="11137" priority="694">
      <formula>$F22="Para hoy"</formula>
    </cfRule>
    <cfRule type="expression" dxfId="11136" priority="695">
      <formula>$F22="En curso"</formula>
    </cfRule>
    <cfRule type="expression" dxfId="11135" priority="696">
      <formula>$F22="Completada"</formula>
    </cfRule>
    <cfRule type="expression" dxfId="11134" priority="697">
      <formula>$F28="Vencida"</formula>
    </cfRule>
    <cfRule type="expression" dxfId="11133" priority="698">
      <formula>$F28="Cancelada"</formula>
    </cfRule>
    <cfRule type="expression" dxfId="11132" priority="699">
      <formula>$F28="Pausada"</formula>
    </cfRule>
    <cfRule type="expression" dxfId="11131" priority="700">
      <formula>$F28="Para hoy"</formula>
    </cfRule>
    <cfRule type="expression" dxfId="11130" priority="701">
      <formula>$F28="En curso"</formula>
    </cfRule>
    <cfRule type="expression" dxfId="11129" priority="702">
      <formula>$F28="Completada"</formula>
    </cfRule>
  </conditionalFormatting>
  <conditionalFormatting sqref="E24:E27 E41 E38 E45">
    <cfRule type="expression" dxfId="11128" priority="703">
      <formula>$F20="Vencida"</formula>
    </cfRule>
    <cfRule type="expression" dxfId="11127" priority="704">
      <formula>$F20="Cancelada"</formula>
    </cfRule>
    <cfRule type="expression" dxfId="11126" priority="705">
      <formula>$F20="Pausada"</formula>
    </cfRule>
    <cfRule type="expression" dxfId="11125" priority="706">
      <formula>$F20="Para hoy"</formula>
    </cfRule>
    <cfRule type="expression" dxfId="11124" priority="707">
      <formula>$F20="En curso"</formula>
    </cfRule>
    <cfRule type="expression" dxfId="11123" priority="708">
      <formula>$F20="Completada"</formula>
    </cfRule>
  </conditionalFormatting>
  <conditionalFormatting sqref="E28">
    <cfRule type="expression" dxfId="11122" priority="709">
      <formula>#REF!="Vencida"</formula>
    </cfRule>
    <cfRule type="expression" dxfId="11121" priority="710">
      <formula>#REF!="Cancelada"</formula>
    </cfRule>
    <cfRule type="expression" dxfId="11120" priority="711">
      <formula>#REF!="Pausada"</formula>
    </cfRule>
    <cfRule type="expression" dxfId="11119" priority="712">
      <formula>#REF!="Para hoy"</formula>
    </cfRule>
    <cfRule type="expression" dxfId="11118" priority="713">
      <formula>#REF!="En curso"</formula>
    </cfRule>
    <cfRule type="expression" dxfId="11117" priority="714">
      <formula>#REF!="Completada"</formula>
    </cfRule>
  </conditionalFormatting>
  <conditionalFormatting sqref="E24:E29 E41 E38 E47">
    <cfRule type="expression" dxfId="11116" priority="715">
      <formula>$F18="Vencida"</formula>
    </cfRule>
    <cfRule type="expression" dxfId="11115" priority="716">
      <formula>$F18="Cancelada"</formula>
    </cfRule>
    <cfRule type="expression" dxfId="11114" priority="717">
      <formula>$F18="Pausada"</formula>
    </cfRule>
    <cfRule type="expression" dxfId="11113" priority="718">
      <formula>$F18="Para hoy"</formula>
    </cfRule>
    <cfRule type="expression" dxfId="11112" priority="719">
      <formula>$F18="En curso"</formula>
    </cfRule>
    <cfRule type="expression" dxfId="11111" priority="720">
      <formula>$F18="Completada"</formula>
    </cfRule>
    <cfRule type="expression" dxfId="11110" priority="721">
      <formula>$F18="Vencida"</formula>
    </cfRule>
    <cfRule type="expression" dxfId="11109" priority="722">
      <formula>$F18="Cancelada"</formula>
    </cfRule>
    <cfRule type="expression" dxfId="11108" priority="723">
      <formula>$F18="Pausada"</formula>
    </cfRule>
    <cfRule type="expression" dxfId="11107" priority="724">
      <formula>$F18="Para hoy"</formula>
    </cfRule>
    <cfRule type="expression" dxfId="11106" priority="725">
      <formula>$F18="En curso"</formula>
    </cfRule>
    <cfRule type="expression" dxfId="11105" priority="726">
      <formula>$F18="Completada"</formula>
    </cfRule>
  </conditionalFormatting>
  <conditionalFormatting sqref="E30">
    <cfRule type="expression" dxfId="11104" priority="727">
      <formula>#REF!="Vencida"</formula>
    </cfRule>
    <cfRule type="expression" dxfId="11103" priority="728">
      <formula>#REF!="Cancelada"</formula>
    </cfRule>
    <cfRule type="expression" dxfId="11102" priority="729">
      <formula>#REF!="Pausada"</formula>
    </cfRule>
    <cfRule type="expression" dxfId="11101" priority="730">
      <formula>#REF!="Para hoy"</formula>
    </cfRule>
    <cfRule type="expression" dxfId="11100" priority="731">
      <formula>#REF!="En curso"</formula>
    </cfRule>
    <cfRule type="expression" dxfId="11099" priority="732">
      <formula>#REF!="Completada"</formula>
    </cfRule>
    <cfRule type="expression" dxfId="11098" priority="733">
      <formula>#REF!="Vencida"</formula>
    </cfRule>
    <cfRule type="expression" dxfId="11097" priority="734">
      <formula>#REF!="Cancelada"</formula>
    </cfRule>
    <cfRule type="expression" dxfId="11096" priority="735">
      <formula>#REF!="Pausada"</formula>
    </cfRule>
    <cfRule type="expression" dxfId="11095" priority="736">
      <formula>#REF!="Para hoy"</formula>
    </cfRule>
    <cfRule type="expression" dxfId="11094" priority="737">
      <formula>#REF!="En curso"</formula>
    </cfRule>
    <cfRule type="expression" dxfId="11093" priority="738">
      <formula>#REF!="Completada"</formula>
    </cfRule>
  </conditionalFormatting>
  <conditionalFormatting sqref="E24:E29 E41 E38">
    <cfRule type="expression" dxfId="11092" priority="739">
      <formula>$F17="Vencida"</formula>
    </cfRule>
    <cfRule type="expression" dxfId="11091" priority="740">
      <formula>$F17="Cancelada"</formula>
    </cfRule>
    <cfRule type="expression" dxfId="11090" priority="741">
      <formula>$F17="Pausada"</formula>
    </cfRule>
    <cfRule type="expression" dxfId="11089" priority="742">
      <formula>$F17="Para hoy"</formula>
    </cfRule>
    <cfRule type="expression" dxfId="11088" priority="743">
      <formula>$F17="En curso"</formula>
    </cfRule>
    <cfRule type="expression" dxfId="11087" priority="744">
      <formula>$F17="Completada"</formula>
    </cfRule>
    <cfRule type="expression" dxfId="11086" priority="745">
      <formula>$F18="Vencida"</formula>
    </cfRule>
    <cfRule type="expression" dxfId="11085" priority="746">
      <formula>$F18="Cancelada"</formula>
    </cfRule>
    <cfRule type="expression" dxfId="11084" priority="747">
      <formula>$F18="Pausada"</formula>
    </cfRule>
    <cfRule type="expression" dxfId="11083" priority="748">
      <formula>$F18="Para hoy"</formula>
    </cfRule>
    <cfRule type="expression" dxfId="11082" priority="749">
      <formula>$F18="En curso"</formula>
    </cfRule>
    <cfRule type="expression" dxfId="11081" priority="750">
      <formula>$F18="Completada"</formula>
    </cfRule>
  </conditionalFormatting>
  <conditionalFormatting sqref="E31">
    <cfRule type="expression" dxfId="11080" priority="751">
      <formula>#REF!="Vencida"</formula>
    </cfRule>
    <cfRule type="expression" dxfId="11079" priority="752">
      <formula>#REF!="Cancelada"</formula>
    </cfRule>
    <cfRule type="expression" dxfId="11078" priority="753">
      <formula>#REF!="Pausada"</formula>
    </cfRule>
    <cfRule type="expression" dxfId="11077" priority="754">
      <formula>#REF!="Para hoy"</formula>
    </cfRule>
    <cfRule type="expression" dxfId="11076" priority="755">
      <formula>#REF!="En curso"</formula>
    </cfRule>
    <cfRule type="expression" dxfId="11075" priority="756">
      <formula>#REF!="Completada"</formula>
    </cfRule>
    <cfRule type="expression" dxfId="11074" priority="757">
      <formula>$F24="Vencida"</formula>
    </cfRule>
    <cfRule type="expression" dxfId="11073" priority="758">
      <formula>$F24="Cancelada"</formula>
    </cfRule>
    <cfRule type="expression" dxfId="11072" priority="759">
      <formula>$F24="Pausada"</formula>
    </cfRule>
    <cfRule type="expression" dxfId="11071" priority="760">
      <formula>$F24="Para hoy"</formula>
    </cfRule>
    <cfRule type="expression" dxfId="11070" priority="761">
      <formula>$F24="En curso"</formula>
    </cfRule>
    <cfRule type="expression" dxfId="11069" priority="762">
      <formula>$F24="Completada"</formula>
    </cfRule>
  </conditionalFormatting>
  <conditionalFormatting sqref="E30">
    <cfRule type="expression" dxfId="11068" priority="763">
      <formula>$F23="Vencida"</formula>
    </cfRule>
    <cfRule type="expression" dxfId="11067" priority="764">
      <formula>$F23="Cancelada"</formula>
    </cfRule>
    <cfRule type="expression" dxfId="11066" priority="765">
      <formula>$F23="Pausada"</formula>
    </cfRule>
    <cfRule type="expression" dxfId="11065" priority="766">
      <formula>$F23="Para hoy"</formula>
    </cfRule>
    <cfRule type="expression" dxfId="11064" priority="767">
      <formula>$F23="En curso"</formula>
    </cfRule>
    <cfRule type="expression" dxfId="11063" priority="768">
      <formula>$F23="Completada"</formula>
    </cfRule>
    <cfRule type="expression" dxfId="11062" priority="769">
      <formula>#REF!="Vencida"</formula>
    </cfRule>
    <cfRule type="expression" dxfId="11061" priority="770">
      <formula>#REF!="Cancelada"</formula>
    </cfRule>
    <cfRule type="expression" dxfId="11060" priority="771">
      <formula>#REF!="Pausada"</formula>
    </cfRule>
    <cfRule type="expression" dxfId="11059" priority="772">
      <formula>#REF!="Para hoy"</formula>
    </cfRule>
    <cfRule type="expression" dxfId="11058" priority="773">
      <formula>#REF!="En curso"</formula>
    </cfRule>
    <cfRule type="expression" dxfId="11057" priority="774">
      <formula>#REF!="Completada"</formula>
    </cfRule>
  </conditionalFormatting>
  <conditionalFormatting sqref="E23">
    <cfRule type="expression" dxfId="11056" priority="775">
      <formula>$F9="Vencida"</formula>
    </cfRule>
    <cfRule type="expression" dxfId="11055" priority="776">
      <formula>$F9="Cancelada"</formula>
    </cfRule>
    <cfRule type="expression" dxfId="11054" priority="777">
      <formula>$F9="Pausada"</formula>
    </cfRule>
    <cfRule type="expression" dxfId="11053" priority="778">
      <formula>$F9="Para hoy"</formula>
    </cfRule>
    <cfRule type="expression" dxfId="11052" priority="779">
      <formula>$F9="En curso"</formula>
    </cfRule>
    <cfRule type="expression" dxfId="11051" priority="780">
      <formula>$F9="Completada"</formula>
    </cfRule>
    <cfRule type="expression" dxfId="11050" priority="781">
      <formula>$F9="Vencida"</formula>
    </cfRule>
    <cfRule type="expression" dxfId="11049" priority="782">
      <formula>$F9="Cancelada"</formula>
    </cfRule>
    <cfRule type="expression" dxfId="11048" priority="783">
      <formula>$F9="Pausada"</formula>
    </cfRule>
    <cfRule type="expression" dxfId="11047" priority="784">
      <formula>$F9="Para hoy"</formula>
    </cfRule>
    <cfRule type="expression" dxfId="11046" priority="785">
      <formula>$F9="En curso"</formula>
    </cfRule>
    <cfRule type="expression" dxfId="11045" priority="786">
      <formula>$F9="Completada"</formula>
    </cfRule>
  </conditionalFormatting>
  <conditionalFormatting sqref="E23">
    <cfRule type="expression" dxfId="11044" priority="787">
      <formula>$F8="Vencida"</formula>
    </cfRule>
    <cfRule type="expression" dxfId="11043" priority="788">
      <formula>$F8="Cancelada"</formula>
    </cfRule>
    <cfRule type="expression" dxfId="11042" priority="789">
      <formula>$F8="Pausada"</formula>
    </cfRule>
    <cfRule type="expression" dxfId="11041" priority="790">
      <formula>$F8="Para hoy"</formula>
    </cfRule>
    <cfRule type="expression" dxfId="11040" priority="791">
      <formula>$F8="En curso"</formula>
    </cfRule>
    <cfRule type="expression" dxfId="11039" priority="792">
      <formula>$F8="Completada"</formula>
    </cfRule>
    <cfRule type="expression" dxfId="11038" priority="793">
      <formula>$F9="Vencida"</formula>
    </cfRule>
    <cfRule type="expression" dxfId="11037" priority="794">
      <formula>$F9="Cancelada"</formula>
    </cfRule>
    <cfRule type="expression" dxfId="11036" priority="795">
      <formula>$F9="Pausada"</formula>
    </cfRule>
    <cfRule type="expression" dxfId="11035" priority="796">
      <formula>$F9="Para hoy"</formula>
    </cfRule>
    <cfRule type="expression" dxfId="11034" priority="797">
      <formula>$F9="En curso"</formula>
    </cfRule>
    <cfRule type="expression" dxfId="11033" priority="798">
      <formula>$F9="Completada"</formula>
    </cfRule>
  </conditionalFormatting>
  <conditionalFormatting sqref="E16">
    <cfRule type="expression" dxfId="11032" priority="799">
      <formula>$F5="Vencida"</formula>
    </cfRule>
    <cfRule type="expression" dxfId="11031" priority="800">
      <formula>$F5="Cancelada"</formula>
    </cfRule>
    <cfRule type="expression" dxfId="11030" priority="801">
      <formula>$F5="Pausada"</formula>
    </cfRule>
    <cfRule type="expression" dxfId="11029" priority="802">
      <formula>$F5="Para hoy"</formula>
    </cfRule>
    <cfRule type="expression" dxfId="11028" priority="803">
      <formula>$F5="En curso"</formula>
    </cfRule>
    <cfRule type="expression" dxfId="11027" priority="804">
      <formula>$F5="Completada"</formula>
    </cfRule>
    <cfRule type="expression" dxfId="11026" priority="805">
      <formula>$F6="Vencida"</formula>
    </cfRule>
    <cfRule type="expression" dxfId="11025" priority="806">
      <formula>$F6="Cancelada"</formula>
    </cfRule>
    <cfRule type="expression" dxfId="11024" priority="807">
      <formula>$F6="Pausada"</formula>
    </cfRule>
    <cfRule type="expression" dxfId="11023" priority="808">
      <formula>$F6="Para hoy"</formula>
    </cfRule>
    <cfRule type="expression" dxfId="11022" priority="809">
      <formula>$F6="En curso"</formula>
    </cfRule>
    <cfRule type="expression" dxfId="11021" priority="810">
      <formula>$F6="Completada"</formula>
    </cfRule>
  </conditionalFormatting>
  <conditionalFormatting sqref="E16">
    <cfRule type="expression" dxfId="11020" priority="811">
      <formula>$F6="Vencida"</formula>
    </cfRule>
    <cfRule type="expression" dxfId="11019" priority="812">
      <formula>$F6="Cancelada"</formula>
    </cfRule>
    <cfRule type="expression" dxfId="11018" priority="813">
      <formula>$F6="Pausada"</formula>
    </cfRule>
    <cfRule type="expression" dxfId="11017" priority="814">
      <formula>$F6="Para hoy"</formula>
    </cfRule>
    <cfRule type="expression" dxfId="11016" priority="815">
      <formula>$F6="En curso"</formula>
    </cfRule>
    <cfRule type="expression" dxfId="11015" priority="816">
      <formula>$F6="Completada"</formula>
    </cfRule>
    <cfRule type="expression" dxfId="11014" priority="817">
      <formula>$F6="Vencida"</formula>
    </cfRule>
    <cfRule type="expression" dxfId="11013" priority="818">
      <formula>$F6="Cancelada"</formula>
    </cfRule>
    <cfRule type="expression" dxfId="11012" priority="819">
      <formula>$F6="Pausada"</formula>
    </cfRule>
    <cfRule type="expression" dxfId="11011" priority="820">
      <formula>$F6="Para hoy"</formula>
    </cfRule>
    <cfRule type="expression" dxfId="11010" priority="821">
      <formula>$F6="En curso"</formula>
    </cfRule>
    <cfRule type="expression" dxfId="11009" priority="822">
      <formula>$F6="Completada"</formula>
    </cfRule>
  </conditionalFormatting>
  <conditionalFormatting sqref="E16">
    <cfRule type="expression" dxfId="11008" priority="823">
      <formula>$F9="Vencida"</formula>
    </cfRule>
    <cfRule type="expression" dxfId="11007" priority="824">
      <formula>$F9="Cancelada"</formula>
    </cfRule>
    <cfRule type="expression" dxfId="11006" priority="825">
      <formula>$F9="Pausada"</formula>
    </cfRule>
    <cfRule type="expression" dxfId="11005" priority="826">
      <formula>$F9="Para hoy"</formula>
    </cfRule>
    <cfRule type="expression" dxfId="11004" priority="827">
      <formula>$F9="En curso"</formula>
    </cfRule>
    <cfRule type="expression" dxfId="11003" priority="828">
      <formula>$F9="Completada"</formula>
    </cfRule>
  </conditionalFormatting>
  <conditionalFormatting sqref="E14:E15">
    <cfRule type="expression" dxfId="11002" priority="829">
      <formula>$F9="Vencida"</formula>
    </cfRule>
    <cfRule type="expression" dxfId="11001" priority="830">
      <formula>$F9="Cancelada"</formula>
    </cfRule>
    <cfRule type="expression" dxfId="11000" priority="831">
      <formula>$F9="Pausada"</formula>
    </cfRule>
    <cfRule type="expression" dxfId="10999" priority="832">
      <formula>$F9="Para hoy"</formula>
    </cfRule>
    <cfRule type="expression" dxfId="10998" priority="833">
      <formula>$F9="En curso"</formula>
    </cfRule>
    <cfRule type="expression" dxfId="10997" priority="834">
      <formula>$F9="Completada"</formula>
    </cfRule>
  </conditionalFormatting>
  <conditionalFormatting sqref="E14:E15">
    <cfRule type="expression" dxfId="10996" priority="835">
      <formula>$F5="Vencida"</formula>
    </cfRule>
    <cfRule type="expression" dxfId="10995" priority="836">
      <formula>$F5="Cancelada"</formula>
    </cfRule>
    <cfRule type="expression" dxfId="10994" priority="837">
      <formula>$F5="Pausada"</formula>
    </cfRule>
    <cfRule type="expression" dxfId="10993" priority="838">
      <formula>$F5="Para hoy"</formula>
    </cfRule>
    <cfRule type="expression" dxfId="10992" priority="839">
      <formula>$F5="En curso"</formula>
    </cfRule>
    <cfRule type="expression" dxfId="10991" priority="840">
      <formula>$F5="Completada"</formula>
    </cfRule>
    <cfRule type="expression" dxfId="10990" priority="841">
      <formula>$F6="Vencida"</formula>
    </cfRule>
    <cfRule type="expression" dxfId="10989" priority="842">
      <formula>$F6="Cancelada"</formula>
    </cfRule>
    <cfRule type="expression" dxfId="10988" priority="843">
      <formula>$F6="Pausada"</formula>
    </cfRule>
    <cfRule type="expression" dxfId="10987" priority="844">
      <formula>$F6="Para hoy"</formula>
    </cfRule>
    <cfRule type="expression" dxfId="10986" priority="845">
      <formula>$F6="En curso"</formula>
    </cfRule>
    <cfRule type="expression" dxfId="10985" priority="846">
      <formula>$F6="Completada"</formula>
    </cfRule>
  </conditionalFormatting>
  <conditionalFormatting sqref="E14:E15">
    <cfRule type="expression" dxfId="10984" priority="847">
      <formula>$F6="Vencida"</formula>
    </cfRule>
    <cfRule type="expression" dxfId="10983" priority="848">
      <formula>$F6="Cancelada"</formula>
    </cfRule>
    <cfRule type="expression" dxfId="10982" priority="849">
      <formula>$F6="Pausada"</formula>
    </cfRule>
    <cfRule type="expression" dxfId="10981" priority="850">
      <formula>$F6="Para hoy"</formula>
    </cfRule>
    <cfRule type="expression" dxfId="10980" priority="851">
      <formula>$F6="En curso"</formula>
    </cfRule>
    <cfRule type="expression" dxfId="10979" priority="852">
      <formula>$F6="Completada"</formula>
    </cfRule>
    <cfRule type="expression" dxfId="10978" priority="853">
      <formula>$F6="Vencida"</formula>
    </cfRule>
    <cfRule type="expression" dxfId="10977" priority="854">
      <formula>$F6="Cancelada"</formula>
    </cfRule>
    <cfRule type="expression" dxfId="10976" priority="855">
      <formula>$F6="Pausada"</formula>
    </cfRule>
    <cfRule type="expression" dxfId="10975" priority="856">
      <formula>$F6="Para hoy"</formula>
    </cfRule>
    <cfRule type="expression" dxfId="10974" priority="857">
      <formula>$F6="En curso"</formula>
    </cfRule>
    <cfRule type="expression" dxfId="10973" priority="858">
      <formula>$F6="Completada"</formula>
    </cfRule>
  </conditionalFormatting>
  <conditionalFormatting sqref="E8">
    <cfRule type="expression" dxfId="10972" priority="859">
      <formula>#REF!="Vencida"</formula>
    </cfRule>
    <cfRule type="expression" dxfId="10971" priority="860">
      <formula>#REF!="Cancelada"</formula>
    </cfRule>
    <cfRule type="expression" dxfId="10970" priority="861">
      <formula>#REF!="Pausada"</formula>
    </cfRule>
    <cfRule type="expression" dxfId="10969" priority="862">
      <formula>#REF!="Para hoy"</formula>
    </cfRule>
    <cfRule type="expression" dxfId="10968" priority="863">
      <formula>#REF!="En curso"</formula>
    </cfRule>
    <cfRule type="expression" dxfId="10967" priority="864">
      <formula>#REF!="Completada"</formula>
    </cfRule>
  </conditionalFormatting>
  <conditionalFormatting sqref="E16">
    <cfRule type="expression" dxfId="10966" priority="865">
      <formula>#REF!="Vencida"</formula>
    </cfRule>
    <cfRule type="expression" dxfId="10965" priority="866">
      <formula>#REF!="Cancelada"</formula>
    </cfRule>
    <cfRule type="expression" dxfId="10964" priority="867">
      <formula>#REF!="Pausada"</formula>
    </cfRule>
    <cfRule type="expression" dxfId="10963" priority="868">
      <formula>#REF!="Para hoy"</formula>
    </cfRule>
    <cfRule type="expression" dxfId="10962" priority="869">
      <formula>#REF!="En curso"</formula>
    </cfRule>
    <cfRule type="expression" dxfId="10961" priority="870">
      <formula>#REF!="Completada"</formula>
    </cfRule>
    <cfRule type="expression" dxfId="10960" priority="871">
      <formula>#REF!="Vencida"</formula>
    </cfRule>
    <cfRule type="expression" dxfId="10959" priority="872">
      <formula>#REF!="Cancelada"</formula>
    </cfRule>
    <cfRule type="expression" dxfId="10958" priority="873">
      <formula>#REF!="Pausada"</formula>
    </cfRule>
    <cfRule type="expression" dxfId="10957" priority="874">
      <formula>#REF!="Para hoy"</formula>
    </cfRule>
    <cfRule type="expression" dxfId="10956" priority="875">
      <formula>#REF!="En curso"</formula>
    </cfRule>
    <cfRule type="expression" dxfId="10955" priority="876">
      <formula>#REF!="Completada"</formula>
    </cfRule>
  </conditionalFormatting>
  <conditionalFormatting sqref="E14:E15">
    <cfRule type="expression" dxfId="10954" priority="877">
      <formula>#REF!="Vencida"</formula>
    </cfRule>
    <cfRule type="expression" dxfId="10953" priority="878">
      <formula>#REF!="Cancelada"</formula>
    </cfRule>
    <cfRule type="expression" dxfId="10952" priority="879">
      <formula>#REF!="Pausada"</formula>
    </cfRule>
    <cfRule type="expression" dxfId="10951" priority="880">
      <formula>#REF!="Para hoy"</formula>
    </cfRule>
    <cfRule type="expression" dxfId="10950" priority="881">
      <formula>#REF!="En curso"</formula>
    </cfRule>
    <cfRule type="expression" dxfId="10949" priority="882">
      <formula>#REF!="Completada"</formula>
    </cfRule>
    <cfRule type="expression" dxfId="10948" priority="883">
      <formula>#REF!="Vencida"</formula>
    </cfRule>
    <cfRule type="expression" dxfId="10947" priority="884">
      <formula>#REF!="Cancelada"</formula>
    </cfRule>
    <cfRule type="expression" dxfId="10946" priority="885">
      <formula>#REF!="Pausada"</formula>
    </cfRule>
    <cfRule type="expression" dxfId="10945" priority="886">
      <formula>#REF!="Para hoy"</formula>
    </cfRule>
    <cfRule type="expression" dxfId="10944" priority="887">
      <formula>#REF!="En curso"</formula>
    </cfRule>
    <cfRule type="expression" dxfId="10943" priority="888">
      <formula>#REF!="Completada"</formula>
    </cfRule>
  </conditionalFormatting>
  <conditionalFormatting sqref="E13">
    <cfRule type="expression" dxfId="10942" priority="889">
      <formula>$F9="Vencida"</formula>
    </cfRule>
    <cfRule type="expression" dxfId="10941" priority="890">
      <formula>$F9="Cancelada"</formula>
    </cfRule>
    <cfRule type="expression" dxfId="10940" priority="891">
      <formula>$F9="Pausada"</formula>
    </cfRule>
    <cfRule type="expression" dxfId="10939" priority="892">
      <formula>$F9="Para hoy"</formula>
    </cfRule>
    <cfRule type="expression" dxfId="10938" priority="893">
      <formula>$F9="En curso"</formula>
    </cfRule>
    <cfRule type="expression" dxfId="10937" priority="894">
      <formula>$F9="Completada"</formula>
    </cfRule>
  </conditionalFormatting>
  <conditionalFormatting sqref="E13">
    <cfRule type="expression" dxfId="10936" priority="895">
      <formula>$F5="Vencida"</formula>
    </cfRule>
    <cfRule type="expression" dxfId="10935" priority="896">
      <formula>$F5="Cancelada"</formula>
    </cfRule>
    <cfRule type="expression" dxfId="10934" priority="897">
      <formula>$F5="Pausada"</formula>
    </cfRule>
    <cfRule type="expression" dxfId="10933" priority="898">
      <formula>$F5="Para hoy"</formula>
    </cfRule>
    <cfRule type="expression" dxfId="10932" priority="899">
      <formula>$F5="En curso"</formula>
    </cfRule>
    <cfRule type="expression" dxfId="10931" priority="900">
      <formula>$F5="Completada"</formula>
    </cfRule>
    <cfRule type="expression" dxfId="10930" priority="901">
      <formula>$F6="Vencida"</formula>
    </cfRule>
    <cfRule type="expression" dxfId="10929" priority="902">
      <formula>$F6="Cancelada"</formula>
    </cfRule>
    <cfRule type="expression" dxfId="10928" priority="903">
      <formula>$F6="Pausada"</formula>
    </cfRule>
    <cfRule type="expression" dxfId="10927" priority="904">
      <formula>$F6="Para hoy"</formula>
    </cfRule>
    <cfRule type="expression" dxfId="10926" priority="905">
      <formula>$F6="En curso"</formula>
    </cfRule>
    <cfRule type="expression" dxfId="10925" priority="906">
      <formula>$F6="Completada"</formula>
    </cfRule>
  </conditionalFormatting>
  <conditionalFormatting sqref="E13">
    <cfRule type="expression" dxfId="10924" priority="907">
      <formula>$F6="Vencida"</formula>
    </cfRule>
    <cfRule type="expression" dxfId="10923" priority="908">
      <formula>$F6="Cancelada"</formula>
    </cfRule>
    <cfRule type="expression" dxfId="10922" priority="909">
      <formula>$F6="Pausada"</formula>
    </cfRule>
    <cfRule type="expression" dxfId="10921" priority="910">
      <formula>$F6="Para hoy"</formula>
    </cfRule>
    <cfRule type="expression" dxfId="10920" priority="911">
      <formula>$F6="En curso"</formula>
    </cfRule>
    <cfRule type="expression" dxfId="10919" priority="912">
      <formula>$F6="Completada"</formula>
    </cfRule>
    <cfRule type="expression" dxfId="10918" priority="913">
      <formula>$F6="Vencida"</formula>
    </cfRule>
    <cfRule type="expression" dxfId="10917" priority="914">
      <formula>$F6="Cancelada"</formula>
    </cfRule>
    <cfRule type="expression" dxfId="10916" priority="915">
      <formula>$F6="Pausada"</formula>
    </cfRule>
    <cfRule type="expression" dxfId="10915" priority="916">
      <formula>$F6="Para hoy"</formula>
    </cfRule>
    <cfRule type="expression" dxfId="10914" priority="917">
      <formula>$F6="En curso"</formula>
    </cfRule>
    <cfRule type="expression" dxfId="10913" priority="918">
      <formula>$F6="Completada"</formula>
    </cfRule>
  </conditionalFormatting>
  <conditionalFormatting sqref="E9:E12">
    <cfRule type="expression" dxfId="10912" priority="919">
      <formula>#REF!="Vencida"</formula>
    </cfRule>
    <cfRule type="expression" dxfId="10911" priority="920">
      <formula>#REF!="Cancelada"</formula>
    </cfRule>
    <cfRule type="expression" dxfId="10910" priority="921">
      <formula>#REF!="Pausada"</formula>
    </cfRule>
    <cfRule type="expression" dxfId="10909" priority="922">
      <formula>#REF!="Para hoy"</formula>
    </cfRule>
    <cfRule type="expression" dxfId="10908" priority="923">
      <formula>#REF!="En curso"</formula>
    </cfRule>
    <cfRule type="expression" dxfId="10907" priority="924">
      <formula>#REF!="Completada"</formula>
    </cfRule>
    <cfRule type="expression" dxfId="10906" priority="925">
      <formula>#REF!="Vencida"</formula>
    </cfRule>
    <cfRule type="expression" dxfId="10905" priority="926">
      <formula>#REF!="Cancelada"</formula>
    </cfRule>
    <cfRule type="expression" dxfId="10904" priority="927">
      <formula>#REF!="Pausada"</formula>
    </cfRule>
    <cfRule type="expression" dxfId="10903" priority="928">
      <formula>#REF!="Para hoy"</formula>
    </cfRule>
    <cfRule type="expression" dxfId="10902" priority="929">
      <formula>#REF!="En curso"</formula>
    </cfRule>
    <cfRule type="expression" dxfId="10901" priority="930">
      <formula>#REF!="Completada"</formula>
    </cfRule>
  </conditionalFormatting>
  <conditionalFormatting sqref="E13">
    <cfRule type="expression" dxfId="10900" priority="931">
      <formula>$F1="Vencida"</formula>
    </cfRule>
    <cfRule type="expression" dxfId="10899" priority="932">
      <formula>$F1="Cancelada"</formula>
    </cfRule>
    <cfRule type="expression" dxfId="10898" priority="933">
      <formula>$F1="Pausada"</formula>
    </cfRule>
    <cfRule type="expression" dxfId="10897" priority="934">
      <formula>$F1="Para hoy"</formula>
    </cfRule>
    <cfRule type="expression" dxfId="10896" priority="935">
      <formula>$F1="En curso"</formula>
    </cfRule>
    <cfRule type="expression" dxfId="10895" priority="936">
      <formula>$F1="Completada"</formula>
    </cfRule>
    <cfRule type="expression" dxfId="10894" priority="937">
      <formula>#REF!="Vencida"</formula>
    </cfRule>
    <cfRule type="expression" dxfId="10893" priority="938">
      <formula>#REF!="Cancelada"</formula>
    </cfRule>
    <cfRule type="expression" dxfId="10892" priority="939">
      <formula>#REF!="Pausada"</formula>
    </cfRule>
    <cfRule type="expression" dxfId="10891" priority="940">
      <formula>#REF!="Para hoy"</formula>
    </cfRule>
    <cfRule type="expression" dxfId="10890" priority="941">
      <formula>#REF!="En curso"</formula>
    </cfRule>
    <cfRule type="expression" dxfId="10889" priority="942">
      <formula>#REF!="Completada"</formula>
    </cfRule>
  </conditionalFormatting>
  <conditionalFormatting sqref="E12 E42:E43">
    <cfRule type="expression" dxfId="10888" priority="943">
      <formula>$F9="Vencida"</formula>
    </cfRule>
    <cfRule type="expression" dxfId="10887" priority="944">
      <formula>$F9="Cancelada"</formula>
    </cfRule>
    <cfRule type="expression" dxfId="10886" priority="945">
      <formula>$F9="Pausada"</formula>
    </cfRule>
    <cfRule type="expression" dxfId="10885" priority="946">
      <formula>$F9="Para hoy"</formula>
    </cfRule>
    <cfRule type="expression" dxfId="10884" priority="947">
      <formula>$F9="En curso"</formula>
    </cfRule>
    <cfRule type="expression" dxfId="10883" priority="948">
      <formula>$F9="Completada"</formula>
    </cfRule>
  </conditionalFormatting>
  <conditionalFormatting sqref="E12">
    <cfRule type="expression" dxfId="10882" priority="949">
      <formula>$F5="Vencida"</formula>
    </cfRule>
    <cfRule type="expression" dxfId="10881" priority="950">
      <formula>$F5="Cancelada"</formula>
    </cfRule>
    <cfRule type="expression" dxfId="10880" priority="951">
      <formula>$F5="Pausada"</formula>
    </cfRule>
    <cfRule type="expression" dxfId="10879" priority="952">
      <formula>$F5="Para hoy"</formula>
    </cfRule>
    <cfRule type="expression" dxfId="10878" priority="953">
      <formula>$F5="En curso"</formula>
    </cfRule>
    <cfRule type="expression" dxfId="10877" priority="954">
      <formula>$F5="Completada"</formula>
    </cfRule>
    <cfRule type="expression" dxfId="10876" priority="955">
      <formula>$F6="Vencida"</formula>
    </cfRule>
    <cfRule type="expression" dxfId="10875" priority="956">
      <formula>$F6="Cancelada"</formula>
    </cfRule>
    <cfRule type="expression" dxfId="10874" priority="957">
      <formula>$F6="Pausada"</formula>
    </cfRule>
    <cfRule type="expression" dxfId="10873" priority="958">
      <formula>$F6="Para hoy"</formula>
    </cfRule>
    <cfRule type="expression" dxfId="10872" priority="959">
      <formula>$F6="En curso"</formula>
    </cfRule>
    <cfRule type="expression" dxfId="10871" priority="960">
      <formula>$F6="Completada"</formula>
    </cfRule>
  </conditionalFormatting>
  <conditionalFormatting sqref="E12">
    <cfRule type="expression" dxfId="10870" priority="961">
      <formula>$F6="Vencida"</formula>
    </cfRule>
    <cfRule type="expression" dxfId="10869" priority="962">
      <formula>$F6="Cancelada"</formula>
    </cfRule>
    <cfRule type="expression" dxfId="10868" priority="963">
      <formula>$F6="Pausada"</formula>
    </cfRule>
    <cfRule type="expression" dxfId="10867" priority="964">
      <formula>$F6="Para hoy"</formula>
    </cfRule>
    <cfRule type="expression" dxfId="10866" priority="965">
      <formula>$F6="En curso"</formula>
    </cfRule>
    <cfRule type="expression" dxfId="10865" priority="966">
      <formula>$F6="Completada"</formula>
    </cfRule>
    <cfRule type="expression" dxfId="10864" priority="967">
      <formula>$F6="Vencida"</formula>
    </cfRule>
    <cfRule type="expression" dxfId="10863" priority="968">
      <formula>$F6="Cancelada"</formula>
    </cfRule>
    <cfRule type="expression" dxfId="10862" priority="969">
      <formula>$F6="Pausada"</formula>
    </cfRule>
    <cfRule type="expression" dxfId="10861" priority="970">
      <formula>$F6="Para hoy"</formula>
    </cfRule>
    <cfRule type="expression" dxfId="10860" priority="971">
      <formula>$F6="En curso"</formula>
    </cfRule>
    <cfRule type="expression" dxfId="10859" priority="972">
      <formula>$F6="Completada"</formula>
    </cfRule>
  </conditionalFormatting>
  <conditionalFormatting sqref="E36">
    <cfRule type="expression" dxfId="10858" priority="973">
      <formula>$F34="Vencida"</formula>
    </cfRule>
    <cfRule type="expression" dxfId="10857" priority="974">
      <formula>$F34="Cancelada"</formula>
    </cfRule>
    <cfRule type="expression" dxfId="10856" priority="975">
      <formula>$F34="Pausada"</formula>
    </cfRule>
    <cfRule type="expression" dxfId="10855" priority="976">
      <formula>$F34="Para hoy"</formula>
    </cfRule>
    <cfRule type="expression" dxfId="10854" priority="977">
      <formula>$F34="En curso"</formula>
    </cfRule>
    <cfRule type="expression" dxfId="10853" priority="978">
      <formula>$F34="Completada"</formula>
    </cfRule>
    <cfRule type="expression" dxfId="10852" priority="979">
      <formula>$F34="Vencida"</formula>
    </cfRule>
    <cfRule type="expression" dxfId="10851" priority="980">
      <formula>$F34="Cancelada"</formula>
    </cfRule>
    <cfRule type="expression" dxfId="10850" priority="981">
      <formula>$F34="Pausada"</formula>
    </cfRule>
    <cfRule type="expression" dxfId="10849" priority="982">
      <formula>$F34="Para hoy"</formula>
    </cfRule>
    <cfRule type="expression" dxfId="10848" priority="983">
      <formula>$F34="En curso"</formula>
    </cfRule>
    <cfRule type="expression" dxfId="10847" priority="984">
      <formula>$F34="Completada"</formula>
    </cfRule>
  </conditionalFormatting>
  <conditionalFormatting sqref="D36">
    <cfRule type="expression" dxfId="10846" priority="985">
      <formula>$F55="Vencida"</formula>
    </cfRule>
    <cfRule type="expression" dxfId="10845" priority="986">
      <formula>$F55="Cancelada"</formula>
    </cfRule>
    <cfRule type="expression" dxfId="10844" priority="987">
      <formula>$F55="Pausada"</formula>
    </cfRule>
    <cfRule type="expression" dxfId="10843" priority="988">
      <formula>$F55="Para hoy"</formula>
    </cfRule>
    <cfRule type="expression" dxfId="10842" priority="989">
      <formula>$F55="En curso"</formula>
    </cfRule>
    <cfRule type="expression" dxfId="10841" priority="990">
      <formula>$F55="Completada"</formula>
    </cfRule>
    <cfRule type="expression" dxfId="10840" priority="991">
      <formula>$F55="Vencida"</formula>
    </cfRule>
    <cfRule type="expression" dxfId="10839" priority="992">
      <formula>$F55="Cancelada"</formula>
    </cfRule>
    <cfRule type="expression" dxfId="10838" priority="993">
      <formula>$F55="Pausada"</formula>
    </cfRule>
    <cfRule type="expression" dxfId="10837" priority="994">
      <formula>$F55="Para hoy"</formula>
    </cfRule>
    <cfRule type="expression" dxfId="10836" priority="995">
      <formula>$F55="En curso"</formula>
    </cfRule>
    <cfRule type="expression" dxfId="10835" priority="996">
      <formula>$F55="Completada"</formula>
    </cfRule>
  </conditionalFormatting>
  <conditionalFormatting sqref="E36">
    <cfRule type="expression" dxfId="10834" priority="997">
      <formula>$F33="Vencida"</formula>
    </cfRule>
    <cfRule type="expression" dxfId="10833" priority="998">
      <formula>$F33="Cancelada"</formula>
    </cfRule>
    <cfRule type="expression" dxfId="10832" priority="999">
      <formula>$F33="Pausada"</formula>
    </cfRule>
    <cfRule type="expression" dxfId="10831" priority="1000">
      <formula>$F33="Para hoy"</formula>
    </cfRule>
    <cfRule type="expression" dxfId="10830" priority="1001">
      <formula>$F33="En curso"</formula>
    </cfRule>
    <cfRule type="expression" dxfId="10829" priority="1002">
      <formula>$F33="Completada"</formula>
    </cfRule>
    <cfRule type="expression" dxfId="10828" priority="1003">
      <formula>$F34="Vencida"</formula>
    </cfRule>
    <cfRule type="expression" dxfId="10827" priority="1004">
      <formula>$F34="Cancelada"</formula>
    </cfRule>
    <cfRule type="expression" dxfId="10826" priority="1005">
      <formula>$F34="Pausada"</formula>
    </cfRule>
    <cfRule type="expression" dxfId="10825" priority="1006">
      <formula>$F34="Para hoy"</formula>
    </cfRule>
    <cfRule type="expression" dxfId="10824" priority="1007">
      <formula>$F34="En curso"</formula>
    </cfRule>
    <cfRule type="expression" dxfId="10823" priority="1008">
      <formula>$F34="Completada"</formula>
    </cfRule>
  </conditionalFormatting>
  <conditionalFormatting sqref="D8 E46">
    <cfRule type="expression" dxfId="10822" priority="1009">
      <formula>#REF!="Vencida"</formula>
    </cfRule>
    <cfRule type="expression" dxfId="10821" priority="1010">
      <formula>#REF!="Cancelada"</formula>
    </cfRule>
    <cfRule type="expression" dxfId="10820" priority="1011">
      <formula>#REF!="Pausada"</formula>
    </cfRule>
    <cfRule type="expression" dxfId="10819" priority="1012">
      <formula>#REF!="Para hoy"</formula>
    </cfRule>
    <cfRule type="expression" dxfId="10818" priority="1013">
      <formula>#REF!="En curso"</formula>
    </cfRule>
    <cfRule type="expression" dxfId="10817" priority="1014">
      <formula>#REF!="Completada"</formula>
    </cfRule>
    <cfRule type="expression" dxfId="10816" priority="1015">
      <formula>#REF!="Vencida"</formula>
    </cfRule>
    <cfRule type="expression" dxfId="10815" priority="1016">
      <formula>#REF!="Cancelada"</formula>
    </cfRule>
    <cfRule type="expression" dxfId="10814" priority="1017">
      <formula>#REF!="Pausada"</formula>
    </cfRule>
    <cfRule type="expression" dxfId="10813" priority="1018">
      <formula>#REF!="Para hoy"</formula>
    </cfRule>
    <cfRule type="expression" dxfId="10812" priority="1019">
      <formula>#REF!="En curso"</formula>
    </cfRule>
    <cfRule type="expression" dxfId="10811" priority="1020">
      <formula>#REF!="Completada"</formula>
    </cfRule>
  </conditionalFormatting>
  <conditionalFormatting sqref="E44">
    <cfRule type="expression" dxfId="10810" priority="1021">
      <formula>#REF!="Vencida"</formula>
    </cfRule>
    <cfRule type="expression" dxfId="10809" priority="1022">
      <formula>#REF!="Cancelada"</formula>
    </cfRule>
    <cfRule type="expression" dxfId="10808" priority="1023">
      <formula>#REF!="Pausada"</formula>
    </cfRule>
    <cfRule type="expression" dxfId="10807" priority="1024">
      <formula>#REF!="Para hoy"</formula>
    </cfRule>
    <cfRule type="expression" dxfId="10806" priority="1025">
      <formula>#REF!="En curso"</formula>
    </cfRule>
    <cfRule type="expression" dxfId="10805" priority="1026">
      <formula>#REF!="Completada"</formula>
    </cfRule>
  </conditionalFormatting>
  <conditionalFormatting sqref="C46">
    <cfRule type="expression" dxfId="10804" priority="1027">
      <formula>#REF!="Vencida"</formula>
    </cfRule>
    <cfRule type="expression" dxfId="10803" priority="1028">
      <formula>#REF!="Cancelada"</formula>
    </cfRule>
    <cfRule type="expression" dxfId="10802" priority="1029">
      <formula>#REF!="Pausada"</formula>
    </cfRule>
    <cfRule type="expression" dxfId="10801" priority="1030">
      <formula>#REF!="Para hoy"</formula>
    </cfRule>
    <cfRule type="expression" dxfId="10800" priority="1031">
      <formula>#REF!="En curso"</formula>
    </cfRule>
    <cfRule type="expression" dxfId="10799" priority="1032">
      <formula>#REF!="Completada"</formula>
    </cfRule>
    <cfRule type="expression" dxfId="10798" priority="1033">
      <formula>$F46="Vencida"</formula>
    </cfRule>
    <cfRule type="expression" dxfId="10797" priority="1034">
      <formula>$F46="Cancelada"</formula>
    </cfRule>
    <cfRule type="expression" dxfId="10796" priority="1035">
      <formula>$F46="Pausada"</formula>
    </cfRule>
    <cfRule type="expression" dxfId="10795" priority="1036">
      <formula>$F46="Para hoy"</formula>
    </cfRule>
    <cfRule type="expression" dxfId="10794" priority="1037">
      <formula>$F46="En curso"</formula>
    </cfRule>
    <cfRule type="expression" dxfId="10793" priority="1038">
      <formula>$F46="Completada"</formula>
    </cfRule>
  </conditionalFormatting>
  <conditionalFormatting sqref="E47">
    <cfRule type="expression" dxfId="10792" priority="1039">
      <formula>#REF!="Vencida"</formula>
    </cfRule>
    <cfRule type="expression" dxfId="10791" priority="1040">
      <formula>#REF!="Cancelada"</formula>
    </cfRule>
    <cfRule type="expression" dxfId="10790" priority="1041">
      <formula>#REF!="Pausada"</formula>
    </cfRule>
    <cfRule type="expression" dxfId="10789" priority="1042">
      <formula>#REF!="Para hoy"</formula>
    </cfRule>
    <cfRule type="expression" dxfId="10788" priority="1043">
      <formula>#REF!="En curso"</formula>
    </cfRule>
    <cfRule type="expression" dxfId="10787" priority="1044">
      <formula>#REF!="Completada"</formula>
    </cfRule>
    <cfRule type="expression" dxfId="10786" priority="1045">
      <formula>$F41="Vencida"</formula>
    </cfRule>
    <cfRule type="expression" dxfId="10785" priority="1046">
      <formula>$F41="Cancelada"</formula>
    </cfRule>
    <cfRule type="expression" dxfId="10784" priority="1047">
      <formula>$F41="Pausada"</formula>
    </cfRule>
    <cfRule type="expression" dxfId="10783" priority="1048">
      <formula>$F41="Para hoy"</formula>
    </cfRule>
    <cfRule type="expression" dxfId="10782" priority="1049">
      <formula>$F41="En curso"</formula>
    </cfRule>
    <cfRule type="expression" dxfId="10781" priority="1050">
      <formula>$F41="Completada"</formula>
    </cfRule>
  </conditionalFormatting>
  <conditionalFormatting sqref="E46">
    <cfRule type="expression" dxfId="10780" priority="1051">
      <formula>$F40="Vencida"</formula>
    </cfRule>
    <cfRule type="expression" dxfId="10779" priority="1052">
      <formula>$F40="Cancelada"</formula>
    </cfRule>
    <cfRule type="expression" dxfId="10778" priority="1053">
      <formula>$F40="Pausada"</formula>
    </cfRule>
    <cfRule type="expression" dxfId="10777" priority="1054">
      <formula>$F40="Para hoy"</formula>
    </cfRule>
    <cfRule type="expression" dxfId="10776" priority="1055">
      <formula>$F40="En curso"</formula>
    </cfRule>
    <cfRule type="expression" dxfId="10775" priority="1056">
      <formula>$F40="Completada"</formula>
    </cfRule>
    <cfRule type="expression" dxfId="10774" priority="1057">
      <formula>#REF!="Vencida"</formula>
    </cfRule>
    <cfRule type="expression" dxfId="10773" priority="1058">
      <formula>#REF!="Cancelada"</formula>
    </cfRule>
    <cfRule type="expression" dxfId="10772" priority="1059">
      <formula>#REF!="Pausada"</formula>
    </cfRule>
    <cfRule type="expression" dxfId="10771" priority="1060">
      <formula>#REF!="Para hoy"</formula>
    </cfRule>
    <cfRule type="expression" dxfId="10770" priority="1061">
      <formula>#REF!="En curso"</formula>
    </cfRule>
    <cfRule type="expression" dxfId="10769" priority="1062">
      <formula>#REF!="Completada"</formula>
    </cfRule>
  </conditionalFormatting>
  <conditionalFormatting sqref="E42">
    <cfRule type="expression" dxfId="10768" priority="1063">
      <formula>$F32="Vencida"</formula>
    </cfRule>
    <cfRule type="expression" dxfId="10767" priority="1064">
      <formula>$F32="Cancelada"</formula>
    </cfRule>
    <cfRule type="expression" dxfId="10766" priority="1065">
      <formula>$F32="Pausada"</formula>
    </cfRule>
    <cfRule type="expression" dxfId="10765" priority="1066">
      <formula>$F32="Para hoy"</formula>
    </cfRule>
    <cfRule type="expression" dxfId="10764" priority="1067">
      <formula>$F32="En curso"</formula>
    </cfRule>
    <cfRule type="expression" dxfId="10763" priority="1068">
      <formula>$F32="Completada"</formula>
    </cfRule>
  </conditionalFormatting>
  <conditionalFormatting sqref="E42">
    <cfRule type="expression" dxfId="10762" priority="1069">
      <formula>$F30="Vencida"</formula>
    </cfRule>
    <cfRule type="expression" dxfId="10761" priority="1070">
      <formula>$F30="Cancelada"</formula>
    </cfRule>
    <cfRule type="expression" dxfId="10760" priority="1071">
      <formula>$F30="Pausada"</formula>
    </cfRule>
    <cfRule type="expression" dxfId="10759" priority="1072">
      <formula>$F30="Para hoy"</formula>
    </cfRule>
    <cfRule type="expression" dxfId="10758" priority="1073">
      <formula>$F30="En curso"</formula>
    </cfRule>
    <cfRule type="expression" dxfId="10757" priority="1074">
      <formula>$F30="Completada"</formula>
    </cfRule>
    <cfRule type="expression" dxfId="10756" priority="1075">
      <formula>$F30="Vencida"</formula>
    </cfRule>
    <cfRule type="expression" dxfId="10755" priority="1076">
      <formula>$F30="Cancelada"</formula>
    </cfRule>
    <cfRule type="expression" dxfId="10754" priority="1077">
      <formula>$F30="Pausada"</formula>
    </cfRule>
    <cfRule type="expression" dxfId="10753" priority="1078">
      <formula>$F30="Para hoy"</formula>
    </cfRule>
    <cfRule type="expression" dxfId="10752" priority="1079">
      <formula>$F30="En curso"</formula>
    </cfRule>
    <cfRule type="expression" dxfId="10751" priority="1080">
      <formula>$F30="Completada"</formula>
    </cfRule>
  </conditionalFormatting>
  <conditionalFormatting sqref="E42">
    <cfRule type="expression" dxfId="10750" priority="1081">
      <formula>$F29="Vencida"</formula>
    </cfRule>
    <cfRule type="expression" dxfId="10749" priority="1082">
      <formula>$F29="Cancelada"</formula>
    </cfRule>
    <cfRule type="expression" dxfId="10748" priority="1083">
      <formula>$F29="Pausada"</formula>
    </cfRule>
    <cfRule type="expression" dxfId="10747" priority="1084">
      <formula>$F29="Para hoy"</formula>
    </cfRule>
    <cfRule type="expression" dxfId="10746" priority="1085">
      <formula>$F29="En curso"</formula>
    </cfRule>
    <cfRule type="expression" dxfId="10745" priority="1086">
      <formula>$F29="Completada"</formula>
    </cfRule>
    <cfRule type="expression" dxfId="10744" priority="1087">
      <formula>$F30="Vencida"</formula>
    </cfRule>
    <cfRule type="expression" dxfId="10743" priority="1088">
      <formula>$F30="Cancelada"</formula>
    </cfRule>
    <cfRule type="expression" dxfId="10742" priority="1089">
      <formula>$F30="Pausada"</formula>
    </cfRule>
    <cfRule type="expression" dxfId="10741" priority="1090">
      <formula>$F30="Para hoy"</formula>
    </cfRule>
    <cfRule type="expression" dxfId="10740" priority="1091">
      <formula>$F30="En curso"</formula>
    </cfRule>
    <cfRule type="expression" dxfId="10739" priority="1092">
      <formula>$F30="Completada"</formula>
    </cfRule>
  </conditionalFormatting>
  <conditionalFormatting sqref="D37">
    <cfRule type="expression" dxfId="10738" priority="1093">
      <formula>$F57="Vencida"</formula>
    </cfRule>
    <cfRule type="expression" dxfId="10737" priority="1094">
      <formula>$F57="Cancelada"</formula>
    </cfRule>
    <cfRule type="expression" dxfId="10736" priority="1095">
      <formula>$F57="Pausada"</formula>
    </cfRule>
    <cfRule type="expression" dxfId="10735" priority="1096">
      <formula>$F57="Para hoy"</formula>
    </cfRule>
    <cfRule type="expression" dxfId="10734" priority="1097">
      <formula>$F57="En curso"</formula>
    </cfRule>
    <cfRule type="expression" dxfId="10733" priority="1098">
      <formula>$F57="Completada"</formula>
    </cfRule>
    <cfRule type="expression" dxfId="10732" priority="1099">
      <formula>$F57="Vencida"</formula>
    </cfRule>
    <cfRule type="expression" dxfId="10731" priority="1100">
      <formula>$F57="Cancelada"</formula>
    </cfRule>
    <cfRule type="expression" dxfId="10730" priority="1101">
      <formula>$F57="Pausada"</formula>
    </cfRule>
    <cfRule type="expression" dxfId="10729" priority="1102">
      <formula>$F57="Para hoy"</formula>
    </cfRule>
    <cfRule type="expression" dxfId="10728" priority="1103">
      <formula>$F57="En curso"</formula>
    </cfRule>
    <cfRule type="expression" dxfId="10727" priority="1104">
      <formula>$F57="Completada"</formula>
    </cfRule>
  </conditionalFormatting>
  <conditionalFormatting sqref="D37">
    <cfRule type="expression" dxfId="10726" priority="1105">
      <formula>$F69="Vencida"</formula>
    </cfRule>
    <cfRule type="expression" dxfId="10725" priority="1106">
      <formula>$F69="Cancelada"</formula>
    </cfRule>
    <cfRule type="expression" dxfId="10724" priority="1107">
      <formula>$F69="Pausada"</formula>
    </cfRule>
    <cfRule type="expression" dxfId="10723" priority="1108">
      <formula>$F69="Para hoy"</formula>
    </cfRule>
    <cfRule type="expression" dxfId="10722" priority="1109">
      <formula>$F69="En curso"</formula>
    </cfRule>
    <cfRule type="expression" dxfId="10721" priority="1110">
      <formula>$F69="Completada"</formula>
    </cfRule>
    <cfRule type="expression" dxfId="10720" priority="1111">
      <formula>$F69="Vencida"</formula>
    </cfRule>
    <cfRule type="expression" dxfId="10719" priority="1112">
      <formula>$F69="Cancelada"</formula>
    </cfRule>
    <cfRule type="expression" dxfId="10718" priority="1113">
      <formula>$F69="Pausada"</formula>
    </cfRule>
    <cfRule type="expression" dxfId="10717" priority="1114">
      <formula>$F69="Para hoy"</formula>
    </cfRule>
    <cfRule type="expression" dxfId="10716" priority="1115">
      <formula>$F69="En curso"</formula>
    </cfRule>
    <cfRule type="expression" dxfId="10715" priority="1116">
      <formula>$F69="Completada"</formula>
    </cfRule>
  </conditionalFormatting>
  <conditionalFormatting sqref="D37">
    <cfRule type="expression" dxfId="10714" priority="1117">
      <formula>$F77="Vencida"</formula>
    </cfRule>
    <cfRule type="expression" dxfId="10713" priority="1118">
      <formula>$F77="Cancelada"</formula>
    </cfRule>
    <cfRule type="expression" dxfId="10712" priority="1119">
      <formula>$F77="Pausada"</formula>
    </cfRule>
    <cfRule type="expression" dxfId="10711" priority="1120">
      <formula>$F77="Para hoy"</formula>
    </cfRule>
    <cfRule type="expression" dxfId="10710" priority="1121">
      <formula>$F77="En curso"</formula>
    </cfRule>
    <cfRule type="expression" dxfId="10709" priority="1122">
      <formula>$F77="Completada"</formula>
    </cfRule>
    <cfRule type="expression" dxfId="10708" priority="1123">
      <formula>$F73="Vencida"</formula>
    </cfRule>
    <cfRule type="expression" dxfId="10707" priority="1124">
      <formula>$F73="Cancelada"</formula>
    </cfRule>
    <cfRule type="expression" dxfId="10706" priority="1125">
      <formula>$F73="Pausada"</formula>
    </cfRule>
    <cfRule type="expression" dxfId="10705" priority="1126">
      <formula>$F73="Para hoy"</formula>
    </cfRule>
    <cfRule type="expression" dxfId="10704" priority="1127">
      <formula>$F73="En curso"</formula>
    </cfRule>
    <cfRule type="expression" dxfId="10703" priority="1128">
      <formula>$F73="Completada"</formula>
    </cfRule>
  </conditionalFormatting>
  <conditionalFormatting sqref="E37">
    <cfRule type="expression" dxfId="10702" priority="1129">
      <formula>$F38="Vencida"</formula>
    </cfRule>
    <cfRule type="expression" dxfId="10701" priority="1130">
      <formula>$F38="Cancelada"</formula>
    </cfRule>
    <cfRule type="expression" dxfId="10700" priority="1131">
      <formula>$F38="Pausada"</formula>
    </cfRule>
    <cfRule type="expression" dxfId="10699" priority="1132">
      <formula>$F38="Para hoy"</formula>
    </cfRule>
    <cfRule type="expression" dxfId="10698" priority="1133">
      <formula>$F38="En curso"</formula>
    </cfRule>
    <cfRule type="expression" dxfId="10697" priority="1134">
      <formula>$F38="Completada"</formula>
    </cfRule>
  </conditionalFormatting>
  <conditionalFormatting sqref="E37">
    <cfRule type="expression" dxfId="10696" priority="1135">
      <formula>$F35="Vencida"</formula>
    </cfRule>
    <cfRule type="expression" dxfId="10695" priority="1136">
      <formula>$F35="Cancelada"</formula>
    </cfRule>
    <cfRule type="expression" dxfId="10694" priority="1137">
      <formula>$F35="Pausada"</formula>
    </cfRule>
    <cfRule type="expression" dxfId="10693" priority="1138">
      <formula>$F35="Para hoy"</formula>
    </cfRule>
    <cfRule type="expression" dxfId="10692" priority="1139">
      <formula>$F35="En curso"</formula>
    </cfRule>
    <cfRule type="expression" dxfId="10691" priority="1140">
      <formula>$F35="Completada"</formula>
    </cfRule>
    <cfRule type="expression" dxfId="10690" priority="1141">
      <formula>$F36="Vencida"</formula>
    </cfRule>
    <cfRule type="expression" dxfId="10689" priority="1142">
      <formula>$F36="Cancelada"</formula>
    </cfRule>
    <cfRule type="expression" dxfId="10688" priority="1143">
      <formula>$F36="Pausada"</formula>
    </cfRule>
    <cfRule type="expression" dxfId="10687" priority="1144">
      <formula>$F36="Para hoy"</formula>
    </cfRule>
    <cfRule type="expression" dxfId="10686" priority="1145">
      <formula>$F36="En curso"</formula>
    </cfRule>
    <cfRule type="expression" dxfId="10685" priority="1146">
      <formula>$F36="Completada"</formula>
    </cfRule>
  </conditionalFormatting>
  <conditionalFormatting sqref="E39">
    <cfRule type="expression" dxfId="10684" priority="1147">
      <formula>$F33="Vencida"</formula>
    </cfRule>
    <cfRule type="expression" dxfId="10683" priority="1148">
      <formula>$F33="Cancelada"</formula>
    </cfRule>
    <cfRule type="expression" dxfId="10682" priority="1149">
      <formula>$F33="Pausada"</formula>
    </cfRule>
    <cfRule type="expression" dxfId="10681" priority="1150">
      <formula>$F33="Para hoy"</formula>
    </cfRule>
    <cfRule type="expression" dxfId="10680" priority="1151">
      <formula>$F33="En curso"</formula>
    </cfRule>
    <cfRule type="expression" dxfId="10679" priority="1152">
      <formula>$F33="Completada"</formula>
    </cfRule>
  </conditionalFormatting>
  <conditionalFormatting sqref="E39">
    <cfRule type="expression" dxfId="10678" priority="1153">
      <formula>$F31="Vencida"</formula>
    </cfRule>
    <cfRule type="expression" dxfId="10677" priority="1154">
      <formula>$F31="Cancelada"</formula>
    </cfRule>
    <cfRule type="expression" dxfId="10676" priority="1155">
      <formula>$F31="Pausada"</formula>
    </cfRule>
    <cfRule type="expression" dxfId="10675" priority="1156">
      <formula>$F31="Para hoy"</formula>
    </cfRule>
    <cfRule type="expression" dxfId="10674" priority="1157">
      <formula>$F31="En curso"</formula>
    </cfRule>
    <cfRule type="expression" dxfId="10673" priority="1158">
      <formula>$F31="Completada"</formula>
    </cfRule>
    <cfRule type="expression" dxfId="10672" priority="1159">
      <formula>$F31="Vencida"</formula>
    </cfRule>
    <cfRule type="expression" dxfId="10671" priority="1160">
      <formula>$F31="Cancelada"</formula>
    </cfRule>
    <cfRule type="expression" dxfId="10670" priority="1161">
      <formula>$F31="Pausada"</formula>
    </cfRule>
    <cfRule type="expression" dxfId="10669" priority="1162">
      <formula>$F31="Para hoy"</formula>
    </cfRule>
    <cfRule type="expression" dxfId="10668" priority="1163">
      <formula>$F31="En curso"</formula>
    </cfRule>
    <cfRule type="expression" dxfId="10667" priority="1164">
      <formula>$F31="Completada"</formula>
    </cfRule>
  </conditionalFormatting>
  <conditionalFormatting sqref="E39">
    <cfRule type="expression" dxfId="10666" priority="1165">
      <formula>$F30="Vencida"</formula>
    </cfRule>
    <cfRule type="expression" dxfId="10665" priority="1166">
      <formula>$F30="Cancelada"</formula>
    </cfRule>
    <cfRule type="expression" dxfId="10664" priority="1167">
      <formula>$F30="Pausada"</formula>
    </cfRule>
    <cfRule type="expression" dxfId="10663" priority="1168">
      <formula>$F30="Para hoy"</formula>
    </cfRule>
    <cfRule type="expression" dxfId="10662" priority="1169">
      <formula>$F30="En curso"</formula>
    </cfRule>
    <cfRule type="expression" dxfId="10661" priority="1170">
      <formula>$F30="Completada"</formula>
    </cfRule>
    <cfRule type="expression" dxfId="10660" priority="1171">
      <formula>$F31="Vencida"</formula>
    </cfRule>
    <cfRule type="expression" dxfId="10659" priority="1172">
      <formula>$F31="Cancelada"</formula>
    </cfRule>
    <cfRule type="expression" dxfId="10658" priority="1173">
      <formula>$F31="Pausada"</formula>
    </cfRule>
    <cfRule type="expression" dxfId="10657" priority="1174">
      <formula>$F31="Para hoy"</formula>
    </cfRule>
    <cfRule type="expression" dxfId="10656" priority="1175">
      <formula>$F31="En curso"</formula>
    </cfRule>
    <cfRule type="expression" dxfId="10655" priority="1176">
      <formula>$F31="Completada"</formula>
    </cfRule>
  </conditionalFormatting>
  <conditionalFormatting sqref="D39">
    <cfRule type="expression" dxfId="10654" priority="1177">
      <formula>$F52="Vencida"</formula>
    </cfRule>
    <cfRule type="expression" dxfId="10653" priority="1178">
      <formula>$F52="Cancelada"</formula>
    </cfRule>
    <cfRule type="expression" dxfId="10652" priority="1179">
      <formula>$F52="Pausada"</formula>
    </cfRule>
    <cfRule type="expression" dxfId="10651" priority="1180">
      <formula>$F52="Para hoy"</formula>
    </cfRule>
    <cfRule type="expression" dxfId="10650" priority="1181">
      <formula>$F52="En curso"</formula>
    </cfRule>
    <cfRule type="expression" dxfId="10649" priority="1182">
      <formula>$F52="Completada"</formula>
    </cfRule>
    <cfRule type="expression" dxfId="10648" priority="1183">
      <formula>$F52="Vencida"</formula>
    </cfRule>
    <cfRule type="expression" dxfId="10647" priority="1184">
      <formula>$F52="Cancelada"</formula>
    </cfRule>
    <cfRule type="expression" dxfId="10646" priority="1185">
      <formula>$F52="Pausada"</formula>
    </cfRule>
    <cfRule type="expression" dxfId="10645" priority="1186">
      <formula>$F52="Para hoy"</formula>
    </cfRule>
    <cfRule type="expression" dxfId="10644" priority="1187">
      <formula>$F52="En curso"</formula>
    </cfRule>
    <cfRule type="expression" dxfId="10643" priority="1188">
      <formula>$F52="Completada"</formula>
    </cfRule>
  </conditionalFormatting>
  <conditionalFormatting sqref="D39">
    <cfRule type="expression" dxfId="10642" priority="1189">
      <formula>$F64="Vencida"</formula>
    </cfRule>
    <cfRule type="expression" dxfId="10641" priority="1190">
      <formula>$F64="Cancelada"</formula>
    </cfRule>
    <cfRule type="expression" dxfId="10640" priority="1191">
      <formula>$F64="Pausada"</formula>
    </cfRule>
    <cfRule type="expression" dxfId="10639" priority="1192">
      <formula>$F64="Para hoy"</formula>
    </cfRule>
    <cfRule type="expression" dxfId="10638" priority="1193">
      <formula>$F64="En curso"</formula>
    </cfRule>
    <cfRule type="expression" dxfId="10637" priority="1194">
      <formula>$F64="Completada"</formula>
    </cfRule>
    <cfRule type="expression" dxfId="10636" priority="1195">
      <formula>$F64="Vencida"</formula>
    </cfRule>
    <cfRule type="expression" dxfId="10635" priority="1196">
      <formula>$F64="Cancelada"</formula>
    </cfRule>
    <cfRule type="expression" dxfId="10634" priority="1197">
      <formula>$F64="Pausada"</formula>
    </cfRule>
    <cfRule type="expression" dxfId="10633" priority="1198">
      <formula>$F64="Para hoy"</formula>
    </cfRule>
    <cfRule type="expression" dxfId="10632" priority="1199">
      <formula>$F64="En curso"</formula>
    </cfRule>
    <cfRule type="expression" dxfId="10631" priority="1200">
      <formula>$F64="Completada"</formula>
    </cfRule>
  </conditionalFormatting>
  <conditionalFormatting sqref="D39">
    <cfRule type="expression" dxfId="10630" priority="1201">
      <formula>$F72="Vencida"</formula>
    </cfRule>
    <cfRule type="expression" dxfId="10629" priority="1202">
      <formula>$F72="Cancelada"</formula>
    </cfRule>
    <cfRule type="expression" dxfId="10628" priority="1203">
      <formula>$F72="Pausada"</formula>
    </cfRule>
    <cfRule type="expression" dxfId="10627" priority="1204">
      <formula>$F72="Para hoy"</formula>
    </cfRule>
    <cfRule type="expression" dxfId="10626" priority="1205">
      <formula>$F72="En curso"</formula>
    </cfRule>
    <cfRule type="expression" dxfId="10625" priority="1206">
      <formula>$F72="Completada"</formula>
    </cfRule>
    <cfRule type="expression" dxfId="10624" priority="1207">
      <formula>$F68="Vencida"</formula>
    </cfRule>
    <cfRule type="expression" dxfId="10623" priority="1208">
      <formula>$F68="Cancelada"</formula>
    </cfRule>
    <cfRule type="expression" dxfId="10622" priority="1209">
      <formula>$F68="Pausada"</formula>
    </cfRule>
    <cfRule type="expression" dxfId="10621" priority="1210">
      <formula>$F68="Para hoy"</formula>
    </cfRule>
    <cfRule type="expression" dxfId="10620" priority="1211">
      <formula>$F68="En curso"</formula>
    </cfRule>
    <cfRule type="expression" dxfId="10619" priority="1212">
      <formula>$F68="Completada"</formula>
    </cfRule>
  </conditionalFormatting>
  <conditionalFormatting sqref="C48">
    <cfRule type="expression" dxfId="10618" priority="1213">
      <formula>#REF!="Vencida"</formula>
    </cfRule>
    <cfRule type="expression" dxfId="10617" priority="1214">
      <formula>#REF!="Cancelada"</formula>
    </cfRule>
    <cfRule type="expression" dxfId="10616" priority="1215">
      <formula>#REF!="Pausada"</formula>
    </cfRule>
    <cfRule type="expression" dxfId="10615" priority="1216">
      <formula>#REF!="Para hoy"</formula>
    </cfRule>
    <cfRule type="expression" dxfId="10614" priority="1217">
      <formula>#REF!="En curso"</formula>
    </cfRule>
    <cfRule type="expression" dxfId="10613" priority="1218">
      <formula>#REF!="Completada"</formula>
    </cfRule>
    <cfRule type="expression" dxfId="10612" priority="1219">
      <formula>$F48="Vencida"</formula>
    </cfRule>
    <cfRule type="expression" dxfId="10611" priority="1220">
      <formula>$F48="Cancelada"</formula>
    </cfRule>
    <cfRule type="expression" dxfId="10610" priority="1221">
      <formula>$F48="Pausada"</formula>
    </cfRule>
    <cfRule type="expression" dxfId="10609" priority="1222">
      <formula>$F48="Para hoy"</formula>
    </cfRule>
    <cfRule type="expression" dxfId="10608" priority="1223">
      <formula>$F48="En curso"</formula>
    </cfRule>
    <cfRule type="expression" dxfId="10607" priority="1224">
      <formula>$F48="Completada"</formula>
    </cfRule>
  </conditionalFormatting>
  <conditionalFormatting sqref="E46">
    <cfRule type="expression" dxfId="10606" priority="1225">
      <formula>#REF!="Vencida"</formula>
    </cfRule>
    <cfRule type="expression" dxfId="10605" priority="1226">
      <formula>#REF!="Cancelada"</formula>
    </cfRule>
    <cfRule type="expression" dxfId="10604" priority="1227">
      <formula>#REF!="Pausada"</formula>
    </cfRule>
    <cfRule type="expression" dxfId="10603" priority="1228">
      <formula>#REF!="Para hoy"</formula>
    </cfRule>
    <cfRule type="expression" dxfId="10602" priority="1229">
      <formula>#REF!="En curso"</formula>
    </cfRule>
    <cfRule type="expression" dxfId="10601" priority="1230">
      <formula>#REF!="Completada"</formula>
    </cfRule>
  </conditionalFormatting>
  <conditionalFormatting sqref="E48">
    <cfRule type="expression" dxfId="10600" priority="1231">
      <formula>#REF!="Vencida"</formula>
    </cfRule>
    <cfRule type="expression" dxfId="10599" priority="1232">
      <formula>#REF!="Cancelada"</formula>
    </cfRule>
    <cfRule type="expression" dxfId="10598" priority="1233">
      <formula>#REF!="Pausada"</formula>
    </cfRule>
    <cfRule type="expression" dxfId="10597" priority="1234">
      <formula>#REF!="Para hoy"</formula>
    </cfRule>
    <cfRule type="expression" dxfId="10596" priority="1235">
      <formula>#REF!="En curso"</formula>
    </cfRule>
    <cfRule type="expression" dxfId="10595" priority="1236">
      <formula>#REF!="Completada"</formula>
    </cfRule>
    <cfRule type="expression" dxfId="10594" priority="1237">
      <formula>#REF!="Vencida"</formula>
    </cfRule>
    <cfRule type="expression" dxfId="10593" priority="1238">
      <formula>#REF!="Cancelada"</formula>
    </cfRule>
    <cfRule type="expression" dxfId="10592" priority="1239">
      <formula>#REF!="Pausada"</formula>
    </cfRule>
    <cfRule type="expression" dxfId="10591" priority="1240">
      <formula>#REF!="Para hoy"</formula>
    </cfRule>
    <cfRule type="expression" dxfId="10590" priority="1241">
      <formula>#REF!="En curso"</formula>
    </cfRule>
    <cfRule type="expression" dxfId="10589" priority="1242">
      <formula>#REF!="Completada"</formula>
    </cfRule>
  </conditionalFormatting>
  <conditionalFormatting sqref="D38 D41">
    <cfRule type="expression" dxfId="10588" priority="1243">
      <formula>$F53="Vencida"</formula>
    </cfRule>
    <cfRule type="expression" dxfId="10587" priority="1244">
      <formula>$F53="Cancelada"</formula>
    </cfRule>
    <cfRule type="expression" dxfId="10586" priority="1245">
      <formula>$F53="Pausada"</formula>
    </cfRule>
    <cfRule type="expression" dxfId="10585" priority="1246">
      <formula>$F53="Para hoy"</formula>
    </cfRule>
    <cfRule type="expression" dxfId="10584" priority="1247">
      <formula>$F53="En curso"</formula>
    </cfRule>
    <cfRule type="expression" dxfId="10583" priority="1248">
      <formula>$F53="Completada"</formula>
    </cfRule>
    <cfRule type="expression" dxfId="10582" priority="1249">
      <formula>$F53="Vencida"</formula>
    </cfRule>
    <cfRule type="expression" dxfId="10581" priority="1250">
      <formula>$F53="Cancelada"</formula>
    </cfRule>
    <cfRule type="expression" dxfId="10580" priority="1251">
      <formula>$F53="Pausada"</formula>
    </cfRule>
    <cfRule type="expression" dxfId="10579" priority="1252">
      <formula>$F53="Para hoy"</formula>
    </cfRule>
    <cfRule type="expression" dxfId="10578" priority="1253">
      <formula>$F53="En curso"</formula>
    </cfRule>
    <cfRule type="expression" dxfId="10577" priority="1254">
      <formula>$F53="Completada"</formula>
    </cfRule>
  </conditionalFormatting>
  <conditionalFormatting sqref="D38 D41">
    <cfRule type="expression" dxfId="10576" priority="1255">
      <formula>$F65="Vencida"</formula>
    </cfRule>
    <cfRule type="expression" dxfId="10575" priority="1256">
      <formula>$F65="Cancelada"</formula>
    </cfRule>
    <cfRule type="expression" dxfId="10574" priority="1257">
      <formula>$F65="Pausada"</formula>
    </cfRule>
    <cfRule type="expression" dxfId="10573" priority="1258">
      <formula>$F65="Para hoy"</formula>
    </cfRule>
    <cfRule type="expression" dxfId="10572" priority="1259">
      <formula>$F65="En curso"</formula>
    </cfRule>
    <cfRule type="expression" dxfId="10571" priority="1260">
      <formula>$F65="Completada"</formula>
    </cfRule>
    <cfRule type="expression" dxfId="10570" priority="1261">
      <formula>$F65="Vencida"</formula>
    </cfRule>
    <cfRule type="expression" dxfId="10569" priority="1262">
      <formula>$F65="Cancelada"</formula>
    </cfRule>
    <cfRule type="expression" dxfId="10568" priority="1263">
      <formula>$F65="Pausada"</formula>
    </cfRule>
    <cfRule type="expression" dxfId="10567" priority="1264">
      <formula>$F65="Para hoy"</formula>
    </cfRule>
    <cfRule type="expression" dxfId="10566" priority="1265">
      <formula>$F65="En curso"</formula>
    </cfRule>
    <cfRule type="expression" dxfId="10565" priority="1266">
      <formula>$F65="Completada"</formula>
    </cfRule>
  </conditionalFormatting>
  <conditionalFormatting sqref="D38 D41">
    <cfRule type="expression" dxfId="10564" priority="1267">
      <formula>$F73="Vencida"</formula>
    </cfRule>
    <cfRule type="expression" dxfId="10563" priority="1268">
      <formula>$F73="Cancelada"</formula>
    </cfRule>
    <cfRule type="expression" dxfId="10562" priority="1269">
      <formula>$F73="Pausada"</formula>
    </cfRule>
    <cfRule type="expression" dxfId="10561" priority="1270">
      <formula>$F73="Para hoy"</formula>
    </cfRule>
    <cfRule type="expression" dxfId="10560" priority="1271">
      <formula>$F73="En curso"</formula>
    </cfRule>
    <cfRule type="expression" dxfId="10559" priority="1272">
      <formula>$F73="Completada"</formula>
    </cfRule>
    <cfRule type="expression" dxfId="10558" priority="1273">
      <formula>$F69="Vencida"</formula>
    </cfRule>
    <cfRule type="expression" dxfId="10557" priority="1274">
      <formula>$F69="Cancelada"</formula>
    </cfRule>
    <cfRule type="expression" dxfId="10556" priority="1275">
      <formula>$F69="Pausada"</formula>
    </cfRule>
    <cfRule type="expression" dxfId="10555" priority="1276">
      <formula>$F69="Para hoy"</formula>
    </cfRule>
    <cfRule type="expression" dxfId="10554" priority="1277">
      <formula>$F69="En curso"</formula>
    </cfRule>
    <cfRule type="expression" dxfId="10553" priority="1278">
      <formula>$F69="Completada"</formula>
    </cfRule>
  </conditionalFormatting>
  <conditionalFormatting sqref="E48">
    <cfRule type="expression" dxfId="10552" priority="1279">
      <formula>$F41="Vencida"</formula>
    </cfRule>
    <cfRule type="expression" dxfId="10551" priority="1280">
      <formula>$F41="Cancelada"</formula>
    </cfRule>
    <cfRule type="expression" dxfId="10550" priority="1281">
      <formula>$F41="Pausada"</formula>
    </cfRule>
    <cfRule type="expression" dxfId="10549" priority="1282">
      <formula>$F41="Para hoy"</formula>
    </cfRule>
    <cfRule type="expression" dxfId="10548" priority="1283">
      <formula>$F41="En curso"</formula>
    </cfRule>
    <cfRule type="expression" dxfId="10547" priority="1284">
      <formula>$F41="Completada"</formula>
    </cfRule>
    <cfRule type="expression" dxfId="10546" priority="1285">
      <formula>#REF!="Vencida"</formula>
    </cfRule>
    <cfRule type="expression" dxfId="10545" priority="1286">
      <formula>#REF!="Cancelada"</formula>
    </cfRule>
    <cfRule type="expression" dxfId="10544" priority="1287">
      <formula>#REF!="Pausada"</formula>
    </cfRule>
    <cfRule type="expression" dxfId="10543" priority="1288">
      <formula>#REF!="Para hoy"</formula>
    </cfRule>
    <cfRule type="expression" dxfId="10542" priority="1289">
      <formula>#REF!="En curso"</formula>
    </cfRule>
    <cfRule type="expression" dxfId="10541" priority="1290">
      <formula>#REF!="Completada"</formula>
    </cfRule>
  </conditionalFormatting>
  <conditionalFormatting sqref="E49">
    <cfRule type="expression" dxfId="10540" priority="1291">
      <formula>#REF!="Vencida"</formula>
    </cfRule>
    <cfRule type="expression" dxfId="10539" priority="1292">
      <formula>#REF!="Cancelada"</formula>
    </cfRule>
    <cfRule type="expression" dxfId="10538" priority="1293">
      <formula>#REF!="Pausada"</formula>
    </cfRule>
    <cfRule type="expression" dxfId="10537" priority="1294">
      <formula>#REF!="Para hoy"</formula>
    </cfRule>
    <cfRule type="expression" dxfId="10536" priority="1295">
      <formula>#REF!="En curso"</formula>
    </cfRule>
    <cfRule type="expression" dxfId="10535" priority="1296">
      <formula>#REF!="Completada"</formula>
    </cfRule>
    <cfRule type="expression" dxfId="10534" priority="1297">
      <formula>$F42="Vencida"</formula>
    </cfRule>
    <cfRule type="expression" dxfId="10533" priority="1298">
      <formula>$F42="Cancelada"</formula>
    </cfRule>
    <cfRule type="expression" dxfId="10532" priority="1299">
      <formula>$F42="Pausada"</formula>
    </cfRule>
    <cfRule type="expression" dxfId="10531" priority="1300">
      <formula>$F42="Para hoy"</formula>
    </cfRule>
    <cfRule type="expression" dxfId="10530" priority="1301">
      <formula>$F42="En curso"</formula>
    </cfRule>
    <cfRule type="expression" dxfId="10529" priority="1302">
      <formula>$F42="Completada"</formula>
    </cfRule>
  </conditionalFormatting>
  <conditionalFormatting sqref="C42:C45">
    <cfRule type="expression" dxfId="10528" priority="1303">
      <formula>$F37="Vencida"</formula>
    </cfRule>
    <cfRule type="expression" dxfId="10527" priority="1304">
      <formula>$F37="Cancelada"</formula>
    </cfRule>
    <cfRule type="expression" dxfId="10526" priority="1305">
      <formula>$F37="Pausada"</formula>
    </cfRule>
    <cfRule type="expression" dxfId="10525" priority="1306">
      <formula>$F37="Para hoy"</formula>
    </cfRule>
    <cfRule type="expression" dxfId="10524" priority="1307">
      <formula>$F37="En curso"</formula>
    </cfRule>
    <cfRule type="expression" dxfId="10523" priority="1308">
      <formula>$F37="Completada"</formula>
    </cfRule>
    <cfRule type="expression" dxfId="10522" priority="1309">
      <formula>$F42="Vencida"</formula>
    </cfRule>
    <cfRule type="expression" dxfId="10521" priority="1310">
      <formula>$F42="Cancelada"</formula>
    </cfRule>
    <cfRule type="expression" dxfId="10520" priority="1311">
      <formula>$F42="Pausada"</formula>
    </cfRule>
    <cfRule type="expression" dxfId="10519" priority="1312">
      <formula>$F42="Para hoy"</formula>
    </cfRule>
    <cfRule type="expression" dxfId="10518" priority="1313">
      <formula>$F42="En curso"</formula>
    </cfRule>
    <cfRule type="expression" dxfId="10517" priority="1314">
      <formula>$F42="Completada"</formula>
    </cfRule>
  </conditionalFormatting>
  <conditionalFormatting sqref="E42:E45">
    <cfRule type="expression" dxfId="10516" priority="1315">
      <formula>$F37="Vencida"</formula>
    </cfRule>
    <cfRule type="expression" dxfId="10515" priority="1316">
      <formula>$F37="Cancelada"</formula>
    </cfRule>
    <cfRule type="expression" dxfId="10514" priority="1317">
      <formula>$F37="Pausada"</formula>
    </cfRule>
    <cfRule type="expression" dxfId="10513" priority="1318">
      <formula>$F37="Para hoy"</formula>
    </cfRule>
    <cfRule type="expression" dxfId="10512" priority="1319">
      <formula>$F37="En curso"</formula>
    </cfRule>
    <cfRule type="expression" dxfId="10511" priority="1320">
      <formula>$F37="Completada"</formula>
    </cfRule>
    <cfRule type="expression" dxfId="10510" priority="1321">
      <formula>$F37="Vencida"</formula>
    </cfRule>
    <cfRule type="expression" dxfId="10509" priority="1322">
      <formula>$F37="Cancelada"</formula>
    </cfRule>
    <cfRule type="expression" dxfId="10508" priority="1323">
      <formula>$F37="Pausada"</formula>
    </cfRule>
    <cfRule type="expression" dxfId="10507" priority="1324">
      <formula>$F37="Para hoy"</formula>
    </cfRule>
    <cfRule type="expression" dxfId="10506" priority="1325">
      <formula>$F37="En curso"</formula>
    </cfRule>
    <cfRule type="expression" dxfId="10505" priority="1326">
      <formula>$F37="Completada"</formula>
    </cfRule>
  </conditionalFormatting>
  <conditionalFormatting sqref="E42:E45">
    <cfRule type="expression" dxfId="10504" priority="1327">
      <formula>$F36="Vencida"</formula>
    </cfRule>
    <cfRule type="expression" dxfId="10503" priority="1328">
      <formula>$F36="Cancelada"</formula>
    </cfRule>
    <cfRule type="expression" dxfId="10502" priority="1329">
      <formula>$F36="Pausada"</formula>
    </cfRule>
    <cfRule type="expression" dxfId="10501" priority="1330">
      <formula>$F36="Para hoy"</formula>
    </cfRule>
    <cfRule type="expression" dxfId="10500" priority="1331">
      <formula>$F36="En curso"</formula>
    </cfRule>
    <cfRule type="expression" dxfId="10499" priority="1332">
      <formula>$F36="Completada"</formula>
    </cfRule>
    <cfRule type="expression" dxfId="10498" priority="1333">
      <formula>$F37="Vencida"</formula>
    </cfRule>
    <cfRule type="expression" dxfId="10497" priority="1334">
      <formula>$F37="Cancelada"</formula>
    </cfRule>
    <cfRule type="expression" dxfId="10496" priority="1335">
      <formula>$F37="Pausada"</formula>
    </cfRule>
    <cfRule type="expression" dxfId="10495" priority="1336">
      <formula>$F37="Para hoy"</formula>
    </cfRule>
    <cfRule type="expression" dxfId="10494" priority="1337">
      <formula>$F37="En curso"</formula>
    </cfRule>
    <cfRule type="expression" dxfId="10493" priority="1338">
      <formula>$F37="Completada"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G31 F4:F18 F55:F66 F23:F30 F36:F50" xr:uid="{E0F48084-A958-4F19-B498-861C1B1EF4EC}">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19 E55:E66 E23:E31 F31 E4:E17 E36:E50" xr:uid="{51150E2E-AB30-440D-9192-C8B50224FF2D}"/>
    <dataValidation type="list" errorStyle="warning" allowBlank="1" showInputMessage="1" showErrorMessage="1" error="Seleccione un estado de la lista. Seleccione CANCELAR, presione ALT+FLECHA ABAJO para mostrar las opciones y, después, FLECHA ABAJO y ENTRAR para realizar la selección." sqref="C4:C18 C55:C66 C23:C30 C36:C50" xr:uid="{D306E726-60E3-4555-8A68-E8BA08A296A4}">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B18 C31 B55:B66 B23:B30 B36:B50" xr:uid="{4E87820F-6730-49A4-8BAB-698025B17188}">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1:E21 B34:E34 B53:E53" xr:uid="{6FFD6B1E-95A7-4D47-AF23-F4CB25B4B3E0}"/>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1 A34 A53" xr:uid="{6B20FFDD-67B8-4749-A4D8-FA79674BF506}"/>
    <dataValidation allowBlank="1" showInputMessage="1" showErrorMessage="1" prompt="Seleccione el estado en esta columna, debajo de este encabezado. Presione ALT+FLECHA ABAJO para mostrar las opciones y, después, FLECHA ABAJO y ENTRAR para realizar la selección." sqref="F3 F54 F22 F35" xr:uid="{A6996059-3A45-4F6D-BCFC-D013C01FAEB0}"/>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2:E22 B35:E35 B54:E54 C60" xr:uid="{3B41C300-D281-49A0-BD4E-965BAA853D5C}"/>
    <dataValidation allowBlank="1" showInputMessage="1" showErrorMessage="1" prompt="Escriba las notas en esta columna, debajo de este encabezado." sqref="G3:G18 H31 G54:G66 G22:G30 G35:G50" xr:uid="{F3AE317E-9FC6-46F4-A06D-76B18E4E2FE9}"/>
  </dataValidations>
  <pageMargins left="0.7" right="0.7" top="0.75" bottom="0.75" header="0.3" footer="0.3"/>
  <drawing r:id="rId1"/>
  <tableParts count="4">
    <tablePart r:id="rId2"/>
    <tablePart r:id="rId3"/>
    <tablePart r:id="rId4"/>
    <tablePart r:id="rId5"/>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623F-0E25-4399-9215-201E1815E90D}">
  <sheetPr>
    <tabColor theme="4"/>
  </sheetPr>
  <dimension ref="A1:R119"/>
  <sheetViews>
    <sheetView showGridLines="0" zoomScale="70" zoomScaleNormal="70" workbookViewId="0">
      <selection activeCell="D13" sqref="D13"/>
    </sheetView>
  </sheetViews>
  <sheetFormatPr defaultColWidth="8.6640625" defaultRowHeight="18.2"/>
  <cols>
    <col min="4" max="4" width="59.88671875" customWidth="1"/>
    <col min="5" max="5" width="8.44140625" customWidth="1"/>
    <col min="6" max="6" width="14.6640625" customWidth="1"/>
    <col min="7" max="7" width="13.88671875" customWidth="1"/>
    <col min="12" max="12" width="11.6640625" customWidth="1"/>
    <col min="13" max="13" width="16.44140625" customWidth="1"/>
  </cols>
  <sheetData>
    <row r="1" spans="1:17" ht="34.5">
      <c r="A1" s="3"/>
      <c r="B1" s="430" t="s">
        <v>534</v>
      </c>
      <c r="C1" s="430"/>
      <c r="D1" s="430"/>
      <c r="E1" s="430"/>
      <c r="F1" s="425"/>
      <c r="G1" s="425"/>
      <c r="H1" s="425"/>
      <c r="I1" s="425"/>
      <c r="J1" s="425"/>
      <c r="K1" s="425"/>
      <c r="L1" s="425"/>
      <c r="M1" s="425"/>
      <c r="N1" s="425"/>
      <c r="O1" s="425"/>
      <c r="P1" s="425"/>
      <c r="Q1" s="425"/>
    </row>
    <row r="2" spans="1:17" ht="34.5">
      <c r="A2" s="12"/>
      <c r="B2" s="431" t="s">
        <v>535</v>
      </c>
      <c r="C2" s="431"/>
      <c r="D2" s="431"/>
      <c r="E2" s="431"/>
      <c r="F2" s="13"/>
      <c r="G2" s="13"/>
      <c r="H2" s="13"/>
      <c r="I2" s="13"/>
      <c r="J2" s="13"/>
      <c r="K2" s="13"/>
      <c r="L2" s="14"/>
      <c r="M2" s="14"/>
      <c r="N2" s="14"/>
      <c r="O2" s="14"/>
      <c r="P2" s="14"/>
      <c r="Q2" s="14"/>
    </row>
    <row r="3" spans="1:17">
      <c r="A3" s="23"/>
      <c r="B3" s="202" t="s">
        <v>4</v>
      </c>
      <c r="C3" s="203" t="s">
        <v>5</v>
      </c>
      <c r="D3" s="203" t="s">
        <v>6</v>
      </c>
      <c r="E3" s="203" t="s">
        <v>7</v>
      </c>
      <c r="F3" s="203" t="s">
        <v>8</v>
      </c>
      <c r="G3" s="205" t="s">
        <v>9</v>
      </c>
      <c r="H3" s="23"/>
      <c r="I3" s="23"/>
      <c r="J3" s="23"/>
      <c r="K3" s="23"/>
      <c r="L3" s="23"/>
      <c r="M3" s="23"/>
      <c r="N3" s="23"/>
      <c r="O3" s="23"/>
      <c r="P3" s="23"/>
      <c r="Q3" s="23"/>
    </row>
    <row r="4" spans="1:17" s="119" customFormat="1" ht="28.9">
      <c r="A4" s="114"/>
      <c r="B4" s="286"/>
      <c r="C4" s="287"/>
      <c r="D4" s="288" t="s">
        <v>516</v>
      </c>
      <c r="E4" s="289">
        <v>10</v>
      </c>
      <c r="F4" s="286"/>
      <c r="G4" s="286"/>
      <c r="H4" s="114"/>
      <c r="J4" s="114"/>
      <c r="K4" s="114"/>
      <c r="L4" s="114"/>
      <c r="M4" s="114"/>
      <c r="N4" s="114"/>
      <c r="O4" s="114"/>
      <c r="P4" s="114"/>
      <c r="Q4" s="114"/>
    </row>
    <row r="5" spans="1:17" s="119" customFormat="1">
      <c r="A5" s="114"/>
      <c r="B5" s="286"/>
      <c r="C5" s="287"/>
      <c r="D5" s="288" t="s">
        <v>517</v>
      </c>
      <c r="E5" s="289">
        <v>14</v>
      </c>
      <c r="F5" s="286"/>
      <c r="G5" s="286"/>
      <c r="H5" s="114"/>
      <c r="J5" s="114"/>
      <c r="K5" s="114"/>
      <c r="L5" s="114"/>
      <c r="M5" s="114"/>
      <c r="N5" s="114"/>
      <c r="O5" s="114"/>
      <c r="P5" s="114"/>
      <c r="Q5" s="114"/>
    </row>
    <row r="6" spans="1:17" s="119" customFormat="1">
      <c r="A6" s="114"/>
      <c r="B6" s="286"/>
      <c r="C6" s="287"/>
      <c r="D6" s="288" t="s">
        <v>518</v>
      </c>
      <c r="E6" s="289">
        <v>5</v>
      </c>
      <c r="F6" s="286"/>
      <c r="G6" s="286"/>
      <c r="H6" s="114"/>
      <c r="J6" s="114"/>
      <c r="K6" s="114"/>
      <c r="L6" s="114"/>
      <c r="M6" s="114"/>
      <c r="N6" s="114"/>
      <c r="O6" s="114"/>
      <c r="P6" s="114"/>
      <c r="Q6" s="114"/>
    </row>
    <row r="7" spans="1:17" s="119" customFormat="1">
      <c r="A7" s="114"/>
      <c r="B7" s="286"/>
      <c r="C7" s="287"/>
      <c r="D7" s="288" t="s">
        <v>519</v>
      </c>
      <c r="E7" s="289">
        <v>10</v>
      </c>
      <c r="F7" s="286"/>
      <c r="G7" s="286"/>
      <c r="H7" s="114"/>
      <c r="J7" s="114"/>
      <c r="K7" s="114"/>
      <c r="L7" s="114"/>
      <c r="M7" s="114"/>
      <c r="N7" s="114"/>
      <c r="O7" s="114"/>
      <c r="P7" s="114"/>
      <c r="Q7" s="114"/>
    </row>
    <row r="8" spans="1:17" s="119" customFormat="1">
      <c r="A8" s="114"/>
      <c r="B8" s="16"/>
      <c r="C8" s="268"/>
      <c r="D8" s="305" t="s">
        <v>536</v>
      </c>
      <c r="E8" s="307">
        <v>2</v>
      </c>
      <c r="F8" s="309"/>
      <c r="G8" s="20"/>
      <c r="H8" s="114"/>
      <c r="J8" s="114"/>
      <c r="K8" s="114"/>
      <c r="L8" s="114"/>
      <c r="M8" s="114"/>
      <c r="N8" s="114"/>
      <c r="O8" s="114"/>
      <c r="P8" s="114"/>
      <c r="Q8" s="114"/>
    </row>
    <row r="9" spans="1:17" s="119" customFormat="1">
      <c r="A9" s="114"/>
      <c r="B9" s="20"/>
      <c r="C9" s="268"/>
      <c r="D9" s="306" t="s">
        <v>537</v>
      </c>
      <c r="E9" s="308">
        <v>10</v>
      </c>
      <c r="F9" s="20"/>
      <c r="G9" s="20"/>
      <c r="H9" s="114"/>
      <c r="J9" s="114"/>
      <c r="K9" s="114"/>
      <c r="L9" s="114"/>
      <c r="M9" s="114"/>
      <c r="N9" s="114"/>
      <c r="O9" s="114"/>
      <c r="P9" s="114"/>
      <c r="Q9" s="114"/>
    </row>
    <row r="10" spans="1:17" s="119" customFormat="1">
      <c r="A10" s="114"/>
      <c r="B10" s="20"/>
      <c r="C10" s="268"/>
      <c r="D10" s="269"/>
      <c r="E10" s="15"/>
      <c r="F10" s="20"/>
      <c r="G10" s="20"/>
      <c r="H10" s="114"/>
      <c r="J10" s="114"/>
      <c r="K10" s="114"/>
      <c r="L10" s="114"/>
      <c r="M10" s="114"/>
      <c r="N10" s="114"/>
      <c r="O10" s="114"/>
      <c r="P10" s="114"/>
      <c r="Q10" s="114"/>
    </row>
    <row r="11" spans="1:17" s="119" customFormat="1">
      <c r="A11" s="114"/>
      <c r="B11" s="20"/>
      <c r="C11" s="268"/>
      <c r="D11" s="269"/>
      <c r="E11" s="15"/>
      <c r="F11" s="20"/>
      <c r="G11" s="20"/>
      <c r="H11" s="114"/>
      <c r="J11" s="114"/>
      <c r="K11" s="114"/>
      <c r="L11" s="114"/>
      <c r="M11" s="114"/>
      <c r="N11" s="114"/>
      <c r="O11" s="114"/>
      <c r="P11" s="114"/>
      <c r="Q11" s="114"/>
    </row>
    <row r="12" spans="1:17" s="119" customFormat="1">
      <c r="A12" s="114"/>
      <c r="B12" s="20"/>
      <c r="C12" s="268"/>
      <c r="D12" s="269"/>
      <c r="E12" s="15"/>
      <c r="F12" s="20"/>
      <c r="G12" s="20"/>
      <c r="H12" s="114"/>
      <c r="J12" s="114"/>
      <c r="K12" s="114"/>
      <c r="L12" s="114"/>
      <c r="M12" s="114"/>
      <c r="N12" s="114"/>
      <c r="O12" s="114"/>
      <c r="P12" s="114"/>
      <c r="Q12" s="114"/>
    </row>
    <row r="13" spans="1:17" s="119" customFormat="1">
      <c r="A13" s="114"/>
      <c r="B13" s="20"/>
      <c r="C13" s="268"/>
      <c r="D13" s="269"/>
      <c r="E13" s="15"/>
      <c r="F13" s="20"/>
      <c r="G13" s="20"/>
      <c r="H13" s="114"/>
      <c r="J13" s="114"/>
      <c r="K13" s="114"/>
      <c r="L13" s="114"/>
      <c r="M13" s="114"/>
      <c r="N13" s="114"/>
      <c r="O13" s="114"/>
      <c r="P13" s="114"/>
      <c r="Q13" s="114"/>
    </row>
    <row r="14" spans="1:17" s="119" customFormat="1">
      <c r="A14" s="114"/>
      <c r="B14" s="20"/>
      <c r="C14" s="268"/>
      <c r="D14" s="269"/>
      <c r="E14" s="15"/>
      <c r="F14" s="20"/>
      <c r="G14" s="20"/>
      <c r="H14" s="114"/>
      <c r="J14" s="114"/>
      <c r="K14" s="114"/>
      <c r="L14" s="114"/>
      <c r="M14" s="114"/>
      <c r="N14" s="114"/>
      <c r="O14" s="114"/>
      <c r="P14" s="114"/>
      <c r="Q14" s="114"/>
    </row>
    <row r="15" spans="1:17" s="119" customFormat="1">
      <c r="A15" s="114"/>
      <c r="B15" s="20"/>
      <c r="C15" s="268"/>
      <c r="D15" s="269"/>
      <c r="E15" s="15"/>
      <c r="F15" s="20"/>
      <c r="G15" s="20"/>
      <c r="H15" s="114"/>
      <c r="J15" s="114"/>
      <c r="K15" s="114"/>
      <c r="L15" s="114"/>
      <c r="M15" s="114"/>
      <c r="N15" s="114"/>
      <c r="O15" s="114"/>
      <c r="P15" s="114"/>
      <c r="Q15" s="114"/>
    </row>
    <row r="16" spans="1:17" s="119" customFormat="1">
      <c r="A16" s="114"/>
      <c r="B16" s="20"/>
      <c r="C16" s="268"/>
      <c r="D16" s="269"/>
      <c r="E16" s="15"/>
      <c r="F16" s="20"/>
      <c r="G16" s="20"/>
      <c r="H16" s="114"/>
      <c r="J16" s="114"/>
      <c r="K16" s="114"/>
      <c r="L16" s="114"/>
      <c r="M16" s="114"/>
      <c r="N16" s="114"/>
      <c r="O16" s="114"/>
      <c r="P16" s="114"/>
      <c r="Q16" s="114"/>
    </row>
    <row r="17" spans="1:18" s="119" customFormat="1">
      <c r="A17" s="114"/>
      <c r="B17" s="20"/>
      <c r="C17" s="268"/>
      <c r="D17" s="269"/>
      <c r="E17" s="15"/>
      <c r="F17" s="20"/>
      <c r="G17" s="20"/>
      <c r="H17" s="114"/>
      <c r="J17" s="114"/>
      <c r="K17" s="114"/>
      <c r="L17" s="114"/>
      <c r="M17" s="114"/>
      <c r="N17" s="114"/>
      <c r="O17" s="114"/>
      <c r="P17" s="114"/>
      <c r="Q17" s="114"/>
    </row>
    <row r="18" spans="1:18" s="119" customFormat="1">
      <c r="A18" s="114"/>
      <c r="B18" s="20"/>
      <c r="C18" s="268"/>
      <c r="D18" s="269"/>
      <c r="E18" s="15"/>
      <c r="F18" s="20"/>
      <c r="G18" s="20"/>
      <c r="H18" s="114"/>
      <c r="J18" s="114"/>
      <c r="K18" s="114"/>
      <c r="L18" s="114"/>
      <c r="M18" s="114"/>
      <c r="N18" s="114"/>
      <c r="O18" s="114"/>
      <c r="P18" s="114"/>
      <c r="Q18" s="114"/>
    </row>
    <row r="19" spans="1:18" s="119" customFormat="1">
      <c r="A19" s="114"/>
      <c r="B19" s="20"/>
      <c r="C19" s="268"/>
      <c r="D19" s="269"/>
      <c r="E19" s="15"/>
      <c r="F19" s="20"/>
      <c r="G19" s="20"/>
      <c r="H19" s="114"/>
      <c r="J19" s="114"/>
      <c r="K19" s="114"/>
      <c r="L19" s="114"/>
      <c r="M19" s="114"/>
      <c r="N19" s="114"/>
      <c r="O19" s="114"/>
      <c r="P19" s="114"/>
      <c r="Q19" s="114"/>
    </row>
    <row r="20" spans="1:18">
      <c r="A20" s="25"/>
      <c r="B20" s="119"/>
      <c r="C20" s="119"/>
      <c r="D20" s="119" t="s">
        <v>38</v>
      </c>
      <c r="E20" s="224">
        <f>SUM(E4:E18)</f>
        <v>51</v>
      </c>
      <c r="F20" s="119"/>
      <c r="G20" s="119"/>
      <c r="H20" s="25"/>
      <c r="I20" s="25"/>
      <c r="J20" s="25"/>
      <c r="K20" s="25"/>
      <c r="L20" s="25"/>
      <c r="M20" s="25"/>
      <c r="N20" s="25"/>
      <c r="O20" s="25"/>
      <c r="P20" s="25"/>
      <c r="Q20" s="25"/>
    </row>
    <row r="21" spans="1:18">
      <c r="A21" s="25"/>
      <c r="B21" s="115"/>
      <c r="C21" s="119"/>
      <c r="D21" s="225"/>
      <c r="E21" s="200"/>
      <c r="F21" s="119"/>
      <c r="G21" s="124"/>
      <c r="H21" s="25"/>
      <c r="I21" s="195"/>
      <c r="J21" s="195"/>
      <c r="K21" s="195"/>
      <c r="L21" s="25"/>
      <c r="M21" s="25"/>
      <c r="N21" s="25"/>
      <c r="O21" s="25"/>
      <c r="P21" s="25"/>
      <c r="Q21" s="25"/>
    </row>
    <row r="22" spans="1:18" ht="34.5">
      <c r="A22" s="12"/>
      <c r="B22" s="433" t="s">
        <v>538</v>
      </c>
      <c r="C22" s="433"/>
      <c r="D22" s="433"/>
      <c r="E22" s="433"/>
      <c r="F22" s="270"/>
      <c r="G22" s="270"/>
      <c r="H22" s="13"/>
      <c r="I22" s="13"/>
      <c r="J22" s="13"/>
      <c r="K22" s="13"/>
      <c r="L22" s="14"/>
      <c r="M22" s="14"/>
      <c r="N22" s="14"/>
      <c r="O22" s="14"/>
      <c r="P22" s="14"/>
      <c r="Q22" s="14"/>
    </row>
    <row r="23" spans="1:18">
      <c r="A23" s="23"/>
      <c r="B23" s="248" t="s">
        <v>4</v>
      </c>
      <c r="C23" s="249" t="s">
        <v>5</v>
      </c>
      <c r="D23" s="249" t="s">
        <v>10</v>
      </c>
      <c r="E23" s="249" t="s">
        <v>7</v>
      </c>
      <c r="F23" s="249" t="s">
        <v>8</v>
      </c>
      <c r="G23" s="251" t="s">
        <v>9</v>
      </c>
      <c r="H23" s="23"/>
      <c r="I23" s="23"/>
      <c r="J23" s="23"/>
      <c r="K23" s="23"/>
      <c r="L23" s="23"/>
      <c r="M23" s="23"/>
      <c r="N23" s="23"/>
      <c r="O23" s="23"/>
      <c r="P23" s="23"/>
      <c r="Q23" s="23"/>
    </row>
    <row r="24" spans="1:18" s="119" customFormat="1" ht="37.700000000000003" customHeight="1">
      <c r="A24" s="114"/>
      <c r="B24" s="246"/>
      <c r="C24" s="267"/>
      <c r="D24" s="271"/>
      <c r="E24" s="247"/>
      <c r="F24" s="246"/>
      <c r="G24" s="246"/>
      <c r="H24" s="114"/>
      <c r="J24" s="114"/>
      <c r="K24" s="114"/>
      <c r="L24" s="114"/>
      <c r="M24" s="114"/>
      <c r="N24" s="114"/>
      <c r="O24" s="114"/>
      <c r="P24" s="114"/>
      <c r="Q24" s="114"/>
    </row>
    <row r="25" spans="1:18" s="119" customFormat="1">
      <c r="A25" s="114"/>
      <c r="B25" s="246"/>
      <c r="C25" s="267"/>
      <c r="D25" s="271"/>
      <c r="E25" s="247"/>
      <c r="F25" s="246"/>
      <c r="G25" s="246"/>
      <c r="H25" s="114"/>
      <c r="J25" s="114"/>
      <c r="K25" s="114"/>
      <c r="L25" s="114"/>
      <c r="M25" s="114"/>
      <c r="N25" s="114"/>
      <c r="O25" s="114"/>
      <c r="P25" s="114"/>
      <c r="Q25" s="114"/>
    </row>
    <row r="26" spans="1:18" s="119" customFormat="1">
      <c r="A26" s="114"/>
      <c r="B26" s="246"/>
      <c r="C26" s="267"/>
      <c r="D26" s="271"/>
      <c r="E26" s="247"/>
      <c r="F26" s="246"/>
      <c r="G26" s="246"/>
      <c r="H26" s="114"/>
      <c r="J26" s="114"/>
      <c r="K26" s="114"/>
      <c r="L26" s="114"/>
      <c r="M26" s="114"/>
      <c r="N26" s="114"/>
      <c r="O26" s="114"/>
      <c r="P26" s="114"/>
      <c r="Q26" s="114"/>
    </row>
    <row r="27" spans="1:18" s="119" customFormat="1">
      <c r="A27" s="114"/>
      <c r="B27" s="246"/>
      <c r="C27" s="267"/>
      <c r="D27" s="271"/>
      <c r="E27" s="247"/>
      <c r="F27" s="246"/>
      <c r="G27" s="246"/>
      <c r="H27" s="114"/>
      <c r="J27" s="114"/>
      <c r="K27" s="114"/>
      <c r="L27" s="114"/>
      <c r="M27" s="114"/>
      <c r="N27" s="114"/>
      <c r="O27" s="114"/>
      <c r="P27" s="114"/>
      <c r="Q27" s="114"/>
    </row>
    <row r="28" spans="1:18" s="119" customFormat="1">
      <c r="A28" s="114"/>
      <c r="B28" s="246"/>
      <c r="C28" s="267"/>
      <c r="D28" s="272"/>
      <c r="E28" s="247"/>
      <c r="F28" s="246"/>
      <c r="G28" s="246"/>
      <c r="H28" s="114"/>
      <c r="J28" s="114"/>
      <c r="K28" s="114"/>
      <c r="L28" s="114"/>
      <c r="M28" s="114"/>
      <c r="N28" s="114"/>
      <c r="O28" s="114"/>
      <c r="P28" s="114"/>
      <c r="Q28" s="114"/>
    </row>
    <row r="29" spans="1:18" s="119" customFormat="1">
      <c r="A29" s="114"/>
      <c r="B29" s="246"/>
      <c r="C29" s="267"/>
      <c r="D29" s="246"/>
      <c r="E29" s="247"/>
      <c r="F29" s="246"/>
      <c r="G29" s="246"/>
      <c r="H29" s="114"/>
      <c r="J29" s="114"/>
      <c r="K29" s="114"/>
      <c r="L29" s="114"/>
      <c r="M29" s="114"/>
      <c r="N29" s="114"/>
      <c r="O29" s="114"/>
      <c r="P29" s="114"/>
      <c r="Q29" s="114"/>
    </row>
    <row r="30" spans="1:18" s="119" customFormat="1">
      <c r="A30" s="114"/>
      <c r="B30" s="246"/>
      <c r="C30" s="267"/>
      <c r="D30" s="246"/>
      <c r="E30" s="247"/>
      <c r="F30" s="246"/>
      <c r="G30" s="246"/>
      <c r="H30" s="114"/>
      <c r="J30" s="114"/>
      <c r="K30" s="114"/>
      <c r="L30" s="114"/>
      <c r="M30" s="114"/>
      <c r="N30" s="114"/>
      <c r="O30" s="114"/>
      <c r="P30" s="114"/>
      <c r="Q30" s="114"/>
    </row>
    <row r="31" spans="1:18" s="119" customFormat="1">
      <c r="A31" s="114"/>
      <c r="B31" s="246"/>
      <c r="C31" s="267"/>
      <c r="D31" s="246"/>
      <c r="E31" s="247"/>
      <c r="F31" s="246"/>
      <c r="G31" s="246"/>
      <c r="H31" s="114"/>
      <c r="J31" s="114"/>
      <c r="K31" s="114"/>
      <c r="L31" s="114"/>
      <c r="M31" s="114"/>
      <c r="N31" s="114"/>
      <c r="O31" s="114"/>
      <c r="P31" s="114"/>
      <c r="Q31" s="114"/>
    </row>
    <row r="32" spans="1:18" s="119" customFormat="1">
      <c r="A32" s="114"/>
      <c r="B32" s="246"/>
      <c r="C32" s="246"/>
      <c r="D32" s="246"/>
      <c r="E32" s="247"/>
      <c r="F32" s="247"/>
      <c r="G32" s="246"/>
      <c r="I32" s="114"/>
      <c r="K32" s="114"/>
      <c r="L32" s="114"/>
      <c r="M32" s="114"/>
      <c r="N32" s="114"/>
      <c r="O32" s="114"/>
      <c r="P32" s="114"/>
      <c r="Q32" s="114"/>
      <c r="R32" s="114"/>
    </row>
    <row r="33" spans="1:17">
      <c r="A33" s="25"/>
      <c r="E33" s="183">
        <f>SUBTOTAL(109,Lista3111519232731353943475155596367717579[Estimación])</f>
        <v>0</v>
      </c>
      <c r="H33" s="25"/>
      <c r="I33" s="25"/>
      <c r="J33" s="25"/>
      <c r="K33" s="25"/>
      <c r="L33" s="25"/>
      <c r="M33" s="25"/>
      <c r="N33" s="25"/>
      <c r="O33" s="25"/>
      <c r="P33" s="25"/>
      <c r="Q33" s="25"/>
    </row>
    <row r="34" spans="1:17">
      <c r="A34" s="25"/>
      <c r="H34" s="25"/>
      <c r="I34" s="25"/>
      <c r="J34" s="25"/>
      <c r="K34" s="25"/>
      <c r="L34" s="25"/>
      <c r="M34" s="25"/>
      <c r="N34" s="25"/>
      <c r="O34" s="25"/>
      <c r="P34" s="25"/>
      <c r="Q34" s="25"/>
    </row>
    <row r="35" spans="1:17" ht="34.5">
      <c r="A35" s="12"/>
      <c r="B35" s="434" t="s">
        <v>539</v>
      </c>
      <c r="C35" s="434"/>
      <c r="D35" s="434"/>
      <c r="E35" s="434"/>
      <c r="F35" s="273"/>
      <c r="G35" s="273"/>
      <c r="H35" s="13"/>
      <c r="I35" s="13"/>
      <c r="J35" s="13"/>
      <c r="K35" s="13"/>
      <c r="L35" s="14"/>
      <c r="M35" s="14"/>
      <c r="N35" s="14"/>
      <c r="O35" s="14"/>
      <c r="P35" s="14"/>
      <c r="Q35" s="14"/>
    </row>
    <row r="36" spans="1:17">
      <c r="A36" s="23"/>
      <c r="B36" s="148" t="s">
        <v>4</v>
      </c>
      <c r="C36" s="149" t="s">
        <v>5</v>
      </c>
      <c r="D36" s="149" t="s">
        <v>6</v>
      </c>
      <c r="E36" s="149" t="s">
        <v>7</v>
      </c>
      <c r="F36" s="149" t="s">
        <v>8</v>
      </c>
      <c r="G36" s="151" t="s">
        <v>9</v>
      </c>
      <c r="H36" s="23"/>
      <c r="I36" s="23"/>
      <c r="J36" s="23"/>
      <c r="K36" s="23"/>
      <c r="L36" s="23"/>
      <c r="M36" s="23"/>
      <c r="N36" s="23"/>
      <c r="O36" s="23"/>
      <c r="P36" s="23"/>
      <c r="Q36" s="23"/>
    </row>
    <row r="37" spans="1:17">
      <c r="A37" s="25"/>
      <c r="B37" s="246"/>
      <c r="C37" s="267"/>
      <c r="D37" s="246"/>
      <c r="E37" s="247"/>
      <c r="F37" s="246"/>
      <c r="G37" s="246"/>
      <c r="H37" s="25"/>
      <c r="I37" s="25"/>
      <c r="J37" s="25"/>
      <c r="K37" s="25"/>
      <c r="L37" t="s">
        <v>440</v>
      </c>
      <c r="M37" s="44" t="s">
        <v>441</v>
      </c>
      <c r="N37" s="44" t="s">
        <v>442</v>
      </c>
      <c r="O37" s="25"/>
      <c r="P37" s="25"/>
      <c r="Q37" s="25"/>
    </row>
    <row r="38" spans="1:17">
      <c r="A38" s="25"/>
      <c r="B38" s="246"/>
      <c r="C38" s="267"/>
      <c r="D38" s="246"/>
      <c r="E38" s="247"/>
      <c r="F38" s="246"/>
      <c r="G38" s="246"/>
      <c r="H38" s="25"/>
      <c r="I38" s="25"/>
      <c r="J38" s="25"/>
      <c r="K38" s="25"/>
      <c r="L38" s="25"/>
      <c r="M38" s="44" t="s">
        <v>443</v>
      </c>
      <c r="N38" s="167" t="s">
        <v>442</v>
      </c>
      <c r="O38" s="25"/>
      <c r="P38" s="25"/>
      <c r="Q38" s="25"/>
    </row>
    <row r="39" spans="1:17">
      <c r="A39" s="25"/>
      <c r="B39" s="246"/>
      <c r="C39" s="267"/>
      <c r="D39" s="246"/>
      <c r="E39" s="247"/>
      <c r="F39" s="246"/>
      <c r="G39" s="246"/>
      <c r="H39" s="25"/>
      <c r="I39" s="25"/>
      <c r="J39" s="25"/>
      <c r="K39" s="25"/>
      <c r="L39" s="25"/>
      <c r="M39" s="44" t="s">
        <v>444</v>
      </c>
      <c r="N39" s="167" t="s">
        <v>442</v>
      </c>
      <c r="O39" s="25"/>
      <c r="P39" s="25"/>
      <c r="Q39" s="25"/>
    </row>
    <row r="40" spans="1:17">
      <c r="A40" s="25"/>
      <c r="B40" s="246"/>
      <c r="C40" s="267"/>
      <c r="D40" s="246"/>
      <c r="E40" s="247"/>
      <c r="F40" s="246"/>
      <c r="G40" s="246"/>
      <c r="H40" s="25"/>
      <c r="I40" s="25"/>
      <c r="J40" s="25"/>
      <c r="K40" s="25"/>
      <c r="L40" s="25"/>
      <c r="M40" s="44" t="s">
        <v>445</v>
      </c>
      <c r="N40" s="167" t="s">
        <v>442</v>
      </c>
      <c r="O40" s="25"/>
      <c r="P40" s="25"/>
      <c r="Q40" s="25"/>
    </row>
    <row r="41" spans="1:17">
      <c r="A41" s="25"/>
      <c r="B41" s="246"/>
      <c r="C41" s="267"/>
      <c r="D41" s="246"/>
      <c r="E41" s="247"/>
      <c r="F41" s="246"/>
      <c r="G41" s="246"/>
      <c r="H41" s="25"/>
      <c r="I41" s="25"/>
      <c r="J41" s="25"/>
      <c r="K41" s="25"/>
      <c r="L41" s="25"/>
      <c r="M41" s="44" t="s">
        <v>446</v>
      </c>
      <c r="N41" s="167" t="s">
        <v>442</v>
      </c>
      <c r="O41" s="25"/>
      <c r="P41" s="25"/>
      <c r="Q41" s="25"/>
    </row>
    <row r="42" spans="1:17">
      <c r="A42" s="25"/>
      <c r="B42" s="246"/>
      <c r="C42" s="267"/>
      <c r="D42" s="246"/>
      <c r="E42" s="247"/>
      <c r="F42" s="246"/>
      <c r="G42" s="246"/>
      <c r="H42" s="25"/>
      <c r="I42" s="25"/>
      <c r="J42" s="25"/>
      <c r="K42" s="25"/>
      <c r="L42" s="25"/>
      <c r="M42" s="44" t="s">
        <v>448</v>
      </c>
      <c r="N42" s="167" t="s">
        <v>442</v>
      </c>
      <c r="O42" s="25"/>
      <c r="P42" s="25"/>
      <c r="Q42" s="25"/>
    </row>
    <row r="43" spans="1:17">
      <c r="A43" s="25"/>
      <c r="B43" s="246"/>
      <c r="C43" s="267"/>
      <c r="D43" s="246"/>
      <c r="E43" s="247"/>
      <c r="F43" s="246"/>
      <c r="G43" s="246"/>
      <c r="H43" s="25"/>
      <c r="I43" s="25"/>
      <c r="J43" s="25"/>
      <c r="K43" s="25"/>
      <c r="L43" s="25"/>
      <c r="M43" s="25"/>
      <c r="N43" s="25"/>
      <c r="O43" s="25"/>
      <c r="P43" s="25"/>
      <c r="Q43" s="25"/>
    </row>
    <row r="44" spans="1:17" ht="16.5" customHeight="1">
      <c r="A44" s="25"/>
      <c r="B44" s="206"/>
      <c r="C44" s="207"/>
      <c r="D44" s="220"/>
      <c r="E44" s="208"/>
      <c r="F44" s="206"/>
      <c r="G44" s="206"/>
      <c r="H44" s="25"/>
      <c r="I44" s="25"/>
      <c r="J44" s="25"/>
      <c r="K44" s="25"/>
      <c r="L44" s="44" t="s">
        <v>449</v>
      </c>
      <c r="M44" s="44" t="s">
        <v>450</v>
      </c>
      <c r="N44" s="167"/>
      <c r="O44" s="25"/>
      <c r="P44" s="25"/>
      <c r="Q44" s="25"/>
    </row>
    <row r="45" spans="1:17">
      <c r="B45" s="206"/>
      <c r="C45" s="207"/>
      <c r="D45" s="220"/>
      <c r="E45" s="208"/>
      <c r="F45" s="206"/>
      <c r="G45" s="206"/>
    </row>
    <row r="46" spans="1:17">
      <c r="A46" s="25"/>
      <c r="B46" s="206"/>
      <c r="C46" s="207"/>
      <c r="D46" s="220"/>
      <c r="E46" s="208"/>
      <c r="F46" s="206"/>
      <c r="G46" s="206"/>
      <c r="H46" s="25"/>
      <c r="I46" s="25"/>
      <c r="J46" s="25"/>
      <c r="K46" s="25"/>
      <c r="L46" s="25"/>
      <c r="M46" s="25"/>
      <c r="N46" s="25"/>
      <c r="O46" s="25"/>
      <c r="P46" s="25"/>
      <c r="Q46" s="25"/>
    </row>
    <row r="47" spans="1:17">
      <c r="A47" s="25"/>
      <c r="B47" s="206"/>
      <c r="C47" s="207"/>
      <c r="D47" s="220"/>
      <c r="E47" s="208"/>
      <c r="F47" s="206"/>
      <c r="G47" s="206"/>
      <c r="H47" s="25"/>
      <c r="I47" s="25"/>
      <c r="J47" s="25"/>
      <c r="K47" s="25"/>
      <c r="L47" t="s">
        <v>451</v>
      </c>
      <c r="M47" s="238">
        <v>45261</v>
      </c>
      <c r="N47" s="167"/>
      <c r="O47" s="25"/>
      <c r="P47" s="25"/>
      <c r="Q47" s="25"/>
    </row>
    <row r="48" spans="1:17">
      <c r="A48" s="25"/>
      <c r="B48" s="206"/>
      <c r="C48" s="207"/>
      <c r="D48" s="220"/>
      <c r="E48" s="208"/>
      <c r="F48" s="206"/>
      <c r="G48" s="206"/>
      <c r="H48" s="25"/>
      <c r="I48" s="25"/>
      <c r="J48" s="25"/>
      <c r="K48" s="25"/>
      <c r="L48" s="25"/>
      <c r="M48" s="238">
        <v>45231</v>
      </c>
      <c r="N48" s="167"/>
      <c r="O48" s="25"/>
      <c r="P48" s="25"/>
      <c r="Q48" s="25"/>
    </row>
    <row r="49" spans="1:17">
      <c r="A49" s="25"/>
      <c r="B49" s="206"/>
      <c r="C49" s="207"/>
      <c r="D49" s="220"/>
      <c r="E49" s="208"/>
      <c r="F49" s="206"/>
      <c r="G49" s="206"/>
      <c r="H49" s="25"/>
      <c r="I49" s="25"/>
      <c r="J49" s="25"/>
      <c r="K49" s="25"/>
      <c r="L49" s="25"/>
      <c r="M49" s="238">
        <v>45200</v>
      </c>
      <c r="N49" s="167"/>
      <c r="O49" s="25"/>
      <c r="P49" s="25"/>
      <c r="Q49" s="25"/>
    </row>
    <row r="50" spans="1:17">
      <c r="A50" s="25"/>
      <c r="B50" s="206"/>
      <c r="C50" s="207"/>
      <c r="D50" s="220"/>
      <c r="E50" s="208"/>
      <c r="F50" s="206"/>
      <c r="G50" s="206"/>
      <c r="H50" s="25"/>
      <c r="I50" s="25"/>
      <c r="J50" s="25"/>
      <c r="K50" s="25"/>
      <c r="L50" s="25"/>
      <c r="M50" s="238">
        <v>45170</v>
      </c>
      <c r="N50" s="167"/>
      <c r="O50" s="25"/>
      <c r="P50" s="25"/>
      <c r="Q50" s="25"/>
    </row>
    <row r="51" spans="1:17">
      <c r="A51" s="25"/>
      <c r="B51" s="206"/>
      <c r="C51" s="207"/>
      <c r="D51" s="220"/>
      <c r="E51" s="208"/>
      <c r="F51" s="206"/>
      <c r="G51" s="206"/>
      <c r="H51" s="25"/>
      <c r="I51" s="25"/>
      <c r="J51" s="25"/>
      <c r="K51" s="25"/>
      <c r="L51" s="25"/>
      <c r="M51" s="238">
        <v>45139</v>
      </c>
      <c r="N51" s="167"/>
      <c r="O51" s="25"/>
      <c r="P51" s="25"/>
      <c r="Q51" s="25"/>
    </row>
    <row r="52" spans="1:17">
      <c r="A52" s="25"/>
      <c r="E52" s="18">
        <f>SUBTOTAL(109,Lista34121620242832364044485256606468727680[Estimación])</f>
        <v>0</v>
      </c>
      <c r="F52" s="193"/>
      <c r="H52" s="25"/>
      <c r="I52" s="25"/>
      <c r="J52" s="25"/>
      <c r="K52" s="25"/>
      <c r="L52" s="25"/>
      <c r="M52" s="238">
        <v>45108</v>
      </c>
      <c r="N52" s="167"/>
      <c r="O52" s="25"/>
      <c r="P52" s="25"/>
      <c r="Q52" s="25"/>
    </row>
    <row r="53" spans="1:17">
      <c r="A53" s="25"/>
      <c r="B53" s="25"/>
      <c r="C53" s="25"/>
      <c r="D53" s="25"/>
      <c r="E53" s="195"/>
      <c r="F53" s="25"/>
      <c r="G53" s="25"/>
      <c r="H53" s="25"/>
      <c r="I53" s="25"/>
      <c r="J53" s="25"/>
      <c r="K53" s="25"/>
      <c r="L53" s="25"/>
      <c r="M53" s="238">
        <v>45078</v>
      </c>
      <c r="N53" s="167"/>
      <c r="O53" s="25"/>
      <c r="P53" s="25"/>
      <c r="Q53" s="25"/>
    </row>
    <row r="54" spans="1:17" ht="34.5">
      <c r="A54" s="12"/>
      <c r="B54" s="431" t="s">
        <v>540</v>
      </c>
      <c r="C54" s="431"/>
      <c r="D54" s="431"/>
      <c r="E54" s="431"/>
      <c r="F54" s="13"/>
      <c r="G54" s="13"/>
      <c r="H54" s="13"/>
      <c r="I54" s="13"/>
      <c r="J54" s="13"/>
      <c r="K54" s="13"/>
      <c r="L54" s="14"/>
      <c r="M54" s="238">
        <v>45047</v>
      </c>
      <c r="N54" s="179"/>
      <c r="O54" s="14"/>
      <c r="P54" s="14"/>
      <c r="Q54" s="14"/>
    </row>
    <row r="55" spans="1:17">
      <c r="A55" s="23"/>
      <c r="B55" s="148" t="s">
        <v>4</v>
      </c>
      <c r="C55" s="149" t="s">
        <v>5</v>
      </c>
      <c r="D55" s="149" t="s">
        <v>6</v>
      </c>
      <c r="E55" s="149" t="s">
        <v>7</v>
      </c>
      <c r="F55" s="150" t="s">
        <v>8</v>
      </c>
      <c r="G55" s="151" t="s">
        <v>9</v>
      </c>
      <c r="H55" s="23"/>
      <c r="I55" s="23"/>
      <c r="J55" s="23"/>
      <c r="K55" s="23"/>
      <c r="L55" s="23"/>
      <c r="M55" s="238">
        <v>45017</v>
      </c>
      <c r="N55" s="239"/>
      <c r="O55" s="23"/>
      <c r="P55" s="23"/>
      <c r="Q55" s="23"/>
    </row>
    <row r="56" spans="1:17">
      <c r="A56" s="25"/>
      <c r="B56" s="206"/>
      <c r="C56" s="207"/>
      <c r="D56" s="220"/>
      <c r="E56" s="208"/>
      <c r="F56" s="206"/>
      <c r="G56" s="206"/>
      <c r="H56" s="25"/>
      <c r="I56" s="25"/>
      <c r="J56" s="25"/>
      <c r="K56" s="25"/>
      <c r="L56" s="25"/>
      <c r="M56" s="238"/>
      <c r="N56" s="167"/>
      <c r="O56" s="25"/>
      <c r="P56" s="25"/>
      <c r="Q56" s="25"/>
    </row>
    <row r="57" spans="1:17">
      <c r="A57" s="25"/>
      <c r="B57" s="206"/>
      <c r="C57" s="207"/>
      <c r="D57" s="220"/>
      <c r="E57" s="208"/>
      <c r="F57" s="206"/>
      <c r="G57" s="206"/>
      <c r="H57" s="25"/>
      <c r="I57" s="25"/>
      <c r="J57" s="25"/>
      <c r="K57" s="25"/>
      <c r="L57" s="25"/>
      <c r="M57" s="238"/>
      <c r="N57" s="167"/>
      <c r="O57" s="25"/>
      <c r="P57" s="25"/>
      <c r="Q57" s="25"/>
    </row>
    <row r="58" spans="1:17">
      <c r="B58" s="206"/>
      <c r="C58" s="207"/>
      <c r="D58" s="220"/>
      <c r="E58" s="208"/>
      <c r="F58" s="206"/>
      <c r="G58" s="206"/>
      <c r="M58" s="238"/>
      <c r="N58" s="44"/>
    </row>
    <row r="59" spans="1:17">
      <c r="B59" s="206"/>
      <c r="C59" s="207"/>
      <c r="D59" s="220"/>
      <c r="E59" s="208"/>
      <c r="F59" s="206"/>
      <c r="G59" s="206"/>
      <c r="M59" s="238"/>
      <c r="N59" s="44"/>
    </row>
    <row r="60" spans="1:17">
      <c r="B60" s="206"/>
      <c r="C60" s="207"/>
      <c r="D60" s="220"/>
      <c r="E60" s="208"/>
      <c r="F60" s="206"/>
      <c r="G60" s="206"/>
      <c r="M60" s="238"/>
      <c r="N60" s="44"/>
    </row>
    <row r="61" spans="1:17">
      <c r="B61" s="206"/>
      <c r="C61" s="207"/>
      <c r="D61" s="220"/>
      <c r="E61" s="208"/>
      <c r="F61" s="206"/>
      <c r="G61" s="206"/>
      <c r="M61" s="238"/>
      <c r="N61" s="44"/>
    </row>
    <row r="62" spans="1:17">
      <c r="B62" s="206"/>
      <c r="C62" s="207"/>
      <c r="D62" s="220"/>
      <c r="E62" s="208"/>
      <c r="F62" s="206"/>
      <c r="G62" s="206"/>
      <c r="M62" s="238"/>
      <c r="N62" s="44"/>
    </row>
    <row r="63" spans="1:17">
      <c r="B63" s="206"/>
      <c r="C63" s="207"/>
      <c r="D63" s="220"/>
      <c r="E63" s="208"/>
      <c r="F63" s="206"/>
      <c r="G63" s="206"/>
      <c r="M63" s="238"/>
      <c r="N63" s="44"/>
    </row>
    <row r="64" spans="1:17">
      <c r="A64" s="28"/>
      <c r="B64" s="206"/>
      <c r="C64" s="207"/>
      <c r="D64" s="220"/>
      <c r="E64" s="208"/>
      <c r="F64" s="206"/>
      <c r="G64" s="206"/>
      <c r="H64" s="28"/>
      <c r="I64" s="28"/>
      <c r="J64" s="28"/>
      <c r="K64" s="28"/>
      <c r="L64" s="28"/>
      <c r="M64" s="238">
        <v>44743</v>
      </c>
      <c r="N64" s="47"/>
      <c r="O64" s="28"/>
      <c r="P64" s="28"/>
      <c r="Q64" s="28"/>
    </row>
    <row r="65" spans="1:17">
      <c r="A65" s="28"/>
      <c r="B65" s="206"/>
      <c r="C65" s="207"/>
      <c r="D65" s="220"/>
      <c r="E65" s="208"/>
      <c r="F65" s="206"/>
      <c r="G65" s="206"/>
      <c r="H65" s="28"/>
      <c r="I65" s="28"/>
      <c r="J65" s="28"/>
      <c r="K65" s="28"/>
      <c r="L65" s="28"/>
      <c r="M65" s="238">
        <v>44713</v>
      </c>
      <c r="N65" s="47"/>
      <c r="O65" s="28"/>
      <c r="P65" s="28"/>
      <c r="Q65" s="28"/>
    </row>
    <row r="66" spans="1:17">
      <c r="B66" s="206"/>
      <c r="C66" s="207"/>
      <c r="D66" s="220"/>
      <c r="E66" s="208"/>
      <c r="F66" s="206"/>
      <c r="G66" s="206"/>
      <c r="M66" s="238">
        <v>44682</v>
      </c>
      <c r="N66" s="44"/>
    </row>
    <row r="67" spans="1:17">
      <c r="B67" s="206"/>
      <c r="C67" s="207"/>
      <c r="D67" s="220"/>
      <c r="E67" s="208"/>
      <c r="F67" s="206"/>
      <c r="G67" s="206"/>
      <c r="M67" s="238">
        <v>44652</v>
      </c>
      <c r="N67" s="44"/>
    </row>
    <row r="68" spans="1:17">
      <c r="B68" s="4"/>
      <c r="C68" s="6"/>
      <c r="D68" s="6"/>
      <c r="E68" s="184"/>
      <c r="F68" s="6"/>
      <c r="G68" s="11"/>
      <c r="M68" s="238">
        <v>44621</v>
      </c>
      <c r="N68" s="44"/>
    </row>
    <row r="69" spans="1:17">
      <c r="A69" s="25"/>
      <c r="E69" s="183">
        <f>SUBTOTAL(109,Lista345131721252933374145495357616569737781[Estimación])</f>
        <v>0</v>
      </c>
      <c r="H69" s="25"/>
      <c r="I69" s="25"/>
      <c r="J69" s="25"/>
      <c r="K69" s="25"/>
      <c r="L69" s="25"/>
      <c r="M69" s="238">
        <v>44593</v>
      </c>
      <c r="N69" s="167"/>
      <c r="O69" s="25"/>
      <c r="P69" s="25"/>
      <c r="Q69" s="25"/>
    </row>
    <row r="70" spans="1:17">
      <c r="A70" s="25"/>
      <c r="B70" s="25"/>
      <c r="C70" s="25"/>
      <c r="D70" s="25"/>
      <c r="E70" s="25"/>
      <c r="F70" s="25"/>
      <c r="G70" s="25"/>
      <c r="H70" s="25"/>
      <c r="I70" s="25"/>
      <c r="J70" s="25"/>
      <c r="K70" s="25"/>
      <c r="L70" s="25"/>
      <c r="M70" s="238">
        <v>44562</v>
      </c>
      <c r="N70" s="167"/>
      <c r="O70" s="25"/>
      <c r="P70" s="25"/>
      <c r="Q70" s="25"/>
    </row>
    <row r="71" spans="1:17">
      <c r="A71" s="25"/>
      <c r="B71" s="25"/>
      <c r="C71" s="25"/>
      <c r="D71" s="25"/>
      <c r="E71" s="25"/>
      <c r="F71" s="25"/>
      <c r="G71" s="25"/>
      <c r="H71" s="25"/>
      <c r="I71" s="25"/>
      <c r="J71" s="25"/>
      <c r="K71" s="25"/>
      <c r="L71" s="25"/>
      <c r="M71" s="238">
        <v>44531</v>
      </c>
      <c r="N71" s="167"/>
      <c r="O71" s="25"/>
      <c r="P71" s="25"/>
      <c r="Q71" s="25"/>
    </row>
    <row r="72" spans="1:17">
      <c r="A72" s="25"/>
      <c r="B72" s="25"/>
      <c r="C72" s="25"/>
      <c r="D72" s="25"/>
      <c r="E72" s="25"/>
      <c r="F72" s="25"/>
      <c r="G72" s="25"/>
      <c r="H72" s="25"/>
      <c r="I72" s="25"/>
      <c r="J72" s="25"/>
      <c r="K72" s="25"/>
      <c r="L72" s="25"/>
      <c r="M72" s="238">
        <v>44501</v>
      </c>
      <c r="N72" s="167"/>
      <c r="O72" s="25"/>
      <c r="P72" s="25"/>
      <c r="Q72" s="25"/>
    </row>
    <row r="73" spans="1:17">
      <c r="A73" s="25"/>
      <c r="B73" s="25"/>
      <c r="C73" s="25"/>
      <c r="D73" s="25"/>
      <c r="E73" s="25"/>
      <c r="F73" s="25"/>
      <c r="G73" s="25"/>
      <c r="H73" s="25"/>
      <c r="I73" s="25"/>
      <c r="J73" s="25"/>
      <c r="K73" s="25"/>
      <c r="L73" s="25"/>
      <c r="M73" s="238">
        <v>44470</v>
      </c>
      <c r="N73" s="167"/>
      <c r="O73" s="25"/>
      <c r="P73" s="25"/>
      <c r="Q73" s="25"/>
    </row>
    <row r="74" spans="1:17">
      <c r="A74" s="25"/>
      <c r="B74" s="25"/>
      <c r="C74" s="25"/>
      <c r="D74" s="25"/>
      <c r="E74" s="25"/>
      <c r="F74" s="25"/>
      <c r="G74" s="25"/>
      <c r="H74" s="25"/>
      <c r="I74" s="25"/>
      <c r="J74" s="25"/>
      <c r="K74" s="25"/>
      <c r="L74" s="25"/>
      <c r="M74" s="238">
        <v>44440</v>
      </c>
      <c r="N74" s="167"/>
      <c r="O74" s="25"/>
      <c r="P74" s="25"/>
      <c r="Q74" s="25"/>
    </row>
    <row r="75" spans="1:17">
      <c r="A75" s="25"/>
      <c r="B75" s="25"/>
      <c r="C75" s="25"/>
      <c r="D75" s="25"/>
      <c r="E75" s="25"/>
      <c r="F75" s="25"/>
      <c r="G75" s="25"/>
      <c r="H75" s="25"/>
      <c r="I75" s="25"/>
      <c r="J75" s="25"/>
      <c r="K75" s="25"/>
      <c r="L75" s="25"/>
      <c r="M75" s="238">
        <v>44409</v>
      </c>
      <c r="N75" s="167"/>
      <c r="O75" s="25"/>
      <c r="P75" s="25"/>
      <c r="Q75" s="25"/>
    </row>
    <row r="76" spans="1:17">
      <c r="A76" s="25"/>
      <c r="B76" s="25"/>
      <c r="C76" s="25"/>
      <c r="D76" s="25"/>
      <c r="E76" s="25"/>
      <c r="F76" s="25"/>
      <c r="G76" s="25"/>
      <c r="H76" s="25"/>
      <c r="I76" s="25"/>
      <c r="J76" s="25"/>
      <c r="K76" s="25"/>
      <c r="L76" s="25"/>
      <c r="M76" s="238">
        <v>44378</v>
      </c>
      <c r="N76" s="167"/>
      <c r="O76" s="25"/>
      <c r="P76" s="25"/>
      <c r="Q76" s="25"/>
    </row>
    <row r="77" spans="1:17">
      <c r="A77" s="25"/>
      <c r="B77" s="25"/>
      <c r="C77" s="25"/>
      <c r="D77" s="25"/>
      <c r="E77" s="25"/>
      <c r="F77" s="25"/>
      <c r="G77" s="25"/>
      <c r="H77" s="25"/>
      <c r="I77" s="25"/>
      <c r="J77" s="25"/>
      <c r="K77" s="25"/>
      <c r="L77" s="25"/>
      <c r="M77" s="238">
        <v>44348</v>
      </c>
      <c r="N77" s="167"/>
      <c r="O77" s="25"/>
      <c r="P77" s="25"/>
      <c r="Q77" s="25"/>
    </row>
    <row r="78" spans="1:17">
      <c r="A78" s="25"/>
      <c r="B78" s="25"/>
      <c r="C78" s="25"/>
      <c r="D78" s="25"/>
      <c r="E78" s="25"/>
      <c r="F78" s="25"/>
      <c r="G78" s="25"/>
      <c r="H78" s="25"/>
      <c r="I78" s="25"/>
      <c r="J78" s="25"/>
      <c r="K78" s="25"/>
      <c r="L78" s="25"/>
      <c r="M78" s="238">
        <v>44317</v>
      </c>
      <c r="N78" s="167"/>
      <c r="O78" s="25"/>
      <c r="P78" s="25"/>
      <c r="Q78" s="25"/>
    </row>
    <row r="79" spans="1:17">
      <c r="A79" s="25"/>
      <c r="B79" s="25"/>
      <c r="C79" s="25"/>
      <c r="D79" s="25"/>
      <c r="E79" s="25"/>
      <c r="F79" s="25"/>
      <c r="G79" s="25"/>
      <c r="H79" s="25"/>
      <c r="I79" s="25"/>
      <c r="J79" s="25"/>
      <c r="K79" s="25"/>
      <c r="L79" s="25"/>
      <c r="M79" s="238">
        <v>44287</v>
      </c>
      <c r="N79" s="167"/>
      <c r="O79" s="25"/>
      <c r="P79" s="25"/>
      <c r="Q79" s="25"/>
    </row>
    <row r="80" spans="1:17">
      <c r="A80" s="25"/>
      <c r="B80" s="25"/>
      <c r="C80" s="25"/>
      <c r="D80" s="25"/>
      <c r="E80" s="25"/>
      <c r="F80" s="25"/>
      <c r="G80" s="25"/>
      <c r="H80" s="25"/>
      <c r="I80" s="25"/>
      <c r="J80" s="25"/>
      <c r="K80" s="25"/>
      <c r="L80" s="25"/>
      <c r="M80" s="238">
        <v>44256</v>
      </c>
      <c r="N80" s="167"/>
      <c r="O80" s="25"/>
      <c r="P80" s="25"/>
      <c r="Q80" s="25"/>
    </row>
    <row r="81" spans="12:14">
      <c r="M81" s="238">
        <v>44228</v>
      </c>
      <c r="N81" s="44"/>
    </row>
    <row r="82" spans="12:14">
      <c r="M82" s="238">
        <v>44197</v>
      </c>
      <c r="N82" s="44"/>
    </row>
    <row r="83" spans="12:14">
      <c r="M83" s="238">
        <v>44166</v>
      </c>
      <c r="N83" s="44"/>
    </row>
    <row r="84" spans="12:14">
      <c r="M84" s="238">
        <v>44136</v>
      </c>
      <c r="N84" s="44"/>
    </row>
    <row r="85" spans="12:14">
      <c r="M85" s="223"/>
    </row>
    <row r="86" spans="12:14">
      <c r="M86" s="223"/>
    </row>
    <row r="87" spans="12:14">
      <c r="L87" t="s">
        <v>452</v>
      </c>
      <c r="M87" s="223">
        <v>44197</v>
      </c>
    </row>
    <row r="88" spans="12:14">
      <c r="M88" s="223">
        <v>44228</v>
      </c>
    </row>
    <row r="89" spans="12:14">
      <c r="M89" s="223">
        <v>44256</v>
      </c>
    </row>
    <row r="90" spans="12:14">
      <c r="M90" s="223">
        <v>44287</v>
      </c>
    </row>
    <row r="91" spans="12:14">
      <c r="M91" s="223">
        <v>44317</v>
      </c>
    </row>
    <row r="92" spans="12:14">
      <c r="M92" s="223">
        <v>44348</v>
      </c>
    </row>
    <row r="93" spans="12:14">
      <c r="M93" s="223">
        <v>44378</v>
      </c>
    </row>
    <row r="94" spans="12:14">
      <c r="M94" s="223">
        <v>44409</v>
      </c>
    </row>
    <row r="95" spans="12:14">
      <c r="M95" s="223">
        <v>44440</v>
      </c>
    </row>
    <row r="96" spans="12:14">
      <c r="M96" s="223">
        <v>44470</v>
      </c>
    </row>
    <row r="97" spans="13:13">
      <c r="M97" s="223">
        <v>44501</v>
      </c>
    </row>
    <row r="98" spans="13:13">
      <c r="M98" s="223">
        <v>44531</v>
      </c>
    </row>
    <row r="99" spans="13:13">
      <c r="M99" s="223">
        <v>44562</v>
      </c>
    </row>
    <row r="100" spans="13:13">
      <c r="M100" s="223">
        <v>44593</v>
      </c>
    </row>
    <row r="101" spans="13:13">
      <c r="M101" s="223">
        <v>44621</v>
      </c>
    </row>
    <row r="102" spans="13:13">
      <c r="M102" s="223">
        <v>44652</v>
      </c>
    </row>
    <row r="103" spans="13:13">
      <c r="M103" s="223">
        <v>44682</v>
      </c>
    </row>
    <row r="104" spans="13:13">
      <c r="M104" s="223">
        <v>44713</v>
      </c>
    </row>
    <row r="105" spans="13:13">
      <c r="M105" s="223">
        <v>44743</v>
      </c>
    </row>
    <row r="106" spans="13:13">
      <c r="M106" s="223">
        <v>44774</v>
      </c>
    </row>
    <row r="107" spans="13:13">
      <c r="M107" s="223">
        <v>44805</v>
      </c>
    </row>
    <row r="108" spans="13:13">
      <c r="M108" s="223">
        <v>44835</v>
      </c>
    </row>
    <row r="109" spans="13:13">
      <c r="M109" s="223">
        <v>44866</v>
      </c>
    </row>
    <row r="110" spans="13:13">
      <c r="M110" s="223">
        <v>44896</v>
      </c>
    </row>
    <row r="111" spans="13:13">
      <c r="M111" s="223">
        <v>44927</v>
      </c>
    </row>
    <row r="112" spans="13:13">
      <c r="M112" s="223">
        <v>44958</v>
      </c>
    </row>
    <row r="113" spans="13:13">
      <c r="M113" s="223">
        <v>44986</v>
      </c>
    </row>
    <row r="114" spans="13:13">
      <c r="M114" s="223">
        <v>45017</v>
      </c>
    </row>
    <row r="115" spans="13:13">
      <c r="M115" s="223">
        <v>45047</v>
      </c>
    </row>
    <row r="116" spans="13:13">
      <c r="M116" s="223">
        <v>45078</v>
      </c>
    </row>
    <row r="117" spans="13:13">
      <c r="M117" s="223">
        <v>45108</v>
      </c>
    </row>
    <row r="118" spans="13:13">
      <c r="M118" s="223"/>
    </row>
    <row r="119" spans="13:13">
      <c r="M119" s="223"/>
    </row>
  </sheetData>
  <mergeCells count="9">
    <mergeCell ref="O1:Q1"/>
    <mergeCell ref="B2:E2"/>
    <mergeCell ref="B22:E22"/>
    <mergeCell ref="B35:E35"/>
    <mergeCell ref="B54:E54"/>
    <mergeCell ref="B1:E1"/>
    <mergeCell ref="F1:H1"/>
    <mergeCell ref="I1:K1"/>
    <mergeCell ref="L1:N1"/>
  </mergeCells>
  <conditionalFormatting sqref="F24:F31 F4:F19 F37:F51">
    <cfRule type="expression" dxfId="10437" priority="2179">
      <formula>$F4="Vencida"</formula>
    </cfRule>
    <cfRule type="expression" dxfId="10436" priority="2180">
      <formula>$F4="Cancelada"</formula>
    </cfRule>
    <cfRule type="expression" dxfId="10435" priority="2181">
      <formula>$F4="Pausada"</formula>
    </cfRule>
    <cfRule type="expression" dxfId="10434" priority="2182">
      <formula>$F4="Para hoy"</formula>
    </cfRule>
    <cfRule type="expression" dxfId="10433" priority="2183">
      <formula>$F4="En curso"</formula>
    </cfRule>
    <cfRule type="expression" dxfId="10432" priority="2184">
      <formula>$F4="Completada"</formula>
    </cfRule>
  </conditionalFormatting>
  <conditionalFormatting sqref="E20">
    <cfRule type="expression" dxfId="10431" priority="2187">
      <formula>$F20="Vencida"</formula>
    </cfRule>
    <cfRule type="expression" dxfId="10430" priority="2188">
      <formula>$F20="Cancelada"</formula>
    </cfRule>
    <cfRule type="expression" dxfId="10429" priority="2189">
      <formula>$F20="Pausada"</formula>
    </cfRule>
    <cfRule type="expression" dxfId="10428" priority="2190">
      <formula>$F20="Para hoy"</formula>
    </cfRule>
    <cfRule type="expression" dxfId="10427" priority="2191">
      <formula>$F20="En curso"</formula>
    </cfRule>
    <cfRule type="expression" dxfId="10426" priority="2192">
      <formula>$F20="Completada"</formula>
    </cfRule>
  </conditionalFormatting>
  <conditionalFormatting sqref="E33">
    <cfRule type="expression" dxfId="10425" priority="2163">
      <formula>$F33="Vencida"</formula>
    </cfRule>
    <cfRule type="expression" dxfId="10424" priority="2164">
      <formula>$F33="Cancelada"</formula>
    </cfRule>
    <cfRule type="expression" dxfId="10423" priority="2165">
      <formula>$F33="Pausada"</formula>
    </cfRule>
    <cfRule type="expression" dxfId="10422" priority="2166">
      <formula>$F33="Para hoy"</formula>
    </cfRule>
    <cfRule type="expression" dxfId="10421" priority="2167">
      <formula>$F33="En curso"</formula>
    </cfRule>
    <cfRule type="expression" dxfId="10420" priority="2168">
      <formula>$F33="Completada"</formula>
    </cfRule>
  </conditionalFormatting>
  <conditionalFormatting sqref="E52">
    <cfRule type="expression" dxfId="10419" priority="2145">
      <formula>$F52="Vencida"</formula>
    </cfRule>
    <cfRule type="expression" dxfId="10418" priority="2146">
      <formula>$F52="Cancelada"</formula>
    </cfRule>
    <cfRule type="expression" dxfId="10417" priority="2147">
      <formula>$F52="Pausada"</formula>
    </cfRule>
    <cfRule type="expression" dxfId="10416" priority="2148">
      <formula>$F52="Para hoy"</formula>
    </cfRule>
    <cfRule type="expression" dxfId="10415" priority="2149">
      <formula>$F52="En curso"</formula>
    </cfRule>
    <cfRule type="expression" dxfId="10414" priority="2150">
      <formula>$F52="Completada"</formula>
    </cfRule>
  </conditionalFormatting>
  <conditionalFormatting sqref="E69">
    <cfRule type="expression" dxfId="10413" priority="2129">
      <formula>$F69="Vencida"</formula>
    </cfRule>
    <cfRule type="expression" dxfId="10412" priority="2130">
      <formula>$F69="Cancelada"</formula>
    </cfRule>
    <cfRule type="expression" dxfId="10411" priority="2131">
      <formula>$F69="Pausada"</formula>
    </cfRule>
    <cfRule type="expression" dxfId="10410" priority="2132">
      <formula>$F69="Para hoy"</formula>
    </cfRule>
    <cfRule type="expression" dxfId="10409" priority="2133">
      <formula>$F69="En curso"</formula>
    </cfRule>
    <cfRule type="expression" dxfId="10408" priority="2134">
      <formula>$F69="Completada"</formula>
    </cfRule>
  </conditionalFormatting>
  <conditionalFormatting sqref="E5">
    <cfRule type="expression" dxfId="10407" priority="1689">
      <formula>$F4="Vencida"</formula>
    </cfRule>
    <cfRule type="expression" dxfId="10406" priority="1690">
      <formula>$F4="Cancelada"</formula>
    </cfRule>
    <cfRule type="expression" dxfId="10405" priority="1691">
      <formula>$F4="Pausada"</formula>
    </cfRule>
    <cfRule type="expression" dxfId="10404" priority="1692">
      <formula>$F4="Para hoy"</formula>
    </cfRule>
    <cfRule type="expression" dxfId="10403" priority="1693">
      <formula>$F4="En curso"</formula>
    </cfRule>
    <cfRule type="expression" dxfId="10402" priority="1694">
      <formula>$F4="Completada"</formula>
    </cfRule>
  </conditionalFormatting>
  <conditionalFormatting sqref="C24 C27">
    <cfRule type="expression" dxfId="10401" priority="1671">
      <formula>$F21="Vencida"</formula>
    </cfRule>
    <cfRule type="expression" dxfId="10400" priority="1672">
      <formula>$F21="Cancelada"</formula>
    </cfRule>
    <cfRule type="expression" dxfId="10399" priority="1673">
      <formula>$F21="Pausada"</formula>
    </cfRule>
    <cfRule type="expression" dxfId="10398" priority="1674">
      <formula>$F21="Para hoy"</formula>
    </cfRule>
    <cfRule type="expression" dxfId="10397" priority="1675">
      <formula>$F21="En curso"</formula>
    </cfRule>
    <cfRule type="expression" dxfId="10396" priority="1676">
      <formula>$F21="Completada"</formula>
    </cfRule>
    <cfRule type="expression" dxfId="10395" priority="1679">
      <formula>$F24="Vencida"</formula>
    </cfRule>
    <cfRule type="expression" dxfId="10394" priority="1680">
      <formula>$F24="Cancelada"</formula>
    </cfRule>
    <cfRule type="expression" dxfId="10393" priority="1681">
      <formula>$F24="Pausada"</formula>
    </cfRule>
    <cfRule type="expression" dxfId="10392" priority="1682">
      <formula>$F24="Para hoy"</formula>
    </cfRule>
    <cfRule type="expression" dxfId="10391" priority="1683">
      <formula>$F24="En curso"</formula>
    </cfRule>
    <cfRule type="expression" dxfId="10390" priority="1684">
      <formula>$F24="Completada"</formula>
    </cfRule>
  </conditionalFormatting>
  <conditionalFormatting sqref="G32">
    <cfRule type="expression" dxfId="10389" priority="1509">
      <formula>$F32="Vencida"</formula>
    </cfRule>
    <cfRule type="expression" dxfId="10388" priority="1510">
      <formula>$F32="Cancelada"</formula>
    </cfRule>
    <cfRule type="expression" dxfId="10387" priority="1511">
      <formula>$F32="Pausada"</formula>
    </cfRule>
    <cfRule type="expression" dxfId="10386" priority="1512">
      <formula>$F32="Para hoy"</formula>
    </cfRule>
    <cfRule type="expression" dxfId="10385" priority="1513">
      <formula>$F32="En curso"</formula>
    </cfRule>
    <cfRule type="expression" dxfId="10384" priority="1514">
      <formula>$F32="Completada"</formula>
    </cfRule>
  </conditionalFormatting>
  <conditionalFormatting sqref="F32">
    <cfRule type="expression" dxfId="10383" priority="1503">
      <formula>$F31="Vencida"</formula>
    </cfRule>
    <cfRule type="expression" dxfId="10382" priority="1504">
      <formula>$F31="Cancelada"</formula>
    </cfRule>
    <cfRule type="expression" dxfId="10381" priority="1505">
      <formula>$F31="Pausada"</formula>
    </cfRule>
    <cfRule type="expression" dxfId="10380" priority="1506">
      <formula>$F31="Para hoy"</formula>
    </cfRule>
    <cfRule type="expression" dxfId="10379" priority="1507">
      <formula>$F31="En curso"</formula>
    </cfRule>
    <cfRule type="expression" dxfId="10378" priority="1508">
      <formula>$F31="Completada"</formula>
    </cfRule>
  </conditionalFormatting>
  <conditionalFormatting sqref="F32">
    <cfRule type="expression" dxfId="10377" priority="1443">
      <formula>$F24="Vencida"</formula>
    </cfRule>
    <cfRule type="expression" dxfId="10376" priority="1444">
      <formula>$F24="Cancelada"</formula>
    </cfRule>
    <cfRule type="expression" dxfId="10375" priority="1445">
      <formula>$F24="Pausada"</formula>
    </cfRule>
    <cfRule type="expression" dxfId="10374" priority="1446">
      <formula>$F24="Para hoy"</formula>
    </cfRule>
    <cfRule type="expression" dxfId="10373" priority="1447">
      <formula>$F24="En curso"</formula>
    </cfRule>
    <cfRule type="expression" dxfId="10372" priority="1448">
      <formula>$F24="Completada"</formula>
    </cfRule>
    <cfRule type="expression" dxfId="10371" priority="1451">
      <formula>#REF!="Vencida"</formula>
    </cfRule>
    <cfRule type="expression" dxfId="10370" priority="1452">
      <formula>#REF!="Cancelada"</formula>
    </cfRule>
    <cfRule type="expression" dxfId="10369" priority="1453">
      <formula>#REF!="Pausada"</formula>
    </cfRule>
    <cfRule type="expression" dxfId="10368" priority="1454">
      <formula>#REF!="Para hoy"</formula>
    </cfRule>
    <cfRule type="expression" dxfId="10367" priority="1455">
      <formula>#REF!="En curso"</formula>
    </cfRule>
    <cfRule type="expression" dxfId="10366" priority="1456">
      <formula>#REF!="Completada"</formula>
    </cfRule>
  </conditionalFormatting>
  <conditionalFormatting sqref="F32 E4:E7 E10:E19">
    <cfRule type="expression" dxfId="10365" priority="1419">
      <formula>#REF!="Vencida"</formula>
    </cfRule>
    <cfRule type="expression" dxfId="10364" priority="1420">
      <formula>#REF!="Cancelada"</formula>
    </cfRule>
    <cfRule type="expression" dxfId="10363" priority="1421">
      <formula>#REF!="Pausada"</formula>
    </cfRule>
    <cfRule type="expression" dxfId="10362" priority="1422">
      <formula>#REF!="Para hoy"</formula>
    </cfRule>
    <cfRule type="expression" dxfId="10361" priority="1423">
      <formula>#REF!="En curso"</formula>
    </cfRule>
    <cfRule type="expression" dxfId="10360" priority="1424">
      <formula>#REF!="Completada"</formula>
    </cfRule>
    <cfRule type="expression" dxfId="10359" priority="1435">
      <formula>#REF!="Vencida"</formula>
    </cfRule>
    <cfRule type="expression" dxfId="10358" priority="1436">
      <formula>#REF!="Cancelada"</formula>
    </cfRule>
    <cfRule type="expression" dxfId="10357" priority="1437">
      <formula>#REF!="Pausada"</formula>
    </cfRule>
    <cfRule type="expression" dxfId="10356" priority="1438">
      <formula>#REF!="Para hoy"</formula>
    </cfRule>
    <cfRule type="expression" dxfId="10355" priority="1439">
      <formula>#REF!="En curso"</formula>
    </cfRule>
    <cfRule type="expression" dxfId="10354" priority="1440">
      <formula>#REF!="Completada"</formula>
    </cfRule>
  </conditionalFormatting>
  <conditionalFormatting sqref="C4:C19">
    <cfRule type="expression" dxfId="10353" priority="2373">
      <formula>#REF!="Vencida"</formula>
    </cfRule>
    <cfRule type="expression" dxfId="10352" priority="2374">
      <formula>#REF!="Cancelada"</formula>
    </cfRule>
    <cfRule type="expression" dxfId="10351" priority="2375">
      <formula>#REF!="Pausada"</formula>
    </cfRule>
    <cfRule type="expression" dxfId="10350" priority="2376">
      <formula>#REF!="Para hoy"</formula>
    </cfRule>
    <cfRule type="expression" dxfId="10349" priority="2377">
      <formula>#REF!="En curso"</formula>
    </cfRule>
    <cfRule type="expression" dxfId="10348" priority="2378">
      <formula>#REF!="Completada"</formula>
    </cfRule>
    <cfRule type="expression" dxfId="10347" priority="2379">
      <formula>$F4="Vencida"</formula>
    </cfRule>
    <cfRule type="expression" dxfId="10346" priority="2380">
      <formula>$F4="Cancelada"</formula>
    </cfRule>
    <cfRule type="expression" dxfId="10345" priority="2381">
      <formula>$F4="Pausada"</formula>
    </cfRule>
    <cfRule type="expression" dxfId="10344" priority="2382">
      <formula>$F4="Para hoy"</formula>
    </cfRule>
    <cfRule type="expression" dxfId="10343" priority="2383">
      <formula>$F4="En curso"</formula>
    </cfRule>
    <cfRule type="expression" dxfId="10342" priority="2384">
      <formula>$F4="Completada"</formula>
    </cfRule>
  </conditionalFormatting>
  <conditionalFormatting sqref="C28">
    <cfRule type="expression" dxfId="10341" priority="2539">
      <formula>$F24="Vencida"</formula>
    </cfRule>
    <cfRule type="expression" dxfId="10340" priority="2540">
      <formula>$F24="Cancelada"</formula>
    </cfRule>
    <cfRule type="expression" dxfId="10339" priority="2541">
      <formula>$F24="Pausada"</formula>
    </cfRule>
    <cfRule type="expression" dxfId="10338" priority="2542">
      <formula>$F24="Para hoy"</formula>
    </cfRule>
    <cfRule type="expression" dxfId="10337" priority="2543">
      <formula>$F24="En curso"</formula>
    </cfRule>
    <cfRule type="expression" dxfId="10336" priority="2544">
      <formula>$F24="Completada"</formula>
    </cfRule>
    <cfRule type="expression" dxfId="10335" priority="2545">
      <formula>$F28="Vencida"</formula>
    </cfRule>
    <cfRule type="expression" dxfId="10334" priority="2546">
      <formula>$F28="Cancelada"</formula>
    </cfRule>
    <cfRule type="expression" dxfId="10333" priority="2547">
      <formula>$F28="Pausada"</formula>
    </cfRule>
    <cfRule type="expression" dxfId="10332" priority="2548">
      <formula>$F28="Para hoy"</formula>
    </cfRule>
    <cfRule type="expression" dxfId="10331" priority="2549">
      <formula>$F28="En curso"</formula>
    </cfRule>
    <cfRule type="expression" dxfId="10330" priority="2550">
      <formula>$F28="Completada"</formula>
    </cfRule>
  </conditionalFormatting>
  <conditionalFormatting sqref="C31 C50:C51">
    <cfRule type="expression" dxfId="10329" priority="2787">
      <formula>$F24="Vencida"</formula>
    </cfRule>
    <cfRule type="expression" dxfId="10328" priority="2788">
      <formula>$F24="Cancelada"</formula>
    </cfRule>
    <cfRule type="expression" dxfId="10327" priority="2789">
      <formula>$F24="Pausada"</formula>
    </cfRule>
    <cfRule type="expression" dxfId="10326" priority="2790">
      <formula>$F24="Para hoy"</formula>
    </cfRule>
    <cfRule type="expression" dxfId="10325" priority="2791">
      <formula>$F24="En curso"</formula>
    </cfRule>
    <cfRule type="expression" dxfId="10324" priority="2792">
      <formula>$F24="Completada"</formula>
    </cfRule>
    <cfRule type="expression" dxfId="10323" priority="2793">
      <formula>$F31="Vencida"</formula>
    </cfRule>
    <cfRule type="expression" dxfId="10322" priority="2794">
      <formula>$F31="Cancelada"</formula>
    </cfRule>
    <cfRule type="expression" dxfId="10321" priority="2795">
      <formula>$F31="Pausada"</formula>
    </cfRule>
    <cfRule type="expression" dxfId="10320" priority="2796">
      <formula>$F31="Para hoy"</formula>
    </cfRule>
    <cfRule type="expression" dxfId="10319" priority="2797">
      <formula>$F31="En curso"</formula>
    </cfRule>
    <cfRule type="expression" dxfId="10318" priority="2798">
      <formula>$F31="Completada"</formula>
    </cfRule>
  </conditionalFormatting>
  <conditionalFormatting sqref="E4:E7 E10:E19">
    <cfRule type="expression" dxfId="10317" priority="10981">
      <formula>#REF!="Vencida"</formula>
    </cfRule>
    <cfRule type="expression" dxfId="10316" priority="10982">
      <formula>#REF!="Cancelada"</formula>
    </cfRule>
    <cfRule type="expression" dxfId="10315" priority="10983">
      <formula>#REF!="Pausada"</formula>
    </cfRule>
    <cfRule type="expression" dxfId="10314" priority="10984">
      <formula>#REF!="Para hoy"</formula>
    </cfRule>
    <cfRule type="expression" dxfId="10313" priority="10985">
      <formula>#REF!="En curso"</formula>
    </cfRule>
    <cfRule type="expression" dxfId="10312" priority="10986">
      <formula>#REF!="Completada"</formula>
    </cfRule>
  </conditionalFormatting>
  <conditionalFormatting sqref="E30:E32 E48:E51 E37:E43 E14:E19">
    <cfRule type="expression" dxfId="10311" priority="1309">
      <formula>$F9="Vencida"</formula>
    </cfRule>
    <cfRule type="expression" dxfId="10310" priority="1310">
      <formula>$F9="Cancelada"</formula>
    </cfRule>
    <cfRule type="expression" dxfId="10309" priority="1311">
      <formula>$F9="Pausada"</formula>
    </cfRule>
    <cfRule type="expression" dxfId="10308" priority="1312">
      <formula>$F9="Para hoy"</formula>
    </cfRule>
    <cfRule type="expression" dxfId="10307" priority="1313">
      <formula>$F9="En curso"</formula>
    </cfRule>
    <cfRule type="expression" dxfId="10306" priority="1314">
      <formula>$F9="Completada"</formula>
    </cfRule>
  </conditionalFormatting>
  <conditionalFormatting sqref="E32 E50:E51">
    <cfRule type="expression" dxfId="10305" priority="1293">
      <formula>$F25="Vencida"</formula>
    </cfRule>
    <cfRule type="expression" dxfId="10304" priority="1294">
      <formula>$F25="Cancelada"</formula>
    </cfRule>
    <cfRule type="expression" dxfId="10303" priority="1295">
      <formula>$F25="Pausada"</formula>
    </cfRule>
    <cfRule type="expression" dxfId="10302" priority="1296">
      <formula>$F25="Para hoy"</formula>
    </cfRule>
    <cfRule type="expression" dxfId="10301" priority="1297">
      <formula>$F25="En curso"</formula>
    </cfRule>
    <cfRule type="expression" dxfId="10300" priority="1298">
      <formula>$F25="Completada"</formula>
    </cfRule>
    <cfRule type="expression" dxfId="10299" priority="1301">
      <formula>$F25="Vencida"</formula>
    </cfRule>
    <cfRule type="expression" dxfId="10298" priority="1302">
      <formula>$F25="Cancelada"</formula>
    </cfRule>
    <cfRule type="expression" dxfId="10297" priority="1303">
      <formula>$F25="Pausada"</formula>
    </cfRule>
    <cfRule type="expression" dxfId="10296" priority="1304">
      <formula>$F25="Para hoy"</formula>
    </cfRule>
    <cfRule type="expression" dxfId="10295" priority="1305">
      <formula>$F25="En curso"</formula>
    </cfRule>
    <cfRule type="expression" dxfId="10294" priority="1306">
      <formula>$F25="Completada"</formula>
    </cfRule>
  </conditionalFormatting>
  <conditionalFormatting sqref="D44:D51">
    <cfRule type="expression" dxfId="10293" priority="1315">
      <formula>$F60="Vencida"</formula>
    </cfRule>
    <cfRule type="expression" dxfId="10292" priority="1316">
      <formula>$F60="Cancelada"</formula>
    </cfRule>
    <cfRule type="expression" dxfId="10291" priority="1317">
      <formula>$F60="Pausada"</formula>
    </cfRule>
    <cfRule type="expression" dxfId="10290" priority="1318">
      <formula>$F60="Para hoy"</formula>
    </cfRule>
    <cfRule type="expression" dxfId="10289" priority="1319">
      <formula>$F60="En curso"</formula>
    </cfRule>
    <cfRule type="expression" dxfId="10288" priority="1320">
      <formula>$F60="Completada"</formula>
    </cfRule>
    <cfRule type="expression" dxfId="10287" priority="1321">
      <formula>$F60="Vencida"</formula>
    </cfRule>
    <cfRule type="expression" dxfId="10286" priority="1322">
      <formula>$F60="Cancelada"</formula>
    </cfRule>
    <cfRule type="expression" dxfId="10285" priority="1323">
      <formula>$F60="Pausada"</formula>
    </cfRule>
    <cfRule type="expression" dxfId="10284" priority="1324">
      <formula>$F60="Para hoy"</formula>
    </cfRule>
    <cfRule type="expression" dxfId="10283" priority="1325">
      <formula>$F60="En curso"</formula>
    </cfRule>
    <cfRule type="expression" dxfId="10282" priority="1326">
      <formula>$F60="Completada"</formula>
    </cfRule>
  </conditionalFormatting>
  <conditionalFormatting sqref="D44:D51">
    <cfRule type="expression" dxfId="10281" priority="1327">
      <formula>$F72="Vencida"</formula>
    </cfRule>
    <cfRule type="expression" dxfId="10280" priority="1328">
      <formula>$F72="Cancelada"</formula>
    </cfRule>
    <cfRule type="expression" dxfId="10279" priority="1329">
      <formula>$F72="Pausada"</formula>
    </cfRule>
    <cfRule type="expression" dxfId="10278" priority="1330">
      <formula>$F72="Para hoy"</formula>
    </cfRule>
    <cfRule type="expression" dxfId="10277" priority="1331">
      <formula>$F72="En curso"</formula>
    </cfRule>
    <cfRule type="expression" dxfId="10276" priority="1332">
      <formula>$F72="Completada"</formula>
    </cfRule>
    <cfRule type="expression" dxfId="10275" priority="1333">
      <formula>$F72="Vencida"</formula>
    </cfRule>
    <cfRule type="expression" dxfId="10274" priority="1334">
      <formula>$F72="Cancelada"</formula>
    </cfRule>
    <cfRule type="expression" dxfId="10273" priority="1335">
      <formula>$F72="Pausada"</formula>
    </cfRule>
    <cfRule type="expression" dxfId="10272" priority="1336">
      <formula>$F72="Para hoy"</formula>
    </cfRule>
    <cfRule type="expression" dxfId="10271" priority="1337">
      <formula>$F72="En curso"</formula>
    </cfRule>
    <cfRule type="expression" dxfId="10270" priority="1338">
      <formula>$F72="Completada"</formula>
    </cfRule>
  </conditionalFormatting>
  <conditionalFormatting sqref="D44:D51">
    <cfRule type="expression" dxfId="10269" priority="1339">
      <formula>$F80="Vencida"</formula>
    </cfRule>
    <cfRule type="expression" dxfId="10268" priority="1340">
      <formula>$F80="Cancelada"</formula>
    </cfRule>
    <cfRule type="expression" dxfId="10267" priority="1341">
      <formula>$F80="Pausada"</formula>
    </cfRule>
    <cfRule type="expression" dxfId="10266" priority="1342">
      <formula>$F80="Para hoy"</formula>
    </cfRule>
    <cfRule type="expression" dxfId="10265" priority="1343">
      <formula>$F80="En curso"</formula>
    </cfRule>
    <cfRule type="expression" dxfId="10264" priority="1344">
      <formula>$F80="Completada"</formula>
    </cfRule>
    <cfRule type="expression" dxfId="10263" priority="1345">
      <formula>$F76="Vencida"</formula>
    </cfRule>
    <cfRule type="expression" dxfId="10262" priority="1346">
      <formula>$F76="Cancelada"</formula>
    </cfRule>
    <cfRule type="expression" dxfId="10261" priority="1347">
      <formula>$F76="Pausada"</formula>
    </cfRule>
    <cfRule type="expression" dxfId="10260" priority="1348">
      <formula>$F76="Para hoy"</formula>
    </cfRule>
    <cfRule type="expression" dxfId="10259" priority="1349">
      <formula>$F76="En curso"</formula>
    </cfRule>
    <cfRule type="expression" dxfId="10258" priority="1350">
      <formula>$F76="Completada"</formula>
    </cfRule>
  </conditionalFormatting>
  <conditionalFormatting sqref="E51">
    <cfRule type="expression" dxfId="10257" priority="1363">
      <formula>$F43="Vencida"</formula>
    </cfRule>
    <cfRule type="expression" dxfId="10256" priority="1364">
      <formula>$F43="Cancelada"</formula>
    </cfRule>
    <cfRule type="expression" dxfId="10255" priority="1365">
      <formula>$F43="Pausada"</formula>
    </cfRule>
    <cfRule type="expression" dxfId="10254" priority="1366">
      <formula>$F43="Para hoy"</formula>
    </cfRule>
    <cfRule type="expression" dxfId="10253" priority="1367">
      <formula>$F43="En curso"</formula>
    </cfRule>
    <cfRule type="expression" dxfId="10252" priority="1368">
      <formula>$F43="Completada"</formula>
    </cfRule>
    <cfRule type="expression" dxfId="10251" priority="1369">
      <formula>$F44="Vencida"</formula>
    </cfRule>
    <cfRule type="expression" dxfId="10250" priority="1370">
      <formula>$F44="Cancelada"</formula>
    </cfRule>
    <cfRule type="expression" dxfId="10249" priority="1371">
      <formula>$F44="Pausada"</formula>
    </cfRule>
    <cfRule type="expression" dxfId="10248" priority="1372">
      <formula>$F44="Para hoy"</formula>
    </cfRule>
    <cfRule type="expression" dxfId="10247" priority="1373">
      <formula>$F44="En curso"</formula>
    </cfRule>
    <cfRule type="expression" dxfId="10246" priority="1374">
      <formula>$F44="Completada"</formula>
    </cfRule>
  </conditionalFormatting>
  <conditionalFormatting sqref="F56:F61">
    <cfRule type="expression" dxfId="10245" priority="1007">
      <formula>$F56="Vencida"</formula>
    </cfRule>
    <cfRule type="expression" dxfId="10244" priority="1008">
      <formula>$F56="Cancelada"</formula>
    </cfRule>
    <cfRule type="expression" dxfId="10243" priority="1009">
      <formula>$F56="Pausada"</formula>
    </cfRule>
    <cfRule type="expression" dxfId="10242" priority="1010">
      <formula>$F56="Para hoy"</formula>
    </cfRule>
    <cfRule type="expression" dxfId="10241" priority="1011">
      <formula>$F56="En curso"</formula>
    </cfRule>
    <cfRule type="expression" dxfId="10240" priority="1012">
      <formula>$F56="Completada"</formula>
    </cfRule>
  </conditionalFormatting>
  <conditionalFormatting sqref="E56:E61">
    <cfRule type="expression" dxfId="10239" priority="1037">
      <formula>$F51="Vencida"</formula>
    </cfRule>
    <cfRule type="expression" dxfId="10238" priority="1038">
      <formula>$F51="Cancelada"</formula>
    </cfRule>
    <cfRule type="expression" dxfId="10237" priority="1039">
      <formula>$F51="Pausada"</formula>
    </cfRule>
    <cfRule type="expression" dxfId="10236" priority="1040">
      <formula>$F51="Para hoy"</formula>
    </cfRule>
    <cfRule type="expression" dxfId="10235" priority="1041">
      <formula>$F51="En curso"</formula>
    </cfRule>
    <cfRule type="expression" dxfId="10234" priority="1042">
      <formula>$F51="Completada"</formula>
    </cfRule>
  </conditionalFormatting>
  <conditionalFormatting sqref="E56:E61">
    <cfRule type="expression" dxfId="10233" priority="1021">
      <formula>$F49="Vencida"</formula>
    </cfRule>
    <cfRule type="expression" dxfId="10232" priority="1022">
      <formula>$F49="Cancelada"</formula>
    </cfRule>
    <cfRule type="expression" dxfId="10231" priority="1023">
      <formula>$F49="Pausada"</formula>
    </cfRule>
    <cfRule type="expression" dxfId="10230" priority="1024">
      <formula>$F49="Para hoy"</formula>
    </cfRule>
    <cfRule type="expression" dxfId="10229" priority="1025">
      <formula>$F49="En curso"</formula>
    </cfRule>
    <cfRule type="expression" dxfId="10228" priority="1026">
      <formula>$F49="Completada"</formula>
    </cfRule>
    <cfRule type="expression" dxfId="10227" priority="1029">
      <formula>$F49="Vencida"</formula>
    </cfRule>
    <cfRule type="expression" dxfId="10226" priority="1030">
      <formula>$F49="Cancelada"</formula>
    </cfRule>
    <cfRule type="expression" dxfId="10225" priority="1031">
      <formula>$F49="Pausada"</formula>
    </cfRule>
    <cfRule type="expression" dxfId="10224" priority="1032">
      <formula>$F49="Para hoy"</formula>
    </cfRule>
    <cfRule type="expression" dxfId="10223" priority="1033">
      <formula>$F49="En curso"</formula>
    </cfRule>
    <cfRule type="expression" dxfId="10222" priority="1034">
      <formula>$F49="Completada"</formula>
    </cfRule>
  </conditionalFormatting>
  <conditionalFormatting sqref="D56:D61">
    <cfRule type="expression" dxfId="10221" priority="1043">
      <formula>$F72="Vencida"</formula>
    </cfRule>
    <cfRule type="expression" dxfId="10220" priority="1044">
      <formula>$F72="Cancelada"</formula>
    </cfRule>
    <cfRule type="expression" dxfId="10219" priority="1045">
      <formula>$F72="Pausada"</formula>
    </cfRule>
    <cfRule type="expression" dxfId="10218" priority="1046">
      <formula>$F72="Para hoy"</formula>
    </cfRule>
    <cfRule type="expression" dxfId="10217" priority="1047">
      <formula>$F72="En curso"</formula>
    </cfRule>
    <cfRule type="expression" dxfId="10216" priority="1048">
      <formula>$F72="Completada"</formula>
    </cfRule>
    <cfRule type="expression" dxfId="10215" priority="1049">
      <formula>$F72="Vencida"</formula>
    </cfRule>
    <cfRule type="expression" dxfId="10214" priority="1050">
      <formula>$F72="Cancelada"</formula>
    </cfRule>
    <cfRule type="expression" dxfId="10213" priority="1051">
      <formula>$F72="Pausada"</formula>
    </cfRule>
    <cfRule type="expression" dxfId="10212" priority="1052">
      <formula>$F72="Para hoy"</formula>
    </cfRule>
    <cfRule type="expression" dxfId="10211" priority="1053">
      <formula>$F72="En curso"</formula>
    </cfRule>
    <cfRule type="expression" dxfId="10210" priority="1054">
      <formula>$F72="Completada"</formula>
    </cfRule>
  </conditionalFormatting>
  <conditionalFormatting sqref="D56:D61">
    <cfRule type="expression" dxfId="10209" priority="1055">
      <formula>$F84="Vencida"</formula>
    </cfRule>
    <cfRule type="expression" dxfId="10208" priority="1056">
      <formula>$F84="Cancelada"</formula>
    </cfRule>
    <cfRule type="expression" dxfId="10207" priority="1057">
      <formula>$F84="Pausada"</formula>
    </cfRule>
    <cfRule type="expression" dxfId="10206" priority="1058">
      <formula>$F84="Para hoy"</formula>
    </cfRule>
    <cfRule type="expression" dxfId="10205" priority="1059">
      <formula>$F84="En curso"</formula>
    </cfRule>
    <cfRule type="expression" dxfId="10204" priority="1060">
      <formula>$F84="Completada"</formula>
    </cfRule>
    <cfRule type="expression" dxfId="10203" priority="1061">
      <formula>$F84="Vencida"</formula>
    </cfRule>
    <cfRule type="expression" dxfId="10202" priority="1062">
      <formula>$F84="Cancelada"</formula>
    </cfRule>
    <cfRule type="expression" dxfId="10201" priority="1063">
      <formula>$F84="Pausada"</formula>
    </cfRule>
    <cfRule type="expression" dxfId="10200" priority="1064">
      <formula>$F84="Para hoy"</formula>
    </cfRule>
    <cfRule type="expression" dxfId="10199" priority="1065">
      <formula>$F84="En curso"</formula>
    </cfRule>
    <cfRule type="expression" dxfId="10198" priority="1066">
      <formula>$F84="Completada"</formula>
    </cfRule>
  </conditionalFormatting>
  <conditionalFormatting sqref="D56:D61">
    <cfRule type="expression" dxfId="10197" priority="1067">
      <formula>$F92="Vencida"</formula>
    </cfRule>
    <cfRule type="expression" dxfId="10196" priority="1068">
      <formula>$F92="Cancelada"</formula>
    </cfRule>
    <cfRule type="expression" dxfId="10195" priority="1069">
      <formula>$F92="Pausada"</formula>
    </cfRule>
    <cfRule type="expression" dxfId="10194" priority="1070">
      <formula>$F92="Para hoy"</formula>
    </cfRule>
    <cfRule type="expression" dxfId="10193" priority="1071">
      <formula>$F92="En curso"</formula>
    </cfRule>
    <cfRule type="expression" dxfId="10192" priority="1072">
      <formula>$F92="Completada"</formula>
    </cfRule>
    <cfRule type="expression" dxfId="10191" priority="1073">
      <formula>$F88="Vencida"</formula>
    </cfRule>
    <cfRule type="expression" dxfId="10190" priority="1074">
      <formula>$F88="Cancelada"</formula>
    </cfRule>
    <cfRule type="expression" dxfId="10189" priority="1075">
      <formula>$F88="Pausada"</formula>
    </cfRule>
    <cfRule type="expression" dxfId="10188" priority="1076">
      <formula>$F88="Para hoy"</formula>
    </cfRule>
    <cfRule type="expression" dxfId="10187" priority="1077">
      <formula>$F88="En curso"</formula>
    </cfRule>
    <cfRule type="expression" dxfId="10186" priority="1078">
      <formula>$F88="Completada"</formula>
    </cfRule>
  </conditionalFormatting>
  <conditionalFormatting sqref="C56:C61">
    <cfRule type="expression" dxfId="10185" priority="1079">
      <formula>$F49="Vencida"</formula>
    </cfRule>
    <cfRule type="expression" dxfId="10184" priority="1080">
      <formula>$F49="Cancelada"</formula>
    </cfRule>
    <cfRule type="expression" dxfId="10183" priority="1081">
      <formula>$F49="Pausada"</formula>
    </cfRule>
    <cfRule type="expression" dxfId="10182" priority="1082">
      <formula>$F49="Para hoy"</formula>
    </cfRule>
    <cfRule type="expression" dxfId="10181" priority="1083">
      <formula>$F49="En curso"</formula>
    </cfRule>
    <cfRule type="expression" dxfId="10180" priority="1084">
      <formula>$F49="Completada"</formula>
    </cfRule>
    <cfRule type="expression" dxfId="10179" priority="1085">
      <formula>$F56="Vencida"</formula>
    </cfRule>
    <cfRule type="expression" dxfId="10178" priority="1086">
      <formula>$F56="Cancelada"</formula>
    </cfRule>
    <cfRule type="expression" dxfId="10177" priority="1087">
      <formula>$F56="Pausada"</formula>
    </cfRule>
    <cfRule type="expression" dxfId="10176" priority="1088">
      <formula>$F56="Para hoy"</formula>
    </cfRule>
    <cfRule type="expression" dxfId="10175" priority="1089">
      <formula>$F56="En curso"</formula>
    </cfRule>
    <cfRule type="expression" dxfId="10174" priority="1090">
      <formula>$F56="Completada"</formula>
    </cfRule>
  </conditionalFormatting>
  <conditionalFormatting sqref="E56:E61">
    <cfRule type="expression" dxfId="10173" priority="1091">
      <formula>$F48="Vencida"</formula>
    </cfRule>
    <cfRule type="expression" dxfId="10172" priority="1092">
      <formula>$F48="Cancelada"</formula>
    </cfRule>
    <cfRule type="expression" dxfId="10171" priority="1093">
      <formula>$F48="Pausada"</formula>
    </cfRule>
    <cfRule type="expression" dxfId="10170" priority="1094">
      <formula>$F48="Para hoy"</formula>
    </cfRule>
    <cfRule type="expression" dxfId="10169" priority="1095">
      <formula>$F48="En curso"</formula>
    </cfRule>
    <cfRule type="expression" dxfId="10168" priority="1096">
      <formula>$F48="Completada"</formula>
    </cfRule>
    <cfRule type="expression" dxfId="10167" priority="1097">
      <formula>$F49="Vencida"</formula>
    </cfRule>
    <cfRule type="expression" dxfId="10166" priority="1098">
      <formula>$F49="Cancelada"</formula>
    </cfRule>
    <cfRule type="expression" dxfId="10165" priority="1099">
      <formula>$F49="Pausada"</formula>
    </cfRule>
    <cfRule type="expression" dxfId="10164" priority="1100">
      <formula>$F49="Para hoy"</formula>
    </cfRule>
    <cfRule type="expression" dxfId="10163" priority="1101">
      <formula>$F49="En curso"</formula>
    </cfRule>
    <cfRule type="expression" dxfId="10162" priority="1102">
      <formula>$F49="Completada"</formula>
    </cfRule>
  </conditionalFormatting>
  <conditionalFormatting sqref="F62:F67">
    <cfRule type="expression" dxfId="10161" priority="879">
      <formula>$F62="Vencida"</formula>
    </cfRule>
    <cfRule type="expression" dxfId="10160" priority="880">
      <formula>$F62="Cancelada"</formula>
    </cfRule>
    <cfRule type="expression" dxfId="10159" priority="881">
      <formula>$F62="Pausada"</formula>
    </cfRule>
    <cfRule type="expression" dxfId="10158" priority="882">
      <formula>$F62="Para hoy"</formula>
    </cfRule>
    <cfRule type="expression" dxfId="10157" priority="883">
      <formula>$F62="En curso"</formula>
    </cfRule>
    <cfRule type="expression" dxfId="10156" priority="884">
      <formula>$F62="Completada"</formula>
    </cfRule>
  </conditionalFormatting>
  <conditionalFormatting sqref="E62:E67">
    <cfRule type="expression" dxfId="10155" priority="909">
      <formula>$F57="Vencida"</formula>
    </cfRule>
    <cfRule type="expression" dxfId="10154" priority="910">
      <formula>$F57="Cancelada"</formula>
    </cfRule>
    <cfRule type="expression" dxfId="10153" priority="911">
      <formula>$F57="Pausada"</formula>
    </cfRule>
    <cfRule type="expression" dxfId="10152" priority="912">
      <formula>$F57="Para hoy"</formula>
    </cfRule>
    <cfRule type="expression" dxfId="10151" priority="913">
      <formula>$F57="En curso"</formula>
    </cfRule>
    <cfRule type="expression" dxfId="10150" priority="914">
      <formula>$F57="Completada"</formula>
    </cfRule>
  </conditionalFormatting>
  <conditionalFormatting sqref="E62:E67">
    <cfRule type="expression" dxfId="10149" priority="893">
      <formula>$F55="Vencida"</formula>
    </cfRule>
    <cfRule type="expression" dxfId="10148" priority="894">
      <formula>$F55="Cancelada"</formula>
    </cfRule>
    <cfRule type="expression" dxfId="10147" priority="895">
      <formula>$F55="Pausada"</formula>
    </cfRule>
    <cfRule type="expression" dxfId="10146" priority="896">
      <formula>$F55="Para hoy"</formula>
    </cfRule>
    <cfRule type="expression" dxfId="10145" priority="897">
      <formula>$F55="En curso"</formula>
    </cfRule>
    <cfRule type="expression" dxfId="10144" priority="898">
      <formula>$F55="Completada"</formula>
    </cfRule>
    <cfRule type="expression" dxfId="10143" priority="901">
      <formula>$F55="Vencida"</formula>
    </cfRule>
    <cfRule type="expression" dxfId="10142" priority="902">
      <formula>$F55="Cancelada"</formula>
    </cfRule>
    <cfRule type="expression" dxfId="10141" priority="903">
      <formula>$F55="Pausada"</formula>
    </cfRule>
    <cfRule type="expression" dxfId="10140" priority="904">
      <formula>$F55="Para hoy"</formula>
    </cfRule>
    <cfRule type="expression" dxfId="10139" priority="905">
      <formula>$F55="En curso"</formula>
    </cfRule>
    <cfRule type="expression" dxfId="10138" priority="906">
      <formula>$F55="Completada"</formula>
    </cfRule>
  </conditionalFormatting>
  <conditionalFormatting sqref="D62:D67">
    <cfRule type="expression" dxfId="10137" priority="915">
      <formula>$F78="Vencida"</formula>
    </cfRule>
    <cfRule type="expression" dxfId="10136" priority="916">
      <formula>$F78="Cancelada"</formula>
    </cfRule>
    <cfRule type="expression" dxfId="10135" priority="917">
      <formula>$F78="Pausada"</formula>
    </cfRule>
    <cfRule type="expression" dxfId="10134" priority="918">
      <formula>$F78="Para hoy"</formula>
    </cfRule>
    <cfRule type="expression" dxfId="10133" priority="919">
      <formula>$F78="En curso"</formula>
    </cfRule>
    <cfRule type="expression" dxfId="10132" priority="920">
      <formula>$F78="Completada"</formula>
    </cfRule>
    <cfRule type="expression" dxfId="10131" priority="921">
      <formula>$F78="Vencida"</formula>
    </cfRule>
    <cfRule type="expression" dxfId="10130" priority="922">
      <formula>$F78="Cancelada"</formula>
    </cfRule>
    <cfRule type="expression" dxfId="10129" priority="923">
      <formula>$F78="Pausada"</formula>
    </cfRule>
    <cfRule type="expression" dxfId="10128" priority="924">
      <formula>$F78="Para hoy"</formula>
    </cfRule>
    <cfRule type="expression" dxfId="10127" priority="925">
      <formula>$F78="En curso"</formula>
    </cfRule>
    <cfRule type="expression" dxfId="10126" priority="926">
      <formula>$F78="Completada"</formula>
    </cfRule>
  </conditionalFormatting>
  <conditionalFormatting sqref="D62:D67">
    <cfRule type="expression" dxfId="10125" priority="927">
      <formula>$F90="Vencida"</formula>
    </cfRule>
    <cfRule type="expression" dxfId="10124" priority="928">
      <formula>$F90="Cancelada"</formula>
    </cfRule>
    <cfRule type="expression" dxfId="10123" priority="929">
      <formula>$F90="Pausada"</formula>
    </cfRule>
    <cfRule type="expression" dxfId="10122" priority="930">
      <formula>$F90="Para hoy"</formula>
    </cfRule>
    <cfRule type="expression" dxfId="10121" priority="931">
      <formula>$F90="En curso"</formula>
    </cfRule>
    <cfRule type="expression" dxfId="10120" priority="932">
      <formula>$F90="Completada"</formula>
    </cfRule>
    <cfRule type="expression" dxfId="10119" priority="933">
      <formula>$F90="Vencida"</formula>
    </cfRule>
    <cfRule type="expression" dxfId="10118" priority="934">
      <formula>$F90="Cancelada"</formula>
    </cfRule>
    <cfRule type="expression" dxfId="10117" priority="935">
      <formula>$F90="Pausada"</formula>
    </cfRule>
    <cfRule type="expression" dxfId="10116" priority="936">
      <formula>$F90="Para hoy"</formula>
    </cfRule>
    <cfRule type="expression" dxfId="10115" priority="937">
      <formula>$F90="En curso"</formula>
    </cfRule>
    <cfRule type="expression" dxfId="10114" priority="938">
      <formula>$F90="Completada"</formula>
    </cfRule>
  </conditionalFormatting>
  <conditionalFormatting sqref="D62:D67">
    <cfRule type="expression" dxfId="10113" priority="939">
      <formula>$F98="Vencida"</formula>
    </cfRule>
    <cfRule type="expression" dxfId="10112" priority="940">
      <formula>$F98="Cancelada"</formula>
    </cfRule>
    <cfRule type="expression" dxfId="10111" priority="941">
      <formula>$F98="Pausada"</formula>
    </cfRule>
    <cfRule type="expression" dxfId="10110" priority="942">
      <formula>$F98="Para hoy"</formula>
    </cfRule>
    <cfRule type="expression" dxfId="10109" priority="943">
      <formula>$F98="En curso"</formula>
    </cfRule>
    <cfRule type="expression" dxfId="10108" priority="944">
      <formula>$F98="Completada"</formula>
    </cfRule>
    <cfRule type="expression" dxfId="10107" priority="945">
      <formula>$F94="Vencida"</formula>
    </cfRule>
    <cfRule type="expression" dxfId="10106" priority="946">
      <formula>$F94="Cancelada"</formula>
    </cfRule>
    <cfRule type="expression" dxfId="10105" priority="947">
      <formula>$F94="Pausada"</formula>
    </cfRule>
    <cfRule type="expression" dxfId="10104" priority="948">
      <formula>$F94="Para hoy"</formula>
    </cfRule>
    <cfRule type="expression" dxfId="10103" priority="949">
      <formula>$F94="En curso"</formula>
    </cfRule>
    <cfRule type="expression" dxfId="10102" priority="950">
      <formula>$F94="Completada"</formula>
    </cfRule>
  </conditionalFormatting>
  <conditionalFormatting sqref="C62:C67">
    <cfRule type="expression" dxfId="10101" priority="951">
      <formula>$F55="Vencida"</formula>
    </cfRule>
    <cfRule type="expression" dxfId="10100" priority="952">
      <formula>$F55="Cancelada"</formula>
    </cfRule>
    <cfRule type="expression" dxfId="10099" priority="953">
      <formula>$F55="Pausada"</formula>
    </cfRule>
    <cfRule type="expression" dxfId="10098" priority="954">
      <formula>$F55="Para hoy"</formula>
    </cfRule>
    <cfRule type="expression" dxfId="10097" priority="955">
      <formula>$F55="En curso"</formula>
    </cfRule>
    <cfRule type="expression" dxfId="10096" priority="956">
      <formula>$F55="Completada"</formula>
    </cfRule>
    <cfRule type="expression" dxfId="10095" priority="957">
      <formula>$F62="Vencida"</formula>
    </cfRule>
    <cfRule type="expression" dxfId="10094" priority="958">
      <formula>$F62="Cancelada"</formula>
    </cfRule>
    <cfRule type="expression" dxfId="10093" priority="959">
      <formula>$F62="Pausada"</formula>
    </cfRule>
    <cfRule type="expression" dxfId="10092" priority="960">
      <formula>$F62="Para hoy"</formula>
    </cfRule>
    <cfRule type="expression" dxfId="10091" priority="961">
      <formula>$F62="En curso"</formula>
    </cfRule>
    <cfRule type="expression" dxfId="10090" priority="962">
      <formula>$F62="Completada"</formula>
    </cfRule>
  </conditionalFormatting>
  <conditionalFormatting sqref="E62:E67">
    <cfRule type="expression" dxfId="10089" priority="963">
      <formula>$F54="Vencida"</formula>
    </cfRule>
    <cfRule type="expression" dxfId="10088" priority="964">
      <formula>$F54="Cancelada"</formula>
    </cfRule>
    <cfRule type="expression" dxfId="10087" priority="965">
      <formula>$F54="Pausada"</formula>
    </cfRule>
    <cfRule type="expression" dxfId="10086" priority="966">
      <formula>$F54="Para hoy"</formula>
    </cfRule>
    <cfRule type="expression" dxfId="10085" priority="967">
      <formula>$F54="En curso"</formula>
    </cfRule>
    <cfRule type="expression" dxfId="10084" priority="968">
      <formula>$F54="Completada"</formula>
    </cfRule>
    <cfRule type="expression" dxfId="10083" priority="969">
      <formula>$F55="Vencida"</formula>
    </cfRule>
    <cfRule type="expression" dxfId="10082" priority="970">
      <formula>$F55="Cancelada"</formula>
    </cfRule>
    <cfRule type="expression" dxfId="10081" priority="971">
      <formula>$F55="Pausada"</formula>
    </cfRule>
    <cfRule type="expression" dxfId="10080" priority="972">
      <formula>$F55="Para hoy"</formula>
    </cfRule>
    <cfRule type="expression" dxfId="10079" priority="973">
      <formula>$F55="En curso"</formula>
    </cfRule>
    <cfRule type="expression" dxfId="10078" priority="974">
      <formula>$F55="Completada"</formula>
    </cfRule>
  </conditionalFormatting>
  <conditionalFormatting sqref="D29:D32 D37:D43">
    <cfRule type="expression" dxfId="10077" priority="337">
      <formula>$F43="Vencida"</formula>
    </cfRule>
    <cfRule type="expression" dxfId="10076" priority="338">
      <formula>$F43="Cancelada"</formula>
    </cfRule>
    <cfRule type="expression" dxfId="10075" priority="339">
      <formula>$F43="Pausada"</formula>
    </cfRule>
    <cfRule type="expression" dxfId="10074" priority="340">
      <formula>$F43="Para hoy"</formula>
    </cfRule>
    <cfRule type="expression" dxfId="10073" priority="341">
      <formula>$F43="En curso"</formula>
    </cfRule>
    <cfRule type="expression" dxfId="10072" priority="342">
      <formula>$F43="Completada"</formula>
    </cfRule>
    <cfRule type="expression" dxfId="10071" priority="343">
      <formula>$F43="Vencida"</formula>
    </cfRule>
    <cfRule type="expression" dxfId="10070" priority="344">
      <formula>$F43="Cancelada"</formula>
    </cfRule>
    <cfRule type="expression" dxfId="10069" priority="345">
      <formula>$F43="Pausada"</formula>
    </cfRule>
    <cfRule type="expression" dxfId="10068" priority="346">
      <formula>$F43="Para hoy"</formula>
    </cfRule>
    <cfRule type="expression" dxfId="10067" priority="347">
      <formula>$F43="En curso"</formula>
    </cfRule>
    <cfRule type="expression" dxfId="10066" priority="348">
      <formula>$F43="Completada"</formula>
    </cfRule>
  </conditionalFormatting>
  <conditionalFormatting sqref="D29:D32 D37:D43">
    <cfRule type="expression" dxfId="10065" priority="349">
      <formula>$F55="Vencida"</formula>
    </cfRule>
    <cfRule type="expression" dxfId="10064" priority="350">
      <formula>$F55="Cancelada"</formula>
    </cfRule>
    <cfRule type="expression" dxfId="10063" priority="351">
      <formula>$F55="Pausada"</formula>
    </cfRule>
    <cfRule type="expression" dxfId="10062" priority="352">
      <formula>$F55="Para hoy"</formula>
    </cfRule>
    <cfRule type="expression" dxfId="10061" priority="353">
      <formula>$F55="En curso"</formula>
    </cfRule>
    <cfRule type="expression" dxfId="10060" priority="354">
      <formula>$F55="Completada"</formula>
    </cfRule>
    <cfRule type="expression" dxfId="10059" priority="355">
      <formula>$F55="Vencida"</formula>
    </cfRule>
    <cfRule type="expression" dxfId="10058" priority="356">
      <formula>$F55="Cancelada"</formula>
    </cfRule>
    <cfRule type="expression" dxfId="10057" priority="357">
      <formula>$F55="Pausada"</formula>
    </cfRule>
    <cfRule type="expression" dxfId="10056" priority="358">
      <formula>$F55="Para hoy"</formula>
    </cfRule>
    <cfRule type="expression" dxfId="10055" priority="359">
      <formula>$F55="En curso"</formula>
    </cfRule>
    <cfRule type="expression" dxfId="10054" priority="360">
      <formula>$F55="Completada"</formula>
    </cfRule>
  </conditionalFormatting>
  <conditionalFormatting sqref="D29:D32 D37:D43">
    <cfRule type="expression" dxfId="10053" priority="361">
      <formula>$F63="Vencida"</formula>
    </cfRule>
    <cfRule type="expression" dxfId="10052" priority="362">
      <formula>$F63="Cancelada"</formula>
    </cfRule>
    <cfRule type="expression" dxfId="10051" priority="363">
      <formula>$F63="Pausada"</formula>
    </cfRule>
    <cfRule type="expression" dxfId="10050" priority="364">
      <formula>$F63="Para hoy"</formula>
    </cfRule>
    <cfRule type="expression" dxfId="10049" priority="365">
      <formula>$F63="En curso"</formula>
    </cfRule>
    <cfRule type="expression" dxfId="10048" priority="366">
      <formula>$F63="Completada"</formula>
    </cfRule>
    <cfRule type="expression" dxfId="10047" priority="367">
      <formula>$F59="Vencida"</formula>
    </cfRule>
    <cfRule type="expression" dxfId="10046" priority="368">
      <formula>$F59="Cancelada"</formula>
    </cfRule>
    <cfRule type="expression" dxfId="10045" priority="369">
      <formula>$F59="Pausada"</formula>
    </cfRule>
    <cfRule type="expression" dxfId="10044" priority="370">
      <formula>$F59="Para hoy"</formula>
    </cfRule>
    <cfRule type="expression" dxfId="10043" priority="371">
      <formula>$F59="En curso"</formula>
    </cfRule>
    <cfRule type="expression" dxfId="10042" priority="372">
      <formula>$F59="Completada"</formula>
    </cfRule>
  </conditionalFormatting>
  <conditionalFormatting sqref="C25:C26">
    <cfRule type="expression" dxfId="10041" priority="11595">
      <formula>$F23="Vencida"</formula>
    </cfRule>
    <cfRule type="expression" dxfId="10040" priority="11596">
      <formula>$F23="Cancelada"</formula>
    </cfRule>
    <cfRule type="expression" dxfId="10039" priority="11597">
      <formula>$F23="Pausada"</formula>
    </cfRule>
    <cfRule type="expression" dxfId="10038" priority="11598">
      <formula>$F23="Para hoy"</formula>
    </cfRule>
    <cfRule type="expression" dxfId="10037" priority="11599">
      <formula>$F23="En curso"</formula>
    </cfRule>
    <cfRule type="expression" dxfId="10036" priority="11600">
      <formula>$F23="Completada"</formula>
    </cfRule>
    <cfRule type="expression" dxfId="10035" priority="11601">
      <formula>$F25="Vencida"</formula>
    </cfRule>
    <cfRule type="expression" dxfId="10034" priority="11602">
      <formula>$F25="Cancelada"</formula>
    </cfRule>
    <cfRule type="expression" dxfId="10033" priority="11603">
      <formula>$F25="Pausada"</formula>
    </cfRule>
    <cfRule type="expression" dxfId="10032" priority="11604">
      <formula>$F25="Para hoy"</formula>
    </cfRule>
    <cfRule type="expression" dxfId="10031" priority="11605">
      <formula>$F25="En curso"</formula>
    </cfRule>
    <cfRule type="expression" dxfId="10030" priority="11606">
      <formula>$F25="Completada"</formula>
    </cfRule>
  </conditionalFormatting>
  <conditionalFormatting sqref="C29:C30 C48 C37:C43">
    <cfRule type="expression" dxfId="10029" priority="11655">
      <formula>$F23="Vencida"</formula>
    </cfRule>
    <cfRule type="expression" dxfId="10028" priority="11656">
      <formula>$F23="Cancelada"</formula>
    </cfRule>
    <cfRule type="expression" dxfId="10027" priority="11657">
      <formula>$F23="Pausada"</formula>
    </cfRule>
    <cfRule type="expression" dxfId="10026" priority="11658">
      <formula>$F23="Para hoy"</formula>
    </cfRule>
    <cfRule type="expression" dxfId="10025" priority="11659">
      <formula>$F23="En curso"</formula>
    </cfRule>
    <cfRule type="expression" dxfId="10024" priority="11660">
      <formula>$F23="Completada"</formula>
    </cfRule>
    <cfRule type="expression" dxfId="10023" priority="11661">
      <formula>$F29="Vencida"</formula>
    </cfRule>
    <cfRule type="expression" dxfId="10022" priority="11662">
      <formula>$F29="Cancelada"</formula>
    </cfRule>
    <cfRule type="expression" dxfId="10021" priority="11663">
      <formula>$F29="Pausada"</formula>
    </cfRule>
    <cfRule type="expression" dxfId="10020" priority="11664">
      <formula>$F29="Para hoy"</formula>
    </cfRule>
    <cfRule type="expression" dxfId="10019" priority="11665">
      <formula>$F29="En curso"</formula>
    </cfRule>
    <cfRule type="expression" dxfId="10018" priority="11666">
      <formula>$F29="Completada"</formula>
    </cfRule>
  </conditionalFormatting>
  <conditionalFormatting sqref="E46 E24:E28">
    <cfRule type="expression" dxfId="10017" priority="11721">
      <formula>$F20="Vencida"</formula>
    </cfRule>
    <cfRule type="expression" dxfId="10016" priority="11722">
      <formula>$F20="Cancelada"</formula>
    </cfRule>
    <cfRule type="expression" dxfId="10015" priority="11723">
      <formula>$F20="Pausada"</formula>
    </cfRule>
    <cfRule type="expression" dxfId="10014" priority="11724">
      <formula>$F20="Para hoy"</formula>
    </cfRule>
    <cfRule type="expression" dxfId="10013" priority="11725">
      <formula>$F20="En curso"</formula>
    </cfRule>
    <cfRule type="expression" dxfId="10012" priority="11726">
      <formula>$F20="Completada"</formula>
    </cfRule>
  </conditionalFormatting>
  <conditionalFormatting sqref="E29">
    <cfRule type="expression" dxfId="10011" priority="11733">
      <formula>#REF!="Vencida"</formula>
    </cfRule>
    <cfRule type="expression" dxfId="10010" priority="11734">
      <formula>#REF!="Cancelada"</formula>
    </cfRule>
    <cfRule type="expression" dxfId="10009" priority="11735">
      <formula>#REF!="Pausada"</formula>
    </cfRule>
    <cfRule type="expression" dxfId="10008" priority="11736">
      <formula>#REF!="Para hoy"</formula>
    </cfRule>
    <cfRule type="expression" dxfId="10007" priority="11737">
      <formula>#REF!="En curso"</formula>
    </cfRule>
    <cfRule type="expression" dxfId="10006" priority="11738">
      <formula>#REF!="Completada"</formula>
    </cfRule>
  </conditionalFormatting>
  <conditionalFormatting sqref="E48 E37:E43 E24:E30">
    <cfRule type="expression" dxfId="10005" priority="11757">
      <formula>$F18="Vencida"</formula>
    </cfRule>
    <cfRule type="expression" dxfId="10004" priority="11758">
      <formula>$F18="Cancelada"</formula>
    </cfRule>
    <cfRule type="expression" dxfId="10003" priority="11759">
      <formula>$F18="Pausada"</formula>
    </cfRule>
    <cfRule type="expression" dxfId="10002" priority="11760">
      <formula>$F18="Para hoy"</formula>
    </cfRule>
    <cfRule type="expression" dxfId="10001" priority="11761">
      <formula>$F18="En curso"</formula>
    </cfRule>
    <cfRule type="expression" dxfId="10000" priority="11762">
      <formula>$F18="Completada"</formula>
    </cfRule>
    <cfRule type="expression" dxfId="9999" priority="11763">
      <formula>$F18="Vencida"</formula>
    </cfRule>
    <cfRule type="expression" dxfId="9998" priority="11764">
      <formula>$F18="Cancelada"</formula>
    </cfRule>
    <cfRule type="expression" dxfId="9997" priority="11765">
      <formula>$F18="Pausada"</formula>
    </cfRule>
    <cfRule type="expression" dxfId="9996" priority="11766">
      <formula>$F18="Para hoy"</formula>
    </cfRule>
    <cfRule type="expression" dxfId="9995" priority="11767">
      <formula>$F18="En curso"</formula>
    </cfRule>
    <cfRule type="expression" dxfId="9994" priority="11768">
      <formula>$F18="Completada"</formula>
    </cfRule>
  </conditionalFormatting>
  <conditionalFormatting sqref="E31">
    <cfRule type="expression" dxfId="9993" priority="11781">
      <formula>#REF!="Vencida"</formula>
    </cfRule>
    <cfRule type="expression" dxfId="9992" priority="11782">
      <formula>#REF!="Cancelada"</formula>
    </cfRule>
    <cfRule type="expression" dxfId="9991" priority="11783">
      <formula>#REF!="Pausada"</formula>
    </cfRule>
    <cfRule type="expression" dxfId="9990" priority="11784">
      <formula>#REF!="Para hoy"</formula>
    </cfRule>
    <cfRule type="expression" dxfId="9989" priority="11785">
      <formula>#REF!="En curso"</formula>
    </cfRule>
    <cfRule type="expression" dxfId="9988" priority="11786">
      <formula>#REF!="Completada"</formula>
    </cfRule>
    <cfRule type="expression" dxfId="9987" priority="11787">
      <formula>#REF!="Vencida"</formula>
    </cfRule>
    <cfRule type="expression" dxfId="9986" priority="11788">
      <formula>#REF!="Cancelada"</formula>
    </cfRule>
    <cfRule type="expression" dxfId="9985" priority="11789">
      <formula>#REF!="Pausada"</formula>
    </cfRule>
    <cfRule type="expression" dxfId="9984" priority="11790">
      <formula>#REF!="Para hoy"</formula>
    </cfRule>
    <cfRule type="expression" dxfId="9983" priority="11791">
      <formula>#REF!="En curso"</formula>
    </cfRule>
    <cfRule type="expression" dxfId="9982" priority="11792">
      <formula>#REF!="Completada"</formula>
    </cfRule>
  </conditionalFormatting>
  <conditionalFormatting sqref="E37:E43 E24:E30">
    <cfRule type="expression" dxfId="9981" priority="11853">
      <formula>$F17="Vencida"</formula>
    </cfRule>
    <cfRule type="expression" dxfId="9980" priority="11854">
      <formula>$F17="Cancelada"</formula>
    </cfRule>
    <cfRule type="expression" dxfId="9979" priority="11855">
      <formula>$F17="Pausada"</formula>
    </cfRule>
    <cfRule type="expression" dxfId="9978" priority="11856">
      <formula>$F17="Para hoy"</formula>
    </cfRule>
    <cfRule type="expression" dxfId="9977" priority="11857">
      <formula>$F17="En curso"</formula>
    </cfRule>
    <cfRule type="expression" dxfId="9976" priority="11858">
      <formula>$F17="Completada"</formula>
    </cfRule>
    <cfRule type="expression" dxfId="9975" priority="11859">
      <formula>$F18="Vencida"</formula>
    </cfRule>
    <cfRule type="expression" dxfId="9974" priority="11860">
      <formula>$F18="Cancelada"</formula>
    </cfRule>
    <cfRule type="expression" dxfId="9973" priority="11861">
      <formula>$F18="Pausada"</formula>
    </cfRule>
    <cfRule type="expression" dxfId="9972" priority="11862">
      <formula>$F18="Para hoy"</formula>
    </cfRule>
    <cfRule type="expression" dxfId="9971" priority="11863">
      <formula>$F18="En curso"</formula>
    </cfRule>
    <cfRule type="expression" dxfId="9970" priority="11864">
      <formula>$F18="Completada"</formula>
    </cfRule>
  </conditionalFormatting>
  <conditionalFormatting sqref="E32">
    <cfRule type="expression" dxfId="9969" priority="11865">
      <formula>#REF!="Vencida"</formula>
    </cfRule>
    <cfRule type="expression" dxfId="9968" priority="11866">
      <formula>#REF!="Cancelada"</formula>
    </cfRule>
    <cfRule type="expression" dxfId="9967" priority="11867">
      <formula>#REF!="Pausada"</formula>
    </cfRule>
    <cfRule type="expression" dxfId="9966" priority="11868">
      <formula>#REF!="Para hoy"</formula>
    </cfRule>
    <cfRule type="expression" dxfId="9965" priority="11869">
      <formula>#REF!="En curso"</formula>
    </cfRule>
    <cfRule type="expression" dxfId="9964" priority="11870">
      <formula>#REF!="Completada"</formula>
    </cfRule>
    <cfRule type="expression" dxfId="9963" priority="11871">
      <formula>$F25="Vencida"</formula>
    </cfRule>
    <cfRule type="expression" dxfId="9962" priority="11872">
      <formula>$F25="Cancelada"</formula>
    </cfRule>
    <cfRule type="expression" dxfId="9961" priority="11873">
      <formula>$F25="Pausada"</formula>
    </cfRule>
    <cfRule type="expression" dxfId="9960" priority="11874">
      <formula>$F25="Para hoy"</formula>
    </cfRule>
    <cfRule type="expression" dxfId="9959" priority="11875">
      <formula>$F25="En curso"</formula>
    </cfRule>
    <cfRule type="expression" dxfId="9958" priority="11876">
      <formula>$F25="Completada"</formula>
    </cfRule>
  </conditionalFormatting>
  <conditionalFormatting sqref="E31">
    <cfRule type="expression" dxfId="9957" priority="11877">
      <formula>$F24="Vencida"</formula>
    </cfRule>
    <cfRule type="expression" dxfId="9956" priority="11878">
      <formula>$F24="Cancelada"</formula>
    </cfRule>
    <cfRule type="expression" dxfId="9955" priority="11879">
      <formula>$F24="Pausada"</formula>
    </cfRule>
    <cfRule type="expression" dxfId="9954" priority="11880">
      <formula>$F24="Para hoy"</formula>
    </cfRule>
    <cfRule type="expression" dxfId="9953" priority="11881">
      <formula>$F24="En curso"</formula>
    </cfRule>
    <cfRule type="expression" dxfId="9952" priority="11882">
      <formula>$F24="Completada"</formula>
    </cfRule>
    <cfRule type="expression" dxfId="9951" priority="11883">
      <formula>#REF!="Vencida"</formula>
    </cfRule>
    <cfRule type="expression" dxfId="9950" priority="11884">
      <formula>#REF!="Cancelada"</formula>
    </cfRule>
    <cfRule type="expression" dxfId="9949" priority="11885">
      <formula>#REF!="Pausada"</formula>
    </cfRule>
    <cfRule type="expression" dxfId="9948" priority="11886">
      <formula>#REF!="Para hoy"</formula>
    </cfRule>
    <cfRule type="expression" dxfId="9947" priority="11887">
      <formula>#REF!="En curso"</formula>
    </cfRule>
    <cfRule type="expression" dxfId="9946" priority="11888">
      <formula>#REF!="Completada"</formula>
    </cfRule>
  </conditionalFormatting>
  <conditionalFormatting sqref="E7">
    <cfRule type="expression" dxfId="9945" priority="12229">
      <formula>$F10="Vencida"</formula>
    </cfRule>
    <cfRule type="expression" dxfId="9944" priority="12230">
      <formula>$F10="Cancelada"</formula>
    </cfRule>
    <cfRule type="expression" dxfId="9943" priority="12231">
      <formula>$F10="Pausada"</formula>
    </cfRule>
    <cfRule type="expression" dxfId="9942" priority="12232">
      <formula>$F10="Para hoy"</formula>
    </cfRule>
    <cfRule type="expression" dxfId="9941" priority="12233">
      <formula>$F10="En curso"</formula>
    </cfRule>
    <cfRule type="expression" dxfId="9940" priority="12234">
      <formula>$F10="Completada"</formula>
    </cfRule>
  </conditionalFormatting>
  <conditionalFormatting sqref="E7">
    <cfRule type="expression" dxfId="9939" priority="12247">
      <formula>#REF!="Vencida"</formula>
    </cfRule>
    <cfRule type="expression" dxfId="9938" priority="12248">
      <formula>#REF!="Cancelada"</formula>
    </cfRule>
    <cfRule type="expression" dxfId="9937" priority="12249">
      <formula>#REF!="Pausada"</formula>
    </cfRule>
    <cfRule type="expression" dxfId="9936" priority="12250">
      <formula>#REF!="Para hoy"</formula>
    </cfRule>
    <cfRule type="expression" dxfId="9935" priority="12251">
      <formula>#REF!="En curso"</formula>
    </cfRule>
    <cfRule type="expression" dxfId="9934" priority="12252">
      <formula>#REF!="Completada"</formula>
    </cfRule>
    <cfRule type="expression" dxfId="9933" priority="12253">
      <formula>#REF!="Vencida"</formula>
    </cfRule>
    <cfRule type="expression" dxfId="9932" priority="12254">
      <formula>#REF!="Cancelada"</formula>
    </cfRule>
    <cfRule type="expression" dxfId="9931" priority="12255">
      <formula>#REF!="Pausada"</formula>
    </cfRule>
    <cfRule type="expression" dxfId="9930" priority="12256">
      <formula>#REF!="Para hoy"</formula>
    </cfRule>
    <cfRule type="expression" dxfId="9929" priority="12257">
      <formula>#REF!="En curso"</formula>
    </cfRule>
    <cfRule type="expression" dxfId="9928" priority="12258">
      <formula>#REF!="Completada"</formula>
    </cfRule>
  </conditionalFormatting>
  <conditionalFormatting sqref="E7">
    <cfRule type="expression" dxfId="9927" priority="12271">
      <formula>#REF!="Vencida"</formula>
    </cfRule>
    <cfRule type="expression" dxfId="9926" priority="12272">
      <formula>#REF!="Cancelada"</formula>
    </cfRule>
    <cfRule type="expression" dxfId="9925" priority="12273">
      <formula>#REF!="Pausada"</formula>
    </cfRule>
    <cfRule type="expression" dxfId="9924" priority="12274">
      <formula>#REF!="Para hoy"</formula>
    </cfRule>
    <cfRule type="expression" dxfId="9923" priority="12275">
      <formula>#REF!="En curso"</formula>
    </cfRule>
    <cfRule type="expression" dxfId="9922" priority="12276">
      <formula>#REF!="Completada"</formula>
    </cfRule>
    <cfRule type="expression" dxfId="9921" priority="12277">
      <formula>#REF!="Vencida"</formula>
    </cfRule>
    <cfRule type="expression" dxfId="9920" priority="12278">
      <formula>#REF!="Cancelada"</formula>
    </cfRule>
    <cfRule type="expression" dxfId="9919" priority="12279">
      <formula>#REF!="Pausada"</formula>
    </cfRule>
    <cfRule type="expression" dxfId="9918" priority="12280">
      <formula>#REF!="Para hoy"</formula>
    </cfRule>
    <cfRule type="expression" dxfId="9917" priority="12281">
      <formula>#REF!="En curso"</formula>
    </cfRule>
    <cfRule type="expression" dxfId="9916" priority="12282">
      <formula>#REF!="Completada"</formula>
    </cfRule>
  </conditionalFormatting>
  <conditionalFormatting sqref="E4:E6">
    <cfRule type="expression" dxfId="9915" priority="12299">
      <formula>#REF!="Vencida"</formula>
    </cfRule>
    <cfRule type="expression" dxfId="9914" priority="12300">
      <formula>#REF!="Cancelada"</formula>
    </cfRule>
    <cfRule type="expression" dxfId="9913" priority="12301">
      <formula>#REF!="Pausada"</formula>
    </cfRule>
    <cfRule type="expression" dxfId="9912" priority="12302">
      <formula>#REF!="Para hoy"</formula>
    </cfRule>
    <cfRule type="expression" dxfId="9911" priority="12303">
      <formula>#REF!="En curso"</formula>
    </cfRule>
    <cfRule type="expression" dxfId="9910" priority="12304">
      <formula>#REF!="Completada"</formula>
    </cfRule>
    <cfRule type="expression" dxfId="9909" priority="12305">
      <formula>#REF!="Vencida"</formula>
    </cfRule>
    <cfRule type="expression" dxfId="9908" priority="12306">
      <formula>#REF!="Cancelada"</formula>
    </cfRule>
    <cfRule type="expression" dxfId="9907" priority="12307">
      <formula>#REF!="Pausada"</formula>
    </cfRule>
    <cfRule type="expression" dxfId="9906" priority="12308">
      <formula>#REF!="Para hoy"</formula>
    </cfRule>
    <cfRule type="expression" dxfId="9905" priority="12309">
      <formula>#REF!="En curso"</formula>
    </cfRule>
    <cfRule type="expression" dxfId="9904" priority="12310">
      <formula>#REF!="Completada"</formula>
    </cfRule>
  </conditionalFormatting>
  <conditionalFormatting sqref="E7">
    <cfRule type="expression" dxfId="9903" priority="12311">
      <formula>$F1="Vencida"</formula>
    </cfRule>
    <cfRule type="expression" dxfId="9902" priority="12312">
      <formula>$F1="Cancelada"</formula>
    </cfRule>
    <cfRule type="expression" dxfId="9901" priority="12313">
      <formula>$F1="Pausada"</formula>
    </cfRule>
    <cfRule type="expression" dxfId="9900" priority="12314">
      <formula>$F1="Para hoy"</formula>
    </cfRule>
    <cfRule type="expression" dxfId="9899" priority="12315">
      <formula>$F1="En curso"</formula>
    </cfRule>
    <cfRule type="expression" dxfId="9898" priority="12316">
      <formula>$F1="Completada"</formula>
    </cfRule>
    <cfRule type="expression" dxfId="9897" priority="12317">
      <formula>#REF!="Vencida"</formula>
    </cfRule>
    <cfRule type="expression" dxfId="9896" priority="12318">
      <formula>#REF!="Cancelada"</formula>
    </cfRule>
    <cfRule type="expression" dxfId="9895" priority="12319">
      <formula>#REF!="Pausada"</formula>
    </cfRule>
    <cfRule type="expression" dxfId="9894" priority="12320">
      <formula>#REF!="Para hoy"</formula>
    </cfRule>
    <cfRule type="expression" dxfId="9893" priority="12321">
      <formula>#REF!="En curso"</formula>
    </cfRule>
    <cfRule type="expression" dxfId="9892" priority="12322">
      <formula>#REF!="Completada"</formula>
    </cfRule>
  </conditionalFormatting>
  <conditionalFormatting sqref="E44">
    <cfRule type="expression" dxfId="9891" priority="12337">
      <formula>$F41="Vencida"</formula>
    </cfRule>
    <cfRule type="expression" dxfId="9890" priority="12338">
      <formula>$F41="Cancelada"</formula>
    </cfRule>
    <cfRule type="expression" dxfId="9889" priority="12339">
      <formula>$F41="Pausada"</formula>
    </cfRule>
    <cfRule type="expression" dxfId="9888" priority="12340">
      <formula>$F41="Para hoy"</formula>
    </cfRule>
    <cfRule type="expression" dxfId="9887" priority="12341">
      <formula>$F41="En curso"</formula>
    </cfRule>
    <cfRule type="expression" dxfId="9886" priority="12342">
      <formula>$F41="Completada"</formula>
    </cfRule>
  </conditionalFormatting>
  <conditionalFormatting sqref="E6">
    <cfRule type="expression" dxfId="9885" priority="12355">
      <formula>#REF!="Vencida"</formula>
    </cfRule>
    <cfRule type="expression" dxfId="9884" priority="12356">
      <formula>#REF!="Cancelada"</formula>
    </cfRule>
    <cfRule type="expression" dxfId="9883" priority="12357">
      <formula>#REF!="Pausada"</formula>
    </cfRule>
    <cfRule type="expression" dxfId="9882" priority="12358">
      <formula>#REF!="Para hoy"</formula>
    </cfRule>
    <cfRule type="expression" dxfId="9881" priority="12359">
      <formula>#REF!="En curso"</formula>
    </cfRule>
    <cfRule type="expression" dxfId="9880" priority="12360">
      <formula>#REF!="Completada"</formula>
    </cfRule>
    <cfRule type="expression" dxfId="9879" priority="12361">
      <formula>#REF!="Vencida"</formula>
    </cfRule>
    <cfRule type="expression" dxfId="9878" priority="12362">
      <formula>#REF!="Cancelada"</formula>
    </cfRule>
    <cfRule type="expression" dxfId="9877" priority="12363">
      <formula>#REF!="Pausada"</formula>
    </cfRule>
    <cfRule type="expression" dxfId="9876" priority="12364">
      <formula>#REF!="Para hoy"</formula>
    </cfRule>
    <cfRule type="expression" dxfId="9875" priority="12365">
      <formula>#REF!="En curso"</formula>
    </cfRule>
    <cfRule type="expression" dxfId="9874" priority="12366">
      <formula>#REF!="Completada"</formula>
    </cfRule>
  </conditionalFormatting>
  <conditionalFormatting sqref="E6">
    <cfRule type="expression" dxfId="9873" priority="12379">
      <formula>#REF!="Vencida"</formula>
    </cfRule>
    <cfRule type="expression" dxfId="9872" priority="12380">
      <formula>#REF!="Cancelada"</formula>
    </cfRule>
    <cfRule type="expression" dxfId="9871" priority="12381">
      <formula>#REF!="Pausada"</formula>
    </cfRule>
    <cfRule type="expression" dxfId="9870" priority="12382">
      <formula>#REF!="Para hoy"</formula>
    </cfRule>
    <cfRule type="expression" dxfId="9869" priority="12383">
      <formula>#REF!="En curso"</formula>
    </cfRule>
    <cfRule type="expression" dxfId="9868" priority="12384">
      <formula>#REF!="Completada"</formula>
    </cfRule>
    <cfRule type="expression" dxfId="9867" priority="12385">
      <formula>#REF!="Vencida"</formula>
    </cfRule>
    <cfRule type="expression" dxfId="9866" priority="12386">
      <formula>#REF!="Cancelada"</formula>
    </cfRule>
    <cfRule type="expression" dxfId="9865" priority="12387">
      <formula>#REF!="Pausada"</formula>
    </cfRule>
    <cfRule type="expression" dxfId="9864" priority="12388">
      <formula>#REF!="Para hoy"</formula>
    </cfRule>
    <cfRule type="expression" dxfId="9863" priority="12389">
      <formula>#REF!="En curso"</formula>
    </cfRule>
    <cfRule type="expression" dxfId="9862" priority="12390">
      <formula>#REF!="Completada"</formula>
    </cfRule>
  </conditionalFormatting>
  <conditionalFormatting sqref="E47">
    <cfRule type="expression" dxfId="9861" priority="12599">
      <formula>#REF!="Vencida"</formula>
    </cfRule>
    <cfRule type="expression" dxfId="9860" priority="12600">
      <formula>#REF!="Cancelada"</formula>
    </cfRule>
    <cfRule type="expression" dxfId="9859" priority="12601">
      <formula>#REF!="Pausada"</formula>
    </cfRule>
    <cfRule type="expression" dxfId="9858" priority="12602">
      <formula>#REF!="Para hoy"</formula>
    </cfRule>
    <cfRule type="expression" dxfId="9857" priority="12603">
      <formula>#REF!="En curso"</formula>
    </cfRule>
    <cfRule type="expression" dxfId="9856" priority="12604">
      <formula>#REF!="Completada"</formula>
    </cfRule>
    <cfRule type="expression" dxfId="9855" priority="12605">
      <formula>#REF!="Vencida"</formula>
    </cfRule>
    <cfRule type="expression" dxfId="9854" priority="12606">
      <formula>#REF!="Cancelada"</formula>
    </cfRule>
    <cfRule type="expression" dxfId="9853" priority="12607">
      <formula>#REF!="Pausada"</formula>
    </cfRule>
    <cfRule type="expression" dxfId="9852" priority="12608">
      <formula>#REF!="Para hoy"</formula>
    </cfRule>
    <cfRule type="expression" dxfId="9851" priority="12609">
      <formula>#REF!="En curso"</formula>
    </cfRule>
    <cfRule type="expression" dxfId="9850" priority="12610">
      <formula>#REF!="Completada"</formula>
    </cfRule>
  </conditionalFormatting>
  <conditionalFormatting sqref="E45">
    <cfRule type="expression" dxfId="9849" priority="12647">
      <formula>#REF!="Vencida"</formula>
    </cfRule>
    <cfRule type="expression" dxfId="9848" priority="12648">
      <formula>#REF!="Cancelada"</formula>
    </cfRule>
    <cfRule type="expression" dxfId="9847" priority="12649">
      <formula>#REF!="Pausada"</formula>
    </cfRule>
    <cfRule type="expression" dxfId="9846" priority="12650">
      <formula>#REF!="Para hoy"</formula>
    </cfRule>
    <cfRule type="expression" dxfId="9845" priority="12651">
      <formula>#REF!="En curso"</formula>
    </cfRule>
    <cfRule type="expression" dxfId="9844" priority="12652">
      <formula>#REF!="Completada"</formula>
    </cfRule>
  </conditionalFormatting>
  <conditionalFormatting sqref="C47">
    <cfRule type="expression" dxfId="9843" priority="12779">
      <formula>#REF!="Vencida"</formula>
    </cfRule>
    <cfRule type="expression" dxfId="9842" priority="12780">
      <formula>#REF!="Cancelada"</formula>
    </cfRule>
    <cfRule type="expression" dxfId="9841" priority="12781">
      <formula>#REF!="Pausada"</formula>
    </cfRule>
    <cfRule type="expression" dxfId="9840" priority="12782">
      <formula>#REF!="Para hoy"</formula>
    </cfRule>
    <cfRule type="expression" dxfId="9839" priority="12783">
      <formula>#REF!="En curso"</formula>
    </cfRule>
    <cfRule type="expression" dxfId="9838" priority="12784">
      <formula>#REF!="Completada"</formula>
    </cfRule>
    <cfRule type="expression" dxfId="9837" priority="12785">
      <formula>$F47="Vencida"</formula>
    </cfRule>
    <cfRule type="expression" dxfId="9836" priority="12786">
      <formula>$F47="Cancelada"</formula>
    </cfRule>
    <cfRule type="expression" dxfId="9835" priority="12787">
      <formula>$F47="Pausada"</formula>
    </cfRule>
    <cfRule type="expression" dxfId="9834" priority="12788">
      <formula>$F47="Para hoy"</formula>
    </cfRule>
    <cfRule type="expression" dxfId="9833" priority="12789">
      <formula>$F47="En curso"</formula>
    </cfRule>
    <cfRule type="expression" dxfId="9832" priority="12790">
      <formula>$F47="Completada"</formula>
    </cfRule>
  </conditionalFormatting>
  <conditionalFormatting sqref="E48">
    <cfRule type="expression" dxfId="9831" priority="12827">
      <formula>#REF!="Vencida"</formula>
    </cfRule>
    <cfRule type="expression" dxfId="9830" priority="12828">
      <formula>#REF!="Cancelada"</formula>
    </cfRule>
    <cfRule type="expression" dxfId="9829" priority="12829">
      <formula>#REF!="Pausada"</formula>
    </cfRule>
    <cfRule type="expression" dxfId="9828" priority="12830">
      <formula>#REF!="Para hoy"</formula>
    </cfRule>
    <cfRule type="expression" dxfId="9827" priority="12831">
      <formula>#REF!="En curso"</formula>
    </cfRule>
    <cfRule type="expression" dxfId="9826" priority="12832">
      <formula>#REF!="Completada"</formula>
    </cfRule>
    <cfRule type="expression" dxfId="9825" priority="12833">
      <formula>$F42="Vencida"</formula>
    </cfRule>
    <cfRule type="expression" dxfId="9824" priority="12834">
      <formula>$F42="Cancelada"</formula>
    </cfRule>
    <cfRule type="expression" dxfId="9823" priority="12835">
      <formula>$F42="Pausada"</formula>
    </cfRule>
    <cfRule type="expression" dxfId="9822" priority="12836">
      <formula>$F42="Para hoy"</formula>
    </cfRule>
    <cfRule type="expression" dxfId="9821" priority="12837">
      <formula>$F42="En curso"</formula>
    </cfRule>
    <cfRule type="expression" dxfId="9820" priority="12838">
      <formula>$F42="Completada"</formula>
    </cfRule>
  </conditionalFormatting>
  <conditionalFormatting sqref="E47">
    <cfRule type="expression" dxfId="9819" priority="12839">
      <formula>$F41="Vencida"</formula>
    </cfRule>
    <cfRule type="expression" dxfId="9818" priority="12840">
      <formula>$F41="Cancelada"</formula>
    </cfRule>
    <cfRule type="expression" dxfId="9817" priority="12841">
      <formula>$F41="Pausada"</formula>
    </cfRule>
    <cfRule type="expression" dxfId="9816" priority="12842">
      <formula>$F41="Para hoy"</formula>
    </cfRule>
    <cfRule type="expression" dxfId="9815" priority="12843">
      <formula>$F41="En curso"</formula>
    </cfRule>
    <cfRule type="expression" dxfId="9814" priority="12844">
      <formula>$F41="Completada"</formula>
    </cfRule>
    <cfRule type="expression" dxfId="9813" priority="12845">
      <formula>#REF!="Vencida"</formula>
    </cfRule>
    <cfRule type="expression" dxfId="9812" priority="12846">
      <formula>#REF!="Cancelada"</formula>
    </cfRule>
    <cfRule type="expression" dxfId="9811" priority="12847">
      <formula>#REF!="Pausada"</formula>
    </cfRule>
    <cfRule type="expression" dxfId="9810" priority="12848">
      <formula>#REF!="Para hoy"</formula>
    </cfRule>
    <cfRule type="expression" dxfId="9809" priority="12849">
      <formula>#REF!="En curso"</formula>
    </cfRule>
    <cfRule type="expression" dxfId="9808" priority="12850">
      <formula>#REF!="Completada"</formula>
    </cfRule>
  </conditionalFormatting>
  <conditionalFormatting sqref="C49">
    <cfRule type="expression" dxfId="9807" priority="13565">
      <formula>#REF!="Vencida"</formula>
    </cfRule>
    <cfRule type="expression" dxfId="9806" priority="13566">
      <formula>#REF!="Cancelada"</formula>
    </cfRule>
    <cfRule type="expression" dxfId="9805" priority="13567">
      <formula>#REF!="Pausada"</formula>
    </cfRule>
    <cfRule type="expression" dxfId="9804" priority="13568">
      <formula>#REF!="Para hoy"</formula>
    </cfRule>
    <cfRule type="expression" dxfId="9803" priority="13569">
      <formula>#REF!="En curso"</formula>
    </cfRule>
    <cfRule type="expression" dxfId="9802" priority="13570">
      <formula>#REF!="Completada"</formula>
    </cfRule>
    <cfRule type="expression" dxfId="9801" priority="13571">
      <formula>$F49="Vencida"</formula>
    </cfRule>
    <cfRule type="expression" dxfId="9800" priority="13572">
      <formula>$F49="Cancelada"</formula>
    </cfRule>
    <cfRule type="expression" dxfId="9799" priority="13573">
      <formula>$F49="Pausada"</formula>
    </cfRule>
    <cfRule type="expression" dxfId="9798" priority="13574">
      <formula>$F49="Para hoy"</formula>
    </cfRule>
    <cfRule type="expression" dxfId="9797" priority="13575">
      <formula>$F49="En curso"</formula>
    </cfRule>
    <cfRule type="expression" dxfId="9796" priority="13576">
      <formula>$F49="Completada"</formula>
    </cfRule>
  </conditionalFormatting>
  <conditionalFormatting sqref="E47">
    <cfRule type="expression" dxfId="9795" priority="13601">
      <formula>#REF!="Vencida"</formula>
    </cfRule>
    <cfRule type="expression" dxfId="9794" priority="13602">
      <formula>#REF!="Cancelada"</formula>
    </cfRule>
    <cfRule type="expression" dxfId="9793" priority="13603">
      <formula>#REF!="Pausada"</formula>
    </cfRule>
    <cfRule type="expression" dxfId="9792" priority="13604">
      <formula>#REF!="Para hoy"</formula>
    </cfRule>
    <cfRule type="expression" dxfId="9791" priority="13605">
      <formula>#REF!="En curso"</formula>
    </cfRule>
    <cfRule type="expression" dxfId="9790" priority="13606">
      <formula>#REF!="Completada"</formula>
    </cfRule>
  </conditionalFormatting>
  <conditionalFormatting sqref="E49">
    <cfRule type="expression" dxfId="9789" priority="13637">
      <formula>#REF!="Vencida"</formula>
    </cfRule>
    <cfRule type="expression" dxfId="9788" priority="13638">
      <formula>#REF!="Cancelada"</formula>
    </cfRule>
    <cfRule type="expression" dxfId="9787" priority="13639">
      <formula>#REF!="Pausada"</formula>
    </cfRule>
    <cfRule type="expression" dxfId="9786" priority="13640">
      <formula>#REF!="Para hoy"</formula>
    </cfRule>
    <cfRule type="expression" dxfId="9785" priority="13641">
      <formula>#REF!="En curso"</formula>
    </cfRule>
    <cfRule type="expression" dxfId="9784" priority="13642">
      <formula>#REF!="Completada"</formula>
    </cfRule>
    <cfRule type="expression" dxfId="9783" priority="13643">
      <formula>#REF!="Vencida"</formula>
    </cfRule>
    <cfRule type="expression" dxfId="9782" priority="13644">
      <formula>#REF!="Cancelada"</formula>
    </cfRule>
    <cfRule type="expression" dxfId="9781" priority="13645">
      <formula>#REF!="Pausada"</formula>
    </cfRule>
    <cfRule type="expression" dxfId="9780" priority="13646">
      <formula>#REF!="Para hoy"</formula>
    </cfRule>
    <cfRule type="expression" dxfId="9779" priority="13647">
      <formula>#REF!="En curso"</formula>
    </cfRule>
    <cfRule type="expression" dxfId="9778" priority="13648">
      <formula>#REF!="Completada"</formula>
    </cfRule>
  </conditionalFormatting>
  <conditionalFormatting sqref="E49">
    <cfRule type="expression" dxfId="9777" priority="13733">
      <formula>$F42="Vencida"</formula>
    </cfRule>
    <cfRule type="expression" dxfId="9776" priority="13734">
      <formula>$F42="Cancelada"</formula>
    </cfRule>
    <cfRule type="expression" dxfId="9775" priority="13735">
      <formula>$F42="Pausada"</formula>
    </cfRule>
    <cfRule type="expression" dxfId="9774" priority="13736">
      <formula>$F42="Para hoy"</formula>
    </cfRule>
    <cfRule type="expression" dxfId="9773" priority="13737">
      <formula>$F42="En curso"</formula>
    </cfRule>
    <cfRule type="expression" dxfId="9772" priority="13738">
      <formula>$F42="Completada"</formula>
    </cfRule>
    <cfRule type="expression" dxfId="9771" priority="13739">
      <formula>#REF!="Vencida"</formula>
    </cfRule>
    <cfRule type="expression" dxfId="9770" priority="13740">
      <formula>#REF!="Cancelada"</formula>
    </cfRule>
    <cfRule type="expression" dxfId="9769" priority="13741">
      <formula>#REF!="Pausada"</formula>
    </cfRule>
    <cfRule type="expression" dxfId="9768" priority="13742">
      <formula>#REF!="Para hoy"</formula>
    </cfRule>
    <cfRule type="expression" dxfId="9767" priority="13743">
      <formula>#REF!="En curso"</formula>
    </cfRule>
    <cfRule type="expression" dxfId="9766" priority="13744">
      <formula>#REF!="Completada"</formula>
    </cfRule>
  </conditionalFormatting>
  <conditionalFormatting sqref="E50">
    <cfRule type="expression" dxfId="9765" priority="13757">
      <formula>#REF!="Vencida"</formula>
    </cfRule>
    <cfRule type="expression" dxfId="9764" priority="13758">
      <formula>#REF!="Cancelada"</formula>
    </cfRule>
    <cfRule type="expression" dxfId="9763" priority="13759">
      <formula>#REF!="Pausada"</formula>
    </cfRule>
    <cfRule type="expression" dxfId="9762" priority="13760">
      <formula>#REF!="Para hoy"</formula>
    </cfRule>
    <cfRule type="expression" dxfId="9761" priority="13761">
      <formula>#REF!="En curso"</formula>
    </cfRule>
    <cfRule type="expression" dxfId="9760" priority="13762">
      <formula>#REF!="Completada"</formula>
    </cfRule>
    <cfRule type="expression" dxfId="9759" priority="13763">
      <formula>$F43="Vencida"</formula>
    </cfRule>
    <cfRule type="expression" dxfId="9758" priority="13764">
      <formula>$F43="Cancelada"</formula>
    </cfRule>
    <cfRule type="expression" dxfId="9757" priority="13765">
      <formula>$F43="Pausada"</formula>
    </cfRule>
    <cfRule type="expression" dxfId="9756" priority="13766">
      <formula>$F43="Para hoy"</formula>
    </cfRule>
    <cfRule type="expression" dxfId="9755" priority="13767">
      <formula>$F43="En curso"</formula>
    </cfRule>
    <cfRule type="expression" dxfId="9754" priority="13768">
      <formula>$F43="Completada"</formula>
    </cfRule>
  </conditionalFormatting>
  <conditionalFormatting sqref="C44:C46">
    <cfRule type="expression" dxfId="9753" priority="13829">
      <formula>$F39="Vencida"</formula>
    </cfRule>
    <cfRule type="expression" dxfId="9752" priority="13830">
      <formula>$F39="Cancelada"</formula>
    </cfRule>
    <cfRule type="expression" dxfId="9751" priority="13831">
      <formula>$F39="Pausada"</formula>
    </cfRule>
    <cfRule type="expression" dxfId="9750" priority="13832">
      <formula>$F39="Para hoy"</formula>
    </cfRule>
    <cfRule type="expression" dxfId="9749" priority="13833">
      <formula>$F39="En curso"</formula>
    </cfRule>
    <cfRule type="expression" dxfId="9748" priority="13834">
      <formula>$F39="Completada"</formula>
    </cfRule>
    <cfRule type="expression" dxfId="9747" priority="13835">
      <formula>$F44="Vencida"</formula>
    </cfRule>
    <cfRule type="expression" dxfId="9746" priority="13836">
      <formula>$F44="Cancelada"</formula>
    </cfRule>
    <cfRule type="expression" dxfId="9745" priority="13837">
      <formula>$F44="Pausada"</formula>
    </cfRule>
    <cfRule type="expression" dxfId="9744" priority="13838">
      <formula>$F44="Para hoy"</formula>
    </cfRule>
    <cfRule type="expression" dxfId="9743" priority="13839">
      <formula>$F44="En curso"</formula>
    </cfRule>
    <cfRule type="expression" dxfId="9742" priority="13840">
      <formula>$F44="Completada"</formula>
    </cfRule>
  </conditionalFormatting>
  <conditionalFormatting sqref="E44:E46">
    <cfRule type="expression" dxfId="9741" priority="13847">
      <formula>$F39="Vencida"</formula>
    </cfRule>
    <cfRule type="expression" dxfId="9740" priority="13848">
      <formula>$F39="Cancelada"</formula>
    </cfRule>
    <cfRule type="expression" dxfId="9739" priority="13849">
      <formula>$F39="Pausada"</formula>
    </cfRule>
    <cfRule type="expression" dxfId="9738" priority="13850">
      <formula>$F39="Para hoy"</formula>
    </cfRule>
    <cfRule type="expression" dxfId="9737" priority="13851">
      <formula>$F39="En curso"</formula>
    </cfRule>
    <cfRule type="expression" dxfId="9736" priority="13852">
      <formula>$F39="Completada"</formula>
    </cfRule>
    <cfRule type="expression" dxfId="9735" priority="13853">
      <formula>$F39="Vencida"</formula>
    </cfRule>
    <cfRule type="expression" dxfId="9734" priority="13854">
      <formula>$F39="Cancelada"</formula>
    </cfRule>
    <cfRule type="expression" dxfId="9733" priority="13855">
      <formula>$F39="Pausada"</formula>
    </cfRule>
    <cfRule type="expression" dxfId="9732" priority="13856">
      <formula>$F39="Para hoy"</formula>
    </cfRule>
    <cfRule type="expression" dxfId="9731" priority="13857">
      <formula>$F39="En curso"</formula>
    </cfRule>
    <cfRule type="expression" dxfId="9730" priority="13858">
      <formula>$F39="Completada"</formula>
    </cfRule>
  </conditionalFormatting>
  <conditionalFormatting sqref="E44:E46">
    <cfRule type="expression" dxfId="9729" priority="13859">
      <formula>$F38="Vencida"</formula>
    </cfRule>
    <cfRule type="expression" dxfId="9728" priority="13860">
      <formula>$F38="Cancelada"</formula>
    </cfRule>
    <cfRule type="expression" dxfId="9727" priority="13861">
      <formula>$F38="Pausada"</formula>
    </cfRule>
    <cfRule type="expression" dxfId="9726" priority="13862">
      <formula>$F38="Para hoy"</formula>
    </cfRule>
    <cfRule type="expression" dxfId="9725" priority="13863">
      <formula>$F38="En curso"</formula>
    </cfRule>
    <cfRule type="expression" dxfId="9724" priority="13864">
      <formula>$F38="Completada"</formula>
    </cfRule>
    <cfRule type="expression" dxfId="9723" priority="13865">
      <formula>$F39="Vencida"</formula>
    </cfRule>
    <cfRule type="expression" dxfId="9722" priority="13866">
      <formula>$F39="Cancelada"</formula>
    </cfRule>
    <cfRule type="expression" dxfId="9721" priority="13867">
      <formula>$F39="Pausada"</formula>
    </cfRule>
    <cfRule type="expression" dxfId="9720" priority="13868">
      <formula>$F39="Para hoy"</formula>
    </cfRule>
    <cfRule type="expression" dxfId="9719" priority="13869">
      <formula>$F39="En curso"</formula>
    </cfRule>
    <cfRule type="expression" dxfId="9718" priority="13870">
      <formula>$F39="Completada"</formula>
    </cfRule>
  </conditionalFormatting>
  <conditionalFormatting sqref="E4">
    <cfRule type="expression" dxfId="9717" priority="14013">
      <formula>$F10="Vencida"</formula>
    </cfRule>
    <cfRule type="expression" dxfId="9716" priority="14014">
      <formula>$F10="Cancelada"</formula>
    </cfRule>
    <cfRule type="expression" dxfId="9715" priority="14015">
      <formula>$F10="Pausada"</formula>
    </cfRule>
    <cfRule type="expression" dxfId="9714" priority="14016">
      <formula>$F10="Para hoy"</formula>
    </cfRule>
    <cfRule type="expression" dxfId="9713" priority="14017">
      <formula>$F10="En curso"</formula>
    </cfRule>
    <cfRule type="expression" dxfId="9712" priority="14018">
      <formula>$F10="Completada"</formula>
    </cfRule>
  </conditionalFormatting>
  <conditionalFormatting sqref="E4:E5">
    <cfRule type="expression" dxfId="9711" priority="14061">
      <formula>#REF!="Vencida"</formula>
    </cfRule>
    <cfRule type="expression" dxfId="9710" priority="14062">
      <formula>#REF!="Cancelada"</formula>
    </cfRule>
    <cfRule type="expression" dxfId="9709" priority="14063">
      <formula>#REF!="Pausada"</formula>
    </cfRule>
    <cfRule type="expression" dxfId="9708" priority="14064">
      <formula>#REF!="Para hoy"</formula>
    </cfRule>
    <cfRule type="expression" dxfId="9707" priority="14065">
      <formula>#REF!="En curso"</formula>
    </cfRule>
    <cfRule type="expression" dxfId="9706" priority="14066">
      <formula>#REF!="Completada"</formula>
    </cfRule>
    <cfRule type="expression" dxfId="9705" priority="14067">
      <formula>#REF!="Vencida"</formula>
    </cfRule>
    <cfRule type="expression" dxfId="9704" priority="14068">
      <formula>#REF!="Cancelada"</formula>
    </cfRule>
    <cfRule type="expression" dxfId="9703" priority="14069">
      <formula>#REF!="Pausada"</formula>
    </cfRule>
    <cfRule type="expression" dxfId="9702" priority="14070">
      <formula>#REF!="Para hoy"</formula>
    </cfRule>
    <cfRule type="expression" dxfId="9701" priority="14071">
      <formula>#REF!="En curso"</formula>
    </cfRule>
    <cfRule type="expression" dxfId="9700" priority="14072">
      <formula>#REF!="Completada"</formula>
    </cfRule>
  </conditionalFormatting>
  <conditionalFormatting sqref="E4:E5">
    <cfRule type="expression" dxfId="9699" priority="14085">
      <formula>#REF!="Vencida"</formula>
    </cfRule>
    <cfRule type="expression" dxfId="9698" priority="14086">
      <formula>#REF!="Cancelada"</formula>
    </cfRule>
    <cfRule type="expression" dxfId="9697" priority="14087">
      <formula>#REF!="Pausada"</formula>
    </cfRule>
    <cfRule type="expression" dxfId="9696" priority="14088">
      <formula>#REF!="Para hoy"</formula>
    </cfRule>
    <cfRule type="expression" dxfId="9695" priority="14089">
      <formula>#REF!="En curso"</formula>
    </cfRule>
    <cfRule type="expression" dxfId="9694" priority="14090">
      <formula>#REF!="Completada"</formula>
    </cfRule>
    <cfRule type="expression" dxfId="9693" priority="14091">
      <formula>#REF!="Vencida"</formula>
    </cfRule>
    <cfRule type="expression" dxfId="9692" priority="14092">
      <formula>#REF!="Cancelada"</formula>
    </cfRule>
    <cfRule type="expression" dxfId="9691" priority="14093">
      <formula>#REF!="Pausada"</formula>
    </cfRule>
    <cfRule type="expression" dxfId="9690" priority="14094">
      <formula>#REF!="Para hoy"</formula>
    </cfRule>
    <cfRule type="expression" dxfId="9689" priority="14095">
      <formula>#REF!="En curso"</formula>
    </cfRule>
    <cfRule type="expression" dxfId="9688" priority="14096">
      <formula>#REF!="Completada"</formula>
    </cfRule>
  </conditionalFormatting>
  <conditionalFormatting sqref="E6">
    <cfRule type="expression" dxfId="9687" priority="14241">
      <formula>$F10="Vencida"</formula>
    </cfRule>
    <cfRule type="expression" dxfId="9686" priority="14242">
      <formula>$F10="Cancelada"</formula>
    </cfRule>
    <cfRule type="expression" dxfId="9685" priority="14243">
      <formula>$F10="Pausada"</formula>
    </cfRule>
    <cfRule type="expression" dxfId="9684" priority="14244">
      <formula>$F10="Para hoy"</formula>
    </cfRule>
    <cfRule type="expression" dxfId="9683" priority="14245">
      <formula>$F10="En curso"</formula>
    </cfRule>
    <cfRule type="expression" dxfId="9682" priority="14246">
      <formula>$F10="Completada"</formula>
    </cfRule>
  </conditionalFormatting>
  <conditionalFormatting sqref="E10:E19">
    <cfRule type="expression" dxfId="9681" priority="33">
      <formula>#REF!="Vencida"</formula>
    </cfRule>
    <cfRule type="expression" dxfId="9680" priority="34">
      <formula>#REF!="Cancelada"</formula>
    </cfRule>
    <cfRule type="expression" dxfId="9679" priority="35">
      <formula>#REF!="Pausada"</formula>
    </cfRule>
    <cfRule type="expression" dxfId="9678" priority="36">
      <formula>#REF!="Para hoy"</formula>
    </cfRule>
    <cfRule type="expression" dxfId="9677" priority="37">
      <formula>#REF!="En curso"</formula>
    </cfRule>
    <cfRule type="expression" dxfId="9676" priority="38">
      <formula>#REF!="Completada"</formula>
    </cfRule>
    <cfRule type="expression" dxfId="9675" priority="39">
      <formula>#REF!="Vencida"</formula>
    </cfRule>
    <cfRule type="expression" dxfId="9674" priority="40">
      <formula>#REF!="Cancelada"</formula>
    </cfRule>
    <cfRule type="expression" dxfId="9673" priority="41">
      <formula>#REF!="Pausada"</formula>
    </cfRule>
    <cfRule type="expression" dxfId="9672" priority="42">
      <formula>#REF!="Para hoy"</formula>
    </cfRule>
    <cfRule type="expression" dxfId="9671" priority="43">
      <formula>#REF!="En curso"</formula>
    </cfRule>
    <cfRule type="expression" dxfId="9670" priority="44">
      <formula>#REF!="Completada"</formula>
    </cfRule>
  </conditionalFormatting>
  <conditionalFormatting sqref="E10:E19">
    <cfRule type="expression" dxfId="9669" priority="45">
      <formula>#REF!="Vencida"</formula>
    </cfRule>
    <cfRule type="expression" dxfId="9668" priority="46">
      <formula>#REF!="Cancelada"</formula>
    </cfRule>
    <cfRule type="expression" dxfId="9667" priority="47">
      <formula>#REF!="Pausada"</formula>
    </cfRule>
    <cfRule type="expression" dxfId="9666" priority="48">
      <formula>#REF!="Para hoy"</formula>
    </cfRule>
    <cfRule type="expression" dxfId="9665" priority="49">
      <formula>#REF!="En curso"</formula>
    </cfRule>
    <cfRule type="expression" dxfId="9664" priority="50">
      <formula>#REF!="Completada"</formula>
    </cfRule>
    <cfRule type="expression" dxfId="9663" priority="51">
      <formula>#REF!="Vencida"</formula>
    </cfRule>
    <cfRule type="expression" dxfId="9662" priority="52">
      <formula>#REF!="Cancelada"</formula>
    </cfRule>
    <cfRule type="expression" dxfId="9661" priority="53">
      <formula>#REF!="Pausada"</formula>
    </cfRule>
    <cfRule type="expression" dxfId="9660" priority="54">
      <formula>#REF!="Para hoy"</formula>
    </cfRule>
    <cfRule type="expression" dxfId="9659" priority="55">
      <formula>#REF!="En curso"</formula>
    </cfRule>
    <cfRule type="expression" dxfId="9658" priority="56">
      <formula>#REF!="Completada"</formula>
    </cfRule>
  </conditionalFormatting>
  <conditionalFormatting sqref="E10:E13">
    <cfRule type="expression" dxfId="9657" priority="14311">
      <formula>$F4="Vencida"</formula>
    </cfRule>
    <cfRule type="expression" dxfId="9656" priority="14312">
      <formula>$F4="Cancelada"</formula>
    </cfRule>
    <cfRule type="expression" dxfId="9655" priority="14313">
      <formula>$F4="Pausada"</formula>
    </cfRule>
    <cfRule type="expression" dxfId="9654" priority="14314">
      <formula>$F4="Para hoy"</formula>
    </cfRule>
    <cfRule type="expression" dxfId="9653" priority="14315">
      <formula>$F4="En curso"</formula>
    </cfRule>
    <cfRule type="expression" dxfId="9652" priority="14316">
      <formula>$F4="Completada"</formula>
    </cfRule>
  </conditionalFormatting>
  <dataValidations count="9">
    <dataValidation allowBlank="1" showInputMessage="1" showErrorMessage="1" prompt="Escriba las notas en esta columna, debajo de este encabezado." sqref="H32 G55:G67 G23:G31 G3:G19 G36:G51" xr:uid="{11F771EA-37DA-41BE-B588-525169B1FD50}"/>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3:E23 B36:E36 B55:E55 C61" xr:uid="{A7A935AA-B2F4-4FFC-99A1-ED77879D10F9}"/>
    <dataValidation allowBlank="1" showInputMessage="1" showErrorMessage="1" prompt="Seleccione el estado en esta columna, debajo de este encabezado. Presione ALT+FLECHA ABAJO para mostrar las opciones y, después, FLECHA ABAJO y ENTRAR para realizar la selección." sqref="F3 F55 F23 F36" xr:uid="{7F2B0D1C-A045-4D1A-9343-CED135E622A0}"/>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2 A35 A54" xr:uid="{8C042159-26B9-49F2-AE14-006C130C7D74}"/>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2:E22 B35:E35 B54:E54" xr:uid="{DEC1755F-4FA5-40A4-BCF5-03986A40A25C}"/>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C32 B56:B67 B24:B31 B4:B19 B37:B51" xr:uid="{ADF1ED2E-A08A-4DE0-AE4F-F9F38380D572}">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6:C67 C24:C31 C4:C19 C37:C51" xr:uid="{48DE4AFC-1D82-40F3-BB70-C6599E0FA0D3}">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6:E67 F32 E37:E51 E24:E32 E4:E7 E10:E20" xr:uid="{B934A4A8-38C2-4B6D-9FF1-E204A7F80D15}"/>
    <dataValidation type="list" errorStyle="warning" allowBlank="1" showInputMessage="1" showErrorMessage="1" error="Seleccione un estado de la lista. Seleccione CANCELAR, presione ALT+FLECHA ABAJO para mostrar las opciones y, después, FLECHA ABAJO y ENTRAR para realizar la selección." sqref="G32 F56:F67 F24:F31 F4:F19 F37:F51" xr:uid="{BD18DF4F-BA0E-4808-A178-995B7DC12683}">
      <formula1>"Por Desarrollar,En Curso,En QA,Traspasada,Completada,Cancelada,Bloqueada"</formula1>
    </dataValidation>
  </dataValidations>
  <pageMargins left="0.7" right="0.7" top="0.75" bottom="0.75" header="0.3" footer="0.3"/>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expression" priority="2185" id="{C634F7DD-6900-423A-8347-D2EB68C85627}">
            <xm:f>('34'!#REF!=0)*('34'!#REF!&lt;&gt;"")*(LEN('34'!#REF!)=0)*(($F4="")+($F4="En curso"))</xm:f>
            <x14:dxf>
              <font>
                <color theme="7" tint="-0.24994659260841701"/>
              </font>
              <fill>
                <patternFill patternType="none">
                  <bgColor auto="1"/>
                </patternFill>
              </fill>
            </x14:dxf>
          </x14:cfRule>
          <x14:cfRule type="expression" priority="2186" id="{33BFD1DB-0131-4A33-804E-0CC4FB186EE3}">
            <xm:f>('34'!#REF!&lt;0)*(LEN('34'!#REF!)=0)*(($F4="")+($F4="En curso"))</xm:f>
            <x14:dxf>
              <font>
                <color theme="7" tint="-0.24994659260841701"/>
              </font>
              <fill>
                <patternFill patternType="none">
                  <bgColor auto="1"/>
                </patternFill>
              </fill>
            </x14:dxf>
          </x14:cfRule>
          <xm:sqref>F44:F51 F4:F19</xm:sqref>
        </x14:conditionalFormatting>
        <x14:conditionalFormatting xmlns:xm="http://schemas.microsoft.com/office/excel/2006/main">
          <x14:cfRule type="expression" priority="1751" id="{945E17F4-FA59-4838-8196-80D827BC4372}">
            <xm:f>'34'!#REF!="Vencida"</xm:f>
            <x14:dxf>
              <font>
                <color theme="8" tint="-0.24994659260841701"/>
              </font>
            </x14:dxf>
          </x14:cfRule>
          <x14:cfRule type="expression" priority="1752" id="{33B2F3D6-7D08-49A8-9D36-ABF2879C916E}">
            <xm:f>'34'!#REF!="Cancelada"</xm:f>
            <x14:dxf>
              <font>
                <color theme="0" tint="-0.24994659260841701"/>
              </font>
            </x14:dxf>
          </x14:cfRule>
          <x14:cfRule type="expression" priority="1753" id="{74458A6C-0C01-4879-83C4-BE6C2AAC6FDB}">
            <xm:f>'34'!#REF!="Pausada"</xm:f>
            <x14:dxf>
              <font>
                <color theme="9"/>
              </font>
            </x14:dxf>
          </x14:cfRule>
          <x14:cfRule type="expression" priority="1754" id="{A6E61DEA-16F5-4CB5-9668-28C051F99B8D}">
            <xm:f>'34'!#REF!="Para hoy"</xm:f>
            <x14:dxf>
              <font>
                <color theme="6" tint="-0.499984740745262"/>
              </font>
            </x14:dxf>
          </x14:cfRule>
          <x14:cfRule type="expression" priority="1755" id="{4BA06808-2397-4CA5-9B1B-3844D46DCCAE}">
            <xm:f>'34'!#REF!="En curso"</xm:f>
            <x14:dxf>
              <font>
                <color theme="7" tint="-0.24994659260841701"/>
              </font>
            </x14:dxf>
          </x14:cfRule>
          <x14:cfRule type="expression" priority="1756" id="{9E774127-1D4E-4954-B599-5CE038C51B3B}">
            <xm:f>'34'!#REF!="Completada"</xm:f>
            <x14:dxf>
              <font>
                <strike/>
                <color theme="0" tint="-0.24994659260841701"/>
              </font>
              <fill>
                <patternFill patternType="none">
                  <bgColor auto="1"/>
                </patternFill>
              </fill>
            </x14:dxf>
          </x14:cfRule>
          <x14:cfRule type="expression" priority="1757" id="{13D0443E-37A0-4569-A41E-7E8210CD52A3}">
            <xm:f>('34'!#REF!=0)*('34'!#REF!&lt;&gt;"")*(LEN('34'!#REF!)=0)*(('34'!#REF!="")+('34'!#REF!="En curso"))</xm:f>
            <x14:dxf>
              <font>
                <color theme="7" tint="-0.24994659260841701"/>
              </font>
              <fill>
                <patternFill patternType="none">
                  <bgColor auto="1"/>
                </patternFill>
              </fill>
            </x14:dxf>
          </x14:cfRule>
          <x14:cfRule type="expression" priority="1758" id="{B432E879-6CAA-420D-B2AD-2962E6F467DE}">
            <xm:f>('34'!#REF!&lt;0)*(LEN('34'!#REF!)=0)*(('34'!#REF!="")+('34'!#REF!="En curso"))</xm:f>
            <x14:dxf>
              <font>
                <color theme="7" tint="-0.24994659260841701"/>
              </font>
              <fill>
                <patternFill patternType="none">
                  <bgColor auto="1"/>
                </patternFill>
              </fill>
            </x14:dxf>
          </x14:cfRule>
          <xm:sqref>D20 G24:G31 E44:E51 G4:G19 G37:G51 E4:E7 E10:E19</xm:sqref>
        </x14:conditionalFormatting>
        <x14:conditionalFormatting xmlns:xm="http://schemas.microsoft.com/office/excel/2006/main">
          <x14:cfRule type="expression" priority="2193" id="{33949680-4395-4024-8170-9EC5AF5E609E}">
            <xm:f>('34'!#REF!=0)*('34'!#REF!&lt;&gt;"")*(LEN('34'!#REF!)=0)*(($F20="")+($F20="En curso"))</xm:f>
            <x14:dxf>
              <font>
                <color theme="7" tint="-0.24994659260841701"/>
              </font>
              <fill>
                <patternFill patternType="none">
                  <bgColor auto="1"/>
                </patternFill>
              </fill>
            </x14:dxf>
          </x14:cfRule>
          <x14:cfRule type="expression" priority="2194" id="{7CB46FD8-B95F-44A6-92F8-5A395305BF00}">
            <xm:f>('34'!#REF!&lt;0)*(LEN('34'!#REF!)=0)*(($F20="")+($F20="En curso"))</xm:f>
            <x14:dxf>
              <font>
                <color theme="7" tint="-0.24994659260841701"/>
              </font>
              <fill>
                <patternFill patternType="none">
                  <bgColor auto="1"/>
                </patternFill>
              </fill>
            </x14:dxf>
          </x14:cfRule>
          <xm:sqref>E20</xm:sqref>
        </x14:conditionalFormatting>
        <x14:conditionalFormatting xmlns:xm="http://schemas.microsoft.com/office/excel/2006/main">
          <x14:cfRule type="expression" priority="2169" id="{52318082-1F95-4704-A0F7-43EF3CCA8EDD}">
            <xm:f>('34'!#REF!=0)*('34'!#REF!&lt;&gt;"")*(LEN('34'!#REF!)=0)*(($F33="")+($F33="En curso"))</xm:f>
            <x14:dxf>
              <font>
                <color theme="7" tint="-0.24994659260841701"/>
              </font>
              <fill>
                <patternFill patternType="none">
                  <bgColor auto="1"/>
                </patternFill>
              </fill>
            </x14:dxf>
          </x14:cfRule>
          <x14:cfRule type="expression" priority="2170" id="{ABE46311-1F3B-498C-AEBA-A3D4EF0E84B0}">
            <xm:f>('34'!#REF!&lt;0)*(LEN('34'!#REF!)=0)*(($F33="")+($F33="En curso"))</xm:f>
            <x14:dxf>
              <font>
                <color theme="7" tint="-0.24994659260841701"/>
              </font>
              <fill>
                <patternFill patternType="none">
                  <bgColor auto="1"/>
                </patternFill>
              </fill>
            </x14:dxf>
          </x14:cfRule>
          <xm:sqref>E33</xm:sqref>
        </x14:conditionalFormatting>
        <x14:conditionalFormatting xmlns:xm="http://schemas.microsoft.com/office/excel/2006/main">
          <x14:cfRule type="expression" priority="2151" id="{56D4D8DE-C78E-4DAC-8AF4-AC67BF12D31A}">
            <xm:f>('34'!#REF!=0)*('34'!#REF!&lt;&gt;"")*(LEN('34'!#REF!)=0)*(($F52="")+($F52="En curso"))</xm:f>
            <x14:dxf>
              <font>
                <color theme="7" tint="-0.24994659260841701"/>
              </font>
              <fill>
                <patternFill patternType="none">
                  <bgColor auto="1"/>
                </patternFill>
              </fill>
            </x14:dxf>
          </x14:cfRule>
          <x14:cfRule type="expression" priority="2152" id="{EEEAAC3F-1F9D-4FD1-B204-3FA895EB966A}">
            <xm:f>('34'!#REF!&lt;0)*(LEN('34'!#REF!)=0)*(($F52="")+($F52="En curso"))</xm:f>
            <x14:dxf>
              <font>
                <color theme="7" tint="-0.24994659260841701"/>
              </font>
              <fill>
                <patternFill patternType="none">
                  <bgColor auto="1"/>
                </patternFill>
              </fill>
            </x14:dxf>
          </x14:cfRule>
          <xm:sqref>E52</xm:sqref>
        </x14:conditionalFormatting>
        <x14:conditionalFormatting xmlns:xm="http://schemas.microsoft.com/office/excel/2006/main">
          <x14:cfRule type="expression" priority="2135" id="{5250F4C0-1ABA-417D-A19F-589E8F6FB13E}">
            <xm:f>('34'!#REF!=0)*('34'!#REF!&lt;&gt;"")*(LEN('34'!#REF!)=0)*(($F69="")+($F69="En curso"))</xm:f>
            <x14:dxf>
              <font>
                <color theme="7" tint="-0.24994659260841701"/>
              </font>
              <fill>
                <patternFill patternType="none">
                  <bgColor auto="1"/>
                </patternFill>
              </fill>
            </x14:dxf>
          </x14:cfRule>
          <x14:cfRule type="expression" priority="2136" id="{CE6D0CA6-FCE1-4753-B48C-0C3540915DF3}">
            <xm:f>('34'!#REF!&lt;0)*(LEN('34'!#REF!)=0)*(($F69="")+($F69="En curso"))</xm:f>
            <x14:dxf>
              <font>
                <color theme="7" tint="-0.24994659260841701"/>
              </font>
              <fill>
                <patternFill patternType="none">
                  <bgColor auto="1"/>
                </patternFill>
              </fill>
            </x14:dxf>
          </x14:cfRule>
          <xm:sqref>E69</xm:sqref>
        </x14:conditionalFormatting>
        <x14:conditionalFormatting xmlns:xm="http://schemas.microsoft.com/office/excel/2006/main">
          <x14:cfRule type="expression" priority="1687" id="{82B52B69-19AA-452C-A119-9358E1B5797B}">
            <xm:f>('34'!#REF!=0)*('34'!#REF!&lt;&gt;"")*(LEN('34'!#REF!)=0)*(('34'!#REF!="")+('34'!#REF!="En curso"))</xm:f>
            <x14:dxf>
              <font>
                <color theme="7" tint="-0.24994659260841701"/>
              </font>
              <fill>
                <patternFill patternType="none">
                  <bgColor auto="1"/>
                </patternFill>
              </fill>
            </x14:dxf>
          </x14:cfRule>
          <x14:cfRule type="expression" priority="1688" id="{6B927820-DD2B-4CF4-A4E5-6E9F3790DFB7}">
            <xm:f>('34'!#REF!&lt;0)*(LEN('34'!#REF!)=0)*(('34'!#REF!="")+('34'!#REF!="En curso"))</xm:f>
            <x14:dxf>
              <font>
                <color theme="7" tint="-0.24994659260841701"/>
              </font>
              <fill>
                <patternFill patternType="none">
                  <bgColor auto="1"/>
                </patternFill>
              </fill>
            </x14:dxf>
          </x14:cfRule>
          <xm:sqref>E37:E51 E4:E7 E24:E32 E10:E19</xm:sqref>
        </x14:conditionalFormatting>
        <x14:conditionalFormatting xmlns:xm="http://schemas.microsoft.com/office/excel/2006/main">
          <x14:cfRule type="expression" priority="1677" id="{CF654824-ABBD-455F-A861-2BEF5D60EA16}">
            <xm:f>('34'!#REF!=0)*('34'!#REF!&lt;&gt;"")*(LEN('34'!#REF!)=0)*(($F21="")+($F21="En curso"))</xm:f>
            <x14:dxf>
              <font>
                <color theme="7" tint="-0.24994659260841701"/>
              </font>
              <fill>
                <patternFill patternType="none">
                  <bgColor auto="1"/>
                </patternFill>
              </fill>
            </x14:dxf>
          </x14:cfRule>
          <x14:cfRule type="expression" priority="1678" id="{4EBD8E6E-1E35-4DFB-AA4A-5AEFD543999D}">
            <xm:f>('34'!#REF!&lt;0)*(LEN('34'!#REF!)=0)*(($F21="")+($F21="En curso"))</xm:f>
            <x14:dxf>
              <font>
                <color theme="7" tint="-0.24994659260841701"/>
              </font>
              <fill>
                <patternFill patternType="none">
                  <bgColor auto="1"/>
                </patternFill>
              </fill>
            </x14:dxf>
          </x14:cfRule>
          <x14:cfRule type="expression" priority="1685" id="{E7FC8918-133E-423F-9C56-A3C971ECD2F5}">
            <xm:f>('34'!#REF!=0)*('34'!#REF!&lt;&gt;"")*(LEN('34'!#REF!)=0)*(($F24="")+($F24="En curso"))</xm:f>
            <x14:dxf>
              <font>
                <color theme="7" tint="-0.24994659260841701"/>
              </font>
              <fill>
                <patternFill patternType="none">
                  <bgColor auto="1"/>
                </patternFill>
              </fill>
            </x14:dxf>
          </x14:cfRule>
          <x14:cfRule type="expression" priority="1686" id="{B6BDFD96-DE27-4A81-AEC0-8C6C91272222}">
            <xm:f>('34'!#REF!&lt;0)*(LEN('34'!#REF!)=0)*(($F24="")+($F24="En curso"))</xm:f>
            <x14:dxf>
              <font>
                <color theme="7" tint="-0.24994659260841701"/>
              </font>
              <fill>
                <patternFill patternType="none">
                  <bgColor auto="1"/>
                </patternFill>
              </fill>
            </x14:dxf>
          </x14:cfRule>
          <xm:sqref>C24</xm:sqref>
        </x14:conditionalFormatting>
        <x14:conditionalFormatting xmlns:xm="http://schemas.microsoft.com/office/excel/2006/main">
          <x14:cfRule type="expression" priority="1621" id="{4424F2F8-7488-4E91-9C55-AEDAEEF36248}">
            <xm:f>('34'!#REF!=0)*('34'!#REF!&lt;&gt;"")*(LEN('34'!#REF!)=0)*(($F24="")+($F24="En curso"))</xm:f>
            <x14:dxf>
              <font>
                <color theme="7" tint="-0.24994659260841701"/>
              </font>
              <fill>
                <patternFill patternType="none">
                  <bgColor auto="1"/>
                </patternFill>
              </fill>
            </x14:dxf>
          </x14:cfRule>
          <x14:cfRule type="expression" priority="1622" id="{A5BD975D-8E43-4D1E-A587-8AF6007DBC4F}">
            <xm:f>('34'!#REF!&lt;0)*(LEN('34'!#REF!)=0)*(($F24="")+($F24="En curso"))</xm:f>
            <x14:dxf>
              <font>
                <color theme="7" tint="-0.24994659260841701"/>
              </font>
              <fill>
                <patternFill patternType="none">
                  <bgColor auto="1"/>
                </patternFill>
              </fill>
            </x14:dxf>
          </x14:cfRule>
          <xm:sqref>F24:F31</xm:sqref>
        </x14:conditionalFormatting>
        <x14:conditionalFormatting xmlns:xm="http://schemas.microsoft.com/office/excel/2006/main">
          <x14:cfRule type="expression" priority="1515" id="{93664DCF-C9F3-405D-B23C-65FCE75B5618}">
            <xm:f>'34'!#REF!="Vencida"</xm:f>
            <x14:dxf>
              <font>
                <color theme="8" tint="-0.24994659260841701"/>
              </font>
            </x14:dxf>
          </x14:cfRule>
          <x14:cfRule type="expression" priority="1516" id="{31A985A2-368D-4CD1-B832-CF1B1DB5ED92}">
            <xm:f>'34'!#REF!="Cancelada"</xm:f>
            <x14:dxf>
              <font>
                <color theme="0" tint="-0.24994659260841701"/>
              </font>
            </x14:dxf>
          </x14:cfRule>
          <x14:cfRule type="expression" priority="1517" id="{CBB9FD15-DED8-4EF7-B64F-3F0897C4D837}">
            <xm:f>'34'!#REF!="Pausada"</xm:f>
            <x14:dxf>
              <font>
                <color theme="9"/>
              </font>
            </x14:dxf>
          </x14:cfRule>
          <x14:cfRule type="expression" priority="1518" id="{6EC2DF46-4733-41A2-BF97-5EA9E1034D64}">
            <xm:f>'34'!#REF!="Para hoy"</xm:f>
            <x14:dxf>
              <font>
                <color theme="6" tint="-0.499984740745262"/>
              </font>
            </x14:dxf>
          </x14:cfRule>
          <x14:cfRule type="expression" priority="1519" id="{E9808277-3A88-4FBB-8912-DF7B507F1456}">
            <xm:f>'34'!#REF!="En curso"</xm:f>
            <x14:dxf>
              <font>
                <color theme="7" tint="-0.24994659260841701"/>
              </font>
            </x14:dxf>
          </x14:cfRule>
          <x14:cfRule type="expression" priority="1520" id="{E9801864-D44B-4C55-90AC-FEA3E8DA7DBD}">
            <xm:f>'34'!#REF!="Completada"</xm:f>
            <x14:dxf>
              <font>
                <strike/>
                <color theme="0" tint="-0.24994659260841701"/>
              </font>
              <fill>
                <patternFill patternType="none">
                  <bgColor auto="1"/>
                </patternFill>
              </fill>
            </x14:dxf>
          </x14:cfRule>
          <x14:cfRule type="expression" priority="1521" id="{9203631B-64DE-49B6-9F05-512A15732CC6}">
            <xm:f>('34'!#REF!=0)*('34'!#REF!&lt;&gt;"")*(LEN('34'!#REF!)=0)*(('34'!#REF!="")+('34'!#REF!="En curso"))</xm:f>
            <x14:dxf>
              <font>
                <color theme="7" tint="-0.24994659260841701"/>
              </font>
              <fill>
                <patternFill patternType="none">
                  <bgColor auto="1"/>
                </patternFill>
              </fill>
            </x14:dxf>
          </x14:cfRule>
          <x14:cfRule type="expression" priority="1522" id="{005010CE-E8A2-4B62-92DC-BA67606B5C8E}">
            <xm:f>('34'!#REF!&lt;0)*(LEN('34'!#REF!)=0)*(('34'!#REF!="")+('34'!#REF!="En curso"))</xm:f>
            <x14:dxf>
              <font>
                <color theme="7" tint="-0.24994659260841701"/>
              </font>
              <fill>
                <patternFill patternType="none">
                  <bgColor auto="1"/>
                </patternFill>
              </fill>
            </x14:dxf>
          </x14:cfRule>
          <xm:sqref>H32</xm:sqref>
        </x14:conditionalFormatting>
        <x14:conditionalFormatting xmlns:xm="http://schemas.microsoft.com/office/excel/2006/main">
          <x14:cfRule type="expression" priority="1491" id="{E4948696-DFE2-4F6C-A92C-6579831FA202}">
            <xm:f>'34'!#REF!="Vencida"</xm:f>
            <x14:dxf>
              <font>
                <color theme="8" tint="-0.24994659260841701"/>
              </font>
            </x14:dxf>
          </x14:cfRule>
          <x14:cfRule type="expression" priority="1492" id="{FF2F6112-64B4-4360-A75A-A254C791D4A8}">
            <xm:f>'34'!#REF!="Cancelada"</xm:f>
            <x14:dxf>
              <font>
                <color theme="0" tint="-0.24994659260841701"/>
              </font>
            </x14:dxf>
          </x14:cfRule>
          <x14:cfRule type="expression" priority="1493" id="{E2295FD7-5A70-495A-8397-843223442989}">
            <xm:f>'34'!#REF!="Pausada"</xm:f>
            <x14:dxf>
              <font>
                <color theme="9"/>
              </font>
            </x14:dxf>
          </x14:cfRule>
          <x14:cfRule type="expression" priority="1494" id="{CBA46DEA-E685-447F-964C-EA60318ABCF0}">
            <xm:f>'34'!#REF!="Para hoy"</xm:f>
            <x14:dxf>
              <font>
                <color theme="6" tint="-0.499984740745262"/>
              </font>
            </x14:dxf>
          </x14:cfRule>
          <x14:cfRule type="expression" priority="1495" id="{5F343E69-5E76-430A-BF56-4DFB1099CC53}">
            <xm:f>'34'!#REF!="En curso"</xm:f>
            <x14:dxf>
              <font>
                <color theme="7" tint="-0.24994659260841701"/>
              </font>
            </x14:dxf>
          </x14:cfRule>
          <x14:cfRule type="expression" priority="1496" id="{FED94F94-931D-43BD-9B1E-B3E4611B7167}">
            <xm:f>'34'!#REF!="Completada"</xm:f>
            <x14:dxf>
              <font>
                <strike/>
                <color theme="0" tint="-0.24994659260841701"/>
              </font>
              <fill>
                <patternFill patternType="none">
                  <bgColor auto="1"/>
                </patternFill>
              </fill>
            </x14:dxf>
          </x14:cfRule>
          <x14:cfRule type="expression" priority="1497" id="{AFF4ED23-500A-40E5-8F58-53A19EC9818B}">
            <xm:f>('34'!#REF!=0)*('34'!#REF!&lt;&gt;"")*(LEN('34'!#REF!)=0)*(('34'!#REF!="")+('34'!#REF!="En curso"))</xm:f>
            <x14:dxf>
              <font>
                <color theme="7" tint="-0.24994659260841701"/>
              </font>
              <fill>
                <patternFill patternType="none">
                  <bgColor auto="1"/>
                </patternFill>
              </fill>
            </x14:dxf>
          </x14:cfRule>
          <x14:cfRule type="expression" priority="1498" id="{BA7738A2-81C1-4F3B-9A0B-8A99D952CEE9}">
            <xm:f>('34'!#REF!&lt;0)*(LEN('34'!#REF!)=0)*(('34'!#REF!="")+('34'!#REF!="En curso"))</xm:f>
            <x14:dxf>
              <font>
                <color theme="7" tint="-0.24994659260841701"/>
              </font>
              <fill>
                <patternFill patternType="none">
                  <bgColor auto="1"/>
                </patternFill>
              </fill>
            </x14:dxf>
          </x14:cfRule>
          <xm:sqref>F32</xm:sqref>
        </x14:conditionalFormatting>
        <x14:conditionalFormatting xmlns:xm="http://schemas.microsoft.com/office/excel/2006/main">
          <x14:cfRule type="expression" priority="1499" id="{B04A646E-9F53-474F-B0D9-5EC8F379C61B}">
            <xm:f>('34'!#REF!=0)*('34'!#REF!&lt;&gt;"")*(LEN('34'!#REF!)=0)*(('34'!#REF!="")+('34'!#REF!="En curso"))</xm:f>
            <x14:dxf>
              <font>
                <color theme="7" tint="-0.24994659260841701"/>
              </font>
              <fill>
                <patternFill patternType="none">
                  <bgColor auto="1"/>
                </patternFill>
              </fill>
            </x14:dxf>
          </x14:cfRule>
          <x14:cfRule type="expression" priority="1500" id="{20A376B5-6EED-4122-B2A5-7F71974378BF}">
            <xm:f>('34'!#REF!&lt;0)*(LEN('34'!#REF!)=0)*(('34'!#REF!="")+('34'!#REF!="En curso"))</xm:f>
            <x14:dxf>
              <font>
                <color theme="7" tint="-0.24994659260841701"/>
              </font>
              <fill>
                <patternFill patternType="none">
                  <bgColor auto="1"/>
                </patternFill>
              </fill>
            </x14:dxf>
          </x14:cfRule>
          <xm:sqref>F32</xm:sqref>
        </x14:conditionalFormatting>
        <x14:conditionalFormatting xmlns:xm="http://schemas.microsoft.com/office/excel/2006/main">
          <x14:cfRule type="expression" priority="1501" id="{9FB0C1DB-F072-4F1F-8434-CA23D669518D}">
            <xm:f>('34'!#REF!=0)*('34'!#REF!&lt;&gt;"")*(LEN('34'!#REF!)=0)*(($F32="")+($F32="En curso"))</xm:f>
            <x14:dxf>
              <font>
                <color theme="7" tint="-0.24994659260841701"/>
              </font>
              <fill>
                <patternFill patternType="none">
                  <bgColor auto="1"/>
                </patternFill>
              </fill>
            </x14:dxf>
          </x14:cfRule>
          <x14:cfRule type="expression" priority="1502" id="{46B7E358-BC4F-4E6A-93CB-C5B48EAE2A04}">
            <xm:f>('34'!#REF!&lt;0)*(LEN('34'!#REF!)=0)*(($F32="")+($F32="En curso"))</xm:f>
            <x14:dxf>
              <font>
                <color theme="7" tint="-0.24994659260841701"/>
              </font>
              <fill>
                <patternFill patternType="none">
                  <bgColor auto="1"/>
                </patternFill>
              </fill>
            </x14:dxf>
          </x14:cfRule>
          <xm:sqref>G32</xm:sqref>
        </x14:conditionalFormatting>
        <x14:conditionalFormatting xmlns:xm="http://schemas.microsoft.com/office/excel/2006/main">
          <x14:cfRule type="expression" priority="1449" id="{CDD02242-46C5-4932-BC4C-787A3F417E5F}">
            <xm:f>('34'!#REF!=0)*('34'!#REF!&lt;&gt;"")*(LEN('34'!#REF!)=0)*(($F24="")+($F24="En curso"))</xm:f>
            <x14:dxf>
              <font>
                <color theme="7" tint="-0.24994659260841701"/>
              </font>
              <fill>
                <patternFill patternType="none">
                  <bgColor auto="1"/>
                </patternFill>
              </fill>
            </x14:dxf>
          </x14:cfRule>
          <x14:cfRule type="expression" priority="1450" id="{12B7914D-AA88-4EF3-8BF4-FB4709E8C154}">
            <xm:f>('34'!#REF!&lt;0)*(LEN('34'!#REF!)=0)*(($F24="")+($F24="En curso"))</xm:f>
            <x14:dxf>
              <font>
                <color theme="7" tint="-0.24994659260841701"/>
              </font>
              <fill>
                <patternFill patternType="none">
                  <bgColor auto="1"/>
                </patternFill>
              </fill>
            </x14:dxf>
          </x14:cfRule>
          <x14:cfRule type="expression" priority="1457" id="{73335CC1-2BC6-4CD3-91AB-F36EB6B31E96}">
            <xm:f>('34'!#REF!=0)*('34'!#REF!&lt;&gt;"")*(LEN('34'!#REF!)=0)*((#REF!="")+(#REF!="En curso"))</xm:f>
            <x14:dxf>
              <font>
                <color theme="7" tint="-0.24994659260841701"/>
              </font>
              <fill>
                <patternFill patternType="none">
                  <bgColor auto="1"/>
                </patternFill>
              </fill>
            </x14:dxf>
          </x14:cfRule>
          <x14:cfRule type="expression" priority="1458" id="{D055DDEE-EDF7-4760-B711-6EBEEEDD1E93}">
            <xm:f>('34'!#REF!&lt;0)*(LEN('34'!#REF!)=0)*((#REF!="")+(#REF!="En curso"))</xm:f>
            <x14:dxf>
              <font>
                <color theme="7" tint="-0.24994659260841701"/>
              </font>
              <fill>
                <patternFill patternType="none">
                  <bgColor auto="1"/>
                </patternFill>
              </fill>
            </x14:dxf>
          </x14:cfRule>
          <xm:sqref>F32</xm:sqref>
        </x14:conditionalFormatting>
        <x14:conditionalFormatting xmlns:xm="http://schemas.microsoft.com/office/excel/2006/main">
          <x14:cfRule type="expression" priority="1425" id="{AE94B482-3FB8-42FA-892E-3BD83C0FA2B1}">
            <xm:f>('34'!#REF!=0)*('34'!#REF!&lt;&gt;"")*(LEN('34'!#REF!)=0)*((#REF!="")+(#REF!="En curso"))</xm:f>
            <x14:dxf>
              <font>
                <color theme="7" tint="-0.24994659260841701"/>
              </font>
              <fill>
                <patternFill patternType="none">
                  <bgColor auto="1"/>
                </patternFill>
              </fill>
            </x14:dxf>
          </x14:cfRule>
          <x14:cfRule type="expression" priority="1426" id="{A99E3677-AECA-4109-830B-F65134D20DA3}">
            <xm:f>('34'!#REF!&lt;0)*(LEN('34'!#REF!)=0)*((#REF!="")+(#REF!="En curso"))</xm:f>
            <x14:dxf>
              <font>
                <color theme="7" tint="-0.24994659260841701"/>
              </font>
              <fill>
                <patternFill patternType="none">
                  <bgColor auto="1"/>
                </patternFill>
              </fill>
            </x14:dxf>
          </x14:cfRule>
          <x14:cfRule type="expression" priority="1441" id="{9E77AC2E-E741-48AD-8BBB-1B668BA33171}">
            <xm:f>('34'!#REF!=0)*('34'!#REF!&lt;&gt;"")*(LEN('34'!#REF!)=0)*((#REF!="")+(#REF!="En curso"))</xm:f>
            <x14:dxf>
              <font>
                <color theme="7" tint="-0.24994659260841701"/>
              </font>
              <fill>
                <patternFill patternType="none">
                  <bgColor auto="1"/>
                </patternFill>
              </fill>
            </x14:dxf>
          </x14:cfRule>
          <x14:cfRule type="expression" priority="1442" id="{A4216E95-D2F0-4D80-BC7F-91F8D2AED783}">
            <xm:f>('34'!#REF!&lt;0)*(LEN('34'!#REF!)=0)*((#REF!="")+(#REF!="En curso"))</xm:f>
            <x14:dxf>
              <font>
                <color theme="7" tint="-0.24994659260841701"/>
              </font>
              <fill>
                <patternFill patternType="none">
                  <bgColor auto="1"/>
                </patternFill>
              </fill>
            </x14:dxf>
          </x14:cfRule>
          <xm:sqref>F32</xm:sqref>
        </x14:conditionalFormatting>
        <x14:conditionalFormatting xmlns:xm="http://schemas.microsoft.com/office/excel/2006/main">
          <x14:cfRule type="expression" priority="2449" id="{EC8E14C7-9606-4CE2-B89F-2CDE6067B104}">
            <xm:f>('34'!#REF!=0)*('34'!#REF!&lt;&gt;"")*(LEN('34'!#REF!)=0)*((#REF!="")+(#REF!="En curso"))</xm:f>
            <x14:dxf>
              <font>
                <color theme="7" tint="-0.24994659260841701"/>
              </font>
              <fill>
                <patternFill patternType="none">
                  <bgColor auto="1"/>
                </patternFill>
              </fill>
            </x14:dxf>
          </x14:cfRule>
          <x14:cfRule type="expression" priority="2450" id="{761EB3F4-45D7-4261-91EE-8EB7995DC910}">
            <xm:f>('34'!#REF!&lt;0)*(LEN('34'!#REF!)=0)*((#REF!="")+(#REF!="En curso"))</xm:f>
            <x14:dxf>
              <font>
                <color theme="7" tint="-0.24994659260841701"/>
              </font>
              <fill>
                <patternFill patternType="none">
                  <bgColor auto="1"/>
                </patternFill>
              </fill>
            </x14:dxf>
          </x14:cfRule>
          <x14:cfRule type="expression" priority="2451" id="{C777AAC7-C8EC-4180-9FFA-E4268FF38B1F}">
            <xm:f>('34'!#REF!=0)*('34'!#REF!&lt;&gt;"")*(LEN('34'!#REF!)=0)*(($F4="")+($F4="En curso"))</xm:f>
            <x14:dxf>
              <font>
                <color theme="7" tint="-0.24994659260841701"/>
              </font>
              <fill>
                <patternFill patternType="none">
                  <bgColor auto="1"/>
                </patternFill>
              </fill>
            </x14:dxf>
          </x14:cfRule>
          <x14:cfRule type="expression" priority="2452" id="{6C07B9BC-4F42-475F-9FAD-5C06F9755A51}">
            <xm:f>('34'!#REF!&lt;0)*(LEN('34'!#REF!)=0)*(($F4="")+($F4="En curso"))</xm:f>
            <x14:dxf>
              <font>
                <color theme="7" tint="-0.24994659260841701"/>
              </font>
              <fill>
                <patternFill patternType="none">
                  <bgColor auto="1"/>
                </patternFill>
              </fill>
            </x14:dxf>
          </x14:cfRule>
          <xm:sqref>C4:C19</xm:sqref>
        </x14:conditionalFormatting>
        <x14:conditionalFormatting xmlns:xm="http://schemas.microsoft.com/office/excel/2006/main">
          <x14:cfRule type="expression" priority="1299" id="{F80DC5E8-C519-4848-ABD7-228F6150B24F}">
            <xm:f>('34'!#REF!=0)*('34'!#REF!&lt;&gt;"")*(LEN('34'!#REF!)=0)*(($F25="")+($F25="En curso"))</xm:f>
            <x14:dxf>
              <font>
                <color theme="7" tint="-0.24994659260841701"/>
              </font>
              <fill>
                <patternFill patternType="none">
                  <bgColor auto="1"/>
                </patternFill>
              </fill>
            </x14:dxf>
          </x14:cfRule>
          <x14:cfRule type="expression" priority="1300" id="{7D0B00A4-C6D9-4143-ACF6-00BB58B06E07}">
            <xm:f>('34'!#REF!&lt;0)*(LEN('34'!#REF!)=0)*(($F25="")+($F25="En curso"))</xm:f>
            <x14:dxf>
              <font>
                <color theme="7" tint="-0.24994659260841701"/>
              </font>
              <fill>
                <patternFill patternType="none">
                  <bgColor auto="1"/>
                </patternFill>
              </fill>
            </x14:dxf>
          </x14:cfRule>
          <x14:cfRule type="expression" priority="1307" id="{C398AFC8-2819-4D27-926D-18FE07B54F96}">
            <xm:f>('34'!#REF!=0)*('34'!#REF!&lt;&gt;"")*(LEN('34'!#REF!)=0)*(($F25="")+($F25="En curso"))</xm:f>
            <x14:dxf>
              <font>
                <color theme="7" tint="-0.24994659260841701"/>
              </font>
              <fill>
                <patternFill patternType="none">
                  <bgColor auto="1"/>
                </patternFill>
              </fill>
            </x14:dxf>
          </x14:cfRule>
          <x14:cfRule type="expression" priority="1308" id="{F621AE4F-1A1A-443A-A277-1A710DAD6394}">
            <xm:f>('34'!#REF!&lt;0)*(LEN('34'!#REF!)=0)*(($F25="")+($F25="En curso"))</xm:f>
            <x14:dxf>
              <font>
                <color theme="7" tint="-0.24994659260841701"/>
              </font>
              <fill>
                <patternFill patternType="none">
                  <bgColor auto="1"/>
                </patternFill>
              </fill>
            </x14:dxf>
          </x14:cfRule>
          <xm:sqref>E32 E50:E51</xm:sqref>
        </x14:conditionalFormatting>
        <x14:conditionalFormatting xmlns:xm="http://schemas.microsoft.com/office/excel/2006/main">
          <x14:cfRule type="expression" priority="1267" id="{F5E47AE3-4A43-4867-BE00-75FF0E11F363}">
            <xm:f>'34'!#REF!="Vencida"</xm:f>
            <x14:dxf>
              <font>
                <color theme="8" tint="-0.24994659260841701"/>
              </font>
            </x14:dxf>
          </x14:cfRule>
          <x14:cfRule type="expression" priority="1268" id="{FAD580F5-47F7-4507-AD3E-CAA62061981F}">
            <xm:f>'34'!#REF!="Cancelada"</xm:f>
            <x14:dxf>
              <font>
                <color theme="0" tint="-0.24994659260841701"/>
              </font>
            </x14:dxf>
          </x14:cfRule>
          <x14:cfRule type="expression" priority="1269" id="{54B3BBBF-BEF0-401D-A3B9-FDB2991BA609}">
            <xm:f>'34'!#REF!="Pausada"</xm:f>
            <x14:dxf>
              <font>
                <color theme="9"/>
              </font>
            </x14:dxf>
          </x14:cfRule>
          <x14:cfRule type="expression" priority="1270" id="{BB915CC0-4499-4347-B7CC-E996DEB81A8F}">
            <xm:f>'34'!#REF!="Para hoy"</xm:f>
            <x14:dxf>
              <font>
                <color theme="6" tint="-0.499984740745262"/>
              </font>
            </x14:dxf>
          </x14:cfRule>
          <x14:cfRule type="expression" priority="1271" id="{FC839752-7AAF-4783-BA4F-FFC52F140142}">
            <xm:f>'34'!#REF!="En curso"</xm:f>
            <x14:dxf>
              <font>
                <color theme="7" tint="-0.24994659260841701"/>
              </font>
            </x14:dxf>
          </x14:cfRule>
          <x14:cfRule type="expression" priority="1272" id="{EF50B238-6BA8-4C53-91B6-4DE9E69649AD}">
            <xm:f>'34'!#REF!="Completada"</xm:f>
            <x14:dxf>
              <font>
                <strike/>
                <color theme="0" tint="-0.24994659260841701"/>
              </font>
              <fill>
                <patternFill patternType="none">
                  <bgColor auto="1"/>
                </patternFill>
              </fill>
            </x14:dxf>
          </x14:cfRule>
          <x14:cfRule type="expression" priority="1273" id="{14ED48E4-EA05-4447-9B12-63375DF748C3}">
            <xm:f>('34'!#REF!=0)*('34'!#REF!&lt;&gt;"")*(LEN('34'!#REF!)=0)*(('34'!#REF!="")+('34'!#REF!="En curso"))</xm:f>
            <x14:dxf>
              <font>
                <color theme="7" tint="-0.24994659260841701"/>
              </font>
              <fill>
                <patternFill patternType="none">
                  <bgColor auto="1"/>
                </patternFill>
              </fill>
            </x14:dxf>
          </x14:cfRule>
          <x14:cfRule type="expression" priority="1274" id="{CD820DB0-9A27-40BD-B39B-05F3059796F6}">
            <xm:f>('34'!#REF!&lt;0)*(LEN('34'!#REF!)=0)*(('34'!#REF!="")+('34'!#REF!="En curso"))</xm:f>
            <x14:dxf>
              <font>
                <color theme="7" tint="-0.24994659260841701"/>
              </font>
              <fill>
                <patternFill patternType="none">
                  <bgColor auto="1"/>
                </patternFill>
              </fill>
            </x14:dxf>
          </x14:cfRule>
          <xm:sqref>E24:E32</xm:sqref>
        </x14:conditionalFormatting>
        <x14:conditionalFormatting xmlns:xm="http://schemas.microsoft.com/office/excel/2006/main">
          <x14:cfRule type="expression" priority="1375" id="{98166A53-4A79-42E6-A2D1-D318FABA81EE}">
            <xm:f>('34'!#REF!=0)*('34'!#REF!&lt;&gt;"")*(LEN('34'!#REF!)=0)*(($F60="")+($F60="En curso"))</xm:f>
            <x14:dxf>
              <font>
                <color theme="7" tint="-0.24994659260841701"/>
              </font>
              <fill>
                <patternFill patternType="none">
                  <bgColor auto="1"/>
                </patternFill>
              </fill>
            </x14:dxf>
          </x14:cfRule>
          <x14:cfRule type="expression" priority="1376" id="{C175C220-E1AD-4BF6-B11D-5B9C20613032}">
            <xm:f>('34'!#REF!&lt;0)*(LEN('34'!#REF!)=0)*(($F60="")+($F60="En curso"))</xm:f>
            <x14:dxf>
              <font>
                <color theme="7" tint="-0.24994659260841701"/>
              </font>
              <fill>
                <patternFill patternType="none">
                  <bgColor auto="1"/>
                </patternFill>
              </fill>
            </x14:dxf>
          </x14:cfRule>
          <x14:cfRule type="expression" priority="1377" id="{6109A170-18AF-448E-91BF-E9CBE0E1BC5F}">
            <xm:f>('34'!#REF!=0)*('34'!#REF!&lt;&gt;"")*(LEN('34'!#REF!)=0)*(($F60="")+($F60="En curso"))</xm:f>
            <x14:dxf>
              <font>
                <color theme="7" tint="-0.24994659260841701"/>
              </font>
              <fill>
                <patternFill patternType="none">
                  <bgColor auto="1"/>
                </patternFill>
              </fill>
            </x14:dxf>
          </x14:cfRule>
          <x14:cfRule type="expression" priority="1378" id="{FA2FE5C9-2CAB-496F-BB7D-73E0CEC2FE58}">
            <xm:f>('34'!#REF!&lt;0)*(LEN('34'!#REF!)=0)*(($F60="")+($F60="En curso"))</xm:f>
            <x14:dxf>
              <font>
                <color theme="7" tint="-0.24994659260841701"/>
              </font>
              <fill>
                <patternFill patternType="none">
                  <bgColor auto="1"/>
                </patternFill>
              </fill>
            </x14:dxf>
          </x14:cfRule>
          <xm:sqref>D44:D51</xm:sqref>
        </x14:conditionalFormatting>
        <x14:conditionalFormatting xmlns:xm="http://schemas.microsoft.com/office/excel/2006/main">
          <x14:cfRule type="expression" priority="1379" id="{EEFCB0B9-6635-46E4-A010-F20860688118}">
            <xm:f>('34'!#REF!=0)*('34'!#REF!&lt;&gt;"")*(LEN('34'!#REF!)=0)*(($F72="")+($F72="En curso"))</xm:f>
            <x14:dxf>
              <font>
                <color theme="7" tint="-0.24994659260841701"/>
              </font>
              <fill>
                <patternFill patternType="none">
                  <bgColor auto="1"/>
                </patternFill>
              </fill>
            </x14:dxf>
          </x14:cfRule>
          <x14:cfRule type="expression" priority="1380" id="{43B5FE93-CA64-47E6-876C-94E1A449E163}">
            <xm:f>('34'!#REF!&lt;0)*(LEN('34'!#REF!)=0)*(($F72="")+($F72="En curso"))</xm:f>
            <x14:dxf>
              <font>
                <color theme="7" tint="-0.24994659260841701"/>
              </font>
              <fill>
                <patternFill patternType="none">
                  <bgColor auto="1"/>
                </patternFill>
              </fill>
            </x14:dxf>
          </x14:cfRule>
          <x14:cfRule type="expression" priority="1381" id="{9A563AA0-0CC8-4887-9D7B-72FC45E6F13A}">
            <xm:f>('34'!#REF!=0)*('34'!#REF!&lt;&gt;"")*(LEN('34'!#REF!)=0)*(($F72="")+($F72="En curso"))</xm:f>
            <x14:dxf>
              <font>
                <color theme="7" tint="-0.24994659260841701"/>
              </font>
              <fill>
                <patternFill patternType="none">
                  <bgColor auto="1"/>
                </patternFill>
              </fill>
            </x14:dxf>
          </x14:cfRule>
          <x14:cfRule type="expression" priority="1382" id="{08F0E1F4-1828-40E2-8E43-E502AD14EB63}">
            <xm:f>('34'!#REF!&lt;0)*(LEN('34'!#REF!)=0)*(($F72="")+($F72="En curso"))</xm:f>
            <x14:dxf>
              <font>
                <color theme="7" tint="-0.24994659260841701"/>
              </font>
              <fill>
                <patternFill patternType="none">
                  <bgColor auto="1"/>
                </patternFill>
              </fill>
            </x14:dxf>
          </x14:cfRule>
          <xm:sqref>D44:D51</xm:sqref>
        </x14:conditionalFormatting>
        <x14:conditionalFormatting xmlns:xm="http://schemas.microsoft.com/office/excel/2006/main">
          <x14:cfRule type="expression" priority="1383" id="{CF259994-F4A6-4CAE-9BC8-172DD742A5F4}">
            <xm:f>('34'!#REF!=0)*('34'!#REF!&lt;&gt;"")*(LEN('34'!#REF!)=0)*(($F80="")+($F80="En curso"))</xm:f>
            <x14:dxf>
              <font>
                <color theme="7" tint="-0.24994659260841701"/>
              </font>
              <fill>
                <patternFill patternType="none">
                  <bgColor auto="1"/>
                </patternFill>
              </fill>
            </x14:dxf>
          </x14:cfRule>
          <x14:cfRule type="expression" priority="1384" id="{3F7323B6-5C5F-4A4F-81C8-5822D24824CA}">
            <xm:f>('34'!#REF!&lt;0)*(LEN('34'!#REF!)=0)*(($F80="")+($F80="En curso"))</xm:f>
            <x14:dxf>
              <font>
                <color theme="7" tint="-0.24994659260841701"/>
              </font>
              <fill>
                <patternFill patternType="none">
                  <bgColor auto="1"/>
                </patternFill>
              </fill>
            </x14:dxf>
          </x14:cfRule>
          <x14:cfRule type="expression" priority="1385" id="{3DFD23EB-6977-4CC4-997C-12140A0F65B8}">
            <xm:f>('34'!#REF!=0)*('34'!#REF!&lt;&gt;"")*(LEN('34'!#REF!)=0)*(($F76="")+($F76="En curso"))</xm:f>
            <x14:dxf>
              <font>
                <color theme="7" tint="-0.24994659260841701"/>
              </font>
              <fill>
                <patternFill patternType="none">
                  <bgColor auto="1"/>
                </patternFill>
              </fill>
            </x14:dxf>
          </x14:cfRule>
          <x14:cfRule type="expression" priority="1386" id="{23912BE3-431C-4095-8DE0-F0F68298B836}">
            <xm:f>('34'!#REF!&lt;0)*(LEN('34'!#REF!)=0)*(($F76="")+($F76="En curso"))</xm:f>
            <x14:dxf>
              <font>
                <color theme="7" tint="-0.24994659260841701"/>
              </font>
              <fill>
                <patternFill patternType="none">
                  <bgColor auto="1"/>
                </patternFill>
              </fill>
            </x14:dxf>
          </x14:cfRule>
          <xm:sqref>D44:D51</xm:sqref>
        </x14:conditionalFormatting>
        <x14:conditionalFormatting xmlns:xm="http://schemas.microsoft.com/office/excel/2006/main">
          <x14:cfRule type="expression" priority="1387" id="{2C5BBCA6-F061-4518-83E0-0E5F8B0F5652}">
            <xm:f>('34'!#REF!=0)*('34'!#REF!&lt;&gt;"")*(LEN('34'!#REF!)=0)*(($F43="")+($F43="En curso"))</xm:f>
            <x14:dxf>
              <font>
                <color theme="7" tint="-0.24994659260841701"/>
              </font>
              <fill>
                <patternFill patternType="none">
                  <bgColor auto="1"/>
                </patternFill>
              </fill>
            </x14:dxf>
          </x14:cfRule>
          <x14:cfRule type="expression" priority="1388" id="{3676922C-0751-4B42-BE27-1F55023370F6}">
            <xm:f>('34'!#REF!&lt;0)*(LEN('34'!#REF!)=0)*(($F43="")+($F43="En curso"))</xm:f>
            <x14:dxf>
              <font>
                <color theme="7" tint="-0.24994659260841701"/>
              </font>
              <fill>
                <patternFill patternType="none">
                  <bgColor auto="1"/>
                </patternFill>
              </fill>
            </x14:dxf>
          </x14:cfRule>
          <x14:cfRule type="expression" priority="1389" id="{E12A91FD-A4BF-4CEF-A95D-CC100C00DD65}">
            <xm:f>('34'!#REF!=0)*('34'!#REF!&lt;&gt;"")*(LEN('34'!#REF!)=0)*(($F50="")+($F50="En curso"))</xm:f>
            <x14:dxf>
              <font>
                <color theme="7" tint="-0.24994659260841701"/>
              </font>
              <fill>
                <patternFill patternType="none">
                  <bgColor auto="1"/>
                </patternFill>
              </fill>
            </x14:dxf>
          </x14:cfRule>
          <x14:cfRule type="expression" priority="1390" id="{8845D9DA-CEA3-4EF1-8A87-AA1C9FD0676B}">
            <xm:f>('34'!#REF!&lt;0)*(LEN('34'!#REF!)=0)*(($F50="")+($F50="En curso"))</xm:f>
            <x14:dxf>
              <font>
                <color theme="7" tint="-0.24994659260841701"/>
              </font>
              <fill>
                <patternFill patternType="none">
                  <bgColor auto="1"/>
                </patternFill>
              </fill>
            </x14:dxf>
          </x14:cfRule>
          <xm:sqref>C50:C51</xm:sqref>
        </x14:conditionalFormatting>
        <x14:conditionalFormatting xmlns:xm="http://schemas.microsoft.com/office/excel/2006/main">
          <x14:cfRule type="expression" priority="1391" id="{EDCCD7ED-D24A-44AE-8BF7-C2AE314E2E9E}">
            <xm:f>('34'!#REF!=0)*('34'!#REF!&lt;&gt;"")*(LEN('34'!#REF!)=0)*(($F43="")+($F43="En curso"))</xm:f>
            <x14:dxf>
              <font>
                <color theme="7" tint="-0.24994659260841701"/>
              </font>
              <fill>
                <patternFill patternType="none">
                  <bgColor auto="1"/>
                </patternFill>
              </fill>
            </x14:dxf>
          </x14:cfRule>
          <x14:cfRule type="expression" priority="1392" id="{1102FF5B-EE51-4437-BCAF-9B02B07DD80D}">
            <xm:f>('34'!#REF!&lt;0)*(LEN('34'!#REF!)=0)*(($F43="")+($F43="En curso"))</xm:f>
            <x14:dxf>
              <font>
                <color theme="7" tint="-0.24994659260841701"/>
              </font>
              <fill>
                <patternFill patternType="none">
                  <bgColor auto="1"/>
                </patternFill>
              </fill>
            </x14:dxf>
          </x14:cfRule>
          <x14:cfRule type="expression" priority="1393" id="{82420544-4245-4D83-9DFE-A64E0E984AC9}">
            <xm:f>('34'!#REF!=0)*('34'!#REF!&lt;&gt;"")*(LEN('34'!#REF!)=0)*(($F44="")+($F44="En curso"))</xm:f>
            <x14:dxf>
              <font>
                <color theme="7" tint="-0.24994659260841701"/>
              </font>
              <fill>
                <patternFill patternType="none">
                  <bgColor auto="1"/>
                </patternFill>
              </fill>
            </x14:dxf>
          </x14:cfRule>
          <x14:cfRule type="expression" priority="1394" id="{CA3F8D7D-C94B-4521-83AA-C6AB83E4D213}">
            <xm:f>('34'!#REF!&lt;0)*(LEN('34'!#REF!)=0)*(($F44="")+($F44="En curso"))</xm:f>
            <x14:dxf>
              <font>
                <color theme="7" tint="-0.24994659260841701"/>
              </font>
              <fill>
                <patternFill patternType="none">
                  <bgColor auto="1"/>
                </patternFill>
              </fill>
            </x14:dxf>
          </x14:cfRule>
          <xm:sqref>E51</xm:sqref>
        </x14:conditionalFormatting>
        <x14:conditionalFormatting xmlns:xm="http://schemas.microsoft.com/office/excel/2006/main">
          <x14:cfRule type="expression" priority="1027" id="{222C72F8-C596-4417-B36E-3F40AB58C610}">
            <xm:f>('34'!#REF!=0)*('34'!#REF!&lt;&gt;"")*(LEN('34'!#REF!)=0)*(($F49="")+($F49="En curso"))</xm:f>
            <x14:dxf>
              <font>
                <color theme="7" tint="-0.24994659260841701"/>
              </font>
              <fill>
                <patternFill patternType="none">
                  <bgColor auto="1"/>
                </patternFill>
              </fill>
            </x14:dxf>
          </x14:cfRule>
          <x14:cfRule type="expression" priority="1028" id="{DCF5E783-468D-4034-8AF9-0EFBD66CDBD3}">
            <xm:f>('34'!#REF!&lt;0)*(LEN('34'!#REF!)=0)*(($F49="")+($F49="En curso"))</xm:f>
            <x14:dxf>
              <font>
                <color theme="7" tint="-0.24994659260841701"/>
              </font>
              <fill>
                <patternFill patternType="none">
                  <bgColor auto="1"/>
                </patternFill>
              </fill>
            </x14:dxf>
          </x14:cfRule>
          <x14:cfRule type="expression" priority="1035" id="{C04CAD0A-C000-4BD0-928B-41221B254EFB}">
            <xm:f>('34'!#REF!=0)*('34'!#REF!&lt;&gt;"")*(LEN('34'!#REF!)=0)*(($F49="")+($F49="En curso"))</xm:f>
            <x14:dxf>
              <font>
                <color theme="7" tint="-0.24994659260841701"/>
              </font>
              <fill>
                <patternFill patternType="none">
                  <bgColor auto="1"/>
                </patternFill>
              </fill>
            </x14:dxf>
          </x14:cfRule>
          <x14:cfRule type="expression" priority="1036" id="{B0796EB8-E039-4B24-8485-2BA8D73F070A}">
            <xm:f>('34'!#REF!&lt;0)*(LEN('34'!#REF!)=0)*(($F49="")+($F49="En curso"))</xm:f>
            <x14:dxf>
              <font>
                <color theme="7" tint="-0.24994659260841701"/>
              </font>
              <fill>
                <patternFill patternType="none">
                  <bgColor auto="1"/>
                </patternFill>
              </fill>
            </x14:dxf>
          </x14:cfRule>
          <xm:sqref>E56:E61</xm:sqref>
        </x14:conditionalFormatting>
        <x14:conditionalFormatting xmlns:xm="http://schemas.microsoft.com/office/excel/2006/main">
          <x14:cfRule type="expression" priority="1013" id="{B09F26B4-2AB1-4986-8D12-E26F208E9F7B}">
            <xm:f>'34'!#REF!="Vencida"</xm:f>
            <x14:dxf>
              <font>
                <color theme="8" tint="-0.24994659260841701"/>
              </font>
            </x14:dxf>
          </x14:cfRule>
          <x14:cfRule type="expression" priority="1014" id="{2BB1EEBD-E9DE-4CF6-AF47-DBF4C5DA31D3}">
            <xm:f>'34'!#REF!="Cancelada"</xm:f>
            <x14:dxf>
              <font>
                <color theme="0" tint="-0.24994659260841701"/>
              </font>
            </x14:dxf>
          </x14:cfRule>
          <x14:cfRule type="expression" priority="1015" id="{0412B32C-D2FB-4124-8187-E2C6F5D17D93}">
            <xm:f>'34'!#REF!="Pausada"</xm:f>
            <x14:dxf>
              <font>
                <color theme="9"/>
              </font>
            </x14:dxf>
          </x14:cfRule>
          <x14:cfRule type="expression" priority="1016" id="{41BC068F-C23F-4BD9-AAC1-BE4599387B07}">
            <xm:f>'34'!#REF!="Para hoy"</xm:f>
            <x14:dxf>
              <font>
                <color theme="6" tint="-0.499984740745262"/>
              </font>
            </x14:dxf>
          </x14:cfRule>
          <x14:cfRule type="expression" priority="1017" id="{20EC7522-261E-4C3B-9A14-D248B0772001}">
            <xm:f>'34'!#REF!="En curso"</xm:f>
            <x14:dxf>
              <font>
                <color theme="7" tint="-0.24994659260841701"/>
              </font>
            </x14:dxf>
          </x14:cfRule>
          <x14:cfRule type="expression" priority="1018" id="{B36F4DB7-FE5D-417D-B92D-47AD4C84DB41}">
            <xm:f>'34'!#REF!="Completada"</xm:f>
            <x14:dxf>
              <font>
                <strike/>
                <color theme="0" tint="-0.24994659260841701"/>
              </font>
              <fill>
                <patternFill patternType="none">
                  <bgColor auto="1"/>
                </patternFill>
              </fill>
            </x14:dxf>
          </x14:cfRule>
          <x14:cfRule type="expression" priority="1019" id="{63EB2C9E-473A-4EFD-B5DF-537AEB19765B}">
            <xm:f>('34'!#REF!=0)*('34'!#REF!&lt;&gt;"")*(LEN('34'!#REF!)=0)*(('34'!#REF!="")+('34'!#REF!="En curso"))</xm:f>
            <x14:dxf>
              <font>
                <color theme="7" tint="-0.24994659260841701"/>
              </font>
              <fill>
                <patternFill patternType="none">
                  <bgColor auto="1"/>
                </patternFill>
              </fill>
            </x14:dxf>
          </x14:cfRule>
          <x14:cfRule type="expression" priority="1020" id="{CFC26A05-2D27-40AD-91C6-641BAFE2A5B7}">
            <xm:f>('34'!#REF!&lt;0)*(LEN('34'!#REF!)=0)*(('34'!#REF!="")+('34'!#REF!="En curso"))</xm:f>
            <x14:dxf>
              <font>
                <color theme="7" tint="-0.24994659260841701"/>
              </font>
              <fill>
                <patternFill patternType="none">
                  <bgColor auto="1"/>
                </patternFill>
              </fill>
            </x14:dxf>
          </x14:cfRule>
          <xm:sqref>G56:G61</xm:sqref>
        </x14:conditionalFormatting>
        <x14:conditionalFormatting xmlns:xm="http://schemas.microsoft.com/office/excel/2006/main">
          <x14:cfRule type="expression" priority="995" id="{B99AC3B2-B94B-4A68-936E-A10C391CCCCE}">
            <xm:f>'34'!#REF!="Vencida"</xm:f>
            <x14:dxf>
              <font>
                <color theme="8" tint="-0.24994659260841701"/>
              </font>
            </x14:dxf>
          </x14:cfRule>
          <x14:cfRule type="expression" priority="996" id="{CCA73B02-06AD-4384-A6CD-AA44CCA02FD2}">
            <xm:f>'34'!#REF!="Cancelada"</xm:f>
            <x14:dxf>
              <font>
                <color theme="0" tint="-0.24994659260841701"/>
              </font>
            </x14:dxf>
          </x14:cfRule>
          <x14:cfRule type="expression" priority="997" id="{234D212D-0142-44DD-9371-4658886E548B}">
            <xm:f>'34'!#REF!="Pausada"</xm:f>
            <x14:dxf>
              <font>
                <color theme="9"/>
              </font>
            </x14:dxf>
          </x14:cfRule>
          <x14:cfRule type="expression" priority="998" id="{08EB6B48-5909-4F6E-88F4-DB17E850A0C6}">
            <xm:f>'34'!#REF!="Para hoy"</xm:f>
            <x14:dxf>
              <font>
                <color theme="6" tint="-0.499984740745262"/>
              </font>
            </x14:dxf>
          </x14:cfRule>
          <x14:cfRule type="expression" priority="999" id="{A2C0CAFC-E488-466F-9FCD-D6AC950057FE}">
            <xm:f>'34'!#REF!="En curso"</xm:f>
            <x14:dxf>
              <font>
                <color theme="7" tint="-0.24994659260841701"/>
              </font>
            </x14:dxf>
          </x14:cfRule>
          <x14:cfRule type="expression" priority="1000" id="{7FCF5476-21A7-4650-A4B8-9DBF83CA5C73}">
            <xm:f>'34'!#REF!="Completada"</xm:f>
            <x14:dxf>
              <font>
                <strike/>
                <color theme="0" tint="-0.24994659260841701"/>
              </font>
              <fill>
                <patternFill patternType="none">
                  <bgColor auto="1"/>
                </patternFill>
              </fill>
            </x14:dxf>
          </x14:cfRule>
          <x14:cfRule type="expression" priority="1001" id="{F2794687-8470-49D5-9440-DD591D4D7B6F}">
            <xm:f>('34'!#REF!=0)*('34'!#REF!&lt;&gt;"")*(LEN('34'!#REF!)=0)*(('34'!#REF!="")+('34'!#REF!="En curso"))</xm:f>
            <x14:dxf>
              <font>
                <color theme="7" tint="-0.24994659260841701"/>
              </font>
              <fill>
                <patternFill patternType="none">
                  <bgColor auto="1"/>
                </patternFill>
              </fill>
            </x14:dxf>
          </x14:cfRule>
          <x14:cfRule type="expression" priority="1002" id="{DA500FBE-B5DC-4D8A-A421-960A673B7BDE}">
            <xm:f>('34'!#REF!&lt;0)*(LEN('34'!#REF!)=0)*(('34'!#REF!="")+('34'!#REF!="En curso"))</xm:f>
            <x14:dxf>
              <font>
                <color theme="7" tint="-0.24994659260841701"/>
              </font>
              <fill>
                <patternFill patternType="none">
                  <bgColor auto="1"/>
                </patternFill>
              </fill>
            </x14:dxf>
          </x14:cfRule>
          <xm:sqref>E56:E61</xm:sqref>
        </x14:conditionalFormatting>
        <x14:conditionalFormatting xmlns:xm="http://schemas.microsoft.com/office/excel/2006/main">
          <x14:cfRule type="expression" priority="1003" id="{8F5EE41E-5D07-43AA-84E9-048673A43E48}">
            <xm:f>('34'!#REF!=0)*('34'!#REF!&lt;&gt;"")*(LEN('34'!#REF!)=0)*(('34'!#REF!="")+('34'!#REF!="En curso"))</xm:f>
            <x14:dxf>
              <font>
                <color theme="7" tint="-0.24994659260841701"/>
              </font>
              <fill>
                <patternFill patternType="none">
                  <bgColor auto="1"/>
                </patternFill>
              </fill>
            </x14:dxf>
          </x14:cfRule>
          <x14:cfRule type="expression" priority="1004" id="{95929751-DEF2-4EE9-B854-91FB744C1CE2}">
            <xm:f>('34'!#REF!&lt;0)*(LEN('34'!#REF!)=0)*(('34'!#REF!="")+('34'!#REF!="En curso"))</xm:f>
            <x14:dxf>
              <font>
                <color theme="7" tint="-0.24994659260841701"/>
              </font>
              <fill>
                <patternFill patternType="none">
                  <bgColor auto="1"/>
                </patternFill>
              </fill>
            </x14:dxf>
          </x14:cfRule>
          <xm:sqref>E56:E61</xm:sqref>
        </x14:conditionalFormatting>
        <x14:conditionalFormatting xmlns:xm="http://schemas.microsoft.com/office/excel/2006/main">
          <x14:cfRule type="expression" priority="1005" id="{266FE58D-BD44-4AED-8EBF-27F05452299D}">
            <xm:f>('34'!#REF!=0)*('34'!#REF!&lt;&gt;"")*(LEN('34'!#REF!)=0)*(($F56="")+($F56="En curso"))</xm:f>
            <x14:dxf>
              <font>
                <color theme="7" tint="-0.24994659260841701"/>
              </font>
              <fill>
                <patternFill patternType="none">
                  <bgColor auto="1"/>
                </patternFill>
              </fill>
            </x14:dxf>
          </x14:cfRule>
          <x14:cfRule type="expression" priority="1006" id="{B520CF0A-B8FF-4DFF-83DE-19096F28C7F8}">
            <xm:f>('34'!#REF!&lt;0)*(LEN('34'!#REF!)=0)*(($F56="")+($F56="En curso"))</xm:f>
            <x14:dxf>
              <font>
                <color theme="7" tint="-0.24994659260841701"/>
              </font>
              <fill>
                <patternFill patternType="none">
                  <bgColor auto="1"/>
                </patternFill>
              </fill>
            </x14:dxf>
          </x14:cfRule>
          <xm:sqref>F56:F61</xm:sqref>
        </x14:conditionalFormatting>
        <x14:conditionalFormatting xmlns:xm="http://schemas.microsoft.com/office/excel/2006/main">
          <x14:cfRule type="expression" priority="1103" id="{A934119F-DAEA-46F4-AF9A-4063BDD4FF85}">
            <xm:f>('34'!#REF!=0)*('34'!#REF!&lt;&gt;"")*(LEN('34'!#REF!)=0)*(($F72="")+($F72="En curso"))</xm:f>
            <x14:dxf>
              <font>
                <color theme="7" tint="-0.24994659260841701"/>
              </font>
              <fill>
                <patternFill patternType="none">
                  <bgColor auto="1"/>
                </patternFill>
              </fill>
            </x14:dxf>
          </x14:cfRule>
          <x14:cfRule type="expression" priority="1104" id="{0EF796F4-ED32-42F5-8ACD-50D1123BC026}">
            <xm:f>('34'!#REF!&lt;0)*(LEN('34'!#REF!)=0)*(($F72="")+($F72="En curso"))</xm:f>
            <x14:dxf>
              <font>
                <color theme="7" tint="-0.24994659260841701"/>
              </font>
              <fill>
                <patternFill patternType="none">
                  <bgColor auto="1"/>
                </patternFill>
              </fill>
            </x14:dxf>
          </x14:cfRule>
          <x14:cfRule type="expression" priority="1105" id="{28B42D1D-7465-4182-B5D9-CAF6A2D01E89}">
            <xm:f>('34'!#REF!=0)*('34'!#REF!&lt;&gt;"")*(LEN('34'!#REF!)=0)*(($F72="")+($F72="En curso"))</xm:f>
            <x14:dxf>
              <font>
                <color theme="7" tint="-0.24994659260841701"/>
              </font>
              <fill>
                <patternFill patternType="none">
                  <bgColor auto="1"/>
                </patternFill>
              </fill>
            </x14:dxf>
          </x14:cfRule>
          <x14:cfRule type="expression" priority="1106" id="{261CB91F-77B6-40ED-9523-AD591C79D954}">
            <xm:f>('34'!#REF!&lt;0)*(LEN('34'!#REF!)=0)*(($F72="")+($F72="En curso"))</xm:f>
            <x14:dxf>
              <font>
                <color theme="7" tint="-0.24994659260841701"/>
              </font>
              <fill>
                <patternFill patternType="none">
                  <bgColor auto="1"/>
                </patternFill>
              </fill>
            </x14:dxf>
          </x14:cfRule>
          <xm:sqref>D56:D61</xm:sqref>
        </x14:conditionalFormatting>
        <x14:conditionalFormatting xmlns:xm="http://schemas.microsoft.com/office/excel/2006/main">
          <x14:cfRule type="expression" priority="1107" id="{E2A6250F-98CB-40DC-8613-98BDF4B5D4B5}">
            <xm:f>('34'!#REF!=0)*('34'!#REF!&lt;&gt;"")*(LEN('34'!#REF!)=0)*(($F84="")+($F84="En curso"))</xm:f>
            <x14:dxf>
              <font>
                <color theme="7" tint="-0.24994659260841701"/>
              </font>
              <fill>
                <patternFill patternType="none">
                  <bgColor auto="1"/>
                </patternFill>
              </fill>
            </x14:dxf>
          </x14:cfRule>
          <x14:cfRule type="expression" priority="1108" id="{9F3BB305-364D-4A45-B357-AD56FBF3740C}">
            <xm:f>('34'!#REF!&lt;0)*(LEN('34'!#REF!)=0)*(($F84="")+($F84="En curso"))</xm:f>
            <x14:dxf>
              <font>
                <color theme="7" tint="-0.24994659260841701"/>
              </font>
              <fill>
                <patternFill patternType="none">
                  <bgColor auto="1"/>
                </patternFill>
              </fill>
            </x14:dxf>
          </x14:cfRule>
          <x14:cfRule type="expression" priority="1109" id="{A08FCFE9-E681-4AC9-B12C-10EA52EEC71F}">
            <xm:f>('34'!#REF!=0)*('34'!#REF!&lt;&gt;"")*(LEN('34'!#REF!)=0)*(($F84="")+($F84="En curso"))</xm:f>
            <x14:dxf>
              <font>
                <color theme="7" tint="-0.24994659260841701"/>
              </font>
              <fill>
                <patternFill patternType="none">
                  <bgColor auto="1"/>
                </patternFill>
              </fill>
            </x14:dxf>
          </x14:cfRule>
          <x14:cfRule type="expression" priority="1110" id="{1DC07684-CADF-4787-81B9-2E485BE2F89D}">
            <xm:f>('34'!#REF!&lt;0)*(LEN('34'!#REF!)=0)*(($F84="")+($F84="En curso"))</xm:f>
            <x14:dxf>
              <font>
                <color theme="7" tint="-0.24994659260841701"/>
              </font>
              <fill>
                <patternFill patternType="none">
                  <bgColor auto="1"/>
                </patternFill>
              </fill>
            </x14:dxf>
          </x14:cfRule>
          <xm:sqref>D56:D61</xm:sqref>
        </x14:conditionalFormatting>
        <x14:conditionalFormatting xmlns:xm="http://schemas.microsoft.com/office/excel/2006/main">
          <x14:cfRule type="expression" priority="1111" id="{13807B8E-E009-411F-BFAB-E89B9FEA5275}">
            <xm:f>('34'!#REF!=0)*('34'!#REF!&lt;&gt;"")*(LEN('34'!#REF!)=0)*(($F92="")+($F92="En curso"))</xm:f>
            <x14:dxf>
              <font>
                <color theme="7" tint="-0.24994659260841701"/>
              </font>
              <fill>
                <patternFill patternType="none">
                  <bgColor auto="1"/>
                </patternFill>
              </fill>
            </x14:dxf>
          </x14:cfRule>
          <x14:cfRule type="expression" priority="1112" id="{3B8EFBD4-D7F8-4876-A23D-FD5EFB5D1CF2}">
            <xm:f>('34'!#REF!&lt;0)*(LEN('34'!#REF!)=0)*(($F92="")+($F92="En curso"))</xm:f>
            <x14:dxf>
              <font>
                <color theme="7" tint="-0.24994659260841701"/>
              </font>
              <fill>
                <patternFill patternType="none">
                  <bgColor auto="1"/>
                </patternFill>
              </fill>
            </x14:dxf>
          </x14:cfRule>
          <x14:cfRule type="expression" priority="1113" id="{001A0942-AFB8-487B-8C2C-469BF95825CF}">
            <xm:f>('34'!#REF!=0)*('34'!#REF!&lt;&gt;"")*(LEN('34'!#REF!)=0)*(($F88="")+($F88="En curso"))</xm:f>
            <x14:dxf>
              <font>
                <color theme="7" tint="-0.24994659260841701"/>
              </font>
              <fill>
                <patternFill patternType="none">
                  <bgColor auto="1"/>
                </patternFill>
              </fill>
            </x14:dxf>
          </x14:cfRule>
          <x14:cfRule type="expression" priority="1114" id="{899EBFF7-5110-41F3-9AB3-081622AC7A83}">
            <xm:f>('34'!#REF!&lt;0)*(LEN('34'!#REF!)=0)*(($F88="")+($F88="En curso"))</xm:f>
            <x14:dxf>
              <font>
                <color theme="7" tint="-0.24994659260841701"/>
              </font>
              <fill>
                <patternFill patternType="none">
                  <bgColor auto="1"/>
                </patternFill>
              </fill>
            </x14:dxf>
          </x14:cfRule>
          <xm:sqref>D56:D61</xm:sqref>
        </x14:conditionalFormatting>
        <x14:conditionalFormatting xmlns:xm="http://schemas.microsoft.com/office/excel/2006/main">
          <x14:cfRule type="expression" priority="1115" id="{0D4941BE-8EE3-4680-A588-32CCFFA31BDC}">
            <xm:f>('34'!#REF!=0)*('34'!#REF!&lt;&gt;"")*(LEN('34'!#REF!)=0)*(($F49="")+($F49="En curso"))</xm:f>
            <x14:dxf>
              <font>
                <color theme="7" tint="-0.24994659260841701"/>
              </font>
              <fill>
                <patternFill patternType="none">
                  <bgColor auto="1"/>
                </patternFill>
              </fill>
            </x14:dxf>
          </x14:cfRule>
          <x14:cfRule type="expression" priority="1116" id="{C8FB109E-09B1-4D33-B832-F3BF318D3CE7}">
            <xm:f>('34'!#REF!&lt;0)*(LEN('34'!#REF!)=0)*(($F49="")+($F49="En curso"))</xm:f>
            <x14:dxf>
              <font>
                <color theme="7" tint="-0.24994659260841701"/>
              </font>
              <fill>
                <patternFill patternType="none">
                  <bgColor auto="1"/>
                </patternFill>
              </fill>
            </x14:dxf>
          </x14:cfRule>
          <x14:cfRule type="expression" priority="1117" id="{9DED9ACF-3B2B-4180-ADC3-4037AA32BD3D}">
            <xm:f>('34'!#REF!=0)*('34'!#REF!&lt;&gt;"")*(LEN('34'!#REF!)=0)*(($F56="")+($F56="En curso"))</xm:f>
            <x14:dxf>
              <font>
                <color theme="7" tint="-0.24994659260841701"/>
              </font>
              <fill>
                <patternFill patternType="none">
                  <bgColor auto="1"/>
                </patternFill>
              </fill>
            </x14:dxf>
          </x14:cfRule>
          <x14:cfRule type="expression" priority="1118" id="{0A79E539-AE54-4A2A-9413-8E127EE70562}">
            <xm:f>('34'!#REF!&lt;0)*(LEN('34'!#REF!)=0)*(($F56="")+($F56="En curso"))</xm:f>
            <x14:dxf>
              <font>
                <color theme="7" tint="-0.24994659260841701"/>
              </font>
              <fill>
                <patternFill patternType="none">
                  <bgColor auto="1"/>
                </patternFill>
              </fill>
            </x14:dxf>
          </x14:cfRule>
          <xm:sqref>C56:C61</xm:sqref>
        </x14:conditionalFormatting>
        <x14:conditionalFormatting xmlns:xm="http://schemas.microsoft.com/office/excel/2006/main">
          <x14:cfRule type="expression" priority="1119" id="{F9E9FD2E-4C86-4087-88D8-C765C55A75A4}">
            <xm:f>('34'!#REF!=0)*('34'!#REF!&lt;&gt;"")*(LEN('34'!#REF!)=0)*(($F48="")+($F48="En curso"))</xm:f>
            <x14:dxf>
              <font>
                <color theme="7" tint="-0.24994659260841701"/>
              </font>
              <fill>
                <patternFill patternType="none">
                  <bgColor auto="1"/>
                </patternFill>
              </fill>
            </x14:dxf>
          </x14:cfRule>
          <x14:cfRule type="expression" priority="1120" id="{F5F479E7-C93B-4C6B-9451-873C5F919389}">
            <xm:f>('34'!#REF!&lt;0)*(LEN('34'!#REF!)=0)*(($F48="")+($F48="En curso"))</xm:f>
            <x14:dxf>
              <font>
                <color theme="7" tint="-0.24994659260841701"/>
              </font>
              <fill>
                <patternFill patternType="none">
                  <bgColor auto="1"/>
                </patternFill>
              </fill>
            </x14:dxf>
          </x14:cfRule>
          <x14:cfRule type="expression" priority="1121" id="{EABFD3AF-5149-4AB7-993B-9941D063A5BF}">
            <xm:f>('34'!#REF!=0)*('34'!#REF!&lt;&gt;"")*(LEN('34'!#REF!)=0)*(($F49="")+($F49="En curso"))</xm:f>
            <x14:dxf>
              <font>
                <color theme="7" tint="-0.24994659260841701"/>
              </font>
              <fill>
                <patternFill patternType="none">
                  <bgColor auto="1"/>
                </patternFill>
              </fill>
            </x14:dxf>
          </x14:cfRule>
          <x14:cfRule type="expression" priority="1122" id="{C7C73CF9-4E60-48E8-B9FA-7736289A77CD}">
            <xm:f>('34'!#REF!&lt;0)*(LEN('34'!#REF!)=0)*(($F49="")+($F49="En curso"))</xm:f>
            <x14:dxf>
              <font>
                <color theme="7" tint="-0.24994659260841701"/>
              </font>
              <fill>
                <patternFill patternType="none">
                  <bgColor auto="1"/>
                </patternFill>
              </fill>
            </x14:dxf>
          </x14:cfRule>
          <xm:sqref>E56:E61</xm:sqref>
        </x14:conditionalFormatting>
        <x14:conditionalFormatting xmlns:xm="http://schemas.microsoft.com/office/excel/2006/main">
          <x14:cfRule type="expression" priority="899" id="{53E1AAC6-3539-4992-9DC3-7A65AF4A53F6}">
            <xm:f>('34'!#REF!=0)*('34'!#REF!&lt;&gt;"")*(LEN('34'!#REF!)=0)*(($F55="")+($F55="En curso"))</xm:f>
            <x14:dxf>
              <font>
                <color theme="7" tint="-0.24994659260841701"/>
              </font>
              <fill>
                <patternFill patternType="none">
                  <bgColor auto="1"/>
                </patternFill>
              </fill>
            </x14:dxf>
          </x14:cfRule>
          <x14:cfRule type="expression" priority="900" id="{1A9D422D-74B0-46C1-BD98-6DA26FCC0C46}">
            <xm:f>('34'!#REF!&lt;0)*(LEN('34'!#REF!)=0)*(($F55="")+($F55="En curso"))</xm:f>
            <x14:dxf>
              <font>
                <color theme="7" tint="-0.24994659260841701"/>
              </font>
              <fill>
                <patternFill patternType="none">
                  <bgColor auto="1"/>
                </patternFill>
              </fill>
            </x14:dxf>
          </x14:cfRule>
          <x14:cfRule type="expression" priority="907" id="{BC248250-56C9-4A04-9694-FCF97BCFAA4C}">
            <xm:f>('34'!#REF!=0)*('34'!#REF!&lt;&gt;"")*(LEN('34'!#REF!)=0)*(($F55="")+($F55="En curso"))</xm:f>
            <x14:dxf>
              <font>
                <color theme="7" tint="-0.24994659260841701"/>
              </font>
              <fill>
                <patternFill patternType="none">
                  <bgColor auto="1"/>
                </patternFill>
              </fill>
            </x14:dxf>
          </x14:cfRule>
          <x14:cfRule type="expression" priority="908" id="{0FC67080-952B-492C-853F-6281E02099E6}">
            <xm:f>('34'!#REF!&lt;0)*(LEN('34'!#REF!)=0)*(($F55="")+($F55="En curso"))</xm:f>
            <x14:dxf>
              <font>
                <color theme="7" tint="-0.24994659260841701"/>
              </font>
              <fill>
                <patternFill patternType="none">
                  <bgColor auto="1"/>
                </patternFill>
              </fill>
            </x14:dxf>
          </x14:cfRule>
          <xm:sqref>E62:E67</xm:sqref>
        </x14:conditionalFormatting>
        <x14:conditionalFormatting xmlns:xm="http://schemas.microsoft.com/office/excel/2006/main">
          <x14:cfRule type="expression" priority="885" id="{FBC17CFE-F1D4-483C-8B6A-0A683C087F79}">
            <xm:f>'34'!#REF!="Vencida"</xm:f>
            <x14:dxf>
              <font>
                <color theme="8" tint="-0.24994659260841701"/>
              </font>
            </x14:dxf>
          </x14:cfRule>
          <x14:cfRule type="expression" priority="886" id="{9947EA36-EB08-47C8-8E40-4148BB578404}">
            <xm:f>'34'!#REF!="Cancelada"</xm:f>
            <x14:dxf>
              <font>
                <color theme="0" tint="-0.24994659260841701"/>
              </font>
            </x14:dxf>
          </x14:cfRule>
          <x14:cfRule type="expression" priority="887" id="{7CF4510E-EFB4-4475-864D-6B8D396F6007}">
            <xm:f>'34'!#REF!="Pausada"</xm:f>
            <x14:dxf>
              <font>
                <color theme="9"/>
              </font>
            </x14:dxf>
          </x14:cfRule>
          <x14:cfRule type="expression" priority="888" id="{55230551-E881-4768-9D47-E4E9FA3012A2}">
            <xm:f>'34'!#REF!="Para hoy"</xm:f>
            <x14:dxf>
              <font>
                <color theme="6" tint="-0.499984740745262"/>
              </font>
            </x14:dxf>
          </x14:cfRule>
          <x14:cfRule type="expression" priority="889" id="{380EBF2A-9DA9-4395-B23C-404797F951C6}">
            <xm:f>'34'!#REF!="En curso"</xm:f>
            <x14:dxf>
              <font>
                <color theme="7" tint="-0.24994659260841701"/>
              </font>
            </x14:dxf>
          </x14:cfRule>
          <x14:cfRule type="expression" priority="890" id="{C7B05B43-C26C-43EF-A393-E866DBB3CD84}">
            <xm:f>'34'!#REF!="Completada"</xm:f>
            <x14:dxf>
              <font>
                <strike/>
                <color theme="0" tint="-0.24994659260841701"/>
              </font>
              <fill>
                <patternFill patternType="none">
                  <bgColor auto="1"/>
                </patternFill>
              </fill>
            </x14:dxf>
          </x14:cfRule>
          <x14:cfRule type="expression" priority="891" id="{F8B8252F-A864-46F8-AD66-D751A593722E}">
            <xm:f>('34'!#REF!=0)*('34'!#REF!&lt;&gt;"")*(LEN('34'!#REF!)=0)*(('34'!#REF!="")+('34'!#REF!="En curso"))</xm:f>
            <x14:dxf>
              <font>
                <color theme="7" tint="-0.24994659260841701"/>
              </font>
              <fill>
                <patternFill patternType="none">
                  <bgColor auto="1"/>
                </patternFill>
              </fill>
            </x14:dxf>
          </x14:cfRule>
          <x14:cfRule type="expression" priority="892" id="{BE96D96B-AAEF-43AA-A3DC-61DB40124757}">
            <xm:f>('34'!#REF!&lt;0)*(LEN('34'!#REF!)=0)*(('34'!#REF!="")+('34'!#REF!="En curso"))</xm:f>
            <x14:dxf>
              <font>
                <color theme="7" tint="-0.24994659260841701"/>
              </font>
              <fill>
                <patternFill patternType="none">
                  <bgColor auto="1"/>
                </patternFill>
              </fill>
            </x14:dxf>
          </x14:cfRule>
          <xm:sqref>G62:G67</xm:sqref>
        </x14:conditionalFormatting>
        <x14:conditionalFormatting xmlns:xm="http://schemas.microsoft.com/office/excel/2006/main">
          <x14:cfRule type="expression" priority="867" id="{6143471F-6F3F-4C66-A605-88D08EF80FF6}">
            <xm:f>'34'!#REF!="Vencida"</xm:f>
            <x14:dxf>
              <font>
                <color theme="8" tint="-0.24994659260841701"/>
              </font>
            </x14:dxf>
          </x14:cfRule>
          <x14:cfRule type="expression" priority="868" id="{3F74E9EB-84A3-49E0-9AAC-F3ADE21F6132}">
            <xm:f>'34'!#REF!="Cancelada"</xm:f>
            <x14:dxf>
              <font>
                <color theme="0" tint="-0.24994659260841701"/>
              </font>
            </x14:dxf>
          </x14:cfRule>
          <x14:cfRule type="expression" priority="869" id="{C09F3D7D-F6B2-4727-BD26-F5A4509862FE}">
            <xm:f>'34'!#REF!="Pausada"</xm:f>
            <x14:dxf>
              <font>
                <color theme="9"/>
              </font>
            </x14:dxf>
          </x14:cfRule>
          <x14:cfRule type="expression" priority="870" id="{C73CDB86-4CD4-4D44-97B9-6D97A7A95988}">
            <xm:f>'34'!#REF!="Para hoy"</xm:f>
            <x14:dxf>
              <font>
                <color theme="6" tint="-0.499984740745262"/>
              </font>
            </x14:dxf>
          </x14:cfRule>
          <x14:cfRule type="expression" priority="871" id="{A3E2A626-68C3-4EA2-8F50-8598F3665070}">
            <xm:f>'34'!#REF!="En curso"</xm:f>
            <x14:dxf>
              <font>
                <color theme="7" tint="-0.24994659260841701"/>
              </font>
            </x14:dxf>
          </x14:cfRule>
          <x14:cfRule type="expression" priority="872" id="{4697F2E6-C003-4907-98A5-972137B6E0AF}">
            <xm:f>'34'!#REF!="Completada"</xm:f>
            <x14:dxf>
              <font>
                <strike/>
                <color theme="0" tint="-0.24994659260841701"/>
              </font>
              <fill>
                <patternFill patternType="none">
                  <bgColor auto="1"/>
                </patternFill>
              </fill>
            </x14:dxf>
          </x14:cfRule>
          <x14:cfRule type="expression" priority="873" id="{7FC4BCF4-3372-4261-B9E3-316132F257E6}">
            <xm:f>('34'!#REF!=0)*('34'!#REF!&lt;&gt;"")*(LEN('34'!#REF!)=0)*(('34'!#REF!="")+('34'!#REF!="En curso"))</xm:f>
            <x14:dxf>
              <font>
                <color theme="7" tint="-0.24994659260841701"/>
              </font>
              <fill>
                <patternFill patternType="none">
                  <bgColor auto="1"/>
                </patternFill>
              </fill>
            </x14:dxf>
          </x14:cfRule>
          <x14:cfRule type="expression" priority="874" id="{55990BD4-34FB-422B-A47C-95D11BFBAB85}">
            <xm:f>('34'!#REF!&lt;0)*(LEN('34'!#REF!)=0)*(('34'!#REF!="")+('34'!#REF!="En curso"))</xm:f>
            <x14:dxf>
              <font>
                <color theme="7" tint="-0.24994659260841701"/>
              </font>
              <fill>
                <patternFill patternType="none">
                  <bgColor auto="1"/>
                </patternFill>
              </fill>
            </x14:dxf>
          </x14:cfRule>
          <xm:sqref>E62:E67</xm:sqref>
        </x14:conditionalFormatting>
        <x14:conditionalFormatting xmlns:xm="http://schemas.microsoft.com/office/excel/2006/main">
          <x14:cfRule type="expression" priority="875" id="{DCB57940-A074-4EE1-822C-E819E0D14998}">
            <xm:f>('34'!#REF!=0)*('34'!#REF!&lt;&gt;"")*(LEN('34'!#REF!)=0)*(('34'!#REF!="")+('34'!#REF!="En curso"))</xm:f>
            <x14:dxf>
              <font>
                <color theme="7" tint="-0.24994659260841701"/>
              </font>
              <fill>
                <patternFill patternType="none">
                  <bgColor auto="1"/>
                </patternFill>
              </fill>
            </x14:dxf>
          </x14:cfRule>
          <x14:cfRule type="expression" priority="876" id="{A001DD7D-A214-4084-89E4-9320609371FB}">
            <xm:f>('34'!#REF!&lt;0)*(LEN('34'!#REF!)=0)*(('34'!#REF!="")+('34'!#REF!="En curso"))</xm:f>
            <x14:dxf>
              <font>
                <color theme="7" tint="-0.24994659260841701"/>
              </font>
              <fill>
                <patternFill patternType="none">
                  <bgColor auto="1"/>
                </patternFill>
              </fill>
            </x14:dxf>
          </x14:cfRule>
          <xm:sqref>E62:E67</xm:sqref>
        </x14:conditionalFormatting>
        <x14:conditionalFormatting xmlns:xm="http://schemas.microsoft.com/office/excel/2006/main">
          <x14:cfRule type="expression" priority="877" id="{49D1B81D-3A9C-4260-A3C1-00531AB0C9AD}">
            <xm:f>('34'!#REF!=0)*('34'!#REF!&lt;&gt;"")*(LEN('34'!#REF!)=0)*(($F62="")+($F62="En curso"))</xm:f>
            <x14:dxf>
              <font>
                <color theme="7" tint="-0.24994659260841701"/>
              </font>
              <fill>
                <patternFill patternType="none">
                  <bgColor auto="1"/>
                </patternFill>
              </fill>
            </x14:dxf>
          </x14:cfRule>
          <x14:cfRule type="expression" priority="878" id="{D53896FD-B048-4060-A222-064345FE45B4}">
            <xm:f>('34'!#REF!&lt;0)*(LEN('34'!#REF!)=0)*(($F62="")+($F62="En curso"))</xm:f>
            <x14:dxf>
              <font>
                <color theme="7" tint="-0.24994659260841701"/>
              </font>
              <fill>
                <patternFill patternType="none">
                  <bgColor auto="1"/>
                </patternFill>
              </fill>
            </x14:dxf>
          </x14:cfRule>
          <xm:sqref>F62:F67</xm:sqref>
        </x14:conditionalFormatting>
        <x14:conditionalFormatting xmlns:xm="http://schemas.microsoft.com/office/excel/2006/main">
          <x14:cfRule type="expression" priority="975" id="{FA5C11BE-0B8F-46AC-B745-0F259DA60976}">
            <xm:f>('34'!#REF!=0)*('34'!#REF!&lt;&gt;"")*(LEN('34'!#REF!)=0)*(($F78="")+($F78="En curso"))</xm:f>
            <x14:dxf>
              <font>
                <color theme="7" tint="-0.24994659260841701"/>
              </font>
              <fill>
                <patternFill patternType="none">
                  <bgColor auto="1"/>
                </patternFill>
              </fill>
            </x14:dxf>
          </x14:cfRule>
          <x14:cfRule type="expression" priority="976" id="{E4557D7E-24EB-4925-AC9A-332AA63A028B}">
            <xm:f>('34'!#REF!&lt;0)*(LEN('34'!#REF!)=0)*(($F78="")+($F78="En curso"))</xm:f>
            <x14:dxf>
              <font>
                <color theme="7" tint="-0.24994659260841701"/>
              </font>
              <fill>
                <patternFill patternType="none">
                  <bgColor auto="1"/>
                </patternFill>
              </fill>
            </x14:dxf>
          </x14:cfRule>
          <x14:cfRule type="expression" priority="977" id="{6819C8BA-D28E-4B7D-87D0-6B4132FF3777}">
            <xm:f>('34'!#REF!=0)*('34'!#REF!&lt;&gt;"")*(LEN('34'!#REF!)=0)*(($F78="")+($F78="En curso"))</xm:f>
            <x14:dxf>
              <font>
                <color theme="7" tint="-0.24994659260841701"/>
              </font>
              <fill>
                <patternFill patternType="none">
                  <bgColor auto="1"/>
                </patternFill>
              </fill>
            </x14:dxf>
          </x14:cfRule>
          <x14:cfRule type="expression" priority="978" id="{F8C7F998-ADFB-46C8-82A9-B1B1F83DA8E8}">
            <xm:f>('34'!#REF!&lt;0)*(LEN('34'!#REF!)=0)*(($F78="")+($F78="En curso"))</xm:f>
            <x14:dxf>
              <font>
                <color theme="7" tint="-0.24994659260841701"/>
              </font>
              <fill>
                <patternFill patternType="none">
                  <bgColor auto="1"/>
                </patternFill>
              </fill>
            </x14:dxf>
          </x14:cfRule>
          <xm:sqref>D62:D67</xm:sqref>
        </x14:conditionalFormatting>
        <x14:conditionalFormatting xmlns:xm="http://schemas.microsoft.com/office/excel/2006/main">
          <x14:cfRule type="expression" priority="979" id="{5FD1C49D-B223-4729-85C9-13C73D53F1E3}">
            <xm:f>('34'!#REF!=0)*('34'!#REF!&lt;&gt;"")*(LEN('34'!#REF!)=0)*(($F90="")+($F90="En curso"))</xm:f>
            <x14:dxf>
              <font>
                <color theme="7" tint="-0.24994659260841701"/>
              </font>
              <fill>
                <patternFill patternType="none">
                  <bgColor auto="1"/>
                </patternFill>
              </fill>
            </x14:dxf>
          </x14:cfRule>
          <x14:cfRule type="expression" priority="980" id="{A93232E2-A53F-48F8-A506-D06027C26947}">
            <xm:f>('34'!#REF!&lt;0)*(LEN('34'!#REF!)=0)*(($F90="")+($F90="En curso"))</xm:f>
            <x14:dxf>
              <font>
                <color theme="7" tint="-0.24994659260841701"/>
              </font>
              <fill>
                <patternFill patternType="none">
                  <bgColor auto="1"/>
                </patternFill>
              </fill>
            </x14:dxf>
          </x14:cfRule>
          <x14:cfRule type="expression" priority="981" id="{D2242934-B090-47FE-9EDC-34731DEB7482}">
            <xm:f>('34'!#REF!=0)*('34'!#REF!&lt;&gt;"")*(LEN('34'!#REF!)=0)*(($F90="")+($F90="En curso"))</xm:f>
            <x14:dxf>
              <font>
                <color theme="7" tint="-0.24994659260841701"/>
              </font>
              <fill>
                <patternFill patternType="none">
                  <bgColor auto="1"/>
                </patternFill>
              </fill>
            </x14:dxf>
          </x14:cfRule>
          <x14:cfRule type="expression" priority="982" id="{1D00C7F6-EC47-48B4-917A-5D25C4317EA7}">
            <xm:f>('34'!#REF!&lt;0)*(LEN('34'!#REF!)=0)*(($F90="")+($F90="En curso"))</xm:f>
            <x14:dxf>
              <font>
                <color theme="7" tint="-0.24994659260841701"/>
              </font>
              <fill>
                <patternFill patternType="none">
                  <bgColor auto="1"/>
                </patternFill>
              </fill>
            </x14:dxf>
          </x14:cfRule>
          <xm:sqref>D62:D67</xm:sqref>
        </x14:conditionalFormatting>
        <x14:conditionalFormatting xmlns:xm="http://schemas.microsoft.com/office/excel/2006/main">
          <x14:cfRule type="expression" priority="983" id="{A957D681-C547-47D2-8406-28B12C23F1ED}">
            <xm:f>('34'!#REF!=0)*('34'!#REF!&lt;&gt;"")*(LEN('34'!#REF!)=0)*(($F98="")+($F98="En curso"))</xm:f>
            <x14:dxf>
              <font>
                <color theme="7" tint="-0.24994659260841701"/>
              </font>
              <fill>
                <patternFill patternType="none">
                  <bgColor auto="1"/>
                </patternFill>
              </fill>
            </x14:dxf>
          </x14:cfRule>
          <x14:cfRule type="expression" priority="984" id="{9E71B6E8-06ED-40F1-9018-6681D8F09CF1}">
            <xm:f>('34'!#REF!&lt;0)*(LEN('34'!#REF!)=0)*(($F98="")+($F98="En curso"))</xm:f>
            <x14:dxf>
              <font>
                <color theme="7" tint="-0.24994659260841701"/>
              </font>
              <fill>
                <patternFill patternType="none">
                  <bgColor auto="1"/>
                </patternFill>
              </fill>
            </x14:dxf>
          </x14:cfRule>
          <x14:cfRule type="expression" priority="985" id="{7E673DEF-5035-4E3A-92BD-558C743DEFAC}">
            <xm:f>('34'!#REF!=0)*('34'!#REF!&lt;&gt;"")*(LEN('34'!#REF!)=0)*(($F94="")+($F94="En curso"))</xm:f>
            <x14:dxf>
              <font>
                <color theme="7" tint="-0.24994659260841701"/>
              </font>
              <fill>
                <patternFill patternType="none">
                  <bgColor auto="1"/>
                </patternFill>
              </fill>
            </x14:dxf>
          </x14:cfRule>
          <x14:cfRule type="expression" priority="986" id="{4652E181-E5E5-4732-B03E-7A44A9E5350D}">
            <xm:f>('34'!#REF!&lt;0)*(LEN('34'!#REF!)=0)*(($F94="")+($F94="En curso"))</xm:f>
            <x14:dxf>
              <font>
                <color theme="7" tint="-0.24994659260841701"/>
              </font>
              <fill>
                <patternFill patternType="none">
                  <bgColor auto="1"/>
                </patternFill>
              </fill>
            </x14:dxf>
          </x14:cfRule>
          <xm:sqref>D62:D67</xm:sqref>
        </x14:conditionalFormatting>
        <x14:conditionalFormatting xmlns:xm="http://schemas.microsoft.com/office/excel/2006/main">
          <x14:cfRule type="expression" priority="987" id="{AD23F089-D8D7-4D79-80CC-208A12E49B7B}">
            <xm:f>('34'!#REF!=0)*('34'!#REF!&lt;&gt;"")*(LEN('34'!#REF!)=0)*(($F55="")+($F55="En curso"))</xm:f>
            <x14:dxf>
              <font>
                <color theme="7" tint="-0.24994659260841701"/>
              </font>
              <fill>
                <patternFill patternType="none">
                  <bgColor auto="1"/>
                </patternFill>
              </fill>
            </x14:dxf>
          </x14:cfRule>
          <x14:cfRule type="expression" priority="988" id="{EB9D4FCC-8B40-474D-95EA-5F62F49FA244}">
            <xm:f>('34'!#REF!&lt;0)*(LEN('34'!#REF!)=0)*(($F55="")+($F55="En curso"))</xm:f>
            <x14:dxf>
              <font>
                <color theme="7" tint="-0.24994659260841701"/>
              </font>
              <fill>
                <patternFill patternType="none">
                  <bgColor auto="1"/>
                </patternFill>
              </fill>
            </x14:dxf>
          </x14:cfRule>
          <x14:cfRule type="expression" priority="989" id="{B8EF03CB-5618-4C26-8AD2-166F07BA3D0D}">
            <xm:f>('34'!#REF!=0)*('34'!#REF!&lt;&gt;"")*(LEN('34'!#REF!)=0)*(($F62="")+($F62="En curso"))</xm:f>
            <x14:dxf>
              <font>
                <color theme="7" tint="-0.24994659260841701"/>
              </font>
              <fill>
                <patternFill patternType="none">
                  <bgColor auto="1"/>
                </patternFill>
              </fill>
            </x14:dxf>
          </x14:cfRule>
          <x14:cfRule type="expression" priority="990" id="{C1694CD1-BA4F-46FE-9020-952CB98C2BBD}">
            <xm:f>('34'!#REF!&lt;0)*(LEN('34'!#REF!)=0)*(($F62="")+($F62="En curso"))</xm:f>
            <x14:dxf>
              <font>
                <color theme="7" tint="-0.24994659260841701"/>
              </font>
              <fill>
                <patternFill patternType="none">
                  <bgColor auto="1"/>
                </patternFill>
              </fill>
            </x14:dxf>
          </x14:cfRule>
          <xm:sqref>C62:C67</xm:sqref>
        </x14:conditionalFormatting>
        <x14:conditionalFormatting xmlns:xm="http://schemas.microsoft.com/office/excel/2006/main">
          <x14:cfRule type="expression" priority="991" id="{82FD3320-CB0B-43BE-841E-DD41F2D7A1CD}">
            <xm:f>('34'!#REF!=0)*('34'!#REF!&lt;&gt;"")*(LEN('34'!#REF!)=0)*(($F54="")+($F54="En curso"))</xm:f>
            <x14:dxf>
              <font>
                <color theme="7" tint="-0.24994659260841701"/>
              </font>
              <fill>
                <patternFill patternType="none">
                  <bgColor auto="1"/>
                </patternFill>
              </fill>
            </x14:dxf>
          </x14:cfRule>
          <x14:cfRule type="expression" priority="992" id="{0A2D8C82-76FD-425F-BB2B-D4E29290B202}">
            <xm:f>('34'!#REF!&lt;0)*(LEN('34'!#REF!)=0)*(($F54="")+($F54="En curso"))</xm:f>
            <x14:dxf>
              <font>
                <color theme="7" tint="-0.24994659260841701"/>
              </font>
              <fill>
                <patternFill patternType="none">
                  <bgColor auto="1"/>
                </patternFill>
              </fill>
            </x14:dxf>
          </x14:cfRule>
          <x14:cfRule type="expression" priority="993" id="{68B85FED-532E-476E-83E1-261FA5298354}">
            <xm:f>('34'!#REF!=0)*('34'!#REF!&lt;&gt;"")*(LEN('34'!#REF!)=0)*(($F55="")+($F55="En curso"))</xm:f>
            <x14:dxf>
              <font>
                <color theme="7" tint="-0.24994659260841701"/>
              </font>
              <fill>
                <patternFill patternType="none">
                  <bgColor auto="1"/>
                </patternFill>
              </fill>
            </x14:dxf>
          </x14:cfRule>
          <x14:cfRule type="expression" priority="994" id="{208ED411-50E8-4BC8-8F30-01BF20AD5FB4}">
            <xm:f>('34'!#REF!&lt;0)*(LEN('34'!#REF!)=0)*(($F55="")+($F55="En curso"))</xm:f>
            <x14:dxf>
              <font>
                <color theme="7" tint="-0.24994659260841701"/>
              </font>
              <fill>
                <patternFill patternType="none">
                  <bgColor auto="1"/>
                </patternFill>
              </fill>
            </x14:dxf>
          </x14:cfRule>
          <xm:sqref>E62:E67</xm:sqref>
        </x14:conditionalFormatting>
        <x14:conditionalFormatting xmlns:xm="http://schemas.microsoft.com/office/excel/2006/main">
          <x14:cfRule type="expression" priority="701" id="{90C7F364-9745-4E85-8B17-787CBA565E43}">
            <xm:f>'34'!#REF!="Vencida"</xm:f>
            <x14:dxf>
              <font>
                <color theme="8" tint="-0.24994659260841701"/>
              </font>
            </x14:dxf>
          </x14:cfRule>
          <x14:cfRule type="expression" priority="702" id="{48D1C20D-99A7-49B8-BFE2-5372C15D414B}">
            <xm:f>'34'!#REF!="Cancelada"</xm:f>
            <x14:dxf>
              <font>
                <color theme="0" tint="-0.24994659260841701"/>
              </font>
            </x14:dxf>
          </x14:cfRule>
          <x14:cfRule type="expression" priority="703" id="{63EA4EE5-A211-478C-AB7A-EF989C07D63D}">
            <xm:f>'34'!#REF!="Pausada"</xm:f>
            <x14:dxf>
              <font>
                <color theme="9"/>
              </font>
            </x14:dxf>
          </x14:cfRule>
          <x14:cfRule type="expression" priority="704" id="{E12E7763-538B-461C-817F-85023BC73F48}">
            <xm:f>'34'!#REF!="Para hoy"</xm:f>
            <x14:dxf>
              <font>
                <color theme="6" tint="-0.499984740745262"/>
              </font>
            </x14:dxf>
          </x14:cfRule>
          <x14:cfRule type="expression" priority="705" id="{AECDCFB7-5A3D-4D45-B519-8021EDF00507}">
            <xm:f>'34'!#REF!="En curso"</xm:f>
            <x14:dxf>
              <font>
                <color theme="7" tint="-0.24994659260841701"/>
              </font>
            </x14:dxf>
          </x14:cfRule>
          <x14:cfRule type="expression" priority="706" id="{FE29DF0E-F392-4EC3-8908-3E4CF92E9279}">
            <xm:f>'34'!#REF!="Completada"</xm:f>
            <x14:dxf>
              <font>
                <strike/>
                <color theme="0" tint="-0.24994659260841701"/>
              </font>
              <fill>
                <patternFill patternType="none">
                  <bgColor auto="1"/>
                </patternFill>
              </fill>
            </x14:dxf>
          </x14:cfRule>
          <x14:cfRule type="expression" priority="707" id="{5A76D609-C602-4CF0-8BAA-E0357EAC397C}">
            <xm:f>('34'!#REF!=0)*('34'!#REF!&lt;&gt;"")*(LEN('34'!#REF!)=0)*(('34'!#REF!="")+('34'!#REF!="En curso"))</xm:f>
            <x14:dxf>
              <font>
                <color theme="7" tint="-0.24994659260841701"/>
              </font>
              <fill>
                <patternFill patternType="none">
                  <bgColor auto="1"/>
                </patternFill>
              </fill>
            </x14:dxf>
          </x14:cfRule>
          <x14:cfRule type="expression" priority="708" id="{8AE06367-C481-4604-898F-87A9D99B3601}">
            <xm:f>('34'!#REF!&lt;0)*(LEN('34'!#REF!)=0)*(('34'!#REF!="")+('34'!#REF!="En curso"))</xm:f>
            <x14:dxf>
              <font>
                <color theme="7" tint="-0.24994659260841701"/>
              </font>
              <fill>
                <patternFill patternType="none">
                  <bgColor auto="1"/>
                </patternFill>
              </fill>
            </x14:dxf>
          </x14:cfRule>
          <xm:sqref>E4:E7 E10:E19</xm:sqref>
        </x14:conditionalFormatting>
        <x14:conditionalFormatting xmlns:xm="http://schemas.microsoft.com/office/excel/2006/main">
          <x14:cfRule type="expression" priority="709" id="{E5154083-5FF2-48D5-8667-685BA9590FFF}">
            <xm:f>('34'!#REF!=0)*('34'!#REF!&lt;&gt;"")*(LEN('34'!#REF!)=0)*(('34'!#REF!="")+('34'!#REF!="En curso"))</xm:f>
            <x14:dxf>
              <font>
                <color theme="7" tint="-0.24994659260841701"/>
              </font>
              <fill>
                <patternFill patternType="none">
                  <bgColor auto="1"/>
                </patternFill>
              </fill>
            </x14:dxf>
          </x14:cfRule>
          <x14:cfRule type="expression" priority="710" id="{748EE460-7DB3-40A7-A0CA-E6E63B8737F3}">
            <xm:f>('34'!#REF!&lt;0)*(LEN('34'!#REF!)=0)*(('34'!#REF!="")+('34'!#REF!="En curso"))</xm:f>
            <x14:dxf>
              <font>
                <color theme="7" tint="-0.24994659260841701"/>
              </font>
              <fill>
                <patternFill patternType="none">
                  <bgColor auto="1"/>
                </patternFill>
              </fill>
            </x14:dxf>
          </x14:cfRule>
          <xm:sqref>E4:E7 E10:E19</xm:sqref>
        </x14:conditionalFormatting>
        <x14:conditionalFormatting xmlns:xm="http://schemas.microsoft.com/office/excel/2006/main">
          <x14:cfRule type="expression" priority="793" id="{CC943EE7-FAE3-4CB5-9852-C3FDD4C78AF0}">
            <xm:f>('34'!#REF!=0)*('34'!#REF!&lt;&gt;"")*(LEN('34'!#REF!)=0)*((#REF!="")+(#REF!="En curso"))</xm:f>
            <x14:dxf>
              <font>
                <color theme="7" tint="-0.24994659260841701"/>
              </font>
              <fill>
                <patternFill patternType="none">
                  <bgColor auto="1"/>
                </patternFill>
              </fill>
            </x14:dxf>
          </x14:cfRule>
          <x14:cfRule type="expression" priority="794" id="{5271D72C-49FC-4849-A441-147EC98F78AF}">
            <xm:f>('34'!#REF!&lt;0)*(LEN('34'!#REF!)=0)*((#REF!="")+(#REF!="En curso"))</xm:f>
            <x14:dxf>
              <font>
                <color theme="7" tint="-0.24994659260841701"/>
              </font>
              <fill>
                <patternFill patternType="none">
                  <bgColor auto="1"/>
                </patternFill>
              </fill>
            </x14:dxf>
          </x14:cfRule>
          <x14:cfRule type="expression" priority="795" id="{D8E29F20-CC4D-4AFE-B0ED-2571E965A3BC}">
            <xm:f>('34'!#REF!=0)*('34'!#REF!&lt;&gt;"")*(LEN('34'!#REF!)=0)*((#REF!="")+(#REF!="En curso"))</xm:f>
            <x14:dxf>
              <font>
                <color theme="7" tint="-0.24994659260841701"/>
              </font>
              <fill>
                <patternFill patternType="none">
                  <bgColor auto="1"/>
                </patternFill>
              </fill>
            </x14:dxf>
          </x14:cfRule>
          <x14:cfRule type="expression" priority="796" id="{B071649C-617A-46B5-BFAC-A7B2E2A1E68A}">
            <xm:f>('34'!#REF!&lt;0)*(LEN('34'!#REF!)=0)*((#REF!="")+(#REF!="En curso"))</xm:f>
            <x14:dxf>
              <font>
                <color theme="7" tint="-0.24994659260841701"/>
              </font>
              <fill>
                <patternFill patternType="none">
                  <bgColor auto="1"/>
                </patternFill>
              </fill>
            </x14:dxf>
          </x14:cfRule>
          <xm:sqref>E4:E7 E10:E19</xm:sqref>
        </x14:conditionalFormatting>
        <x14:conditionalFormatting xmlns:xm="http://schemas.microsoft.com/office/excel/2006/main">
          <x14:cfRule type="expression" priority="385" id="{F863177E-E33D-470F-A504-51FF2BBAAD20}">
            <xm:f>('34'!#REF!=0)*('34'!#REF!&lt;&gt;"")*(LEN('34'!#REF!)=0)*(($F43="")+($F43="En curso"))</xm:f>
            <x14:dxf>
              <font>
                <color theme="7" tint="-0.24994659260841701"/>
              </font>
              <fill>
                <patternFill patternType="none">
                  <bgColor auto="1"/>
                </patternFill>
              </fill>
            </x14:dxf>
          </x14:cfRule>
          <x14:cfRule type="expression" priority="386" id="{1A1426B0-C32A-4B6C-8D7B-BACA866C8E5B}">
            <xm:f>('34'!#REF!&lt;0)*(LEN('34'!#REF!)=0)*(($F43="")+($F43="En curso"))</xm:f>
            <x14:dxf>
              <font>
                <color theme="7" tint="-0.24994659260841701"/>
              </font>
              <fill>
                <patternFill patternType="none">
                  <bgColor auto="1"/>
                </patternFill>
              </fill>
            </x14:dxf>
          </x14:cfRule>
          <x14:cfRule type="expression" priority="387" id="{1D703431-ACE3-4993-B5B7-E948588EBF7B}">
            <xm:f>('34'!#REF!=0)*('34'!#REF!&lt;&gt;"")*(LEN('34'!#REF!)=0)*(($F43="")+($F43="En curso"))</xm:f>
            <x14:dxf>
              <font>
                <color theme="7" tint="-0.24994659260841701"/>
              </font>
              <fill>
                <patternFill patternType="none">
                  <bgColor auto="1"/>
                </patternFill>
              </fill>
            </x14:dxf>
          </x14:cfRule>
          <x14:cfRule type="expression" priority="388" id="{C99682CD-71B2-481B-87EF-439D11ADCDA1}">
            <xm:f>('34'!#REF!&lt;0)*(LEN('34'!#REF!)=0)*(($F43="")+($F43="En curso"))</xm:f>
            <x14:dxf>
              <font>
                <color theme="7" tint="-0.24994659260841701"/>
              </font>
              <fill>
                <patternFill patternType="none">
                  <bgColor auto="1"/>
                </patternFill>
              </fill>
            </x14:dxf>
          </x14:cfRule>
          <xm:sqref>D29:D32 D37:D43</xm:sqref>
        </x14:conditionalFormatting>
        <x14:conditionalFormatting xmlns:xm="http://schemas.microsoft.com/office/excel/2006/main">
          <x14:cfRule type="expression" priority="389" id="{CC10E067-4F38-4C64-B649-346D4C8457EF}">
            <xm:f>('34'!#REF!=0)*('34'!#REF!&lt;&gt;"")*(LEN('34'!#REF!)=0)*(($F55="")+($F55="En curso"))</xm:f>
            <x14:dxf>
              <font>
                <color theme="7" tint="-0.24994659260841701"/>
              </font>
              <fill>
                <patternFill patternType="none">
                  <bgColor auto="1"/>
                </patternFill>
              </fill>
            </x14:dxf>
          </x14:cfRule>
          <x14:cfRule type="expression" priority="390" id="{97EEAEC4-F066-4D03-ACEB-DDCDCF03057D}">
            <xm:f>('34'!#REF!&lt;0)*(LEN('34'!#REF!)=0)*(($F55="")+($F55="En curso"))</xm:f>
            <x14:dxf>
              <font>
                <color theme="7" tint="-0.24994659260841701"/>
              </font>
              <fill>
                <patternFill patternType="none">
                  <bgColor auto="1"/>
                </patternFill>
              </fill>
            </x14:dxf>
          </x14:cfRule>
          <x14:cfRule type="expression" priority="391" id="{95855FFD-DB4D-4A08-A03F-B5CE90E830E3}">
            <xm:f>('34'!#REF!=0)*('34'!#REF!&lt;&gt;"")*(LEN('34'!#REF!)=0)*(($F55="")+($F55="En curso"))</xm:f>
            <x14:dxf>
              <font>
                <color theme="7" tint="-0.24994659260841701"/>
              </font>
              <fill>
                <patternFill patternType="none">
                  <bgColor auto="1"/>
                </patternFill>
              </fill>
            </x14:dxf>
          </x14:cfRule>
          <x14:cfRule type="expression" priority="392" id="{D1871D9D-685A-452A-ACCA-AFB8A0339919}">
            <xm:f>('34'!#REF!&lt;0)*(LEN('34'!#REF!)=0)*(($F55="")+($F55="En curso"))</xm:f>
            <x14:dxf>
              <font>
                <color theme="7" tint="-0.24994659260841701"/>
              </font>
              <fill>
                <patternFill patternType="none">
                  <bgColor auto="1"/>
                </patternFill>
              </fill>
            </x14:dxf>
          </x14:cfRule>
          <xm:sqref>D29:D32 D37:D43</xm:sqref>
        </x14:conditionalFormatting>
        <x14:conditionalFormatting xmlns:xm="http://schemas.microsoft.com/office/excel/2006/main">
          <x14:cfRule type="expression" priority="393" id="{D74DD829-D180-48E2-A24F-411971E6D738}">
            <xm:f>('34'!#REF!=0)*('34'!#REF!&lt;&gt;"")*(LEN('34'!#REF!)=0)*(($F63="")+($F63="En curso"))</xm:f>
            <x14:dxf>
              <font>
                <color theme="7" tint="-0.24994659260841701"/>
              </font>
              <fill>
                <patternFill patternType="none">
                  <bgColor auto="1"/>
                </patternFill>
              </fill>
            </x14:dxf>
          </x14:cfRule>
          <x14:cfRule type="expression" priority="394" id="{B46BEA9D-399A-49F1-BA6F-9C86BF0B229A}">
            <xm:f>('34'!#REF!&lt;0)*(LEN('34'!#REF!)=0)*(($F63="")+($F63="En curso"))</xm:f>
            <x14:dxf>
              <font>
                <color theme="7" tint="-0.24994659260841701"/>
              </font>
              <fill>
                <patternFill patternType="none">
                  <bgColor auto="1"/>
                </patternFill>
              </fill>
            </x14:dxf>
          </x14:cfRule>
          <x14:cfRule type="expression" priority="395" id="{CA5B003F-E334-4648-A811-5D5E507E7AA1}">
            <xm:f>('34'!#REF!=0)*('34'!#REF!&lt;&gt;"")*(LEN('34'!#REF!)=0)*(($F59="")+($F59="En curso"))</xm:f>
            <x14:dxf>
              <font>
                <color theme="7" tint="-0.24994659260841701"/>
              </font>
              <fill>
                <patternFill patternType="none">
                  <bgColor auto="1"/>
                </patternFill>
              </fill>
            </x14:dxf>
          </x14:cfRule>
          <x14:cfRule type="expression" priority="396" id="{273DFC16-5E1C-4E12-8C0B-C22689D56B0F}">
            <xm:f>('34'!#REF!&lt;0)*(LEN('34'!#REF!)=0)*(($F59="")+($F59="En curso"))</xm:f>
            <x14:dxf>
              <font>
                <color theme="7" tint="-0.24994659260841701"/>
              </font>
              <fill>
                <patternFill patternType="none">
                  <bgColor auto="1"/>
                </patternFill>
              </fill>
            </x14:dxf>
          </x14:cfRule>
          <xm:sqref>D29:D32 D37:D43</xm:sqref>
        </x14:conditionalFormatting>
        <x14:conditionalFormatting xmlns:xm="http://schemas.microsoft.com/office/excel/2006/main">
          <x14:cfRule type="expression" priority="11687" id="{CF654824-ABBD-455F-A861-2BEF5D60EA16}">
            <xm:f>('34'!#REF!=0)*('34'!#REF!&lt;&gt;"")*(LEN('34'!#REF!)=0)*(($F23="")+($F23="En curso"))</xm:f>
            <x14:dxf>
              <font>
                <color theme="7" tint="-0.24994659260841701"/>
              </font>
              <fill>
                <patternFill patternType="none">
                  <bgColor auto="1"/>
                </patternFill>
              </fill>
            </x14:dxf>
          </x14:cfRule>
          <x14:cfRule type="expression" priority="11688" id="{4EBD8E6E-1E35-4DFB-AA4A-5AEFD543999D}">
            <xm:f>('34'!#REF!&lt;0)*(LEN('34'!#REF!)=0)*(($F23="")+($F23="En curso"))</xm:f>
            <x14:dxf>
              <font>
                <color theme="7" tint="-0.24994659260841701"/>
              </font>
              <fill>
                <patternFill patternType="none">
                  <bgColor auto="1"/>
                </patternFill>
              </fill>
            </x14:dxf>
          </x14:cfRule>
          <x14:cfRule type="expression" priority="11689" id="{E7FC8918-133E-423F-9C56-A3C971ECD2F5}">
            <xm:f>('34'!#REF!=0)*('34'!#REF!&lt;&gt;"")*(LEN('34'!#REF!)=0)*(($F25="")+($F25="En curso"))</xm:f>
            <x14:dxf>
              <font>
                <color theme="7" tint="-0.24994659260841701"/>
              </font>
              <fill>
                <patternFill patternType="none">
                  <bgColor auto="1"/>
                </patternFill>
              </fill>
            </x14:dxf>
          </x14:cfRule>
          <x14:cfRule type="expression" priority="11690" id="{B6BDFD96-DE27-4A81-AEC0-8C6C91272222}">
            <xm:f>('34'!#REF!&lt;0)*(LEN('34'!#REF!)=0)*(($F25="")+($F25="En curso"))</xm:f>
            <x14:dxf>
              <font>
                <color theme="7" tint="-0.24994659260841701"/>
              </font>
              <fill>
                <patternFill patternType="none">
                  <bgColor auto="1"/>
                </patternFill>
              </fill>
            </x14:dxf>
          </x14:cfRule>
          <xm:sqref>C25:C26</xm:sqref>
        </x14:conditionalFormatting>
        <x14:conditionalFormatting xmlns:xm="http://schemas.microsoft.com/office/excel/2006/main">
          <x14:cfRule type="expression" priority="11695" id="{5DCC9D4D-A520-4EDB-BF1F-88AAFD4337A6}">
            <xm:f>('34'!#REF!=0)*('34'!#REF!&lt;&gt;"")*(LEN('34'!#REF!)=0)*(($F24="")+($F24="En curso"))</xm:f>
            <x14:dxf>
              <font>
                <color theme="7" tint="-0.24994659260841701"/>
              </font>
              <fill>
                <patternFill patternType="none">
                  <bgColor auto="1"/>
                </patternFill>
              </fill>
            </x14:dxf>
          </x14:cfRule>
          <x14:cfRule type="expression" priority="11696" id="{FB96AA77-AAA8-4CCE-9C52-0C47EBEDE977}">
            <xm:f>('34'!#REF!&lt;0)*(LEN('34'!#REF!)=0)*(($F24="")+($F24="En curso"))</xm:f>
            <x14:dxf>
              <font>
                <color theme="7" tint="-0.24994659260841701"/>
              </font>
              <fill>
                <patternFill patternType="none">
                  <bgColor auto="1"/>
                </patternFill>
              </fill>
            </x14:dxf>
          </x14:cfRule>
          <x14:cfRule type="expression" priority="11697" id="{45475479-4453-49FA-AC34-C0D9120966F8}">
            <xm:f>('34'!#REF!=0)*('34'!#REF!&lt;&gt;"")*(LEN('34'!#REF!)=0)*(($F31="")+($F31="En curso"))</xm:f>
            <x14:dxf>
              <font>
                <color theme="7" tint="-0.24994659260841701"/>
              </font>
              <fill>
                <patternFill patternType="none">
                  <bgColor auto="1"/>
                </patternFill>
              </fill>
            </x14:dxf>
          </x14:cfRule>
          <x14:cfRule type="expression" priority="11698" id="{2187E281-238D-4DFE-BEC0-A3446C68B21D}">
            <xm:f>('34'!#REF!&lt;0)*(LEN('34'!#REF!)=0)*(($F31="")+($F31="En curso"))</xm:f>
            <x14:dxf>
              <font>
                <color theme="7" tint="-0.24994659260841701"/>
              </font>
              <fill>
                <patternFill patternType="none">
                  <bgColor auto="1"/>
                </patternFill>
              </fill>
            </x14:dxf>
          </x14:cfRule>
          <xm:sqref>C31</xm:sqref>
        </x14:conditionalFormatting>
        <x14:conditionalFormatting xmlns:xm="http://schemas.microsoft.com/office/excel/2006/main">
          <x14:cfRule type="expression" priority="11703" id="{6EC8C1DC-ECCA-4037-8752-83C80CE4F5AA}">
            <xm:f>('34'!#REF!=0)*('34'!#REF!&lt;&gt;"")*(LEN('34'!#REF!)=0)*(($F24="")+($F24="En curso"))</xm:f>
            <x14:dxf>
              <font>
                <color theme="7" tint="-0.24994659260841701"/>
              </font>
              <fill>
                <patternFill patternType="none">
                  <bgColor auto="1"/>
                </patternFill>
              </fill>
            </x14:dxf>
          </x14:cfRule>
          <x14:cfRule type="expression" priority="11704" id="{F524C8AE-CE02-456F-8C00-1CF66BAF9490}">
            <xm:f>('34'!#REF!&lt;0)*(LEN('34'!#REF!)=0)*(($F24="")+($F24="En curso"))</xm:f>
            <x14:dxf>
              <font>
                <color theme="7" tint="-0.24994659260841701"/>
              </font>
              <fill>
                <patternFill patternType="none">
                  <bgColor auto="1"/>
                </patternFill>
              </fill>
            </x14:dxf>
          </x14:cfRule>
          <x14:cfRule type="expression" priority="11705" id="{6AAEA9E4-7E6E-4737-B8E4-E0923678C800}">
            <xm:f>('34'!#REF!=0)*('34'!#REF!&lt;&gt;"")*(LEN('34'!#REF!)=0)*(($F27="")+($F27="En curso"))</xm:f>
            <x14:dxf>
              <font>
                <color theme="7" tint="-0.24994659260841701"/>
              </font>
              <fill>
                <patternFill patternType="none">
                  <bgColor auto="1"/>
                </patternFill>
              </fill>
            </x14:dxf>
          </x14:cfRule>
          <x14:cfRule type="expression" priority="11706" id="{39DA81D0-EE1F-4A4E-B802-E3B77F9BDDE5}">
            <xm:f>('34'!#REF!&lt;0)*(LEN('34'!#REF!)=0)*(($F27="")+($F27="En curso"))</xm:f>
            <x14:dxf>
              <font>
                <color theme="7" tint="-0.24994659260841701"/>
              </font>
              <fill>
                <patternFill patternType="none">
                  <bgColor auto="1"/>
                </patternFill>
              </fill>
            </x14:dxf>
          </x14:cfRule>
          <xm:sqref>C27</xm:sqref>
        </x14:conditionalFormatting>
        <x14:conditionalFormatting xmlns:xm="http://schemas.microsoft.com/office/excel/2006/main">
          <x14:cfRule type="expression" priority="11707" id="{CFF32EF3-4733-4779-A5D6-68CDED194185}">
            <xm:f>('34'!#REF!=0)*('34'!#REF!&lt;&gt;"")*(LEN('34'!#REF!)=0)*(($F24="")+($F24="En curso"))</xm:f>
            <x14:dxf>
              <font>
                <color theme="7" tint="-0.24994659260841701"/>
              </font>
              <fill>
                <patternFill patternType="none">
                  <bgColor auto="1"/>
                </patternFill>
              </fill>
            </x14:dxf>
          </x14:cfRule>
          <x14:cfRule type="expression" priority="11708" id="{3E8CCB23-521C-438D-B601-3BBCBFF36492}">
            <xm:f>('34'!#REF!&lt;0)*(LEN('34'!#REF!)=0)*(($F24="")+($F24="En curso"))</xm:f>
            <x14:dxf>
              <font>
                <color theme="7" tint="-0.24994659260841701"/>
              </font>
              <fill>
                <patternFill patternType="none">
                  <bgColor auto="1"/>
                </patternFill>
              </fill>
            </x14:dxf>
          </x14:cfRule>
          <x14:cfRule type="expression" priority="11709" id="{A8385F18-01D5-40FC-BC2F-F0E3102248B2}">
            <xm:f>('34'!#REF!=0)*('34'!#REF!&lt;&gt;"")*(LEN('34'!#REF!)=0)*(($F28="")+($F28="En curso"))</xm:f>
            <x14:dxf>
              <font>
                <color theme="7" tint="-0.24994659260841701"/>
              </font>
              <fill>
                <patternFill patternType="none">
                  <bgColor auto="1"/>
                </patternFill>
              </fill>
            </x14:dxf>
          </x14:cfRule>
          <x14:cfRule type="expression" priority="11710" id="{5056CC94-0C93-4091-9DB6-0B2154E2CC11}">
            <xm:f>('34'!#REF!&lt;0)*(LEN('34'!#REF!)=0)*(($F28="")+($F28="En curso"))</xm:f>
            <x14:dxf>
              <font>
                <color theme="7" tint="-0.24994659260841701"/>
              </font>
              <fill>
                <patternFill patternType="none">
                  <bgColor auto="1"/>
                </patternFill>
              </fill>
            </x14:dxf>
          </x14:cfRule>
          <xm:sqref>C28</xm:sqref>
        </x14:conditionalFormatting>
        <x14:conditionalFormatting xmlns:xm="http://schemas.microsoft.com/office/excel/2006/main">
          <x14:cfRule type="expression" priority="11711" id="{E42571E5-DE50-44FA-9A8B-DD717257E0BA}">
            <xm:f>('34'!#REF!=0)*('34'!#REF!&lt;&gt;"")*(LEN('34'!#REF!)=0)*(($F23="")+($F23="En curso"))</xm:f>
            <x14:dxf>
              <font>
                <color theme="7" tint="-0.24994659260841701"/>
              </font>
              <fill>
                <patternFill patternType="none">
                  <bgColor auto="1"/>
                </patternFill>
              </fill>
            </x14:dxf>
          </x14:cfRule>
          <x14:cfRule type="expression" priority="11712" id="{81820946-A1F0-436E-A69F-896026542244}">
            <xm:f>('34'!#REF!&lt;0)*(LEN('34'!#REF!)=0)*(($F23="")+($F23="En curso"))</xm:f>
            <x14:dxf>
              <font>
                <color theme="7" tint="-0.24994659260841701"/>
              </font>
              <fill>
                <patternFill patternType="none">
                  <bgColor auto="1"/>
                </patternFill>
              </fill>
            </x14:dxf>
          </x14:cfRule>
          <x14:cfRule type="expression" priority="11713" id="{2EABB2A2-95E7-4025-80A3-722B9C352615}">
            <xm:f>('34'!#REF!=0)*('34'!#REF!&lt;&gt;"")*(LEN('34'!#REF!)=0)*(($F29="")+($F29="En curso"))</xm:f>
            <x14:dxf>
              <font>
                <color theme="7" tint="-0.24994659260841701"/>
              </font>
              <fill>
                <patternFill patternType="none">
                  <bgColor auto="1"/>
                </patternFill>
              </fill>
            </x14:dxf>
          </x14:cfRule>
          <x14:cfRule type="expression" priority="11714" id="{48BAA328-A4A4-408E-B26F-BB0B7881D0B5}">
            <xm:f>('34'!#REF!&lt;0)*(LEN('34'!#REF!)=0)*(($F29="")+($F29="En curso"))</xm:f>
            <x14:dxf>
              <font>
                <color theme="7" tint="-0.24994659260841701"/>
              </font>
              <fill>
                <patternFill patternType="none">
                  <bgColor auto="1"/>
                </patternFill>
              </fill>
            </x14:dxf>
          </x14:cfRule>
          <xm:sqref>C29:C30 C48 C37:C43</xm:sqref>
        </x14:conditionalFormatting>
        <x14:conditionalFormatting xmlns:xm="http://schemas.microsoft.com/office/excel/2006/main">
          <x14:cfRule type="expression" priority="11893" id="{0987C3B4-4FAE-4A9E-B545-F4193C12BEF1}">
            <xm:f>('34'!#REF!=0)*('34'!#REF!&lt;&gt;"")*(LEN('34'!#REF!)=0)*(($F18="")+($F18="En curso"))</xm:f>
            <x14:dxf>
              <font>
                <color theme="7" tint="-0.24994659260841701"/>
              </font>
              <fill>
                <patternFill patternType="none">
                  <bgColor auto="1"/>
                </patternFill>
              </fill>
            </x14:dxf>
          </x14:cfRule>
          <x14:cfRule type="expression" priority="11894" id="{313C65D0-18B7-413A-9183-371FE1C6FF7A}">
            <xm:f>('34'!#REF!&lt;0)*(LEN('34'!#REF!)=0)*(($F18="")+($F18="En curso"))</xm:f>
            <x14:dxf>
              <font>
                <color theme="7" tint="-0.24994659260841701"/>
              </font>
              <fill>
                <patternFill patternType="none">
                  <bgColor auto="1"/>
                </patternFill>
              </fill>
            </x14:dxf>
          </x14:cfRule>
          <x14:cfRule type="expression" priority="11895" id="{7F0871E1-AC81-4650-A82A-DD16E8D286DF}">
            <xm:f>('34'!#REF!=0)*('34'!#REF!&lt;&gt;"")*(LEN('34'!#REF!)=0)*(($F18="")+($F18="En curso"))</xm:f>
            <x14:dxf>
              <font>
                <color theme="7" tint="-0.24994659260841701"/>
              </font>
              <fill>
                <patternFill patternType="none">
                  <bgColor auto="1"/>
                </patternFill>
              </fill>
            </x14:dxf>
          </x14:cfRule>
          <x14:cfRule type="expression" priority="11896" id="{A06CCB5F-3DCE-4D40-B836-E659495C503F}">
            <xm:f>('34'!#REF!&lt;0)*(LEN('34'!#REF!)=0)*(($F18="")+($F18="En curso"))</xm:f>
            <x14:dxf>
              <font>
                <color theme="7" tint="-0.24994659260841701"/>
              </font>
              <fill>
                <patternFill patternType="none">
                  <bgColor auto="1"/>
                </patternFill>
              </fill>
            </x14:dxf>
          </x14:cfRule>
          <xm:sqref>E48 E37:E43 E24:E30</xm:sqref>
        </x14:conditionalFormatting>
        <x14:conditionalFormatting xmlns:xm="http://schemas.microsoft.com/office/excel/2006/main">
          <x14:cfRule type="expression" priority="11901" id="{0987C3B4-4FAE-4A9E-B545-F4193C12BEF1}">
            <xm:f>('34'!#REF!=0)*('34'!#REF!&lt;&gt;"")*(LEN('34'!#REF!)=0)*((#REF!="")+(#REF!="En curso"))</xm:f>
            <x14:dxf>
              <font>
                <color theme="7" tint="-0.24994659260841701"/>
              </font>
              <fill>
                <patternFill patternType="none">
                  <bgColor auto="1"/>
                </patternFill>
              </fill>
            </x14:dxf>
          </x14:cfRule>
          <x14:cfRule type="expression" priority="11902" id="{313C65D0-18B7-413A-9183-371FE1C6FF7A}">
            <xm:f>('34'!#REF!&lt;0)*(LEN('34'!#REF!)=0)*((#REF!="")+(#REF!="En curso"))</xm:f>
            <x14:dxf>
              <font>
                <color theme="7" tint="-0.24994659260841701"/>
              </font>
              <fill>
                <patternFill patternType="none">
                  <bgColor auto="1"/>
                </patternFill>
              </fill>
            </x14:dxf>
          </x14:cfRule>
          <x14:cfRule type="expression" priority="11903" id="{7F0871E1-AC81-4650-A82A-DD16E8D286DF}">
            <xm:f>('34'!#REF!=0)*('34'!#REF!&lt;&gt;"")*(LEN('34'!#REF!)=0)*((#REF!="")+(#REF!="En curso"))</xm:f>
            <x14:dxf>
              <font>
                <color theme="7" tint="-0.24994659260841701"/>
              </font>
              <fill>
                <patternFill patternType="none">
                  <bgColor auto="1"/>
                </patternFill>
              </fill>
            </x14:dxf>
          </x14:cfRule>
          <x14:cfRule type="expression" priority="11904" id="{A06CCB5F-3DCE-4D40-B836-E659495C503F}">
            <xm:f>('34'!#REF!&lt;0)*(LEN('34'!#REF!)=0)*((#REF!="")+(#REF!="En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11945" id="{38B7E86E-F877-49F1-A02D-D9C839F24157}">
            <xm:f>('34'!#REF!=0)*('34'!#REF!&lt;&gt;"")*(LEN('34'!#REF!)=0)*(($F17="")+($F17="En curso"))</xm:f>
            <x14:dxf>
              <font>
                <color theme="7" tint="-0.24994659260841701"/>
              </font>
              <fill>
                <patternFill patternType="none">
                  <bgColor auto="1"/>
                </patternFill>
              </fill>
            </x14:dxf>
          </x14:cfRule>
          <x14:cfRule type="expression" priority="11946" id="{541DBA29-E378-4D4B-ADF2-AA9F7D4B4C8E}">
            <xm:f>('34'!#REF!&lt;0)*(LEN('34'!#REF!)=0)*(($F17="")+($F17="En curso"))</xm:f>
            <x14:dxf>
              <font>
                <color theme="7" tint="-0.24994659260841701"/>
              </font>
              <fill>
                <patternFill patternType="none">
                  <bgColor auto="1"/>
                </patternFill>
              </fill>
            </x14:dxf>
          </x14:cfRule>
          <x14:cfRule type="expression" priority="11947" id="{12116171-D27B-4FAC-923D-462895C8FACA}">
            <xm:f>('34'!#REF!=0)*('34'!#REF!&lt;&gt;"")*(LEN('34'!#REF!)=0)*(($F18="")+($F18="En curso"))</xm:f>
            <x14:dxf>
              <font>
                <color theme="7" tint="-0.24994659260841701"/>
              </font>
              <fill>
                <patternFill patternType="none">
                  <bgColor auto="1"/>
                </patternFill>
              </fill>
            </x14:dxf>
          </x14:cfRule>
          <x14:cfRule type="expression" priority="11948" id="{49011921-977A-485C-8E58-20D5FF60C276}">
            <xm:f>('34'!#REF!&lt;0)*(LEN('34'!#REF!)=0)*(($F18="")+($F18="En curso"))</xm:f>
            <x14:dxf>
              <font>
                <color theme="7" tint="-0.24994659260841701"/>
              </font>
              <fill>
                <patternFill patternType="none">
                  <bgColor auto="1"/>
                </patternFill>
              </fill>
            </x14:dxf>
          </x14:cfRule>
          <xm:sqref>E37:E43 E24:E30</xm:sqref>
        </x14:conditionalFormatting>
        <x14:conditionalFormatting xmlns:xm="http://schemas.microsoft.com/office/excel/2006/main">
          <x14:cfRule type="expression" priority="11949" id="{38B7E86E-F877-49F1-A02D-D9C839F24157}">
            <xm:f>('34'!#REF!=0)*('34'!#REF!&lt;&gt;"")*(LEN('34'!#REF!)=0)*((#REF!="")+(#REF!="En curso"))</xm:f>
            <x14:dxf>
              <font>
                <color theme="7" tint="-0.24994659260841701"/>
              </font>
              <fill>
                <patternFill patternType="none">
                  <bgColor auto="1"/>
                </patternFill>
              </fill>
            </x14:dxf>
          </x14:cfRule>
          <x14:cfRule type="expression" priority="11950" id="{541DBA29-E378-4D4B-ADF2-AA9F7D4B4C8E}">
            <xm:f>('34'!#REF!&lt;0)*(LEN('34'!#REF!)=0)*((#REF!="")+(#REF!="En curso"))</xm:f>
            <x14:dxf>
              <font>
                <color theme="7" tint="-0.24994659260841701"/>
              </font>
              <fill>
                <patternFill patternType="none">
                  <bgColor auto="1"/>
                </patternFill>
              </fill>
            </x14:dxf>
          </x14:cfRule>
          <x14:cfRule type="expression" priority="11951" id="{12116171-D27B-4FAC-923D-462895C8FACA}">
            <xm:f>('34'!#REF!=0)*('34'!#REF!&lt;&gt;"")*(LEN('34'!#REF!)=0)*(($F25="")+($F25="En curso"))</xm:f>
            <x14:dxf>
              <font>
                <color theme="7" tint="-0.24994659260841701"/>
              </font>
              <fill>
                <patternFill patternType="none">
                  <bgColor auto="1"/>
                </patternFill>
              </fill>
            </x14:dxf>
          </x14:cfRule>
          <x14:cfRule type="expression" priority="11952" id="{49011921-977A-485C-8E58-20D5FF60C276}">
            <xm:f>('34'!#REF!&lt;0)*(LEN('34'!#REF!)=0)*(($F25="")+($F25="En curso"))</xm:f>
            <x14:dxf>
              <font>
                <color theme="7" tint="-0.24994659260841701"/>
              </font>
              <fill>
                <patternFill patternType="none">
                  <bgColor auto="1"/>
                </patternFill>
              </fill>
            </x14:dxf>
          </x14:cfRule>
          <xm:sqref>E32</xm:sqref>
        </x14:conditionalFormatting>
        <x14:conditionalFormatting xmlns:xm="http://schemas.microsoft.com/office/excel/2006/main">
          <x14:cfRule type="expression" priority="11953" id="{38B7E86E-F877-49F1-A02D-D9C839F24157}">
            <xm:f>('34'!#REF!=0)*('34'!#REF!&lt;&gt;"")*(LEN('34'!#REF!)=0)*(($F24="")+($F24="En curso"))</xm:f>
            <x14:dxf>
              <font>
                <color theme="7" tint="-0.24994659260841701"/>
              </font>
              <fill>
                <patternFill patternType="none">
                  <bgColor auto="1"/>
                </patternFill>
              </fill>
            </x14:dxf>
          </x14:cfRule>
          <x14:cfRule type="expression" priority="11954" id="{541DBA29-E378-4D4B-ADF2-AA9F7D4B4C8E}">
            <xm:f>('34'!#REF!&lt;0)*(LEN('34'!#REF!)=0)*(($F24="")+($F24="En curso"))</xm:f>
            <x14:dxf>
              <font>
                <color theme="7" tint="-0.24994659260841701"/>
              </font>
              <fill>
                <patternFill patternType="none">
                  <bgColor auto="1"/>
                </patternFill>
              </fill>
            </x14:dxf>
          </x14:cfRule>
          <x14:cfRule type="expression" priority="11955" id="{12116171-D27B-4FAC-923D-462895C8FACA}">
            <xm:f>('34'!#REF!=0)*('34'!#REF!&lt;&gt;"")*(LEN('34'!#REF!)=0)*((#REF!="")+(#REF!="En curso"))</xm:f>
            <x14:dxf>
              <font>
                <color theme="7" tint="-0.24994659260841701"/>
              </font>
              <fill>
                <patternFill patternType="none">
                  <bgColor auto="1"/>
                </patternFill>
              </fill>
            </x14:dxf>
          </x14:cfRule>
          <x14:cfRule type="expression" priority="11956" id="{49011921-977A-485C-8E58-20D5FF60C276}">
            <xm:f>('34'!#REF!&lt;0)*(LEN('34'!#REF!)=0)*((#REF!="")+(#REF!="En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12287" id="{3349D52A-77CE-4A99-AFDC-46086ADB15B8}">
            <xm:f>('34'!#REF!=0)*('34'!#REF!&lt;&gt;"")*(LEN('34'!#REF!)=0)*((#REF!="")+(#REF!="En curso"))</xm:f>
            <x14:dxf>
              <font>
                <color theme="7" tint="-0.24994659260841701"/>
              </font>
              <fill>
                <patternFill patternType="none">
                  <bgColor auto="1"/>
                </patternFill>
              </fill>
            </x14:dxf>
          </x14:cfRule>
          <x14:cfRule type="expression" priority="12288" id="{A516EC94-9C27-4FB7-B7CF-37C39E6920BF}">
            <xm:f>('34'!#REF!&lt;0)*(LEN('34'!#REF!)=0)*((#REF!="")+(#REF!="En curso"))</xm:f>
            <x14:dxf>
              <font>
                <color theme="7" tint="-0.24994659260841701"/>
              </font>
              <fill>
                <patternFill patternType="none">
                  <bgColor auto="1"/>
                </patternFill>
              </fill>
            </x14:dxf>
          </x14:cfRule>
          <x14:cfRule type="expression" priority="12289" id="{9825D220-1BD6-4DEA-8932-E3D844FE3676}">
            <xm:f>('34'!#REF!=0)*('34'!#REF!&lt;&gt;"")*(LEN('34'!#REF!)=0)*((#REF!="")+(#REF!="En curso"))</xm:f>
            <x14:dxf>
              <font>
                <color theme="7" tint="-0.24994659260841701"/>
              </font>
              <fill>
                <patternFill patternType="none">
                  <bgColor auto="1"/>
                </patternFill>
              </fill>
            </x14:dxf>
          </x14:cfRule>
          <x14:cfRule type="expression" priority="12290" id="{664799F4-7B5F-4659-BC26-2EB4E0CEE4AE}">
            <xm:f>('34'!#REF!&lt;0)*(LEN('34'!#REF!)=0)*((#REF!="")+(#REF!="En curso"))</xm:f>
            <x14:dxf>
              <font>
                <color theme="7" tint="-0.24994659260841701"/>
              </font>
              <fill>
                <patternFill patternType="none">
                  <bgColor auto="1"/>
                </patternFill>
              </fill>
            </x14:dxf>
          </x14:cfRule>
          <xm:sqref>E7</xm:sqref>
        </x14:conditionalFormatting>
        <x14:conditionalFormatting xmlns:xm="http://schemas.microsoft.com/office/excel/2006/main">
          <x14:cfRule type="expression" priority="12295" id="{E2592BD2-2800-414B-92EF-176AFBBD6986}">
            <xm:f>('34'!#REF!=0)*('34'!#REF!&lt;&gt;"")*(LEN('34'!#REF!)=0)*((#REF!="")+(#REF!="En curso"))</xm:f>
            <x14:dxf>
              <font>
                <color theme="7" tint="-0.24994659260841701"/>
              </font>
              <fill>
                <patternFill patternType="none">
                  <bgColor auto="1"/>
                </patternFill>
              </fill>
            </x14:dxf>
          </x14:cfRule>
          <x14:cfRule type="expression" priority="12296" id="{FE0CF7AC-DFCE-4C3C-ADEE-1060DC707849}">
            <xm:f>('34'!#REF!&lt;0)*(LEN('34'!#REF!)=0)*((#REF!="")+(#REF!="En curso"))</xm:f>
            <x14:dxf>
              <font>
                <color theme="7" tint="-0.24994659260841701"/>
              </font>
              <fill>
                <patternFill patternType="none">
                  <bgColor auto="1"/>
                </patternFill>
              </fill>
            </x14:dxf>
          </x14:cfRule>
          <x14:cfRule type="expression" priority="12297" id="{AC29A069-AC81-457B-AB97-11CE498E245E}">
            <xm:f>('34'!#REF!=0)*('34'!#REF!&lt;&gt;"")*(LEN('34'!#REF!)=0)*((#REF!="")+(#REF!="En curso"))</xm:f>
            <x14:dxf>
              <font>
                <color theme="7" tint="-0.24994659260841701"/>
              </font>
              <fill>
                <patternFill patternType="none">
                  <bgColor auto="1"/>
                </patternFill>
              </fill>
            </x14:dxf>
          </x14:cfRule>
          <x14:cfRule type="expression" priority="12298" id="{22078B6F-DE75-4354-8DD1-D083FA00397B}">
            <xm:f>('34'!#REF!&lt;0)*(LEN('34'!#REF!)=0)*((#REF!="")+(#REF!="En curso"))</xm:f>
            <x14:dxf>
              <font>
                <color theme="7" tint="-0.24994659260841701"/>
              </font>
              <fill>
                <patternFill patternType="none">
                  <bgColor auto="1"/>
                </patternFill>
              </fill>
            </x14:dxf>
          </x14:cfRule>
          <xm:sqref>E7</xm:sqref>
        </x14:conditionalFormatting>
        <x14:conditionalFormatting xmlns:xm="http://schemas.microsoft.com/office/excel/2006/main">
          <x14:cfRule type="expression" priority="12323" id="{56202BF5-28F4-4D90-BD91-8F15E843B000}">
            <xm:f>('34'!#REF!=0)*('34'!#REF!&lt;&gt;"")*(LEN('34'!#REF!)=0)*((#REF!="")+(#REF!="En curso"))</xm:f>
            <x14:dxf>
              <font>
                <color theme="7" tint="-0.24994659260841701"/>
              </font>
              <fill>
                <patternFill patternType="none">
                  <bgColor auto="1"/>
                </patternFill>
              </fill>
            </x14:dxf>
          </x14:cfRule>
          <x14:cfRule type="expression" priority="12324" id="{D56AED54-F3B7-4D9C-91A9-19EEFD5062F3}">
            <xm:f>('34'!#REF!&lt;0)*(LEN('34'!#REF!)=0)*((#REF!="")+(#REF!="En curso"))</xm:f>
            <x14:dxf>
              <font>
                <color theme="7" tint="-0.24994659260841701"/>
              </font>
              <fill>
                <patternFill patternType="none">
                  <bgColor auto="1"/>
                </patternFill>
              </fill>
            </x14:dxf>
          </x14:cfRule>
          <x14:cfRule type="expression" priority="12325" id="{475F04A1-C0D5-422B-83E4-B5A3B8CB7E3E}">
            <xm:f>('34'!#REF!=0)*('34'!#REF!&lt;&gt;"")*(LEN('34'!#REF!)=0)*((#REF!="")+(#REF!="En curso"))</xm:f>
            <x14:dxf>
              <font>
                <color theme="7" tint="-0.24994659260841701"/>
              </font>
              <fill>
                <patternFill patternType="none">
                  <bgColor auto="1"/>
                </patternFill>
              </fill>
            </x14:dxf>
          </x14:cfRule>
          <x14:cfRule type="expression" priority="12326" id="{F03D279D-5EE6-42EC-939E-C7CFB52CCFB4}">
            <xm:f>('34'!#REF!&lt;0)*(LEN('34'!#REF!)=0)*((#REF!="")+(#REF!="En curso"))</xm:f>
            <x14:dxf>
              <font>
                <color theme="7" tint="-0.24994659260841701"/>
              </font>
              <fill>
                <patternFill patternType="none">
                  <bgColor auto="1"/>
                </patternFill>
              </fill>
            </x14:dxf>
          </x14:cfRule>
          <xm:sqref>E4:E6</xm:sqref>
        </x14:conditionalFormatting>
        <x14:conditionalFormatting xmlns:xm="http://schemas.microsoft.com/office/excel/2006/main">
          <x14:cfRule type="expression" priority="12327" id="{56202BF5-28F4-4D90-BD91-8F15E843B000}">
            <xm:f>('34'!#REF!=0)*('34'!#REF!&lt;&gt;"")*(LEN('34'!#REF!)=0)*(($F1="")+($F1="En curso"))</xm:f>
            <x14:dxf>
              <font>
                <color theme="7" tint="-0.24994659260841701"/>
              </font>
              <fill>
                <patternFill patternType="none">
                  <bgColor auto="1"/>
                </patternFill>
              </fill>
            </x14:dxf>
          </x14:cfRule>
          <x14:cfRule type="expression" priority="12328" id="{D56AED54-F3B7-4D9C-91A9-19EEFD5062F3}">
            <xm:f>('34'!#REF!&lt;0)*(LEN('34'!#REF!)=0)*(($F1="")+($F1="En curso"))</xm:f>
            <x14:dxf>
              <font>
                <color theme="7" tint="-0.24994659260841701"/>
              </font>
              <fill>
                <patternFill patternType="none">
                  <bgColor auto="1"/>
                </patternFill>
              </fill>
            </x14:dxf>
          </x14:cfRule>
          <x14:cfRule type="expression" priority="12329" id="{475F04A1-C0D5-422B-83E4-B5A3B8CB7E3E}">
            <xm:f>('34'!#REF!=0)*('34'!#REF!&lt;&gt;"")*(LEN('34'!#REF!)=0)*((#REF!="")+(#REF!="En curso"))</xm:f>
            <x14:dxf>
              <font>
                <color theme="7" tint="-0.24994659260841701"/>
              </font>
              <fill>
                <patternFill patternType="none">
                  <bgColor auto="1"/>
                </patternFill>
              </fill>
            </x14:dxf>
          </x14:cfRule>
          <x14:cfRule type="expression" priority="12330" id="{F03D279D-5EE6-42EC-939E-C7CFB52CCFB4}">
            <xm:f>('34'!#REF!&lt;0)*(LEN('34'!#REF!)=0)*((#REF!="")+(#REF!="En curso"))</xm:f>
            <x14:dxf>
              <font>
                <color theme="7" tint="-0.24994659260841701"/>
              </font>
              <fill>
                <patternFill patternType="none">
                  <bgColor auto="1"/>
                </patternFill>
              </fill>
            </x14:dxf>
          </x14:cfRule>
          <xm:sqref>E7</xm:sqref>
        </x14:conditionalFormatting>
        <x14:conditionalFormatting xmlns:xm="http://schemas.microsoft.com/office/excel/2006/main">
          <x14:cfRule type="expression" priority="12395" id="{3349D52A-77CE-4A99-AFDC-46086ADB15B8}">
            <xm:f>('34'!#REF!=0)*('34'!#REF!&lt;&gt;"")*(LEN('34'!#REF!)=0)*((#REF!="")+(#REF!="En curso"))</xm:f>
            <x14:dxf>
              <font>
                <color theme="7" tint="-0.24994659260841701"/>
              </font>
              <fill>
                <patternFill patternType="none">
                  <bgColor auto="1"/>
                </patternFill>
              </fill>
            </x14:dxf>
          </x14:cfRule>
          <x14:cfRule type="expression" priority="12396" id="{A516EC94-9C27-4FB7-B7CF-37C39E6920BF}">
            <xm:f>('34'!#REF!&lt;0)*(LEN('34'!#REF!)=0)*((#REF!="")+(#REF!="En curso"))</xm:f>
            <x14:dxf>
              <font>
                <color theme="7" tint="-0.24994659260841701"/>
              </font>
              <fill>
                <patternFill patternType="none">
                  <bgColor auto="1"/>
                </patternFill>
              </fill>
            </x14:dxf>
          </x14:cfRule>
          <x14:cfRule type="expression" priority="12397" id="{9825D220-1BD6-4DEA-8932-E3D844FE3676}">
            <xm:f>('34'!#REF!=0)*('34'!#REF!&lt;&gt;"")*(LEN('34'!#REF!)=0)*((#REF!="")+(#REF!="En curso"))</xm:f>
            <x14:dxf>
              <font>
                <color theme="7" tint="-0.24994659260841701"/>
              </font>
              <fill>
                <patternFill patternType="none">
                  <bgColor auto="1"/>
                </patternFill>
              </fill>
            </x14:dxf>
          </x14:cfRule>
          <x14:cfRule type="expression" priority="12398" id="{664799F4-7B5F-4659-BC26-2EB4E0CEE4AE}">
            <xm:f>('34'!#REF!&lt;0)*(LEN('34'!#REF!)=0)*((#REF!="")+(#REF!="En curso"))</xm:f>
            <x14:dxf>
              <font>
                <color theme="7" tint="-0.24994659260841701"/>
              </font>
              <fill>
                <patternFill patternType="none">
                  <bgColor auto="1"/>
                </patternFill>
              </fill>
            </x14:dxf>
          </x14:cfRule>
          <xm:sqref>E6</xm:sqref>
        </x14:conditionalFormatting>
        <x14:conditionalFormatting xmlns:xm="http://schemas.microsoft.com/office/excel/2006/main">
          <x14:cfRule type="expression" priority="12403" id="{E2592BD2-2800-414B-92EF-176AFBBD6986}">
            <xm:f>('34'!#REF!=0)*('34'!#REF!&lt;&gt;"")*(LEN('34'!#REF!)=0)*((#REF!="")+(#REF!="En curso"))</xm:f>
            <x14:dxf>
              <font>
                <color theme="7" tint="-0.24994659260841701"/>
              </font>
              <fill>
                <patternFill patternType="none">
                  <bgColor auto="1"/>
                </patternFill>
              </fill>
            </x14:dxf>
          </x14:cfRule>
          <x14:cfRule type="expression" priority="12404" id="{FE0CF7AC-DFCE-4C3C-ADEE-1060DC707849}">
            <xm:f>('34'!#REF!&lt;0)*(LEN('34'!#REF!)=0)*((#REF!="")+(#REF!="En curso"))</xm:f>
            <x14:dxf>
              <font>
                <color theme="7" tint="-0.24994659260841701"/>
              </font>
              <fill>
                <patternFill patternType="none">
                  <bgColor auto="1"/>
                </patternFill>
              </fill>
            </x14:dxf>
          </x14:cfRule>
          <x14:cfRule type="expression" priority="12405" id="{AC29A069-AC81-457B-AB97-11CE498E245E}">
            <xm:f>('34'!#REF!=0)*('34'!#REF!&lt;&gt;"")*(LEN('34'!#REF!)=0)*((#REF!="")+(#REF!="En curso"))</xm:f>
            <x14:dxf>
              <font>
                <color theme="7" tint="-0.24994659260841701"/>
              </font>
              <fill>
                <patternFill patternType="none">
                  <bgColor auto="1"/>
                </patternFill>
              </fill>
            </x14:dxf>
          </x14:cfRule>
          <x14:cfRule type="expression" priority="12406" id="{22078B6F-DE75-4354-8DD1-D083FA00397B}">
            <xm:f>('34'!#REF!&lt;0)*(LEN('34'!#REF!)=0)*((#REF!="")+(#REF!="En curso"))</xm:f>
            <x14:dxf>
              <font>
                <color theme="7" tint="-0.24994659260841701"/>
              </font>
              <fill>
                <patternFill patternType="none">
                  <bgColor auto="1"/>
                </patternFill>
              </fill>
            </x14:dxf>
          </x14:cfRule>
          <xm:sqref>E6</xm:sqref>
        </x14:conditionalFormatting>
        <x14:conditionalFormatting xmlns:xm="http://schemas.microsoft.com/office/excel/2006/main">
          <x14:cfRule type="expression" priority="12863" id="{8D863561-8B72-4B58-A0BB-B836B91C1EA9}">
            <xm:f>('34'!#REF!=0)*('34'!#REF!&lt;&gt;"")*(LEN('34'!#REF!)=0)*((#REF!="")+(#REF!="En curso"))</xm:f>
            <x14:dxf>
              <font>
                <color theme="7" tint="-0.24994659260841701"/>
              </font>
              <fill>
                <patternFill patternType="none">
                  <bgColor auto="1"/>
                </patternFill>
              </fill>
            </x14:dxf>
          </x14:cfRule>
          <x14:cfRule type="expression" priority="12864" id="{ACCE808A-B6B8-4374-89B2-2585E126FBD5}">
            <xm:f>('34'!#REF!&lt;0)*(LEN('34'!#REF!)=0)*((#REF!="")+(#REF!="En curso"))</xm:f>
            <x14:dxf>
              <font>
                <color theme="7" tint="-0.24994659260841701"/>
              </font>
              <fill>
                <patternFill patternType="none">
                  <bgColor auto="1"/>
                </patternFill>
              </fill>
            </x14:dxf>
          </x14:cfRule>
          <x14:cfRule type="expression" priority="12865" id="{19775894-18CB-4504-8382-6E3D0FB9BC3D}">
            <xm:f>('34'!#REF!=0)*('34'!#REF!&lt;&gt;"")*(LEN('34'!#REF!)=0)*((#REF!="")+(#REF!="En curso"))</xm:f>
            <x14:dxf>
              <font>
                <color theme="7" tint="-0.24994659260841701"/>
              </font>
              <fill>
                <patternFill patternType="none">
                  <bgColor auto="1"/>
                </patternFill>
              </fill>
            </x14:dxf>
          </x14:cfRule>
          <x14:cfRule type="expression" priority="12866" id="{070DDBF1-E02F-4479-B693-E44CCE3AC1E1}">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2931" id="{2C5BBCA6-F061-4518-83E0-0E5F8B0F5652}">
            <xm:f>('34'!#REF!=0)*('34'!#REF!&lt;&gt;"")*(LEN('34'!#REF!)=0)*((#REF!="")+(#REF!="En curso"))</xm:f>
            <x14:dxf>
              <font>
                <color theme="7" tint="-0.24994659260841701"/>
              </font>
              <fill>
                <patternFill patternType="none">
                  <bgColor auto="1"/>
                </patternFill>
              </fill>
            </x14:dxf>
          </x14:cfRule>
          <x14:cfRule type="expression" priority="12932" id="{3676922C-0751-4B42-BE27-1F55023370F6}">
            <xm:f>('34'!#REF!&lt;0)*(LEN('34'!#REF!)=0)*((#REF!="")+(#REF!="En curso"))</xm:f>
            <x14:dxf>
              <font>
                <color theme="7" tint="-0.24994659260841701"/>
              </font>
              <fill>
                <patternFill patternType="none">
                  <bgColor auto="1"/>
                </patternFill>
              </fill>
            </x14:dxf>
          </x14:cfRule>
          <x14:cfRule type="expression" priority="12933" id="{E12A91FD-A4BF-4CEF-A95D-CC100C00DD65}">
            <xm:f>('34'!#REF!=0)*('34'!#REF!&lt;&gt;"")*(LEN('34'!#REF!)=0)*(($F47="")+($F47="En curso"))</xm:f>
            <x14:dxf>
              <font>
                <color theme="7" tint="-0.24994659260841701"/>
              </font>
              <fill>
                <patternFill patternType="none">
                  <bgColor auto="1"/>
                </patternFill>
              </fill>
            </x14:dxf>
          </x14:cfRule>
          <x14:cfRule type="expression" priority="12934" id="{8845D9DA-CEA3-4EF1-8A87-AA1C9FD0676B}">
            <xm:f>('34'!#REF!&lt;0)*(LEN('34'!#REF!)=0)*(($F47="")+($F47="En curso"))</xm:f>
            <x14:dxf>
              <font>
                <color theme="7" tint="-0.24994659260841701"/>
              </font>
              <fill>
                <patternFill patternType="none">
                  <bgColor auto="1"/>
                </patternFill>
              </fill>
            </x14:dxf>
          </x14:cfRule>
          <xm:sqref>C47</xm:sqref>
        </x14:conditionalFormatting>
        <x14:conditionalFormatting xmlns:xm="http://schemas.microsoft.com/office/excel/2006/main">
          <x14:cfRule type="expression" priority="12947" id="{EDCCD7ED-D24A-44AE-8BF7-C2AE314E2E9E}">
            <xm:f>('34'!#REF!=0)*('34'!#REF!&lt;&gt;"")*(LEN('34'!#REF!)=0)*((#REF!="")+(#REF!="En curso"))</xm:f>
            <x14:dxf>
              <font>
                <color theme="7" tint="-0.24994659260841701"/>
              </font>
              <fill>
                <patternFill patternType="none">
                  <bgColor auto="1"/>
                </patternFill>
              </fill>
            </x14:dxf>
          </x14:cfRule>
          <x14:cfRule type="expression" priority="12948" id="{1102FF5B-EE51-4437-BCAF-9B02B07DD80D}">
            <xm:f>('34'!#REF!&lt;0)*(LEN('34'!#REF!)=0)*((#REF!="")+(#REF!="En curso"))</xm:f>
            <x14:dxf>
              <font>
                <color theme="7" tint="-0.24994659260841701"/>
              </font>
              <fill>
                <patternFill patternType="none">
                  <bgColor auto="1"/>
                </patternFill>
              </fill>
            </x14:dxf>
          </x14:cfRule>
          <x14:cfRule type="expression" priority="12949" id="{82420544-4245-4D83-9DFE-A64E0E984AC9}">
            <xm:f>('34'!#REF!=0)*('34'!#REF!&lt;&gt;"")*(LEN('34'!#REF!)=0)*(($F42="")+($F42="En curso"))</xm:f>
            <x14:dxf>
              <font>
                <color theme="7" tint="-0.24994659260841701"/>
              </font>
              <fill>
                <patternFill patternType="none">
                  <bgColor auto="1"/>
                </patternFill>
              </fill>
            </x14:dxf>
          </x14:cfRule>
          <x14:cfRule type="expression" priority="12950" id="{CA3F8D7D-C94B-4521-83AA-C6AB83E4D213}">
            <xm:f>('34'!#REF!&lt;0)*(LEN('34'!#REF!)=0)*(($F42="")+($F42="En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12951" id="{EDCCD7ED-D24A-44AE-8BF7-C2AE314E2E9E}">
            <xm:f>('34'!#REF!=0)*('34'!#REF!&lt;&gt;"")*(LEN('34'!#REF!)=0)*(($F41="")+($F41="En curso"))</xm:f>
            <x14:dxf>
              <font>
                <color theme="7" tint="-0.24994659260841701"/>
              </font>
              <fill>
                <patternFill patternType="none">
                  <bgColor auto="1"/>
                </patternFill>
              </fill>
            </x14:dxf>
          </x14:cfRule>
          <x14:cfRule type="expression" priority="12952" id="{1102FF5B-EE51-4437-BCAF-9B02B07DD80D}">
            <xm:f>('34'!#REF!&lt;0)*(LEN('34'!#REF!)=0)*(($F41="")+($F41="En curso"))</xm:f>
            <x14:dxf>
              <font>
                <color theme="7" tint="-0.24994659260841701"/>
              </font>
              <fill>
                <patternFill patternType="none">
                  <bgColor auto="1"/>
                </patternFill>
              </fill>
            </x14:dxf>
          </x14:cfRule>
          <x14:cfRule type="expression" priority="12953" id="{82420544-4245-4D83-9DFE-A64E0E984AC9}">
            <xm:f>('34'!#REF!=0)*('34'!#REF!&lt;&gt;"")*(LEN('34'!#REF!)=0)*((#REF!="")+(#REF!="En curso"))</xm:f>
            <x14:dxf>
              <font>
                <color theme="7" tint="-0.24994659260841701"/>
              </font>
              <fill>
                <patternFill patternType="none">
                  <bgColor auto="1"/>
                </patternFill>
              </fill>
            </x14:dxf>
          </x14:cfRule>
          <x14:cfRule type="expression" priority="12954" id="{CA3F8D7D-C94B-4521-83AA-C6AB83E4D213}">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3903" id="{F80DC5E8-C519-4848-ABD7-228F6150B24F}">
            <xm:f>('34'!#REF!=0)*('34'!#REF!&lt;&gt;"")*(LEN('34'!#REF!)=0)*((#REF!="")+(#REF!="En curso"))</xm:f>
            <x14:dxf>
              <font>
                <color theme="7" tint="-0.24994659260841701"/>
              </font>
              <fill>
                <patternFill patternType="none">
                  <bgColor auto="1"/>
                </patternFill>
              </fill>
            </x14:dxf>
          </x14:cfRule>
          <x14:cfRule type="expression" priority="13904" id="{7D0B00A4-C6D9-4143-ACF6-00BB58B06E07}">
            <xm:f>('34'!#REF!&lt;0)*(LEN('34'!#REF!)=0)*((#REF!="")+(#REF!="En curso"))</xm:f>
            <x14:dxf>
              <font>
                <color theme="7" tint="-0.24994659260841701"/>
              </font>
              <fill>
                <patternFill patternType="none">
                  <bgColor auto="1"/>
                </patternFill>
              </fill>
            </x14:dxf>
          </x14:cfRule>
          <x14:cfRule type="expression" priority="13905" id="{C398AFC8-2819-4D27-926D-18FE07B54F96}">
            <xm:f>('34'!#REF!=0)*('34'!#REF!&lt;&gt;"")*(LEN('34'!#REF!)=0)*((#REF!="")+(#REF!="En curso"))</xm:f>
            <x14:dxf>
              <font>
                <color theme="7" tint="-0.24994659260841701"/>
              </font>
              <fill>
                <patternFill patternType="none">
                  <bgColor auto="1"/>
                </patternFill>
              </fill>
            </x14:dxf>
          </x14:cfRule>
          <x14:cfRule type="expression" priority="13906" id="{F621AE4F-1A1A-443A-A277-1A710DAD6394}">
            <xm:f>('34'!#REF!&lt;0)*(LEN('34'!#REF!)=0)*((#REF!="")+(#REF!="En curso"))</xm:f>
            <x14:dxf>
              <font>
                <color theme="7" tint="-0.24994659260841701"/>
              </font>
              <fill>
                <patternFill patternType="none">
                  <bgColor auto="1"/>
                </patternFill>
              </fill>
            </x14:dxf>
          </x14:cfRule>
          <xm:sqref>E49</xm:sqref>
        </x14:conditionalFormatting>
        <x14:conditionalFormatting xmlns:xm="http://schemas.microsoft.com/office/excel/2006/main">
          <x14:cfRule type="expression" priority="13943" id="{2C5BBCA6-F061-4518-83E0-0E5F8B0F5652}">
            <xm:f>('34'!#REF!=0)*('34'!#REF!&lt;&gt;"")*(LEN('34'!#REF!)=0)*((#REF!="")+(#REF!="En curso"))</xm:f>
            <x14:dxf>
              <font>
                <color theme="7" tint="-0.24994659260841701"/>
              </font>
              <fill>
                <patternFill patternType="none">
                  <bgColor auto="1"/>
                </patternFill>
              </fill>
            </x14:dxf>
          </x14:cfRule>
          <x14:cfRule type="expression" priority="13944" id="{3676922C-0751-4B42-BE27-1F55023370F6}">
            <xm:f>('34'!#REF!&lt;0)*(LEN('34'!#REF!)=0)*((#REF!="")+(#REF!="En curso"))</xm:f>
            <x14:dxf>
              <font>
                <color theme="7" tint="-0.24994659260841701"/>
              </font>
              <fill>
                <patternFill patternType="none">
                  <bgColor auto="1"/>
                </patternFill>
              </fill>
            </x14:dxf>
          </x14:cfRule>
          <x14:cfRule type="expression" priority="13945" id="{E12A91FD-A4BF-4CEF-A95D-CC100C00DD65}">
            <xm:f>('34'!#REF!=0)*('34'!#REF!&lt;&gt;"")*(LEN('34'!#REF!)=0)*(($F49="")+($F49="En curso"))</xm:f>
            <x14:dxf>
              <font>
                <color theme="7" tint="-0.24994659260841701"/>
              </font>
              <fill>
                <patternFill patternType="none">
                  <bgColor auto="1"/>
                </patternFill>
              </fill>
            </x14:dxf>
          </x14:cfRule>
          <x14:cfRule type="expression" priority="13946" id="{8845D9DA-CEA3-4EF1-8A87-AA1C9FD0676B}">
            <xm:f>('34'!#REF!&lt;0)*(LEN('34'!#REF!)=0)*(($F49="")+($F49="En curso"))</xm:f>
            <x14:dxf>
              <font>
                <color theme="7" tint="-0.24994659260841701"/>
              </font>
              <fill>
                <patternFill patternType="none">
                  <bgColor auto="1"/>
                </patternFill>
              </fill>
            </x14:dxf>
          </x14:cfRule>
          <xm:sqref>C49</xm:sqref>
        </x14:conditionalFormatting>
        <x14:conditionalFormatting xmlns:xm="http://schemas.microsoft.com/office/excel/2006/main">
          <x14:cfRule type="expression" priority="13951" id="{EDCCD7ED-D24A-44AE-8BF7-C2AE314E2E9E}">
            <xm:f>('34'!#REF!=0)*('34'!#REF!&lt;&gt;"")*(LEN('34'!#REF!)=0)*(($F42="")+($F42="En curso"))</xm:f>
            <x14:dxf>
              <font>
                <color theme="7" tint="-0.24994659260841701"/>
              </font>
              <fill>
                <patternFill patternType="none">
                  <bgColor auto="1"/>
                </patternFill>
              </fill>
            </x14:dxf>
          </x14:cfRule>
          <x14:cfRule type="expression" priority="13952" id="{1102FF5B-EE51-4437-BCAF-9B02B07DD80D}">
            <xm:f>('34'!#REF!&lt;0)*(LEN('34'!#REF!)=0)*(($F42="")+($F42="En curso"))</xm:f>
            <x14:dxf>
              <font>
                <color theme="7" tint="-0.24994659260841701"/>
              </font>
              <fill>
                <patternFill patternType="none">
                  <bgColor auto="1"/>
                </patternFill>
              </fill>
            </x14:dxf>
          </x14:cfRule>
          <x14:cfRule type="expression" priority="13953" id="{82420544-4245-4D83-9DFE-A64E0E984AC9}">
            <xm:f>('34'!#REF!=0)*('34'!#REF!&lt;&gt;"")*(LEN('34'!#REF!)=0)*((#REF!="")+(#REF!="En curso"))</xm:f>
            <x14:dxf>
              <font>
                <color theme="7" tint="-0.24994659260841701"/>
              </font>
              <fill>
                <patternFill patternType="none">
                  <bgColor auto="1"/>
                </patternFill>
              </fill>
            </x14:dxf>
          </x14:cfRule>
          <x14:cfRule type="expression" priority="13954" id="{CA3F8D7D-C94B-4521-83AA-C6AB83E4D213}">
            <xm:f>('34'!#REF!&lt;0)*(LEN('34'!#REF!)=0)*((#REF!="")+(#REF!="En curso"))</xm:f>
            <x14:dxf>
              <font>
                <color theme="7" tint="-0.24994659260841701"/>
              </font>
              <fill>
                <patternFill patternType="none">
                  <bgColor auto="1"/>
                </patternFill>
              </fill>
            </x14:dxf>
          </x14:cfRule>
          <xm:sqref>E49</xm:sqref>
        </x14:conditionalFormatting>
        <x14:conditionalFormatting xmlns:xm="http://schemas.microsoft.com/office/excel/2006/main">
          <x14:cfRule type="expression" priority="13959" id="{EDCCD7ED-D24A-44AE-8BF7-C2AE314E2E9E}">
            <xm:f>('34'!#REF!=0)*('34'!#REF!&lt;&gt;"")*(LEN('34'!#REF!)=0)*((#REF!="")+(#REF!="En curso"))</xm:f>
            <x14:dxf>
              <font>
                <color theme="7" tint="-0.24994659260841701"/>
              </font>
              <fill>
                <patternFill patternType="none">
                  <bgColor auto="1"/>
                </patternFill>
              </fill>
            </x14:dxf>
          </x14:cfRule>
          <x14:cfRule type="expression" priority="13960" id="{1102FF5B-EE51-4437-BCAF-9B02B07DD80D}">
            <xm:f>('34'!#REF!&lt;0)*(LEN('34'!#REF!)=0)*((#REF!="")+(#REF!="En curso"))</xm:f>
            <x14:dxf>
              <font>
                <color theme="7" tint="-0.24994659260841701"/>
              </font>
              <fill>
                <patternFill patternType="none">
                  <bgColor auto="1"/>
                </patternFill>
              </fill>
            </x14:dxf>
          </x14:cfRule>
          <x14:cfRule type="expression" priority="13961" id="{82420544-4245-4D83-9DFE-A64E0E984AC9}">
            <xm:f>('34'!#REF!=0)*('34'!#REF!&lt;&gt;"")*(LEN('34'!#REF!)=0)*(($F43="")+($F43="En curso"))</xm:f>
            <x14:dxf>
              <font>
                <color theme="7" tint="-0.24994659260841701"/>
              </font>
              <fill>
                <patternFill patternType="none">
                  <bgColor auto="1"/>
                </patternFill>
              </fill>
            </x14:dxf>
          </x14:cfRule>
          <x14:cfRule type="expression" priority="13962" id="{CA3F8D7D-C94B-4521-83AA-C6AB83E4D213}">
            <xm:f>('34'!#REF!&lt;0)*(LEN('34'!#REF!)=0)*(($F43="")+($F43="En curso"))</xm:f>
            <x14:dxf>
              <font>
                <color theme="7" tint="-0.24994659260841701"/>
              </font>
              <fill>
                <patternFill patternType="none">
                  <bgColor auto="1"/>
                </patternFill>
              </fill>
            </x14:dxf>
          </x14:cfRule>
          <xm:sqref>E50</xm:sqref>
        </x14:conditionalFormatting>
        <x14:conditionalFormatting xmlns:xm="http://schemas.microsoft.com/office/excel/2006/main">
          <x14:cfRule type="expression" priority="13983" id="{E42571E5-DE50-44FA-9A8B-DD717257E0BA}">
            <xm:f>('34'!#REF!=0)*('34'!#REF!&lt;&gt;"")*(LEN('34'!#REF!)=0)*(($F39="")+($F39="En curso"))</xm:f>
            <x14:dxf>
              <font>
                <color theme="7" tint="-0.24994659260841701"/>
              </font>
              <fill>
                <patternFill patternType="none">
                  <bgColor auto="1"/>
                </patternFill>
              </fill>
            </x14:dxf>
          </x14:cfRule>
          <x14:cfRule type="expression" priority="13984" id="{81820946-A1F0-436E-A69F-896026542244}">
            <xm:f>('34'!#REF!&lt;0)*(LEN('34'!#REF!)=0)*(($F39="")+($F39="En curso"))</xm:f>
            <x14:dxf>
              <font>
                <color theme="7" tint="-0.24994659260841701"/>
              </font>
              <fill>
                <patternFill patternType="none">
                  <bgColor auto="1"/>
                </patternFill>
              </fill>
            </x14:dxf>
          </x14:cfRule>
          <x14:cfRule type="expression" priority="13985" id="{2EABB2A2-95E7-4025-80A3-722B9C352615}">
            <xm:f>('34'!#REF!=0)*('34'!#REF!&lt;&gt;"")*(LEN('34'!#REF!)=0)*(($F44="")+($F44="En curso"))</xm:f>
            <x14:dxf>
              <font>
                <color theme="7" tint="-0.24994659260841701"/>
              </font>
              <fill>
                <patternFill patternType="none">
                  <bgColor auto="1"/>
                </patternFill>
              </fill>
            </x14:dxf>
          </x14:cfRule>
          <x14:cfRule type="expression" priority="13986" id="{48BAA328-A4A4-408E-B26F-BB0B7881D0B5}">
            <xm:f>('34'!#REF!&lt;0)*(LEN('34'!#REF!)=0)*(($F44="")+($F44="En curso"))</xm:f>
            <x14:dxf>
              <font>
                <color theme="7" tint="-0.24994659260841701"/>
              </font>
              <fill>
                <patternFill patternType="none">
                  <bgColor auto="1"/>
                </patternFill>
              </fill>
            </x14:dxf>
          </x14:cfRule>
          <xm:sqref>C44:C46</xm:sqref>
        </x14:conditionalFormatting>
        <x14:conditionalFormatting xmlns:xm="http://schemas.microsoft.com/office/excel/2006/main">
          <x14:cfRule type="expression" priority="13987" id="{0987C3B4-4FAE-4A9E-B545-F4193C12BEF1}">
            <xm:f>('34'!#REF!=0)*('34'!#REF!&lt;&gt;"")*(LEN('34'!#REF!)=0)*(($F39="")+($F39="En curso"))</xm:f>
            <x14:dxf>
              <font>
                <color theme="7" tint="-0.24994659260841701"/>
              </font>
              <fill>
                <patternFill patternType="none">
                  <bgColor auto="1"/>
                </patternFill>
              </fill>
            </x14:dxf>
          </x14:cfRule>
          <x14:cfRule type="expression" priority="13988" id="{313C65D0-18B7-413A-9183-371FE1C6FF7A}">
            <xm:f>('34'!#REF!&lt;0)*(LEN('34'!#REF!)=0)*(($F39="")+($F39="En curso"))</xm:f>
            <x14:dxf>
              <font>
                <color theme="7" tint="-0.24994659260841701"/>
              </font>
              <fill>
                <patternFill patternType="none">
                  <bgColor auto="1"/>
                </patternFill>
              </fill>
            </x14:dxf>
          </x14:cfRule>
          <x14:cfRule type="expression" priority="13989" id="{7F0871E1-AC81-4650-A82A-DD16E8D286DF}">
            <xm:f>('34'!#REF!=0)*('34'!#REF!&lt;&gt;"")*(LEN('34'!#REF!)=0)*(($F39="")+($F39="En curso"))</xm:f>
            <x14:dxf>
              <font>
                <color theme="7" tint="-0.24994659260841701"/>
              </font>
              <fill>
                <patternFill patternType="none">
                  <bgColor auto="1"/>
                </patternFill>
              </fill>
            </x14:dxf>
          </x14:cfRule>
          <x14:cfRule type="expression" priority="13990" id="{A06CCB5F-3DCE-4D40-B836-E659495C503F}">
            <xm:f>('34'!#REF!&lt;0)*(LEN('34'!#REF!)=0)*(($F39="")+($F39="En curso"))</xm:f>
            <x14:dxf>
              <font>
                <color theme="7" tint="-0.24994659260841701"/>
              </font>
              <fill>
                <patternFill patternType="none">
                  <bgColor auto="1"/>
                </patternFill>
              </fill>
            </x14:dxf>
          </x14:cfRule>
          <xm:sqref>E44:E46</xm:sqref>
        </x14:conditionalFormatting>
        <x14:conditionalFormatting xmlns:xm="http://schemas.microsoft.com/office/excel/2006/main">
          <x14:cfRule type="expression" priority="13991" id="{38B7E86E-F877-49F1-A02D-D9C839F24157}">
            <xm:f>('34'!#REF!=0)*('34'!#REF!&lt;&gt;"")*(LEN('34'!#REF!)=0)*(($F38="")+($F38="En curso"))</xm:f>
            <x14:dxf>
              <font>
                <color theme="7" tint="-0.24994659260841701"/>
              </font>
              <fill>
                <patternFill patternType="none">
                  <bgColor auto="1"/>
                </patternFill>
              </fill>
            </x14:dxf>
          </x14:cfRule>
          <x14:cfRule type="expression" priority="13992" id="{541DBA29-E378-4D4B-ADF2-AA9F7D4B4C8E}">
            <xm:f>('34'!#REF!&lt;0)*(LEN('34'!#REF!)=0)*(($F38="")+($F38="En curso"))</xm:f>
            <x14:dxf>
              <font>
                <color theme="7" tint="-0.24994659260841701"/>
              </font>
              <fill>
                <patternFill patternType="none">
                  <bgColor auto="1"/>
                </patternFill>
              </fill>
            </x14:dxf>
          </x14:cfRule>
          <x14:cfRule type="expression" priority="13993" id="{12116171-D27B-4FAC-923D-462895C8FACA}">
            <xm:f>('34'!#REF!=0)*('34'!#REF!&lt;&gt;"")*(LEN('34'!#REF!)=0)*(($F39="")+($F39="En curso"))</xm:f>
            <x14:dxf>
              <font>
                <color theme="7" tint="-0.24994659260841701"/>
              </font>
              <fill>
                <patternFill patternType="none">
                  <bgColor auto="1"/>
                </patternFill>
              </fill>
            </x14:dxf>
          </x14:cfRule>
          <x14:cfRule type="expression" priority="13994" id="{49011921-977A-485C-8E58-20D5FF60C276}">
            <xm:f>('34'!#REF!&lt;0)*(LEN('34'!#REF!)=0)*(($F39="")+($F39="En curso"))</xm:f>
            <x14:dxf>
              <font>
                <color theme="7" tint="-0.24994659260841701"/>
              </font>
              <fill>
                <patternFill patternType="none">
                  <bgColor auto="1"/>
                </patternFill>
              </fill>
            </x14:dxf>
          </x14:cfRule>
          <xm:sqref>E44:E46</xm:sqref>
        </x14:conditionalFormatting>
        <x14:conditionalFormatting xmlns:xm="http://schemas.microsoft.com/office/excel/2006/main">
          <x14:cfRule type="expression" priority="14299" id="{3349D52A-77CE-4A99-AFDC-46086ADB15B8}">
            <xm:f>('34'!#REF!=0)*('34'!#REF!&lt;&gt;"")*(LEN('34'!#REF!)=0)*((#REF!="")+(#REF!="En curso"))</xm:f>
            <x14:dxf>
              <font>
                <color theme="7" tint="-0.24994659260841701"/>
              </font>
              <fill>
                <patternFill patternType="none">
                  <bgColor auto="1"/>
                </patternFill>
              </fill>
            </x14:dxf>
          </x14:cfRule>
          <x14:cfRule type="expression" priority="14300" id="{A516EC94-9C27-4FB7-B7CF-37C39E6920BF}">
            <xm:f>('34'!#REF!&lt;0)*(LEN('34'!#REF!)=0)*((#REF!="")+(#REF!="En curso"))</xm:f>
            <x14:dxf>
              <font>
                <color theme="7" tint="-0.24994659260841701"/>
              </font>
              <fill>
                <patternFill patternType="none">
                  <bgColor auto="1"/>
                </patternFill>
              </fill>
            </x14:dxf>
          </x14:cfRule>
          <x14:cfRule type="expression" priority="14301" id="{9825D220-1BD6-4DEA-8932-E3D844FE3676}">
            <xm:f>('34'!#REF!=0)*('34'!#REF!&lt;&gt;"")*(LEN('34'!#REF!)=0)*((#REF!="")+(#REF!="En curso"))</xm:f>
            <x14:dxf>
              <font>
                <color theme="7" tint="-0.24994659260841701"/>
              </font>
              <fill>
                <patternFill patternType="none">
                  <bgColor auto="1"/>
                </patternFill>
              </fill>
            </x14:dxf>
          </x14:cfRule>
          <x14:cfRule type="expression" priority="14302" id="{664799F4-7B5F-4659-BC26-2EB4E0CEE4AE}">
            <xm:f>('34'!#REF!&lt;0)*(LEN('34'!#REF!)=0)*((#REF!="")+(#REF!="En curso"))</xm:f>
            <x14:dxf>
              <font>
                <color theme="7" tint="-0.24994659260841701"/>
              </font>
              <fill>
                <patternFill patternType="none">
                  <bgColor auto="1"/>
                </patternFill>
              </fill>
            </x14:dxf>
          </x14:cfRule>
          <xm:sqref>E4:E5</xm:sqref>
        </x14:conditionalFormatting>
        <x14:conditionalFormatting xmlns:xm="http://schemas.microsoft.com/office/excel/2006/main">
          <x14:cfRule type="expression" priority="14307" id="{E2592BD2-2800-414B-92EF-176AFBBD6986}">
            <xm:f>('34'!#REF!=0)*('34'!#REF!&lt;&gt;"")*(LEN('34'!#REF!)=0)*((#REF!="")+(#REF!="En curso"))</xm:f>
            <x14:dxf>
              <font>
                <color theme="7" tint="-0.24994659260841701"/>
              </font>
              <fill>
                <patternFill patternType="none">
                  <bgColor auto="1"/>
                </patternFill>
              </fill>
            </x14:dxf>
          </x14:cfRule>
          <x14:cfRule type="expression" priority="14308" id="{FE0CF7AC-DFCE-4C3C-ADEE-1060DC707849}">
            <xm:f>('34'!#REF!&lt;0)*(LEN('34'!#REF!)=0)*((#REF!="")+(#REF!="En curso"))</xm:f>
            <x14:dxf>
              <font>
                <color theme="7" tint="-0.24994659260841701"/>
              </font>
              <fill>
                <patternFill patternType="none">
                  <bgColor auto="1"/>
                </patternFill>
              </fill>
            </x14:dxf>
          </x14:cfRule>
          <x14:cfRule type="expression" priority="14309" id="{AC29A069-AC81-457B-AB97-11CE498E245E}">
            <xm:f>('34'!#REF!=0)*('34'!#REF!&lt;&gt;"")*(LEN('34'!#REF!)=0)*((#REF!="")+(#REF!="En curso"))</xm:f>
            <x14:dxf>
              <font>
                <color theme="7" tint="-0.24994659260841701"/>
              </font>
              <fill>
                <patternFill patternType="none">
                  <bgColor auto="1"/>
                </patternFill>
              </fill>
            </x14:dxf>
          </x14:cfRule>
          <x14:cfRule type="expression" priority="14310" id="{22078B6F-DE75-4354-8DD1-D083FA00397B}">
            <xm:f>('34'!#REF!&lt;0)*(LEN('34'!#REF!)=0)*((#REF!="")+(#REF!="En curso"))</xm:f>
            <x14:dxf>
              <font>
                <color theme="7" tint="-0.24994659260841701"/>
              </font>
              <fill>
                <patternFill patternType="none">
                  <bgColor auto="1"/>
                </patternFill>
              </fill>
            </x14:dxf>
          </x14:cfRule>
          <xm:sqref>E4:E5</xm:sqref>
        </x14:conditionalFormatting>
        <x14:conditionalFormatting xmlns:xm="http://schemas.microsoft.com/office/excel/2006/main">
          <x14:cfRule type="expression" priority="29" id="{F521CBFC-B6BE-4319-AC8A-7C2285F3F24E}">
            <xm:f>('34'!#REF!=0)*('34'!#REF!&lt;&gt;"")*(LEN('34'!#REF!)=0)*((#REF!="")+(#REF!="En curso"))</xm:f>
            <x14:dxf>
              <font>
                <color theme="7" tint="-0.24994659260841701"/>
              </font>
              <fill>
                <patternFill patternType="none">
                  <bgColor auto="1"/>
                </patternFill>
              </fill>
            </x14:dxf>
          </x14:cfRule>
          <x14:cfRule type="expression" priority="30" id="{2D0D72ED-29B4-4A61-AF10-563CF72FB3EF}">
            <xm:f>('34'!#REF!&lt;0)*(LEN('34'!#REF!)=0)*((#REF!="")+(#REF!="En curso"))</xm:f>
            <x14:dxf>
              <font>
                <color theme="7" tint="-0.24994659260841701"/>
              </font>
              <fill>
                <patternFill patternType="none">
                  <bgColor auto="1"/>
                </patternFill>
              </fill>
            </x14:dxf>
          </x14:cfRule>
          <x14:cfRule type="expression" priority="31" id="{DE0CDD62-E3F7-4A94-A13D-2EE24A7926F6}">
            <xm:f>('34'!#REF!=0)*('34'!#REF!&lt;&gt;"")*(LEN('34'!#REF!)=0)*((#REF!="")+(#REF!="En curso"))</xm:f>
            <x14:dxf>
              <font>
                <color theme="7" tint="-0.24994659260841701"/>
              </font>
              <fill>
                <patternFill patternType="none">
                  <bgColor auto="1"/>
                </patternFill>
              </fill>
            </x14:dxf>
          </x14:cfRule>
          <x14:cfRule type="expression" priority="32" id="{CAB414E6-FCE3-4A0C-9DAE-C219229CE213}">
            <xm:f>('34'!#REF!&lt;0)*(LEN('34'!#REF!)=0)*((#REF!="")+(#REF!="En curso"))</xm:f>
            <x14:dxf>
              <font>
                <color theme="7" tint="-0.24994659260841701"/>
              </font>
              <fill>
                <patternFill patternType="none">
                  <bgColor auto="1"/>
                </patternFill>
              </fill>
            </x14:dxf>
          </x14:cfRule>
          <xm:sqref>E10:E19</xm:sqref>
        </x14:conditionalFormatting>
        <x14:conditionalFormatting xmlns:xm="http://schemas.microsoft.com/office/excel/2006/main">
          <x14:cfRule type="expression" priority="57" id="{A95573FA-6AD1-4CFB-9303-E40288EE72EA}">
            <xm:f>('34'!#REF!=0)*('34'!#REF!&lt;&gt;"")*(LEN('34'!#REF!)=0)*((#REF!="")+(#REF!="En curso"))</xm:f>
            <x14:dxf>
              <font>
                <color theme="7" tint="-0.24994659260841701"/>
              </font>
              <fill>
                <patternFill patternType="none">
                  <bgColor auto="1"/>
                </patternFill>
              </fill>
            </x14:dxf>
          </x14:cfRule>
          <x14:cfRule type="expression" priority="58" id="{AB71D66C-4707-4A0E-83E0-0F0E9C6D42D0}">
            <xm:f>('34'!#REF!&lt;0)*(LEN('34'!#REF!)=0)*((#REF!="")+(#REF!="En curso"))</xm:f>
            <x14:dxf>
              <font>
                <color theme="7" tint="-0.24994659260841701"/>
              </font>
              <fill>
                <patternFill patternType="none">
                  <bgColor auto="1"/>
                </patternFill>
              </fill>
            </x14:dxf>
          </x14:cfRule>
          <x14:cfRule type="expression" priority="59" id="{EF2342F7-872F-463B-8207-05E444C514EA}">
            <xm:f>('34'!#REF!=0)*('34'!#REF!&lt;&gt;"")*(LEN('34'!#REF!)=0)*((#REF!="")+(#REF!="En curso"))</xm:f>
            <x14:dxf>
              <font>
                <color theme="7" tint="-0.24994659260841701"/>
              </font>
              <fill>
                <patternFill patternType="none">
                  <bgColor auto="1"/>
                </patternFill>
              </fill>
            </x14:dxf>
          </x14:cfRule>
          <x14:cfRule type="expression" priority="60" id="{0C0FF6B0-B296-40E6-BCBC-EDAEE7AD0EED}">
            <xm:f>('34'!#REF!&lt;0)*(LEN('34'!#REF!)=0)*((#REF!="")+(#REF!="En curso"))</xm:f>
            <x14:dxf>
              <font>
                <color theme="7" tint="-0.24994659260841701"/>
              </font>
              <fill>
                <patternFill patternType="none">
                  <bgColor auto="1"/>
                </patternFill>
              </fill>
            </x14:dxf>
          </x14:cfRule>
          <xm:sqref>E10:E19</xm:sqref>
        </x14:conditionalFormatting>
        <x14:conditionalFormatting xmlns:xm="http://schemas.microsoft.com/office/excel/2006/main">
          <x14:cfRule type="expression" priority="61" id="{DD8F8DB2-893D-461A-9C23-FA0AA9756659}">
            <xm:f>('34'!#REF!=0)*('34'!#REF!&lt;&gt;"")*(LEN('34'!#REF!)=0)*((#REF!="")+(#REF!="En curso"))</xm:f>
            <x14:dxf>
              <font>
                <color theme="7" tint="-0.24994659260841701"/>
              </font>
              <fill>
                <patternFill patternType="none">
                  <bgColor auto="1"/>
                </patternFill>
              </fill>
            </x14:dxf>
          </x14:cfRule>
          <x14:cfRule type="expression" priority="62" id="{326EB520-5619-4F64-8751-09DC79CD3272}">
            <xm:f>('34'!#REF!&lt;0)*(LEN('34'!#REF!)=0)*((#REF!="")+(#REF!="En curso"))</xm:f>
            <x14:dxf>
              <font>
                <color theme="7" tint="-0.24994659260841701"/>
              </font>
              <fill>
                <patternFill patternType="none">
                  <bgColor auto="1"/>
                </patternFill>
              </fill>
            </x14:dxf>
          </x14:cfRule>
          <x14:cfRule type="expression" priority="63" id="{1D4FAA7D-03A7-4019-8B72-F4761889DAE9}">
            <xm:f>('34'!#REF!=0)*('34'!#REF!&lt;&gt;"")*(LEN('34'!#REF!)=0)*((#REF!="")+(#REF!="En curso"))</xm:f>
            <x14:dxf>
              <font>
                <color theme="7" tint="-0.24994659260841701"/>
              </font>
              <fill>
                <patternFill patternType="none">
                  <bgColor auto="1"/>
                </patternFill>
              </fill>
            </x14:dxf>
          </x14:cfRule>
          <x14:cfRule type="expression" priority="64" id="{2AB79254-C37B-4A0E-95F8-E85B4E66E4D6}">
            <xm:f>('34'!#REF!&lt;0)*(LEN('34'!#REF!)=0)*((#REF!="")+(#REF!="En curso"))</xm:f>
            <x14:dxf>
              <font>
                <color theme="7" tint="-0.24994659260841701"/>
              </font>
              <fill>
                <patternFill patternType="none">
                  <bgColor auto="1"/>
                </patternFill>
              </fill>
            </x14:dxf>
          </x14:cfRule>
          <xm:sqref>E10:E19</xm:sqref>
        </x14:conditionalFormatting>
        <x14:conditionalFormatting xmlns:xm="http://schemas.microsoft.com/office/excel/2006/main">
          <x14:cfRule type="expression" priority="9" id="{45D0607F-C1FB-4F0D-9480-0B849901E4E0}">
            <xm:f>('34'!#REF!=0)*('34'!#REF!&lt;&gt;"")*(LEN('34'!#REF!)=0)*(($F37="")+($F37="En curso"))</xm:f>
            <x14:dxf>
              <font>
                <color theme="7" tint="-0.24994659260841701"/>
              </font>
              <fill>
                <patternFill patternType="none">
                  <bgColor auto="1"/>
                </patternFill>
              </fill>
            </x14:dxf>
          </x14:cfRule>
          <x14:cfRule type="expression" priority="10" id="{F216CB6F-41FE-441C-8F3D-97A7C2E973BE}">
            <xm:f>('34'!#REF!&lt;0)*(LEN('34'!#REF!)=0)*(($F37="")+($F37="En curso"))</xm:f>
            <x14:dxf>
              <font>
                <color theme="7" tint="-0.24994659260841701"/>
              </font>
              <fill>
                <patternFill patternType="none">
                  <bgColor auto="1"/>
                </patternFill>
              </fill>
            </x14:dxf>
          </x14:cfRule>
          <xm:sqref>F37:F43</xm:sqref>
        </x14:conditionalFormatting>
        <x14:conditionalFormatting xmlns:xm="http://schemas.microsoft.com/office/excel/2006/main">
          <x14:cfRule type="expression" priority="1" id="{409A992D-EDFC-49FB-A53A-7D0E313086DA}">
            <xm:f>'34'!#REF!="Vencida"</xm:f>
            <x14:dxf>
              <font>
                <color theme="8" tint="-0.24994659260841701"/>
              </font>
            </x14:dxf>
          </x14:cfRule>
          <x14:cfRule type="expression" priority="2" id="{E2D880AA-CAE7-44E5-A764-1DFCDBDDBC78}">
            <xm:f>'34'!#REF!="Cancelada"</xm:f>
            <x14:dxf>
              <font>
                <color theme="0" tint="-0.24994659260841701"/>
              </font>
            </x14:dxf>
          </x14:cfRule>
          <x14:cfRule type="expression" priority="3" id="{94A7242D-3F25-4DF3-81C0-BED69D320840}">
            <xm:f>'34'!#REF!="Pausada"</xm:f>
            <x14:dxf>
              <font>
                <color theme="9"/>
              </font>
            </x14:dxf>
          </x14:cfRule>
          <x14:cfRule type="expression" priority="4" id="{636732CE-BBD2-472E-8F7A-7F3371F905B9}">
            <xm:f>'34'!#REF!="Para hoy"</xm:f>
            <x14:dxf>
              <font>
                <color theme="6" tint="-0.499984740745262"/>
              </font>
            </x14:dxf>
          </x14:cfRule>
          <x14:cfRule type="expression" priority="5" id="{42B5D185-ABC0-4162-8F55-A4594CB65A98}">
            <xm:f>'34'!#REF!="En curso"</xm:f>
            <x14:dxf>
              <font>
                <color theme="7" tint="-0.24994659260841701"/>
              </font>
            </x14:dxf>
          </x14:cfRule>
          <x14:cfRule type="expression" priority="6" id="{32E683F5-4ED9-4635-9F24-E89F55FE5057}">
            <xm:f>'34'!#REF!="Completada"</xm:f>
            <x14:dxf>
              <font>
                <strike/>
                <color theme="0" tint="-0.24994659260841701"/>
              </font>
              <fill>
                <patternFill patternType="none">
                  <bgColor auto="1"/>
                </patternFill>
              </fill>
            </x14:dxf>
          </x14:cfRule>
          <x14:cfRule type="expression" priority="7" id="{43D4003D-5427-4A9D-8E15-9F16BFCCAA58}">
            <xm:f>('34'!#REF!=0)*('34'!#REF!&lt;&gt;"")*(LEN('34'!#REF!)=0)*(('34'!#REF!="")+('34'!#REF!="En curso"))</xm:f>
            <x14:dxf>
              <font>
                <color theme="7" tint="-0.24994659260841701"/>
              </font>
              <fill>
                <patternFill patternType="none">
                  <bgColor auto="1"/>
                </patternFill>
              </fill>
            </x14:dxf>
          </x14:cfRule>
          <x14:cfRule type="expression" priority="8" id="{FF7C1D74-5C1F-4585-9E7F-9C4AA019B33E}">
            <xm:f>('34'!#REF!&lt;0)*(LEN('34'!#REF!)=0)*(('34'!#REF!="")+('34'!#REF!="En curso"))</xm:f>
            <x14:dxf>
              <font>
                <color theme="7" tint="-0.24994659260841701"/>
              </font>
              <fill>
                <patternFill patternType="none">
                  <bgColor auto="1"/>
                </patternFill>
              </fill>
            </x14:dxf>
          </x14:cfRule>
          <xm:sqref>E37:E43</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DE53-F5E9-4C7E-A9E1-B6A09D2C16A8}">
  <sheetPr>
    <tabColor theme="4"/>
  </sheetPr>
  <dimension ref="A1:R117"/>
  <sheetViews>
    <sheetView showGridLines="0" zoomScale="70" zoomScaleNormal="70" workbookViewId="0">
      <selection sqref="A1:XFD1048576"/>
    </sheetView>
  </sheetViews>
  <sheetFormatPr defaultColWidth="8.6640625" defaultRowHeight="18.2"/>
  <cols>
    <col min="4" max="4" width="59.88671875" customWidth="1"/>
    <col min="5" max="5" width="8.44140625" customWidth="1"/>
    <col min="6" max="6" width="14.6640625" customWidth="1"/>
    <col min="7" max="7" width="13.88671875" customWidth="1"/>
    <col min="9" max="11" width="10" bestFit="1" customWidth="1"/>
    <col min="12" max="12" width="11.6640625" customWidth="1"/>
    <col min="13" max="13" width="16.44140625" customWidth="1"/>
  </cols>
  <sheetData>
    <row r="1" spans="1:17" ht="34.5">
      <c r="A1" s="3"/>
      <c r="B1" s="430" t="s">
        <v>541</v>
      </c>
      <c r="C1" s="430"/>
      <c r="D1" s="430"/>
      <c r="E1" s="430"/>
      <c r="F1" s="425"/>
      <c r="G1" s="425"/>
      <c r="H1" s="425"/>
      <c r="I1" s="425"/>
      <c r="J1" s="425"/>
      <c r="K1" s="425"/>
      <c r="L1" s="425"/>
      <c r="M1" s="425"/>
      <c r="N1" s="425"/>
      <c r="O1" s="425"/>
      <c r="P1" s="425"/>
      <c r="Q1" s="425"/>
    </row>
    <row r="2" spans="1:17" ht="34.5">
      <c r="A2" s="12"/>
      <c r="B2" s="431" t="s">
        <v>542</v>
      </c>
      <c r="C2" s="431"/>
      <c r="D2" s="431"/>
      <c r="E2" s="431"/>
      <c r="F2" s="13"/>
      <c r="G2" s="13"/>
      <c r="H2" s="13"/>
      <c r="I2" s="13"/>
      <c r="J2" s="13"/>
      <c r="K2" s="13"/>
      <c r="L2" s="14"/>
      <c r="M2" s="14"/>
      <c r="N2" s="14"/>
      <c r="O2" s="14"/>
      <c r="P2" s="14"/>
      <c r="Q2" s="14"/>
    </row>
    <row r="3" spans="1:17">
      <c r="A3" s="23"/>
      <c r="B3" s="202" t="s">
        <v>4</v>
      </c>
      <c r="C3" s="203" t="s">
        <v>5</v>
      </c>
      <c r="D3" s="203" t="s">
        <v>6</v>
      </c>
      <c r="E3" s="203" t="s">
        <v>7</v>
      </c>
      <c r="F3" s="203" t="s">
        <v>8</v>
      </c>
      <c r="G3" s="205" t="s">
        <v>9</v>
      </c>
      <c r="H3" s="23"/>
      <c r="I3" s="23"/>
      <c r="J3" s="23"/>
      <c r="K3" s="23"/>
      <c r="L3" s="23"/>
      <c r="M3" s="23"/>
      <c r="N3" s="23"/>
      <c r="O3" s="23"/>
      <c r="P3" s="23"/>
      <c r="Q3" s="23"/>
    </row>
    <row r="4" spans="1:17" s="119" customFormat="1">
      <c r="A4" s="114"/>
      <c r="B4" s="286"/>
      <c r="C4" s="287"/>
      <c r="D4" s="286" t="s">
        <v>543</v>
      </c>
      <c r="E4" s="289">
        <v>0.75</v>
      </c>
      <c r="F4" s="286"/>
      <c r="G4" s="286"/>
      <c r="H4" s="114"/>
      <c r="J4" s="114"/>
      <c r="K4" s="114"/>
      <c r="L4" s="114"/>
      <c r="M4" s="114"/>
      <c r="N4" s="114"/>
      <c r="O4" s="114"/>
      <c r="P4" s="114"/>
      <c r="Q4" s="114"/>
    </row>
    <row r="5" spans="1:17" s="119" customFormat="1" ht="36.4">
      <c r="A5" s="114"/>
      <c r="B5" s="286"/>
      <c r="C5" s="287"/>
      <c r="D5" s="286" t="s">
        <v>544</v>
      </c>
      <c r="E5" s="289">
        <v>2</v>
      </c>
      <c r="F5" s="286"/>
      <c r="G5" s="286"/>
      <c r="H5" s="114"/>
      <c r="J5" s="114"/>
      <c r="K5" s="114"/>
      <c r="L5" s="114"/>
      <c r="M5" s="114"/>
      <c r="N5" s="114"/>
      <c r="O5" s="114"/>
      <c r="P5" s="114"/>
      <c r="Q5" s="114"/>
    </row>
    <row r="6" spans="1:17" s="119" customFormat="1">
      <c r="A6" s="114"/>
      <c r="B6" s="20"/>
      <c r="C6" s="268"/>
      <c r="D6" s="20" t="s">
        <v>545</v>
      </c>
      <c r="E6" s="15">
        <v>5.5</v>
      </c>
      <c r="F6" s="20"/>
      <c r="G6" s="20"/>
      <c r="H6" s="114"/>
      <c r="J6" s="114"/>
      <c r="K6" s="114"/>
      <c r="L6" s="114"/>
      <c r="M6" s="114"/>
      <c r="N6" s="114"/>
      <c r="O6" s="114"/>
      <c r="P6" s="114"/>
      <c r="Q6" s="114"/>
    </row>
    <row r="7" spans="1:17" s="119" customFormat="1" ht="36.4">
      <c r="A7" s="114"/>
      <c r="B7" s="274"/>
      <c r="C7" s="275"/>
      <c r="D7" s="274" t="s">
        <v>546</v>
      </c>
      <c r="E7" s="277">
        <v>4</v>
      </c>
      <c r="F7" s="274"/>
      <c r="G7" s="274"/>
      <c r="H7" s="114"/>
      <c r="J7" s="114"/>
      <c r="K7" s="114"/>
      <c r="L7" s="114"/>
      <c r="M7" s="114"/>
      <c r="N7" s="114"/>
      <c r="O7" s="114"/>
      <c r="P7" s="114"/>
      <c r="Q7" s="114"/>
    </row>
    <row r="8" spans="1:17" s="119" customFormat="1">
      <c r="A8" s="114"/>
      <c r="B8" s="286"/>
      <c r="C8" s="287"/>
      <c r="D8" s="286" t="s">
        <v>547</v>
      </c>
      <c r="E8" s="289">
        <v>7</v>
      </c>
      <c r="F8" s="286"/>
      <c r="G8" s="286"/>
      <c r="H8" s="114"/>
      <c r="J8" s="114"/>
      <c r="K8" s="114"/>
      <c r="L8" s="114"/>
      <c r="M8" s="114"/>
      <c r="N8" s="114"/>
      <c r="O8" s="114"/>
      <c r="P8" s="114"/>
      <c r="Q8" s="114"/>
    </row>
    <row r="9" spans="1:17" s="119" customFormat="1" ht="54" customHeight="1">
      <c r="A9" s="114"/>
      <c r="B9" s="20"/>
      <c r="C9" s="268"/>
      <c r="D9" s="20" t="s">
        <v>548</v>
      </c>
      <c r="E9" s="15">
        <v>2</v>
      </c>
      <c r="F9" s="20"/>
      <c r="G9" s="20"/>
      <c r="H9" s="114"/>
      <c r="J9" s="114"/>
      <c r="K9" s="114"/>
      <c r="L9" s="114"/>
      <c r="M9" s="114"/>
      <c r="N9" s="114"/>
      <c r="O9" s="114"/>
      <c r="P9" s="114"/>
      <c r="Q9" s="114"/>
    </row>
    <row r="10" spans="1:17" s="119" customFormat="1" ht="36.4">
      <c r="A10" s="114"/>
      <c r="B10" s="286"/>
      <c r="C10" s="287"/>
      <c r="D10" s="286" t="s">
        <v>549</v>
      </c>
      <c r="E10" s="289">
        <v>10</v>
      </c>
      <c r="F10" s="286"/>
      <c r="G10" s="286"/>
      <c r="H10" s="114"/>
      <c r="J10" s="114"/>
      <c r="K10" s="114"/>
      <c r="L10" s="114"/>
      <c r="M10" s="114"/>
      <c r="N10" s="114"/>
      <c r="O10" s="114"/>
      <c r="P10" s="114"/>
      <c r="Q10" s="114"/>
    </row>
    <row r="11" spans="1:17" s="119" customFormat="1">
      <c r="A11" s="114"/>
      <c r="B11" s="20"/>
      <c r="C11" s="268"/>
      <c r="D11" s="20" t="s">
        <v>550</v>
      </c>
      <c r="E11" s="15">
        <v>2</v>
      </c>
      <c r="F11" s="20"/>
      <c r="G11" s="20"/>
      <c r="H11" s="114"/>
      <c r="J11" s="114"/>
      <c r="K11" s="114"/>
      <c r="L11" s="114"/>
      <c r="M11" s="114"/>
      <c r="N11" s="114"/>
      <c r="O11" s="114"/>
      <c r="P11" s="114"/>
      <c r="Q11" s="114"/>
    </row>
    <row r="12" spans="1:17" s="119" customFormat="1">
      <c r="A12" s="114"/>
      <c r="B12" s="20"/>
      <c r="C12" s="268"/>
      <c r="D12" s="20" t="s">
        <v>551</v>
      </c>
      <c r="E12" s="15">
        <v>2</v>
      </c>
      <c r="F12" s="20"/>
      <c r="G12" s="20"/>
      <c r="H12" s="114"/>
      <c r="J12" s="114"/>
      <c r="K12" s="114"/>
      <c r="L12" s="114"/>
      <c r="M12" s="114"/>
      <c r="N12" s="114"/>
      <c r="O12" s="114"/>
      <c r="P12" s="114"/>
      <c r="Q12" s="114"/>
    </row>
    <row r="13" spans="1:17" s="119" customFormat="1" ht="36.4">
      <c r="A13" s="114"/>
      <c r="B13" s="20"/>
      <c r="C13" s="268"/>
      <c r="D13" s="20" t="s">
        <v>552</v>
      </c>
      <c r="E13" s="15">
        <v>2</v>
      </c>
      <c r="F13" s="20"/>
      <c r="G13" s="20"/>
      <c r="H13" s="114"/>
      <c r="J13" s="114"/>
      <c r="K13" s="114"/>
      <c r="L13" s="114"/>
      <c r="M13" s="114"/>
      <c r="N13" s="114"/>
      <c r="O13" s="114"/>
      <c r="P13" s="114"/>
      <c r="Q13" s="114"/>
    </row>
    <row r="14" spans="1:17" s="119" customFormat="1">
      <c r="A14" s="114"/>
      <c r="B14" s="20"/>
      <c r="C14" s="268"/>
      <c r="D14" s="269"/>
      <c r="E14" s="15"/>
      <c r="F14" s="20"/>
      <c r="G14" s="20"/>
      <c r="H14" s="114"/>
      <c r="J14" s="114"/>
      <c r="K14" s="114"/>
      <c r="L14" s="114"/>
      <c r="M14" s="114"/>
      <c r="N14" s="114"/>
      <c r="O14" s="114"/>
      <c r="P14" s="114"/>
      <c r="Q14" s="114"/>
    </row>
    <row r="15" spans="1:17" s="119" customFormat="1">
      <c r="A15" s="114"/>
      <c r="B15" s="20"/>
      <c r="C15" s="268"/>
      <c r="D15" s="269"/>
      <c r="E15" s="15"/>
      <c r="F15" s="20"/>
      <c r="G15" s="20"/>
      <c r="H15" s="114"/>
      <c r="J15" s="114"/>
      <c r="K15" s="114"/>
      <c r="L15" s="114"/>
      <c r="M15" s="114"/>
      <c r="N15" s="114"/>
      <c r="O15" s="114"/>
      <c r="P15" s="114"/>
      <c r="Q15" s="114"/>
    </row>
    <row r="16" spans="1:17" s="119" customFormat="1">
      <c r="A16" s="114"/>
      <c r="B16" s="20"/>
      <c r="C16" s="268"/>
      <c r="D16" s="269"/>
      <c r="E16" s="15"/>
      <c r="F16" s="20"/>
      <c r="G16" s="20"/>
      <c r="H16" s="114"/>
      <c r="J16" s="114"/>
      <c r="K16" s="114"/>
      <c r="L16" s="114"/>
      <c r="M16" s="114"/>
      <c r="N16" s="114"/>
      <c r="O16" s="114"/>
      <c r="P16" s="114"/>
      <c r="Q16" s="114"/>
    </row>
    <row r="17" spans="1:18" s="119" customFormat="1">
      <c r="A17" s="114"/>
      <c r="B17" s="20"/>
      <c r="C17" s="268"/>
      <c r="D17" s="269"/>
      <c r="E17" s="15"/>
      <c r="F17" s="20"/>
      <c r="G17" s="20"/>
      <c r="H17" s="114"/>
      <c r="J17" s="114"/>
      <c r="K17" s="114"/>
      <c r="L17" s="114"/>
      <c r="M17" s="114"/>
      <c r="N17" s="114"/>
      <c r="O17" s="114"/>
      <c r="P17" s="114"/>
      <c r="Q17" s="114"/>
    </row>
    <row r="18" spans="1:18" s="119" customFormat="1">
      <c r="A18" s="114"/>
      <c r="B18" s="20"/>
      <c r="C18" s="268"/>
      <c r="D18" s="269"/>
      <c r="E18" s="15"/>
      <c r="F18" s="20"/>
      <c r="G18" s="20"/>
      <c r="H18" s="114"/>
      <c r="J18" s="114"/>
      <c r="K18" s="114"/>
      <c r="L18" s="114"/>
      <c r="M18" s="114"/>
      <c r="N18" s="114"/>
      <c r="O18" s="114"/>
      <c r="P18" s="114"/>
      <c r="Q18" s="114"/>
    </row>
    <row r="19" spans="1:18">
      <c r="A19" s="25"/>
      <c r="B19" s="119"/>
      <c r="C19" s="119"/>
      <c r="D19" s="119" t="s">
        <v>38</v>
      </c>
      <c r="E19" s="224">
        <f>SUM(E4:E17)</f>
        <v>37.25</v>
      </c>
      <c r="F19" s="119"/>
      <c r="G19" s="119"/>
      <c r="H19" s="25"/>
      <c r="I19" s="25"/>
      <c r="J19" s="25"/>
      <c r="K19" s="25"/>
      <c r="L19" s="25"/>
      <c r="M19" s="25"/>
      <c r="N19" s="25"/>
      <c r="O19" s="25"/>
      <c r="P19" s="25"/>
      <c r="Q19" s="25"/>
    </row>
    <row r="20" spans="1:18" ht="34.5">
      <c r="A20" s="12"/>
      <c r="B20" s="433" t="s">
        <v>553</v>
      </c>
      <c r="C20" s="433"/>
      <c r="D20" s="433"/>
      <c r="E20" s="433"/>
      <c r="F20" s="270"/>
      <c r="G20" s="270"/>
      <c r="H20" s="13"/>
      <c r="I20" s="13">
        <v>1234</v>
      </c>
      <c r="J20" s="13">
        <v>2345</v>
      </c>
      <c r="K20" s="13">
        <v>3456</v>
      </c>
      <c r="L20" s="14"/>
      <c r="M20" s="14"/>
      <c r="N20" s="14"/>
      <c r="O20" s="14"/>
      <c r="P20" s="14"/>
      <c r="Q20" s="14"/>
    </row>
    <row r="21" spans="1:18">
      <c r="A21" s="23"/>
      <c r="B21" s="248" t="s">
        <v>4</v>
      </c>
      <c r="C21" s="249" t="s">
        <v>5</v>
      </c>
      <c r="D21" s="249" t="s">
        <v>10</v>
      </c>
      <c r="E21" s="249" t="s">
        <v>7</v>
      </c>
      <c r="F21" s="249" t="s">
        <v>8</v>
      </c>
      <c r="G21" s="251" t="s">
        <v>9</v>
      </c>
      <c r="H21" s="314" t="s">
        <v>554</v>
      </c>
      <c r="I21" s="23">
        <v>6582</v>
      </c>
      <c r="J21" s="23">
        <v>2345</v>
      </c>
      <c r="K21" s="23"/>
      <c r="L21" s="23"/>
      <c r="M21" s="23"/>
      <c r="N21" s="23"/>
      <c r="O21" s="23"/>
      <c r="P21" s="23"/>
      <c r="Q21" s="23"/>
    </row>
    <row r="22" spans="1:18" s="119" customFormat="1" ht="21.75" customHeight="1">
      <c r="A22" s="114"/>
      <c r="B22" s="258"/>
      <c r="C22" s="259"/>
      <c r="D22" s="311" t="s">
        <v>555</v>
      </c>
      <c r="E22" s="216">
        <v>4.5</v>
      </c>
      <c r="F22" s="258"/>
      <c r="G22" s="258"/>
      <c r="H22" s="321"/>
      <c r="J22" s="114"/>
      <c r="K22" s="114"/>
      <c r="L22" s="114"/>
      <c r="M22" s="114"/>
      <c r="N22" s="114"/>
      <c r="O22" s="114"/>
      <c r="P22" s="114"/>
      <c r="Q22" s="114"/>
    </row>
    <row r="23" spans="1:18" s="119" customFormat="1">
      <c r="A23" s="114"/>
      <c r="B23" s="258"/>
      <c r="C23" s="259"/>
      <c r="D23" s="312" t="s">
        <v>556</v>
      </c>
      <c r="E23" s="216">
        <v>4.5</v>
      </c>
      <c r="F23" s="258"/>
      <c r="G23" s="258"/>
      <c r="H23" s="321"/>
      <c r="J23" s="114"/>
      <c r="K23" s="114"/>
      <c r="L23" s="114"/>
      <c r="M23" s="114"/>
      <c r="N23" s="114"/>
      <c r="O23" s="114"/>
      <c r="P23" s="114"/>
      <c r="Q23" s="114"/>
    </row>
    <row r="24" spans="1:18" s="119" customFormat="1">
      <c r="A24" s="114"/>
      <c r="B24" s="258"/>
      <c r="C24" s="259"/>
      <c r="D24" s="312" t="s">
        <v>557</v>
      </c>
      <c r="E24" s="216">
        <v>4.5</v>
      </c>
      <c r="F24" s="258"/>
      <c r="G24" s="258"/>
      <c r="H24" s="321"/>
      <c r="J24" s="114"/>
      <c r="K24" s="114"/>
      <c r="L24" s="114"/>
      <c r="M24" s="114"/>
      <c r="N24" s="114"/>
      <c r="O24" s="114"/>
      <c r="P24" s="114"/>
      <c r="Q24" s="114"/>
    </row>
    <row r="25" spans="1:18" s="119" customFormat="1">
      <c r="A25" s="114"/>
      <c r="B25" s="258"/>
      <c r="C25" s="259"/>
      <c r="D25" s="214" t="s">
        <v>558</v>
      </c>
      <c r="E25" s="216">
        <v>4.5</v>
      </c>
      <c r="F25" s="258"/>
      <c r="G25" s="258"/>
      <c r="H25" s="321"/>
      <c r="J25" s="114"/>
      <c r="K25" s="114"/>
      <c r="L25" s="114"/>
      <c r="M25" s="114"/>
      <c r="N25" s="114"/>
      <c r="O25" s="114"/>
      <c r="P25" s="114"/>
      <c r="Q25" s="114"/>
    </row>
    <row r="26" spans="1:18" s="119" customFormat="1" ht="36.4">
      <c r="A26" s="114"/>
      <c r="B26" s="246"/>
      <c r="C26" s="267"/>
      <c r="D26" s="310" t="s">
        <v>559</v>
      </c>
      <c r="E26" s="208">
        <v>4</v>
      </c>
      <c r="F26" s="246"/>
      <c r="G26" s="246"/>
      <c r="H26" s="321" t="s">
        <v>560</v>
      </c>
      <c r="J26" s="114"/>
      <c r="K26" s="114"/>
      <c r="L26" s="114"/>
      <c r="M26" s="114"/>
      <c r="N26" s="114"/>
      <c r="O26" s="114"/>
      <c r="P26" s="114"/>
      <c r="Q26" s="114"/>
    </row>
    <row r="27" spans="1:18">
      <c r="A27" s="25"/>
      <c r="B27" s="258"/>
      <c r="C27" s="259"/>
      <c r="D27" s="258" t="s">
        <v>561</v>
      </c>
      <c r="E27" s="260">
        <v>2</v>
      </c>
      <c r="F27" s="258"/>
      <c r="G27" s="258"/>
      <c r="H27" s="321"/>
      <c r="J27" s="25"/>
      <c r="K27" s="25"/>
      <c r="L27" s="25"/>
      <c r="M27" s="25"/>
      <c r="N27" s="25"/>
      <c r="O27" s="25"/>
      <c r="P27" s="25"/>
      <c r="Q27" s="25"/>
    </row>
    <row r="28" spans="1:18">
      <c r="A28" s="25"/>
      <c r="B28" s="258"/>
      <c r="C28" s="259"/>
      <c r="D28" s="258" t="s">
        <v>562</v>
      </c>
      <c r="E28" s="260">
        <v>4</v>
      </c>
      <c r="F28" s="258"/>
      <c r="G28" s="258"/>
      <c r="H28" s="321"/>
      <c r="J28" s="25"/>
      <c r="K28" s="25"/>
      <c r="L28" s="25"/>
      <c r="M28" s="25"/>
      <c r="N28" s="25"/>
      <c r="O28" s="25"/>
      <c r="P28" s="25"/>
      <c r="Q28" s="25"/>
    </row>
    <row r="29" spans="1:18">
      <c r="A29" s="25"/>
      <c r="B29" s="258"/>
      <c r="C29" s="259"/>
      <c r="D29" s="258" t="s">
        <v>563</v>
      </c>
      <c r="E29" s="260">
        <v>2</v>
      </c>
      <c r="F29" s="258"/>
      <c r="G29" s="258"/>
      <c r="H29" s="321"/>
      <c r="J29" s="25"/>
      <c r="K29" s="25"/>
      <c r="L29" s="25"/>
      <c r="M29" s="25"/>
      <c r="N29" s="25"/>
      <c r="O29" s="25"/>
      <c r="P29" s="25"/>
      <c r="Q29" s="25"/>
    </row>
    <row r="30" spans="1:18" s="119" customFormat="1">
      <c r="A30" s="114"/>
      <c r="B30" s="258"/>
      <c r="C30" s="258"/>
      <c r="D30" s="258" t="s">
        <v>564</v>
      </c>
      <c r="E30" s="260">
        <v>2</v>
      </c>
      <c r="F30" s="260"/>
      <c r="G30" s="258"/>
      <c r="H30" s="321"/>
      <c r="I30" s="114"/>
      <c r="K30" s="114"/>
      <c r="L30" s="114"/>
      <c r="M30" s="114"/>
      <c r="N30" s="114"/>
      <c r="O30" s="114"/>
      <c r="P30" s="114"/>
      <c r="Q30" s="114"/>
      <c r="R30" s="114"/>
    </row>
    <row r="31" spans="1:18">
      <c r="A31" s="25"/>
      <c r="E31" s="183">
        <f>SUBTOTAL(109,Lista311151923273135394347515559636771757999[Estimación])</f>
        <v>32</v>
      </c>
      <c r="H31" s="313"/>
      <c r="I31" s="25"/>
      <c r="J31" s="25"/>
      <c r="K31" s="25"/>
      <c r="L31" s="25"/>
      <c r="M31" s="25"/>
      <c r="N31" s="25"/>
      <c r="O31" s="25"/>
      <c r="P31" s="25"/>
      <c r="Q31" s="25"/>
    </row>
    <row r="32" spans="1:18">
      <c r="A32" s="25"/>
      <c r="H32" s="25"/>
      <c r="I32" s="25"/>
      <c r="J32" s="25"/>
      <c r="K32" s="25"/>
      <c r="L32" s="25"/>
      <c r="M32" s="25"/>
      <c r="N32" s="25"/>
      <c r="O32" s="25"/>
      <c r="P32" s="25"/>
      <c r="Q32" s="25"/>
    </row>
    <row r="33" spans="1:17" ht="34.5">
      <c r="A33" s="12"/>
      <c r="B33" s="434" t="s">
        <v>565</v>
      </c>
      <c r="C33" s="434"/>
      <c r="D33" s="434"/>
      <c r="E33" s="434"/>
      <c r="F33" s="273"/>
      <c r="G33" s="273"/>
      <c r="H33" s="13"/>
      <c r="I33" s="13"/>
      <c r="J33" s="13"/>
      <c r="K33" s="13"/>
      <c r="L33" s="14"/>
      <c r="M33" s="14"/>
      <c r="N33" s="14"/>
      <c r="O33" s="14"/>
      <c r="P33" s="14"/>
      <c r="Q33" s="14"/>
    </row>
    <row r="34" spans="1:17">
      <c r="A34" s="23"/>
      <c r="B34" s="148" t="s">
        <v>4</v>
      </c>
      <c r="C34" s="149" t="s">
        <v>5</v>
      </c>
      <c r="D34" s="149" t="s">
        <v>6</v>
      </c>
      <c r="E34" s="149" t="s">
        <v>7</v>
      </c>
      <c r="F34" s="149" t="s">
        <v>8</v>
      </c>
      <c r="G34" s="151" t="s">
        <v>9</v>
      </c>
      <c r="H34" s="23"/>
      <c r="I34" s="23"/>
      <c r="J34" s="23"/>
      <c r="K34" s="23"/>
      <c r="L34" s="23"/>
      <c r="M34" s="23"/>
      <c r="N34" s="23"/>
      <c r="O34" s="23"/>
      <c r="P34" s="23"/>
      <c r="Q34" s="23"/>
    </row>
    <row r="35" spans="1:17">
      <c r="A35" s="25"/>
      <c r="B35" s="258"/>
      <c r="C35" s="259"/>
      <c r="D35" s="258" t="s">
        <v>566</v>
      </c>
      <c r="E35" s="260">
        <v>1</v>
      </c>
      <c r="F35" s="258"/>
      <c r="G35" s="258"/>
      <c r="H35" s="25"/>
      <c r="I35" s="25"/>
      <c r="J35" s="25"/>
      <c r="K35" s="25"/>
      <c r="L35" s="119"/>
      <c r="M35" s="119"/>
      <c r="N35" s="119"/>
      <c r="O35" s="25"/>
      <c r="P35" s="25"/>
      <c r="Q35" s="25"/>
    </row>
    <row r="36" spans="1:17">
      <c r="A36" s="25"/>
      <c r="B36" s="246"/>
      <c r="C36" s="267"/>
      <c r="D36" s="246" t="s">
        <v>567</v>
      </c>
      <c r="E36" s="247">
        <v>4</v>
      </c>
      <c r="F36" s="246"/>
      <c r="G36" s="246"/>
      <c r="H36" s="25"/>
      <c r="I36" s="25"/>
      <c r="J36" s="25"/>
      <c r="K36" s="25"/>
      <c r="L36" s="114"/>
      <c r="M36" s="119"/>
      <c r="N36" s="114"/>
      <c r="O36" s="25"/>
      <c r="P36" s="25"/>
      <c r="Q36" s="25"/>
    </row>
    <row r="37" spans="1:17">
      <c r="A37" s="25"/>
      <c r="B37" s="246"/>
      <c r="C37" s="267"/>
      <c r="D37" s="246"/>
      <c r="E37" s="247"/>
      <c r="F37" s="246"/>
      <c r="G37" s="246"/>
      <c r="H37" s="25"/>
      <c r="I37" s="25"/>
      <c r="J37" s="25"/>
      <c r="K37" s="25"/>
      <c r="L37" s="114"/>
      <c r="M37" s="119"/>
      <c r="N37" s="114"/>
      <c r="O37" s="25"/>
      <c r="P37" s="25"/>
      <c r="Q37" s="25"/>
    </row>
    <row r="38" spans="1:17">
      <c r="A38" s="25"/>
      <c r="B38" s="246"/>
      <c r="C38" s="267"/>
      <c r="D38" s="246"/>
      <c r="E38" s="247"/>
      <c r="F38" s="246"/>
      <c r="G38" s="246"/>
      <c r="H38" s="25"/>
      <c r="I38" s="25"/>
      <c r="J38" s="25"/>
      <c r="K38" s="25"/>
      <c r="L38" s="114"/>
      <c r="M38" s="119"/>
      <c r="N38" s="114"/>
      <c r="O38" s="25"/>
      <c r="P38" s="25"/>
      <c r="Q38" s="25"/>
    </row>
    <row r="39" spans="1:17">
      <c r="A39" s="25"/>
      <c r="B39" s="246"/>
      <c r="C39" s="267"/>
      <c r="D39" s="246"/>
      <c r="E39" s="247"/>
      <c r="F39" s="246"/>
      <c r="G39" s="246"/>
      <c r="H39" s="25"/>
      <c r="I39" s="25"/>
      <c r="J39" s="25"/>
      <c r="K39" s="25"/>
      <c r="L39" s="114"/>
      <c r="M39" s="119"/>
      <c r="N39" s="114"/>
      <c r="O39" s="25"/>
      <c r="P39" s="25"/>
      <c r="Q39" s="25"/>
    </row>
    <row r="40" spans="1:17">
      <c r="A40" s="25"/>
      <c r="B40" s="246"/>
      <c r="C40" s="267"/>
      <c r="D40" s="246"/>
      <c r="E40" s="247"/>
      <c r="F40" s="246"/>
      <c r="G40" s="246"/>
      <c r="H40" s="25"/>
      <c r="I40" s="25"/>
      <c r="J40" s="25"/>
      <c r="K40" s="25"/>
      <c r="L40" s="114"/>
      <c r="M40" s="119"/>
      <c r="N40" s="114"/>
      <c r="O40" s="25"/>
      <c r="P40" s="25"/>
      <c r="Q40" s="25"/>
    </row>
    <row r="41" spans="1:17">
      <c r="A41" s="25"/>
      <c r="B41" s="246"/>
      <c r="C41" s="267"/>
      <c r="D41" s="246"/>
      <c r="E41" s="247"/>
      <c r="F41" s="246"/>
      <c r="G41" s="246"/>
      <c r="H41" s="25"/>
      <c r="I41" s="25"/>
      <c r="J41" s="25"/>
      <c r="K41" s="25"/>
      <c r="L41" s="114"/>
      <c r="M41" s="114"/>
      <c r="N41" s="114"/>
      <c r="O41" s="25"/>
      <c r="P41" s="25"/>
      <c r="Q41" s="25"/>
    </row>
    <row r="42" spans="1:17" ht="16.5" customHeight="1">
      <c r="A42" s="25"/>
      <c r="B42" s="206"/>
      <c r="C42" s="207"/>
      <c r="D42" s="220"/>
      <c r="E42" s="208"/>
      <c r="F42" s="206"/>
      <c r="G42" s="206"/>
      <c r="H42" s="25"/>
      <c r="I42" s="25"/>
      <c r="J42" s="25"/>
      <c r="K42" s="25"/>
      <c r="L42" s="119"/>
      <c r="M42" s="119"/>
      <c r="N42" s="114"/>
      <c r="O42" s="25"/>
      <c r="P42" s="25"/>
      <c r="Q42" s="25"/>
    </row>
    <row r="43" spans="1:17">
      <c r="B43" s="206"/>
      <c r="C43" s="207"/>
      <c r="D43" s="220"/>
      <c r="E43" s="208"/>
      <c r="F43" s="206"/>
      <c r="G43" s="206"/>
      <c r="L43" s="119"/>
      <c r="M43" s="119"/>
      <c r="N43" s="119"/>
    </row>
    <row r="44" spans="1:17">
      <c r="A44" s="25"/>
      <c r="B44" s="206"/>
      <c r="C44" s="207"/>
      <c r="D44" s="220"/>
      <c r="E44" s="208"/>
      <c r="F44" s="206"/>
      <c r="G44" s="206"/>
      <c r="H44" s="25"/>
      <c r="I44" s="25"/>
      <c r="J44" s="25"/>
      <c r="K44" s="25"/>
      <c r="L44" s="114"/>
      <c r="M44" s="114"/>
      <c r="N44" s="114"/>
      <c r="O44" s="25"/>
      <c r="P44" s="25"/>
      <c r="Q44" s="25"/>
    </row>
    <row r="45" spans="1:17">
      <c r="A45" s="25"/>
      <c r="B45" s="206"/>
      <c r="C45" s="207"/>
      <c r="D45" s="220"/>
      <c r="E45" s="208"/>
      <c r="F45" s="206"/>
      <c r="G45" s="206"/>
      <c r="H45" s="25"/>
      <c r="I45" s="25"/>
      <c r="J45" s="25"/>
      <c r="K45" s="25"/>
      <c r="L45" s="119"/>
      <c r="M45" s="301"/>
      <c r="N45" s="114"/>
      <c r="O45" s="25"/>
      <c r="P45" s="25"/>
      <c r="Q45" s="25"/>
    </row>
    <row r="46" spans="1:17">
      <c r="A46" s="25"/>
      <c r="B46" s="206"/>
      <c r="C46" s="207"/>
      <c r="D46" s="220"/>
      <c r="E46" s="208"/>
      <c r="F46" s="206"/>
      <c r="G46" s="206"/>
      <c r="H46" s="25"/>
      <c r="I46" s="25"/>
      <c r="J46" s="25"/>
      <c r="K46" s="25"/>
      <c r="L46" s="114"/>
      <c r="M46" s="301"/>
      <c r="N46" s="114"/>
      <c r="O46" s="25"/>
      <c r="P46" s="25"/>
      <c r="Q46" s="25"/>
    </row>
    <row r="47" spans="1:17">
      <c r="A47" s="25"/>
      <c r="B47" s="206"/>
      <c r="C47" s="207"/>
      <c r="D47" s="220"/>
      <c r="E47" s="208"/>
      <c r="F47" s="206"/>
      <c r="G47" s="206"/>
      <c r="H47" s="25"/>
      <c r="I47" s="25"/>
      <c r="J47" s="25"/>
      <c r="K47" s="25"/>
      <c r="L47" s="114"/>
      <c r="M47" s="301"/>
      <c r="N47" s="114"/>
      <c r="O47" s="25"/>
      <c r="P47" s="25"/>
      <c r="Q47" s="25"/>
    </row>
    <row r="48" spans="1:17">
      <c r="A48" s="25"/>
      <c r="B48" s="206"/>
      <c r="C48" s="207"/>
      <c r="D48" s="220"/>
      <c r="E48" s="208"/>
      <c r="F48" s="206"/>
      <c r="G48" s="206"/>
      <c r="H48" s="25"/>
      <c r="I48" s="25"/>
      <c r="J48" s="25"/>
      <c r="K48" s="25"/>
      <c r="L48" s="114"/>
      <c r="M48" s="301"/>
      <c r="N48" s="114"/>
      <c r="O48" s="25"/>
      <c r="P48" s="25"/>
      <c r="Q48" s="25"/>
    </row>
    <row r="49" spans="1:17">
      <c r="A49" s="25"/>
      <c r="B49" s="206"/>
      <c r="C49" s="207"/>
      <c r="D49" s="220"/>
      <c r="E49" s="208"/>
      <c r="F49" s="206"/>
      <c r="G49" s="206"/>
      <c r="H49" s="25"/>
      <c r="I49" s="25"/>
      <c r="J49" s="25"/>
      <c r="K49" s="25"/>
      <c r="L49" s="114"/>
      <c r="M49" s="301"/>
      <c r="N49" s="114"/>
      <c r="O49" s="25"/>
      <c r="P49" s="25"/>
      <c r="Q49" s="25"/>
    </row>
    <row r="50" spans="1:17">
      <c r="A50" s="25"/>
      <c r="E50" s="18">
        <f>SUBTOTAL(109,Lista34121620242832364044485256606468727680100[Estimación])</f>
        <v>5</v>
      </c>
      <c r="F50" s="193"/>
      <c r="H50" s="25"/>
      <c r="I50" s="25"/>
      <c r="J50" s="25"/>
      <c r="K50" s="25"/>
      <c r="L50" s="114"/>
      <c r="M50" s="301"/>
      <c r="N50" s="114"/>
      <c r="O50" s="25"/>
      <c r="P50" s="25"/>
      <c r="Q50" s="25"/>
    </row>
    <row r="51" spans="1:17">
      <c r="A51" s="25"/>
      <c r="B51" s="25"/>
      <c r="C51" s="25"/>
      <c r="D51" s="25"/>
      <c r="E51" s="195"/>
      <c r="F51" s="25"/>
      <c r="G51" s="25"/>
      <c r="H51" s="25"/>
      <c r="I51" s="25"/>
      <c r="J51" s="25"/>
      <c r="K51" s="25"/>
      <c r="L51" s="114"/>
      <c r="M51" s="301"/>
      <c r="N51" s="114"/>
      <c r="O51" s="25"/>
      <c r="P51" s="25"/>
      <c r="Q51" s="25"/>
    </row>
    <row r="52" spans="1:17" ht="34.5">
      <c r="A52" s="12"/>
      <c r="B52" s="431" t="s">
        <v>568</v>
      </c>
      <c r="C52" s="431"/>
      <c r="D52" s="431"/>
      <c r="E52" s="431"/>
      <c r="F52" s="13"/>
      <c r="G52" s="13"/>
      <c r="H52" s="13"/>
      <c r="I52" s="13"/>
      <c r="J52" s="13"/>
      <c r="K52" s="13"/>
      <c r="L52" s="302"/>
      <c r="M52" s="301"/>
      <c r="N52" s="302"/>
      <c r="O52" s="14"/>
      <c r="P52" s="14"/>
      <c r="Q52" s="14"/>
    </row>
    <row r="53" spans="1:17">
      <c r="A53" s="23"/>
      <c r="B53" s="148" t="s">
        <v>4</v>
      </c>
      <c r="C53" s="149" t="s">
        <v>5</v>
      </c>
      <c r="D53" s="149" t="s">
        <v>6</v>
      </c>
      <c r="E53" s="149" t="s">
        <v>7</v>
      </c>
      <c r="F53" s="150" t="s">
        <v>8</v>
      </c>
      <c r="G53" s="151" t="s">
        <v>9</v>
      </c>
      <c r="H53" s="23"/>
      <c r="I53" s="23"/>
      <c r="J53" s="23"/>
      <c r="K53" s="23"/>
      <c r="L53" s="303"/>
      <c r="M53" s="301"/>
      <c r="N53" s="303"/>
      <c r="O53" s="23"/>
      <c r="P53" s="23"/>
      <c r="Q53" s="23"/>
    </row>
    <row r="54" spans="1:17">
      <c r="A54" s="25"/>
      <c r="B54" s="206"/>
      <c r="C54" s="207"/>
      <c r="D54" s="220"/>
      <c r="E54" s="208"/>
      <c r="F54" s="206"/>
      <c r="G54" s="206"/>
      <c r="H54" s="25"/>
      <c r="I54" s="25"/>
      <c r="J54" s="25"/>
      <c r="K54" s="25"/>
      <c r="L54" s="114"/>
      <c r="M54" s="301"/>
      <c r="N54" s="114"/>
      <c r="O54" s="25"/>
      <c r="P54" s="25"/>
      <c r="Q54" s="25"/>
    </row>
    <row r="55" spans="1:17">
      <c r="A55" s="25"/>
      <c r="B55" s="206"/>
      <c r="C55" s="207"/>
      <c r="D55" s="220"/>
      <c r="E55" s="208"/>
      <c r="F55" s="206"/>
      <c r="G55" s="206"/>
      <c r="H55" s="25"/>
      <c r="I55" s="25"/>
      <c r="J55" s="25"/>
      <c r="K55" s="25"/>
      <c r="L55" s="114"/>
      <c r="M55" s="301"/>
      <c r="N55" s="114"/>
      <c r="O55" s="25"/>
      <c r="P55" s="25"/>
      <c r="Q55" s="25"/>
    </row>
    <row r="56" spans="1:17">
      <c r="B56" s="206"/>
      <c r="C56" s="207"/>
      <c r="D56" s="220"/>
      <c r="E56" s="208"/>
      <c r="F56" s="206"/>
      <c r="G56" s="206"/>
      <c r="L56" s="119"/>
      <c r="M56" s="301"/>
      <c r="N56" s="119"/>
    </row>
    <row r="57" spans="1:17">
      <c r="B57" s="206"/>
      <c r="C57" s="207"/>
      <c r="D57" s="220"/>
      <c r="E57" s="208"/>
      <c r="F57" s="206"/>
      <c r="G57" s="206"/>
      <c r="L57" s="119"/>
      <c r="M57" s="301"/>
      <c r="N57" s="119"/>
    </row>
    <row r="58" spans="1:17">
      <c r="B58" s="206"/>
      <c r="C58" s="207"/>
      <c r="D58" s="220"/>
      <c r="E58" s="208"/>
      <c r="F58" s="206"/>
      <c r="G58" s="206"/>
      <c r="L58" s="119"/>
      <c r="M58" s="301"/>
      <c r="N58" s="119"/>
    </row>
    <row r="59" spans="1:17">
      <c r="B59" s="206"/>
      <c r="C59" s="207"/>
      <c r="D59" s="220"/>
      <c r="E59" s="208"/>
      <c r="F59" s="206"/>
      <c r="G59" s="206"/>
      <c r="L59" s="119"/>
      <c r="M59" s="301"/>
      <c r="N59" s="119"/>
    </row>
    <row r="60" spans="1:17">
      <c r="B60" s="206"/>
      <c r="C60" s="207"/>
      <c r="D60" s="220"/>
      <c r="E60" s="208"/>
      <c r="F60" s="206"/>
      <c r="G60" s="206"/>
      <c r="L60" s="119"/>
      <c r="M60" s="301"/>
      <c r="N60" s="119"/>
    </row>
    <row r="61" spans="1:17">
      <c r="B61" s="206"/>
      <c r="C61" s="207"/>
      <c r="D61" s="220"/>
      <c r="E61" s="208"/>
      <c r="F61" s="206"/>
      <c r="G61" s="206"/>
      <c r="L61" s="119"/>
      <c r="M61" s="301"/>
      <c r="N61" s="119"/>
    </row>
    <row r="62" spans="1:17">
      <c r="A62" s="28"/>
      <c r="B62" s="206"/>
      <c r="C62" s="207"/>
      <c r="D62" s="220"/>
      <c r="E62" s="208"/>
      <c r="F62" s="206"/>
      <c r="G62" s="206"/>
      <c r="H62" s="28"/>
      <c r="I62" s="28"/>
      <c r="J62" s="28"/>
      <c r="K62" s="28"/>
      <c r="L62" s="304"/>
      <c r="M62" s="301"/>
      <c r="N62" s="304"/>
      <c r="O62" s="28"/>
      <c r="P62" s="28"/>
      <c r="Q62" s="28"/>
    </row>
    <row r="63" spans="1:17">
      <c r="A63" s="28"/>
      <c r="B63" s="206"/>
      <c r="C63" s="207"/>
      <c r="D63" s="220"/>
      <c r="E63" s="208"/>
      <c r="F63" s="206"/>
      <c r="G63" s="206"/>
      <c r="H63" s="28"/>
      <c r="I63" s="28"/>
      <c r="J63" s="28"/>
      <c r="K63" s="28"/>
      <c r="L63" s="304"/>
      <c r="M63" s="301"/>
      <c r="N63" s="304"/>
      <c r="O63" s="28"/>
      <c r="P63" s="28"/>
      <c r="Q63" s="28"/>
    </row>
    <row r="64" spans="1:17">
      <c r="B64" s="206"/>
      <c r="C64" s="207"/>
      <c r="D64" s="220"/>
      <c r="E64" s="208"/>
      <c r="F64" s="206"/>
      <c r="G64" s="206"/>
      <c r="L64" s="119"/>
      <c r="M64" s="301"/>
      <c r="N64" s="119"/>
    </row>
    <row r="65" spans="1:17">
      <c r="B65" s="206"/>
      <c r="C65" s="207"/>
      <c r="D65" s="220"/>
      <c r="E65" s="208"/>
      <c r="F65" s="206"/>
      <c r="G65" s="206"/>
      <c r="L65" s="119"/>
      <c r="M65" s="301"/>
      <c r="N65" s="119"/>
    </row>
    <row r="66" spans="1:17">
      <c r="B66" s="4"/>
      <c r="C66" s="6"/>
      <c r="D66" s="6"/>
      <c r="E66" s="184"/>
      <c r="F66" s="6"/>
      <c r="G66" s="11"/>
      <c r="L66" s="119"/>
      <c r="M66" s="301"/>
      <c r="N66" s="119"/>
    </row>
    <row r="67" spans="1:17">
      <c r="A67" s="25"/>
      <c r="E67" s="183">
        <f>SUBTOTAL(109,Lista345131721252933374145495357616569737781101[Estimación])</f>
        <v>0</v>
      </c>
      <c r="H67" s="25"/>
      <c r="I67" s="25"/>
      <c r="J67" s="25"/>
      <c r="K67" s="25"/>
      <c r="L67" s="114"/>
      <c r="M67" s="301"/>
      <c r="N67" s="114"/>
      <c r="O67" s="25"/>
      <c r="P67" s="25"/>
      <c r="Q67" s="25"/>
    </row>
    <row r="68" spans="1:17">
      <c r="A68" s="25"/>
      <c r="B68" s="25"/>
      <c r="C68" s="25"/>
      <c r="D68" s="25"/>
      <c r="E68" s="25"/>
      <c r="F68" s="25"/>
      <c r="G68" s="25"/>
      <c r="H68" s="25"/>
      <c r="I68" s="25"/>
      <c r="J68" s="25"/>
      <c r="K68" s="25"/>
      <c r="L68" s="114"/>
      <c r="M68" s="301"/>
      <c r="N68" s="114"/>
      <c r="O68" s="25"/>
      <c r="P68" s="25"/>
      <c r="Q68" s="25"/>
    </row>
    <row r="69" spans="1:17">
      <c r="A69" s="25"/>
      <c r="B69" s="25"/>
      <c r="C69" s="25"/>
      <c r="D69" s="25"/>
      <c r="E69" s="25"/>
      <c r="F69" s="25"/>
      <c r="G69" s="25"/>
      <c r="H69" s="25"/>
      <c r="I69" s="25"/>
      <c r="J69" s="25"/>
      <c r="K69" s="25"/>
      <c r="L69" s="114"/>
      <c r="M69" s="301"/>
      <c r="N69" s="114"/>
      <c r="O69" s="25"/>
      <c r="P69" s="25"/>
      <c r="Q69" s="25"/>
    </row>
    <row r="70" spans="1:17">
      <c r="A70" s="25"/>
      <c r="B70" s="25"/>
      <c r="C70" s="25"/>
      <c r="D70" s="25"/>
      <c r="E70" s="25"/>
      <c r="F70" s="25"/>
      <c r="G70" s="25"/>
      <c r="H70" s="25"/>
      <c r="I70" s="25"/>
      <c r="J70" s="25"/>
      <c r="K70" s="25"/>
      <c r="L70" s="114"/>
      <c r="M70" s="301"/>
      <c r="N70" s="114"/>
      <c r="O70" s="25"/>
      <c r="P70" s="25"/>
      <c r="Q70" s="25"/>
    </row>
    <row r="71" spans="1:17">
      <c r="A71" s="25"/>
      <c r="B71" s="25"/>
      <c r="C71" s="25"/>
      <c r="D71" s="25"/>
      <c r="E71" s="25"/>
      <c r="F71" s="25"/>
      <c r="G71" s="25"/>
      <c r="H71" s="25"/>
      <c r="I71" s="25"/>
      <c r="J71" s="25"/>
      <c r="K71" s="25"/>
      <c r="L71" s="114"/>
      <c r="M71" s="301"/>
      <c r="N71" s="114"/>
      <c r="O71" s="25"/>
      <c r="P71" s="25"/>
      <c r="Q71" s="25"/>
    </row>
    <row r="72" spans="1:17">
      <c r="A72" s="25"/>
      <c r="B72" s="25"/>
      <c r="C72" s="25"/>
      <c r="D72" s="25"/>
      <c r="E72" s="25"/>
      <c r="F72" s="25"/>
      <c r="G72" s="25"/>
      <c r="H72" s="25"/>
      <c r="I72" s="25"/>
      <c r="J72" s="25"/>
      <c r="K72" s="25"/>
      <c r="L72" s="114"/>
      <c r="M72" s="301"/>
      <c r="N72" s="114"/>
      <c r="O72" s="25"/>
      <c r="P72" s="25"/>
      <c r="Q72" s="25"/>
    </row>
    <row r="73" spans="1:17">
      <c r="A73" s="25"/>
      <c r="B73" s="25"/>
      <c r="C73" s="25"/>
      <c r="D73" s="25"/>
      <c r="E73" s="25"/>
      <c r="F73" s="25"/>
      <c r="G73" s="25"/>
      <c r="H73" s="25"/>
      <c r="I73" s="25"/>
      <c r="J73" s="25"/>
      <c r="K73" s="25"/>
      <c r="L73" s="114"/>
      <c r="M73" s="301"/>
      <c r="N73" s="114"/>
      <c r="O73" s="25"/>
      <c r="P73" s="25"/>
      <c r="Q73" s="25"/>
    </row>
    <row r="74" spans="1:17">
      <c r="A74" s="25"/>
      <c r="B74" s="25"/>
      <c r="C74" s="25"/>
      <c r="D74" s="25"/>
      <c r="E74" s="25"/>
      <c r="F74" s="25"/>
      <c r="G74" s="25"/>
      <c r="H74" s="25"/>
      <c r="I74" s="25"/>
      <c r="J74" s="25"/>
      <c r="K74" s="25"/>
      <c r="L74" s="114"/>
      <c r="M74" s="301"/>
      <c r="N74" s="114"/>
      <c r="O74" s="25"/>
      <c r="P74" s="25"/>
      <c r="Q74" s="25"/>
    </row>
    <row r="75" spans="1:17">
      <c r="A75" s="25"/>
      <c r="B75" s="25"/>
      <c r="C75" s="25"/>
      <c r="D75" s="25"/>
      <c r="E75" s="25"/>
      <c r="F75" s="25"/>
      <c r="G75" s="25"/>
      <c r="H75" s="25"/>
      <c r="I75" s="25"/>
      <c r="J75" s="25"/>
      <c r="K75" s="25"/>
      <c r="L75" s="114"/>
      <c r="M75" s="301"/>
      <c r="N75" s="114"/>
      <c r="O75" s="25"/>
      <c r="P75" s="25"/>
      <c r="Q75" s="25"/>
    </row>
    <row r="76" spans="1:17">
      <c r="A76" s="25"/>
      <c r="B76" s="25"/>
      <c r="C76" s="25"/>
      <c r="D76" s="25"/>
      <c r="E76" s="25"/>
      <c r="F76" s="25"/>
      <c r="G76" s="25"/>
      <c r="H76" s="25"/>
      <c r="I76" s="25"/>
      <c r="J76" s="25"/>
      <c r="K76" s="25"/>
      <c r="L76" s="114"/>
      <c r="M76" s="301"/>
      <c r="N76" s="114"/>
      <c r="O76" s="25"/>
      <c r="P76" s="25"/>
      <c r="Q76" s="25"/>
    </row>
    <row r="77" spans="1:17">
      <c r="A77" s="25"/>
      <c r="B77" s="25"/>
      <c r="C77" s="25"/>
      <c r="D77" s="25"/>
      <c r="E77" s="25"/>
      <c r="F77" s="25"/>
      <c r="G77" s="25"/>
      <c r="H77" s="25"/>
      <c r="I77" s="25"/>
      <c r="J77" s="25"/>
      <c r="K77" s="25"/>
      <c r="L77" s="114"/>
      <c r="M77" s="301"/>
      <c r="N77" s="114"/>
      <c r="O77" s="25"/>
      <c r="P77" s="25"/>
      <c r="Q77" s="25"/>
    </row>
    <row r="78" spans="1:17">
      <c r="A78" s="25"/>
      <c r="B78" s="25"/>
      <c r="C78" s="25"/>
      <c r="D78" s="25"/>
      <c r="E78" s="25"/>
      <c r="F78" s="25"/>
      <c r="G78" s="25"/>
      <c r="H78" s="25"/>
      <c r="I78" s="25"/>
      <c r="J78" s="25"/>
      <c r="K78" s="25"/>
      <c r="L78" s="114"/>
      <c r="M78" s="301"/>
      <c r="N78" s="114"/>
      <c r="O78" s="25"/>
      <c r="P78" s="25"/>
      <c r="Q78" s="25"/>
    </row>
    <row r="79" spans="1:17">
      <c r="L79" s="119"/>
      <c r="M79" s="301"/>
      <c r="N79" s="119"/>
    </row>
    <row r="80" spans="1:17">
      <c r="L80" s="119"/>
      <c r="M80" s="301"/>
      <c r="N80" s="119"/>
    </row>
    <row r="81" spans="12:14">
      <c r="L81" s="119"/>
      <c r="M81" s="301"/>
      <c r="N81" s="119"/>
    </row>
    <row r="82" spans="12:14">
      <c r="L82" s="119"/>
      <c r="M82" s="301"/>
      <c r="N82" s="119"/>
    </row>
    <row r="83" spans="12:14">
      <c r="L83" s="119"/>
      <c r="M83" s="301"/>
      <c r="N83" s="119"/>
    </row>
    <row r="84" spans="12:14">
      <c r="L84" s="119"/>
      <c r="M84" s="301"/>
      <c r="N84" s="119"/>
    </row>
    <row r="85" spans="12:14">
      <c r="L85" s="119"/>
      <c r="M85" s="301"/>
      <c r="N85" s="119"/>
    </row>
    <row r="86" spans="12:14">
      <c r="L86" s="119"/>
      <c r="M86" s="301"/>
      <c r="N86" s="119"/>
    </row>
    <row r="87" spans="12:14">
      <c r="L87" s="119"/>
      <c r="M87" s="301"/>
      <c r="N87" s="119"/>
    </row>
    <row r="88" spans="12:14">
      <c r="L88" s="119"/>
      <c r="M88" s="301"/>
      <c r="N88" s="119"/>
    </row>
    <row r="89" spans="12:14">
      <c r="L89" s="119"/>
      <c r="M89" s="301"/>
      <c r="N89" s="119"/>
    </row>
    <row r="90" spans="12:14">
      <c r="L90" s="119"/>
      <c r="M90" s="301"/>
      <c r="N90" s="119"/>
    </row>
    <row r="91" spans="12:14">
      <c r="L91" s="119"/>
      <c r="M91" s="301"/>
      <c r="N91" s="119"/>
    </row>
    <row r="92" spans="12:14">
      <c r="L92" s="119"/>
      <c r="M92" s="301"/>
      <c r="N92" s="119"/>
    </row>
    <row r="93" spans="12:14">
      <c r="L93" s="119"/>
      <c r="M93" s="301"/>
      <c r="N93" s="119"/>
    </row>
    <row r="94" spans="12:14">
      <c r="L94" s="119"/>
      <c r="M94" s="301"/>
      <c r="N94" s="119"/>
    </row>
    <row r="95" spans="12:14">
      <c r="L95" s="119"/>
      <c r="M95" s="301"/>
      <c r="N95" s="119"/>
    </row>
    <row r="96" spans="12:14">
      <c r="L96" s="119"/>
      <c r="M96" s="301"/>
      <c r="N96" s="119"/>
    </row>
    <row r="97" spans="12:14">
      <c r="L97" s="119"/>
      <c r="M97" s="301"/>
      <c r="N97" s="119"/>
    </row>
    <row r="98" spans="12:14">
      <c r="L98" s="119"/>
      <c r="M98" s="301"/>
      <c r="N98" s="119"/>
    </row>
    <row r="99" spans="12:14">
      <c r="L99" s="119"/>
      <c r="M99" s="301"/>
      <c r="N99" s="119"/>
    </row>
    <row r="100" spans="12:14">
      <c r="L100" s="119"/>
      <c r="M100" s="301"/>
      <c r="N100" s="119"/>
    </row>
    <row r="101" spans="12:14">
      <c r="L101" s="119"/>
      <c r="M101" s="301"/>
      <c r="N101" s="119"/>
    </row>
    <row r="102" spans="12:14">
      <c r="L102" s="119"/>
      <c r="M102" s="301"/>
      <c r="N102" s="119"/>
    </row>
    <row r="103" spans="12:14">
      <c r="L103" s="119"/>
      <c r="M103" s="301"/>
      <c r="N103" s="119"/>
    </row>
    <row r="104" spans="12:14">
      <c r="L104" s="119"/>
      <c r="M104" s="301"/>
      <c r="N104" s="119"/>
    </row>
    <row r="105" spans="12:14">
      <c r="L105" s="119"/>
      <c r="M105" s="301"/>
      <c r="N105" s="119"/>
    </row>
    <row r="106" spans="12:14">
      <c r="L106" s="119"/>
      <c r="M106" s="301"/>
      <c r="N106" s="119"/>
    </row>
    <row r="107" spans="12:14">
      <c r="L107" s="119"/>
      <c r="M107" s="301"/>
      <c r="N107" s="119"/>
    </row>
    <row r="108" spans="12:14">
      <c r="L108" s="119"/>
      <c r="M108" s="301"/>
      <c r="N108" s="119"/>
    </row>
    <row r="109" spans="12:14">
      <c r="L109" s="119"/>
      <c r="M109" s="301"/>
      <c r="N109" s="119"/>
    </row>
    <row r="110" spans="12:14">
      <c r="L110" s="119"/>
      <c r="M110" s="301"/>
      <c r="N110" s="119"/>
    </row>
    <row r="111" spans="12:14">
      <c r="L111" s="119"/>
      <c r="M111" s="301"/>
      <c r="N111" s="119"/>
    </row>
    <row r="112" spans="12:14">
      <c r="L112" s="119"/>
      <c r="M112" s="301"/>
      <c r="N112" s="119"/>
    </row>
    <row r="113" spans="12:14">
      <c r="L113" s="119"/>
      <c r="M113" s="301"/>
      <c r="N113" s="119"/>
    </row>
    <row r="114" spans="12:14">
      <c r="L114" s="119"/>
      <c r="M114" s="301"/>
      <c r="N114" s="119"/>
    </row>
    <row r="115" spans="12:14">
      <c r="L115" s="119"/>
      <c r="M115" s="301"/>
      <c r="N115" s="119"/>
    </row>
    <row r="116" spans="12:14">
      <c r="L116" s="119"/>
      <c r="M116" s="301"/>
      <c r="N116" s="119"/>
    </row>
    <row r="117" spans="12:14">
      <c r="M117" s="223"/>
    </row>
  </sheetData>
  <mergeCells count="9">
    <mergeCell ref="O1:Q1"/>
    <mergeCell ref="B2:E2"/>
    <mergeCell ref="B20:E20"/>
    <mergeCell ref="B33:E33"/>
    <mergeCell ref="B52:E52"/>
    <mergeCell ref="B1:E1"/>
    <mergeCell ref="F1:H1"/>
    <mergeCell ref="I1:K1"/>
    <mergeCell ref="L1:N1"/>
  </mergeCells>
  <conditionalFormatting sqref="F22:F29 F35:F49 F4:F18">
    <cfRule type="expression" dxfId="9259" priority="585">
      <formula>$F4="Vencida"</formula>
    </cfRule>
    <cfRule type="expression" dxfId="9258" priority="586">
      <formula>$F4="Cancelada"</formula>
    </cfRule>
    <cfRule type="expression" dxfId="9257" priority="587">
      <formula>$F4="Pausada"</formula>
    </cfRule>
    <cfRule type="expression" dxfId="9256" priority="588">
      <formula>$F4="Para hoy"</formula>
    </cfRule>
    <cfRule type="expression" dxfId="9255" priority="589">
      <formula>$F4="En curso"</formula>
    </cfRule>
    <cfRule type="expression" dxfId="9254" priority="590">
      <formula>$F4="Completada"</formula>
    </cfRule>
  </conditionalFormatting>
  <conditionalFormatting sqref="E19">
    <cfRule type="expression" dxfId="9253" priority="593">
      <formula>$F19="Vencida"</formula>
    </cfRule>
    <cfRule type="expression" dxfId="9252" priority="594">
      <formula>$F19="Cancelada"</formula>
    </cfRule>
    <cfRule type="expression" dxfId="9251" priority="595">
      <formula>$F19="Pausada"</formula>
    </cfRule>
    <cfRule type="expression" dxfId="9250" priority="596">
      <formula>$F19="Para hoy"</formula>
    </cfRule>
    <cfRule type="expression" dxfId="9249" priority="597">
      <formula>$F19="En curso"</formula>
    </cfRule>
    <cfRule type="expression" dxfId="9248" priority="598">
      <formula>$F19="Completada"</formula>
    </cfRule>
  </conditionalFormatting>
  <conditionalFormatting sqref="E31">
    <cfRule type="expression" dxfId="9247" priority="577">
      <formula>$F31="Vencida"</formula>
    </cfRule>
    <cfRule type="expression" dxfId="9246" priority="578">
      <formula>$F31="Cancelada"</formula>
    </cfRule>
    <cfRule type="expression" dxfId="9245" priority="579">
      <formula>$F31="Pausada"</formula>
    </cfRule>
    <cfRule type="expression" dxfId="9244" priority="580">
      <formula>$F31="Para hoy"</formula>
    </cfRule>
    <cfRule type="expression" dxfId="9243" priority="581">
      <formula>$F31="En curso"</formula>
    </cfRule>
    <cfRule type="expression" dxfId="9242" priority="582">
      <formula>$F31="Completada"</formula>
    </cfRule>
  </conditionalFormatting>
  <conditionalFormatting sqref="E50">
    <cfRule type="expression" dxfId="9241" priority="569">
      <formula>$F50="Vencida"</formula>
    </cfRule>
    <cfRule type="expression" dxfId="9240" priority="570">
      <formula>$F50="Cancelada"</formula>
    </cfRule>
    <cfRule type="expression" dxfId="9239" priority="571">
      <formula>$F50="Pausada"</formula>
    </cfRule>
    <cfRule type="expression" dxfId="9238" priority="572">
      <formula>$F50="Para hoy"</formula>
    </cfRule>
    <cfRule type="expression" dxfId="9237" priority="573">
      <formula>$F50="En curso"</formula>
    </cfRule>
    <cfRule type="expression" dxfId="9236" priority="574">
      <formula>$F50="Completada"</formula>
    </cfRule>
  </conditionalFormatting>
  <conditionalFormatting sqref="E67">
    <cfRule type="expression" dxfId="9235" priority="561">
      <formula>$F67="Vencida"</formula>
    </cfRule>
    <cfRule type="expression" dxfId="9234" priority="562">
      <formula>$F67="Cancelada"</formula>
    </cfRule>
    <cfRule type="expression" dxfId="9233" priority="563">
      <formula>$F67="Pausada"</formula>
    </cfRule>
    <cfRule type="expression" dxfId="9232" priority="564">
      <formula>$F67="Para hoy"</formula>
    </cfRule>
    <cfRule type="expression" dxfId="9231" priority="565">
      <formula>$F67="En curso"</formula>
    </cfRule>
    <cfRule type="expression" dxfId="9230" priority="566">
      <formula>$F67="Completada"</formula>
    </cfRule>
  </conditionalFormatting>
  <conditionalFormatting sqref="C25">
    <cfRule type="expression" dxfId="9229" priority="529">
      <formula>$F22="Vencida"</formula>
    </cfRule>
    <cfRule type="expression" dxfId="9228" priority="530">
      <formula>$F22="Cancelada"</formula>
    </cfRule>
    <cfRule type="expression" dxfId="9227" priority="531">
      <formula>$F22="Pausada"</formula>
    </cfRule>
    <cfRule type="expression" dxfId="9226" priority="532">
      <formula>$F22="Para hoy"</formula>
    </cfRule>
    <cfRule type="expression" dxfId="9225" priority="533">
      <formula>$F22="En curso"</formula>
    </cfRule>
    <cfRule type="expression" dxfId="9224" priority="534">
      <formula>$F22="Completada"</formula>
    </cfRule>
    <cfRule type="expression" dxfId="9223" priority="537">
      <formula>$F25="Vencida"</formula>
    </cfRule>
    <cfRule type="expression" dxfId="9222" priority="538">
      <formula>$F25="Cancelada"</formula>
    </cfRule>
    <cfRule type="expression" dxfId="9221" priority="539">
      <formula>$F25="Pausada"</formula>
    </cfRule>
    <cfRule type="expression" dxfId="9220" priority="540">
      <formula>$F25="Para hoy"</formula>
    </cfRule>
    <cfRule type="expression" dxfId="9219" priority="541">
      <formula>$F25="En curso"</formula>
    </cfRule>
    <cfRule type="expression" dxfId="9218" priority="542">
      <formula>$F25="Completada"</formula>
    </cfRule>
  </conditionalFormatting>
  <conditionalFormatting sqref="G30">
    <cfRule type="expression" dxfId="9217" priority="513">
      <formula>$F30="Vencida"</formula>
    </cfRule>
    <cfRule type="expression" dxfId="9216" priority="514">
      <formula>$F30="Cancelada"</formula>
    </cfRule>
    <cfRule type="expression" dxfId="9215" priority="515">
      <formula>$F30="Pausada"</formula>
    </cfRule>
    <cfRule type="expression" dxfId="9214" priority="516">
      <formula>$F30="Para hoy"</formula>
    </cfRule>
    <cfRule type="expression" dxfId="9213" priority="517">
      <formula>$F30="En curso"</formula>
    </cfRule>
    <cfRule type="expression" dxfId="9212" priority="518">
      <formula>$F30="Completada"</formula>
    </cfRule>
  </conditionalFormatting>
  <conditionalFormatting sqref="F30">
    <cfRule type="expression" dxfId="9211" priority="507">
      <formula>$F29="Vencida"</formula>
    </cfRule>
    <cfRule type="expression" dxfId="9210" priority="508">
      <formula>$F29="Cancelada"</formula>
    </cfRule>
    <cfRule type="expression" dxfId="9209" priority="509">
      <formula>$F29="Pausada"</formula>
    </cfRule>
    <cfRule type="expression" dxfId="9208" priority="510">
      <formula>$F29="Para hoy"</formula>
    </cfRule>
    <cfRule type="expression" dxfId="9207" priority="511">
      <formula>$F29="En curso"</formula>
    </cfRule>
    <cfRule type="expression" dxfId="9206" priority="512">
      <formula>$F29="Completada"</formula>
    </cfRule>
  </conditionalFormatting>
  <conditionalFormatting sqref="F30">
    <cfRule type="expression" dxfId="9205" priority="479">
      <formula>$F22="Vencida"</formula>
    </cfRule>
    <cfRule type="expression" dxfId="9204" priority="480">
      <formula>$F22="Cancelada"</formula>
    </cfRule>
    <cfRule type="expression" dxfId="9203" priority="481">
      <formula>$F22="Pausada"</formula>
    </cfRule>
    <cfRule type="expression" dxfId="9202" priority="482">
      <formula>$F22="Para hoy"</formula>
    </cfRule>
    <cfRule type="expression" dxfId="9201" priority="483">
      <formula>$F22="En curso"</formula>
    </cfRule>
    <cfRule type="expression" dxfId="9200" priority="484">
      <formula>$F22="Completada"</formula>
    </cfRule>
    <cfRule type="expression" dxfId="9199" priority="487">
      <formula>#REF!="Vencida"</formula>
    </cfRule>
    <cfRule type="expression" dxfId="9198" priority="488">
      <formula>#REF!="Cancelada"</formula>
    </cfRule>
    <cfRule type="expression" dxfId="9197" priority="489">
      <formula>#REF!="Pausada"</formula>
    </cfRule>
    <cfRule type="expression" dxfId="9196" priority="490">
      <formula>#REF!="Para hoy"</formula>
    </cfRule>
    <cfRule type="expression" dxfId="9195" priority="491">
      <formula>#REF!="En curso"</formula>
    </cfRule>
    <cfRule type="expression" dxfId="9194" priority="492">
      <formula>#REF!="Completada"</formula>
    </cfRule>
  </conditionalFormatting>
  <conditionalFormatting sqref="F30 E4:E18">
    <cfRule type="expression" dxfId="9193" priority="463">
      <formula>#REF!="Vencida"</formula>
    </cfRule>
    <cfRule type="expression" dxfId="9192" priority="464">
      <formula>#REF!="Cancelada"</formula>
    </cfRule>
    <cfRule type="expression" dxfId="9191" priority="465">
      <formula>#REF!="Pausada"</formula>
    </cfRule>
    <cfRule type="expression" dxfId="9190" priority="466">
      <formula>#REF!="Para hoy"</formula>
    </cfRule>
    <cfRule type="expression" dxfId="9189" priority="467">
      <formula>#REF!="En curso"</formula>
    </cfRule>
    <cfRule type="expression" dxfId="9188" priority="468">
      <formula>#REF!="Completada"</formula>
    </cfRule>
    <cfRule type="expression" dxfId="9187" priority="471">
      <formula>#REF!="Vencida"</formula>
    </cfRule>
    <cfRule type="expression" dxfId="9186" priority="472">
      <formula>#REF!="Cancelada"</formula>
    </cfRule>
    <cfRule type="expression" dxfId="9185" priority="473">
      <formula>#REF!="Pausada"</formula>
    </cfRule>
    <cfRule type="expression" dxfId="9184" priority="474">
      <formula>#REF!="Para hoy"</formula>
    </cfRule>
    <cfRule type="expression" dxfId="9183" priority="475">
      <formula>#REF!="En curso"</formula>
    </cfRule>
    <cfRule type="expression" dxfId="9182" priority="476">
      <formula>#REF!="Completada"</formula>
    </cfRule>
  </conditionalFormatting>
  <conditionalFormatting sqref="C4:C18">
    <cfRule type="expression" dxfId="9181" priority="601">
      <formula>#REF!="Vencida"</formula>
    </cfRule>
    <cfRule type="expression" dxfId="9180" priority="602">
      <formula>#REF!="Cancelada"</formula>
    </cfRule>
    <cfRule type="expression" dxfId="9179" priority="603">
      <formula>#REF!="Pausada"</formula>
    </cfRule>
    <cfRule type="expression" dxfId="9178" priority="604">
      <formula>#REF!="Para hoy"</formula>
    </cfRule>
    <cfRule type="expression" dxfId="9177" priority="605">
      <formula>#REF!="En curso"</formula>
    </cfRule>
    <cfRule type="expression" dxfId="9176" priority="606">
      <formula>#REF!="Completada"</formula>
    </cfRule>
    <cfRule type="expression" dxfId="9175" priority="607">
      <formula>$F4="Vencida"</formula>
    </cfRule>
    <cfRule type="expression" dxfId="9174" priority="608">
      <formula>$F4="Cancelada"</formula>
    </cfRule>
    <cfRule type="expression" dxfId="9173" priority="609">
      <formula>$F4="Pausada"</formula>
    </cfRule>
    <cfRule type="expression" dxfId="9172" priority="610">
      <formula>$F4="Para hoy"</formula>
    </cfRule>
    <cfRule type="expression" dxfId="9171" priority="611">
      <formula>$F4="En curso"</formula>
    </cfRule>
    <cfRule type="expression" dxfId="9170" priority="612">
      <formula>$F4="Completada"</formula>
    </cfRule>
  </conditionalFormatting>
  <conditionalFormatting sqref="C26">
    <cfRule type="expression" dxfId="9169" priority="617">
      <formula>$F22="Vencida"</formula>
    </cfRule>
    <cfRule type="expression" dxfId="9168" priority="618">
      <formula>$F22="Cancelada"</formula>
    </cfRule>
    <cfRule type="expression" dxfId="9167" priority="619">
      <formula>$F22="Pausada"</formula>
    </cfRule>
    <cfRule type="expression" dxfId="9166" priority="620">
      <formula>$F22="Para hoy"</formula>
    </cfRule>
    <cfRule type="expression" dxfId="9165" priority="621">
      <formula>$F22="En curso"</formula>
    </cfRule>
    <cfRule type="expression" dxfId="9164" priority="622">
      <formula>$F22="Completada"</formula>
    </cfRule>
    <cfRule type="expression" dxfId="9163" priority="623">
      <formula>$F26="Vencida"</formula>
    </cfRule>
    <cfRule type="expression" dxfId="9162" priority="624">
      <formula>$F26="Cancelada"</formula>
    </cfRule>
    <cfRule type="expression" dxfId="9161" priority="625">
      <formula>$F26="Pausada"</formula>
    </cfRule>
    <cfRule type="expression" dxfId="9160" priority="626">
      <formula>$F26="Para hoy"</formula>
    </cfRule>
    <cfRule type="expression" dxfId="9159" priority="627">
      <formula>$F26="En curso"</formula>
    </cfRule>
    <cfRule type="expression" dxfId="9158" priority="628">
      <formula>$F26="Completada"</formula>
    </cfRule>
  </conditionalFormatting>
  <conditionalFormatting sqref="C29 C48:C49">
    <cfRule type="expression" dxfId="9157" priority="629">
      <formula>$F22="Vencida"</formula>
    </cfRule>
    <cfRule type="expression" dxfId="9156" priority="630">
      <formula>$F22="Cancelada"</formula>
    </cfRule>
    <cfRule type="expression" dxfId="9155" priority="631">
      <formula>$F22="Pausada"</formula>
    </cfRule>
    <cfRule type="expression" dxfId="9154" priority="632">
      <formula>$F22="Para hoy"</formula>
    </cfRule>
    <cfRule type="expression" dxfId="9153" priority="633">
      <formula>$F22="En curso"</formula>
    </cfRule>
    <cfRule type="expression" dxfId="9152" priority="634">
      <formula>$F22="Completada"</formula>
    </cfRule>
    <cfRule type="expression" dxfId="9151" priority="635">
      <formula>$F29="Vencida"</formula>
    </cfRule>
    <cfRule type="expression" dxfId="9150" priority="636">
      <formula>$F29="Cancelada"</formula>
    </cfRule>
    <cfRule type="expression" dxfId="9149" priority="637">
      <formula>$F29="Pausada"</formula>
    </cfRule>
    <cfRule type="expression" dxfId="9148" priority="638">
      <formula>$F29="Para hoy"</formula>
    </cfRule>
    <cfRule type="expression" dxfId="9147" priority="639">
      <formula>$F29="En curso"</formula>
    </cfRule>
    <cfRule type="expression" dxfId="9146" priority="640">
      <formula>$F29="Completada"</formula>
    </cfRule>
  </conditionalFormatting>
  <conditionalFormatting sqref="E4:E18">
    <cfRule type="expression" dxfId="9145" priority="641">
      <formula>#REF!="Vencida"</formula>
    </cfRule>
    <cfRule type="expression" dxfId="9144" priority="642">
      <formula>#REF!="Cancelada"</formula>
    </cfRule>
    <cfRule type="expression" dxfId="9143" priority="643">
      <formula>#REF!="Pausada"</formula>
    </cfRule>
    <cfRule type="expression" dxfId="9142" priority="644">
      <formula>#REF!="Para hoy"</formula>
    </cfRule>
    <cfRule type="expression" dxfId="9141" priority="645">
      <formula>#REF!="En curso"</formula>
    </cfRule>
    <cfRule type="expression" dxfId="9140" priority="646">
      <formula>#REF!="Completada"</formula>
    </cfRule>
  </conditionalFormatting>
  <conditionalFormatting sqref="E28:E30 E46:E49 E35:E41 E13:E18">
    <cfRule type="expression" dxfId="9139" priority="389">
      <formula>$F8="Vencida"</formula>
    </cfRule>
    <cfRule type="expression" dxfId="9138" priority="390">
      <formula>$F8="Cancelada"</formula>
    </cfRule>
    <cfRule type="expression" dxfId="9137" priority="391">
      <formula>$F8="Pausada"</formula>
    </cfRule>
    <cfRule type="expression" dxfId="9136" priority="392">
      <formula>$F8="Para hoy"</formula>
    </cfRule>
    <cfRule type="expression" dxfId="9135" priority="393">
      <formula>$F8="En curso"</formula>
    </cfRule>
    <cfRule type="expression" dxfId="9134" priority="394">
      <formula>$F8="Completada"</formula>
    </cfRule>
  </conditionalFormatting>
  <conditionalFormatting sqref="E30 E48:E49">
    <cfRule type="expression" dxfId="9133" priority="373">
      <formula>$F23="Vencida"</formula>
    </cfRule>
    <cfRule type="expression" dxfId="9132" priority="374">
      <formula>$F23="Cancelada"</formula>
    </cfRule>
    <cfRule type="expression" dxfId="9131" priority="375">
      <formula>$F23="Pausada"</formula>
    </cfRule>
    <cfRule type="expression" dxfId="9130" priority="376">
      <formula>$F23="Para hoy"</formula>
    </cfRule>
    <cfRule type="expression" dxfId="9129" priority="377">
      <formula>$F23="En curso"</formula>
    </cfRule>
    <cfRule type="expression" dxfId="9128" priority="378">
      <formula>$F23="Completada"</formula>
    </cfRule>
    <cfRule type="expression" dxfId="9127" priority="381">
      <formula>$F23="Vencida"</formula>
    </cfRule>
    <cfRule type="expression" dxfId="9126" priority="382">
      <formula>$F23="Cancelada"</formula>
    </cfRule>
    <cfRule type="expression" dxfId="9125" priority="383">
      <formula>$F23="Pausada"</formula>
    </cfRule>
    <cfRule type="expression" dxfId="9124" priority="384">
      <formula>$F23="Para hoy"</formula>
    </cfRule>
    <cfRule type="expression" dxfId="9123" priority="385">
      <formula>$F23="En curso"</formula>
    </cfRule>
    <cfRule type="expression" dxfId="9122" priority="386">
      <formula>$F23="Completada"</formula>
    </cfRule>
  </conditionalFormatting>
  <conditionalFormatting sqref="D42:D49">
    <cfRule type="expression" dxfId="9121" priority="395">
      <formula>$F58="Vencida"</formula>
    </cfRule>
    <cfRule type="expression" dxfId="9120" priority="396">
      <formula>$F58="Cancelada"</formula>
    </cfRule>
    <cfRule type="expression" dxfId="9119" priority="397">
      <formula>$F58="Pausada"</formula>
    </cfRule>
    <cfRule type="expression" dxfId="9118" priority="398">
      <formula>$F58="Para hoy"</formula>
    </cfRule>
    <cfRule type="expression" dxfId="9117" priority="399">
      <formula>$F58="En curso"</formula>
    </cfRule>
    <cfRule type="expression" dxfId="9116" priority="400">
      <formula>$F58="Completada"</formula>
    </cfRule>
    <cfRule type="expression" dxfId="9115" priority="401">
      <formula>$F58="Vencida"</formula>
    </cfRule>
    <cfRule type="expression" dxfId="9114" priority="402">
      <formula>$F58="Cancelada"</formula>
    </cfRule>
    <cfRule type="expression" dxfId="9113" priority="403">
      <formula>$F58="Pausada"</formula>
    </cfRule>
    <cfRule type="expression" dxfId="9112" priority="404">
      <formula>$F58="Para hoy"</formula>
    </cfRule>
    <cfRule type="expression" dxfId="9111" priority="405">
      <formula>$F58="En curso"</formula>
    </cfRule>
    <cfRule type="expression" dxfId="9110" priority="406">
      <formula>$F58="Completada"</formula>
    </cfRule>
  </conditionalFormatting>
  <conditionalFormatting sqref="D42:D49">
    <cfRule type="expression" dxfId="9109" priority="407">
      <formula>$F70="Vencida"</formula>
    </cfRule>
    <cfRule type="expression" dxfId="9108" priority="408">
      <formula>$F70="Cancelada"</formula>
    </cfRule>
    <cfRule type="expression" dxfId="9107" priority="409">
      <formula>$F70="Pausada"</formula>
    </cfRule>
    <cfRule type="expression" dxfId="9106" priority="410">
      <formula>$F70="Para hoy"</formula>
    </cfRule>
    <cfRule type="expression" dxfId="9105" priority="411">
      <formula>$F70="En curso"</formula>
    </cfRule>
    <cfRule type="expression" dxfId="9104" priority="412">
      <formula>$F70="Completada"</formula>
    </cfRule>
    <cfRule type="expression" dxfId="9103" priority="413">
      <formula>$F70="Vencida"</formula>
    </cfRule>
    <cfRule type="expression" dxfId="9102" priority="414">
      <formula>$F70="Cancelada"</formula>
    </cfRule>
    <cfRule type="expression" dxfId="9101" priority="415">
      <formula>$F70="Pausada"</formula>
    </cfRule>
    <cfRule type="expression" dxfId="9100" priority="416">
      <formula>$F70="Para hoy"</formula>
    </cfRule>
    <cfRule type="expression" dxfId="9099" priority="417">
      <formula>$F70="En curso"</formula>
    </cfRule>
    <cfRule type="expression" dxfId="9098" priority="418">
      <formula>$F70="Completada"</formula>
    </cfRule>
  </conditionalFormatting>
  <conditionalFormatting sqref="D42:D49">
    <cfRule type="expression" dxfId="9097" priority="419">
      <formula>$F78="Vencida"</formula>
    </cfRule>
    <cfRule type="expression" dxfId="9096" priority="420">
      <formula>$F78="Cancelada"</formula>
    </cfRule>
    <cfRule type="expression" dxfId="9095" priority="421">
      <formula>$F78="Pausada"</formula>
    </cfRule>
    <cfRule type="expression" dxfId="9094" priority="422">
      <formula>$F78="Para hoy"</formula>
    </cfRule>
    <cfRule type="expression" dxfId="9093" priority="423">
      <formula>$F78="En curso"</formula>
    </cfRule>
    <cfRule type="expression" dxfId="9092" priority="424">
      <formula>$F78="Completada"</formula>
    </cfRule>
    <cfRule type="expression" dxfId="9091" priority="425">
      <formula>$F74="Vencida"</formula>
    </cfRule>
    <cfRule type="expression" dxfId="9090" priority="426">
      <formula>$F74="Cancelada"</formula>
    </cfRule>
    <cfRule type="expression" dxfId="9089" priority="427">
      <formula>$F74="Pausada"</formula>
    </cfRule>
    <cfRule type="expression" dxfId="9088" priority="428">
      <formula>$F74="Para hoy"</formula>
    </cfRule>
    <cfRule type="expression" dxfId="9087" priority="429">
      <formula>$F74="En curso"</formula>
    </cfRule>
    <cfRule type="expression" dxfId="9086" priority="430">
      <formula>$F74="Completada"</formula>
    </cfRule>
  </conditionalFormatting>
  <conditionalFormatting sqref="E49">
    <cfRule type="expression" dxfId="9085" priority="431">
      <formula>$F41="Vencida"</formula>
    </cfRule>
    <cfRule type="expression" dxfId="9084" priority="432">
      <formula>$F41="Cancelada"</formula>
    </cfRule>
    <cfRule type="expression" dxfId="9083" priority="433">
      <formula>$F41="Pausada"</formula>
    </cfRule>
    <cfRule type="expression" dxfId="9082" priority="434">
      <formula>$F41="Para hoy"</formula>
    </cfRule>
    <cfRule type="expression" dxfId="9081" priority="435">
      <formula>$F41="En curso"</formula>
    </cfRule>
    <cfRule type="expression" dxfId="9080" priority="436">
      <formula>$F41="Completada"</formula>
    </cfRule>
    <cfRule type="expression" dxfId="9079" priority="437">
      <formula>$F42="Vencida"</formula>
    </cfRule>
    <cfRule type="expression" dxfId="9078" priority="438">
      <formula>$F42="Cancelada"</formula>
    </cfRule>
    <cfRule type="expression" dxfId="9077" priority="439">
      <formula>$F42="Pausada"</formula>
    </cfRule>
    <cfRule type="expression" dxfId="9076" priority="440">
      <formula>$F42="Para hoy"</formula>
    </cfRule>
    <cfRule type="expression" dxfId="9075" priority="441">
      <formula>$F42="En curso"</formula>
    </cfRule>
    <cfRule type="expression" dxfId="9074" priority="442">
      <formula>$F42="Completada"</formula>
    </cfRule>
  </conditionalFormatting>
  <conditionalFormatting sqref="F54:F59">
    <cfRule type="expression" dxfId="9073" priority="249">
      <formula>$F54="Vencida"</formula>
    </cfRule>
    <cfRule type="expression" dxfId="9072" priority="250">
      <formula>$F54="Cancelada"</formula>
    </cfRule>
    <cfRule type="expression" dxfId="9071" priority="251">
      <formula>$F54="Pausada"</formula>
    </cfRule>
    <cfRule type="expression" dxfId="9070" priority="252">
      <formula>$F54="Para hoy"</formula>
    </cfRule>
    <cfRule type="expression" dxfId="9069" priority="253">
      <formula>$F54="En curso"</formula>
    </cfRule>
    <cfRule type="expression" dxfId="9068" priority="254">
      <formula>$F54="Completada"</formula>
    </cfRule>
  </conditionalFormatting>
  <conditionalFormatting sqref="E54:E59">
    <cfRule type="expression" dxfId="9067" priority="279">
      <formula>$F49="Vencida"</formula>
    </cfRule>
    <cfRule type="expression" dxfId="9066" priority="280">
      <formula>$F49="Cancelada"</formula>
    </cfRule>
    <cfRule type="expression" dxfId="9065" priority="281">
      <formula>$F49="Pausada"</formula>
    </cfRule>
    <cfRule type="expression" dxfId="9064" priority="282">
      <formula>$F49="Para hoy"</formula>
    </cfRule>
    <cfRule type="expression" dxfId="9063" priority="283">
      <formula>$F49="En curso"</formula>
    </cfRule>
    <cfRule type="expression" dxfId="9062" priority="284">
      <formula>$F49="Completada"</formula>
    </cfRule>
  </conditionalFormatting>
  <conditionalFormatting sqref="E54:E59">
    <cfRule type="expression" dxfId="9061" priority="263">
      <formula>$F47="Vencida"</formula>
    </cfRule>
    <cfRule type="expression" dxfId="9060" priority="264">
      <formula>$F47="Cancelada"</formula>
    </cfRule>
    <cfRule type="expression" dxfId="9059" priority="265">
      <formula>$F47="Pausada"</formula>
    </cfRule>
    <cfRule type="expression" dxfId="9058" priority="266">
      <formula>$F47="Para hoy"</formula>
    </cfRule>
    <cfRule type="expression" dxfId="9057" priority="267">
      <formula>$F47="En curso"</formula>
    </cfRule>
    <cfRule type="expression" dxfId="9056" priority="268">
      <formula>$F47="Completada"</formula>
    </cfRule>
    <cfRule type="expression" dxfId="9055" priority="271">
      <formula>$F47="Vencida"</formula>
    </cfRule>
    <cfRule type="expression" dxfId="9054" priority="272">
      <formula>$F47="Cancelada"</formula>
    </cfRule>
    <cfRule type="expression" dxfId="9053" priority="273">
      <formula>$F47="Pausada"</formula>
    </cfRule>
    <cfRule type="expression" dxfId="9052" priority="274">
      <formula>$F47="Para hoy"</formula>
    </cfRule>
    <cfRule type="expression" dxfId="9051" priority="275">
      <formula>$F47="En curso"</formula>
    </cfRule>
    <cfRule type="expression" dxfId="9050" priority="276">
      <formula>$F47="Completada"</formula>
    </cfRule>
  </conditionalFormatting>
  <conditionalFormatting sqref="D54:D59">
    <cfRule type="expression" dxfId="9049" priority="285">
      <formula>$F70="Vencida"</formula>
    </cfRule>
    <cfRule type="expression" dxfId="9048" priority="286">
      <formula>$F70="Cancelada"</formula>
    </cfRule>
    <cfRule type="expression" dxfId="9047" priority="287">
      <formula>$F70="Pausada"</formula>
    </cfRule>
    <cfRule type="expression" dxfId="9046" priority="288">
      <formula>$F70="Para hoy"</formula>
    </cfRule>
    <cfRule type="expression" dxfId="9045" priority="289">
      <formula>$F70="En curso"</formula>
    </cfRule>
    <cfRule type="expression" dxfId="9044" priority="290">
      <formula>$F70="Completada"</formula>
    </cfRule>
    <cfRule type="expression" dxfId="9043" priority="291">
      <formula>$F70="Vencida"</formula>
    </cfRule>
    <cfRule type="expression" dxfId="9042" priority="292">
      <formula>$F70="Cancelada"</formula>
    </cfRule>
    <cfRule type="expression" dxfId="9041" priority="293">
      <formula>$F70="Pausada"</formula>
    </cfRule>
    <cfRule type="expression" dxfId="9040" priority="294">
      <formula>$F70="Para hoy"</formula>
    </cfRule>
    <cfRule type="expression" dxfId="9039" priority="295">
      <formula>$F70="En curso"</formula>
    </cfRule>
    <cfRule type="expression" dxfId="9038" priority="296">
      <formula>$F70="Completada"</formula>
    </cfRule>
  </conditionalFormatting>
  <conditionalFormatting sqref="D54:D59">
    <cfRule type="expression" dxfId="9037" priority="297">
      <formula>$F82="Vencida"</formula>
    </cfRule>
    <cfRule type="expression" dxfId="9036" priority="298">
      <formula>$F82="Cancelada"</formula>
    </cfRule>
    <cfRule type="expression" dxfId="9035" priority="299">
      <formula>$F82="Pausada"</formula>
    </cfRule>
    <cfRule type="expression" dxfId="9034" priority="300">
      <formula>$F82="Para hoy"</formula>
    </cfRule>
    <cfRule type="expression" dxfId="9033" priority="301">
      <formula>$F82="En curso"</formula>
    </cfRule>
    <cfRule type="expression" dxfId="9032" priority="302">
      <formula>$F82="Completada"</formula>
    </cfRule>
    <cfRule type="expression" dxfId="9031" priority="303">
      <formula>$F82="Vencida"</formula>
    </cfRule>
    <cfRule type="expression" dxfId="9030" priority="304">
      <formula>$F82="Cancelada"</formula>
    </cfRule>
    <cfRule type="expression" dxfId="9029" priority="305">
      <formula>$F82="Pausada"</formula>
    </cfRule>
    <cfRule type="expression" dxfId="9028" priority="306">
      <formula>$F82="Para hoy"</formula>
    </cfRule>
    <cfRule type="expression" dxfId="9027" priority="307">
      <formula>$F82="En curso"</formula>
    </cfRule>
    <cfRule type="expression" dxfId="9026" priority="308">
      <formula>$F82="Completada"</formula>
    </cfRule>
  </conditionalFormatting>
  <conditionalFormatting sqref="D54:D59">
    <cfRule type="expression" dxfId="9025" priority="309">
      <formula>$F90="Vencida"</formula>
    </cfRule>
    <cfRule type="expression" dxfId="9024" priority="310">
      <formula>$F90="Cancelada"</formula>
    </cfRule>
    <cfRule type="expression" dxfId="9023" priority="311">
      <formula>$F90="Pausada"</formula>
    </cfRule>
    <cfRule type="expression" dxfId="9022" priority="312">
      <formula>$F90="Para hoy"</formula>
    </cfRule>
    <cfRule type="expression" dxfId="9021" priority="313">
      <formula>$F90="En curso"</formula>
    </cfRule>
    <cfRule type="expression" dxfId="9020" priority="314">
      <formula>$F90="Completada"</formula>
    </cfRule>
    <cfRule type="expression" dxfId="9019" priority="315">
      <formula>$F86="Vencida"</formula>
    </cfRule>
    <cfRule type="expression" dxfId="9018" priority="316">
      <formula>$F86="Cancelada"</formula>
    </cfRule>
    <cfRule type="expression" dxfId="9017" priority="317">
      <formula>$F86="Pausada"</formula>
    </cfRule>
    <cfRule type="expression" dxfId="9016" priority="318">
      <formula>$F86="Para hoy"</formula>
    </cfRule>
    <cfRule type="expression" dxfId="9015" priority="319">
      <formula>$F86="En curso"</formula>
    </cfRule>
    <cfRule type="expression" dxfId="9014" priority="320">
      <formula>$F86="Completada"</formula>
    </cfRule>
  </conditionalFormatting>
  <conditionalFormatting sqref="C54:C59">
    <cfRule type="expression" dxfId="9013" priority="321">
      <formula>$F47="Vencida"</formula>
    </cfRule>
    <cfRule type="expression" dxfId="9012" priority="322">
      <formula>$F47="Cancelada"</formula>
    </cfRule>
    <cfRule type="expression" dxfId="9011" priority="323">
      <formula>$F47="Pausada"</formula>
    </cfRule>
    <cfRule type="expression" dxfId="9010" priority="324">
      <formula>$F47="Para hoy"</formula>
    </cfRule>
    <cfRule type="expression" dxfId="9009" priority="325">
      <formula>$F47="En curso"</formula>
    </cfRule>
    <cfRule type="expression" dxfId="9008" priority="326">
      <formula>$F47="Completada"</formula>
    </cfRule>
    <cfRule type="expression" dxfId="9007" priority="327">
      <formula>$F54="Vencida"</formula>
    </cfRule>
    <cfRule type="expression" dxfId="9006" priority="328">
      <formula>$F54="Cancelada"</formula>
    </cfRule>
    <cfRule type="expression" dxfId="9005" priority="329">
      <formula>$F54="Pausada"</formula>
    </cfRule>
    <cfRule type="expression" dxfId="9004" priority="330">
      <formula>$F54="Para hoy"</formula>
    </cfRule>
    <cfRule type="expression" dxfId="9003" priority="331">
      <formula>$F54="En curso"</formula>
    </cfRule>
    <cfRule type="expression" dxfId="9002" priority="332">
      <formula>$F54="Completada"</formula>
    </cfRule>
  </conditionalFormatting>
  <conditionalFormatting sqref="E54:E59">
    <cfRule type="expression" dxfId="9001" priority="333">
      <formula>$F46="Vencida"</formula>
    </cfRule>
    <cfRule type="expression" dxfId="9000" priority="334">
      <formula>$F46="Cancelada"</formula>
    </cfRule>
    <cfRule type="expression" dxfId="8999" priority="335">
      <formula>$F46="Pausada"</formula>
    </cfRule>
    <cfRule type="expression" dxfId="8998" priority="336">
      <formula>$F46="Para hoy"</formula>
    </cfRule>
    <cfRule type="expression" dxfId="8997" priority="337">
      <formula>$F46="En curso"</formula>
    </cfRule>
    <cfRule type="expression" dxfId="8996" priority="338">
      <formula>$F46="Completada"</formula>
    </cfRule>
    <cfRule type="expression" dxfId="8995" priority="339">
      <formula>$F47="Vencida"</formula>
    </cfRule>
    <cfRule type="expression" dxfId="8994" priority="340">
      <formula>$F47="Cancelada"</formula>
    </cfRule>
    <cfRule type="expression" dxfId="8993" priority="341">
      <formula>$F47="Pausada"</formula>
    </cfRule>
    <cfRule type="expression" dxfId="8992" priority="342">
      <formula>$F47="Para hoy"</formula>
    </cfRule>
    <cfRule type="expression" dxfId="8991" priority="343">
      <formula>$F47="En curso"</formula>
    </cfRule>
    <cfRule type="expression" dxfId="8990" priority="344">
      <formula>$F47="Completada"</formula>
    </cfRule>
  </conditionalFormatting>
  <conditionalFormatting sqref="F60:F65">
    <cfRule type="expression" dxfId="8989" priority="121">
      <formula>$F60="Vencida"</formula>
    </cfRule>
    <cfRule type="expression" dxfId="8988" priority="122">
      <formula>$F60="Cancelada"</formula>
    </cfRule>
    <cfRule type="expression" dxfId="8987" priority="123">
      <formula>$F60="Pausada"</formula>
    </cfRule>
    <cfRule type="expression" dxfId="8986" priority="124">
      <formula>$F60="Para hoy"</formula>
    </cfRule>
    <cfRule type="expression" dxfId="8985" priority="125">
      <formula>$F60="En curso"</formula>
    </cfRule>
    <cfRule type="expression" dxfId="8984" priority="126">
      <formula>$F60="Completada"</formula>
    </cfRule>
  </conditionalFormatting>
  <conditionalFormatting sqref="E60:E65">
    <cfRule type="expression" dxfId="8983" priority="151">
      <formula>$F55="Vencida"</formula>
    </cfRule>
    <cfRule type="expression" dxfId="8982" priority="152">
      <formula>$F55="Cancelada"</formula>
    </cfRule>
    <cfRule type="expression" dxfId="8981" priority="153">
      <formula>$F55="Pausada"</formula>
    </cfRule>
    <cfRule type="expression" dxfId="8980" priority="154">
      <formula>$F55="Para hoy"</formula>
    </cfRule>
    <cfRule type="expression" dxfId="8979" priority="155">
      <formula>$F55="En curso"</formula>
    </cfRule>
    <cfRule type="expression" dxfId="8978" priority="156">
      <formula>$F55="Completada"</formula>
    </cfRule>
  </conditionalFormatting>
  <conditionalFormatting sqref="E60:E65">
    <cfRule type="expression" dxfId="8977" priority="135">
      <formula>$F53="Vencida"</formula>
    </cfRule>
    <cfRule type="expression" dxfId="8976" priority="136">
      <formula>$F53="Cancelada"</formula>
    </cfRule>
    <cfRule type="expression" dxfId="8975" priority="137">
      <formula>$F53="Pausada"</formula>
    </cfRule>
    <cfRule type="expression" dxfId="8974" priority="138">
      <formula>$F53="Para hoy"</formula>
    </cfRule>
    <cfRule type="expression" dxfId="8973" priority="139">
      <formula>$F53="En curso"</formula>
    </cfRule>
    <cfRule type="expression" dxfId="8972" priority="140">
      <formula>$F53="Completada"</formula>
    </cfRule>
    <cfRule type="expression" dxfId="8971" priority="143">
      <formula>$F53="Vencida"</formula>
    </cfRule>
    <cfRule type="expression" dxfId="8970" priority="144">
      <formula>$F53="Cancelada"</formula>
    </cfRule>
    <cfRule type="expression" dxfId="8969" priority="145">
      <formula>$F53="Pausada"</formula>
    </cfRule>
    <cfRule type="expression" dxfId="8968" priority="146">
      <formula>$F53="Para hoy"</formula>
    </cfRule>
    <cfRule type="expression" dxfId="8967" priority="147">
      <formula>$F53="En curso"</formula>
    </cfRule>
    <cfRule type="expression" dxfId="8966" priority="148">
      <formula>$F53="Completada"</formula>
    </cfRule>
  </conditionalFormatting>
  <conditionalFormatting sqref="D60:D65">
    <cfRule type="expression" dxfId="8965" priority="157">
      <formula>$F76="Vencida"</formula>
    </cfRule>
    <cfRule type="expression" dxfId="8964" priority="158">
      <formula>$F76="Cancelada"</formula>
    </cfRule>
    <cfRule type="expression" dxfId="8963" priority="159">
      <formula>$F76="Pausada"</formula>
    </cfRule>
    <cfRule type="expression" dxfId="8962" priority="160">
      <formula>$F76="Para hoy"</formula>
    </cfRule>
    <cfRule type="expression" dxfId="8961" priority="161">
      <formula>$F76="En curso"</formula>
    </cfRule>
    <cfRule type="expression" dxfId="8960" priority="162">
      <formula>$F76="Completada"</formula>
    </cfRule>
    <cfRule type="expression" dxfId="8959" priority="163">
      <formula>$F76="Vencida"</formula>
    </cfRule>
    <cfRule type="expression" dxfId="8958" priority="164">
      <formula>$F76="Cancelada"</formula>
    </cfRule>
    <cfRule type="expression" dxfId="8957" priority="165">
      <formula>$F76="Pausada"</formula>
    </cfRule>
    <cfRule type="expression" dxfId="8956" priority="166">
      <formula>$F76="Para hoy"</formula>
    </cfRule>
    <cfRule type="expression" dxfId="8955" priority="167">
      <formula>$F76="En curso"</formula>
    </cfRule>
    <cfRule type="expression" dxfId="8954" priority="168">
      <formula>$F76="Completada"</formula>
    </cfRule>
  </conditionalFormatting>
  <conditionalFormatting sqref="D60:D65">
    <cfRule type="expression" dxfId="8953" priority="169">
      <formula>$F88="Vencida"</formula>
    </cfRule>
    <cfRule type="expression" dxfId="8952" priority="170">
      <formula>$F88="Cancelada"</formula>
    </cfRule>
    <cfRule type="expression" dxfId="8951" priority="171">
      <formula>$F88="Pausada"</formula>
    </cfRule>
    <cfRule type="expression" dxfId="8950" priority="172">
      <formula>$F88="Para hoy"</formula>
    </cfRule>
    <cfRule type="expression" dxfId="8949" priority="173">
      <formula>$F88="En curso"</formula>
    </cfRule>
    <cfRule type="expression" dxfId="8948" priority="174">
      <formula>$F88="Completada"</formula>
    </cfRule>
    <cfRule type="expression" dxfId="8947" priority="175">
      <formula>$F88="Vencida"</formula>
    </cfRule>
    <cfRule type="expression" dxfId="8946" priority="176">
      <formula>$F88="Cancelada"</formula>
    </cfRule>
    <cfRule type="expression" dxfId="8945" priority="177">
      <formula>$F88="Pausada"</formula>
    </cfRule>
    <cfRule type="expression" dxfId="8944" priority="178">
      <formula>$F88="Para hoy"</formula>
    </cfRule>
    <cfRule type="expression" dxfId="8943" priority="179">
      <formula>$F88="En curso"</formula>
    </cfRule>
    <cfRule type="expression" dxfId="8942" priority="180">
      <formula>$F88="Completada"</formula>
    </cfRule>
  </conditionalFormatting>
  <conditionalFormatting sqref="D60:D65">
    <cfRule type="expression" dxfId="8941" priority="181">
      <formula>$F96="Vencida"</formula>
    </cfRule>
    <cfRule type="expression" dxfId="8940" priority="182">
      <formula>$F96="Cancelada"</formula>
    </cfRule>
    <cfRule type="expression" dxfId="8939" priority="183">
      <formula>$F96="Pausada"</formula>
    </cfRule>
    <cfRule type="expression" dxfId="8938" priority="184">
      <formula>$F96="Para hoy"</formula>
    </cfRule>
    <cfRule type="expression" dxfId="8937" priority="185">
      <formula>$F96="En curso"</formula>
    </cfRule>
    <cfRule type="expression" dxfId="8936" priority="186">
      <formula>$F96="Completada"</formula>
    </cfRule>
    <cfRule type="expression" dxfId="8935" priority="187">
      <formula>$F92="Vencida"</formula>
    </cfRule>
    <cfRule type="expression" dxfId="8934" priority="188">
      <formula>$F92="Cancelada"</formula>
    </cfRule>
    <cfRule type="expression" dxfId="8933" priority="189">
      <formula>$F92="Pausada"</formula>
    </cfRule>
    <cfRule type="expression" dxfId="8932" priority="190">
      <formula>$F92="Para hoy"</formula>
    </cfRule>
    <cfRule type="expression" dxfId="8931" priority="191">
      <formula>$F92="En curso"</formula>
    </cfRule>
    <cfRule type="expression" dxfId="8930" priority="192">
      <formula>$F92="Completada"</formula>
    </cfRule>
  </conditionalFormatting>
  <conditionalFormatting sqref="C60:C65">
    <cfRule type="expression" dxfId="8929" priority="193">
      <formula>$F53="Vencida"</formula>
    </cfRule>
    <cfRule type="expression" dxfId="8928" priority="194">
      <formula>$F53="Cancelada"</formula>
    </cfRule>
    <cfRule type="expression" dxfId="8927" priority="195">
      <formula>$F53="Pausada"</formula>
    </cfRule>
    <cfRule type="expression" dxfId="8926" priority="196">
      <formula>$F53="Para hoy"</formula>
    </cfRule>
    <cfRule type="expression" dxfId="8925" priority="197">
      <formula>$F53="En curso"</formula>
    </cfRule>
    <cfRule type="expression" dxfId="8924" priority="198">
      <formula>$F53="Completada"</formula>
    </cfRule>
    <cfRule type="expression" dxfId="8923" priority="199">
      <formula>$F60="Vencida"</formula>
    </cfRule>
    <cfRule type="expression" dxfId="8922" priority="200">
      <formula>$F60="Cancelada"</formula>
    </cfRule>
    <cfRule type="expression" dxfId="8921" priority="201">
      <formula>$F60="Pausada"</formula>
    </cfRule>
    <cfRule type="expression" dxfId="8920" priority="202">
      <formula>$F60="Para hoy"</formula>
    </cfRule>
    <cfRule type="expression" dxfId="8919" priority="203">
      <formula>$F60="En curso"</formula>
    </cfRule>
    <cfRule type="expression" dxfId="8918" priority="204">
      <formula>$F60="Completada"</formula>
    </cfRule>
  </conditionalFormatting>
  <conditionalFormatting sqref="E60:E65">
    <cfRule type="expression" dxfId="8917" priority="205">
      <formula>$F52="Vencida"</formula>
    </cfRule>
    <cfRule type="expression" dxfId="8916" priority="206">
      <formula>$F52="Cancelada"</formula>
    </cfRule>
    <cfRule type="expression" dxfId="8915" priority="207">
      <formula>$F52="Pausada"</formula>
    </cfRule>
    <cfRule type="expression" dxfId="8914" priority="208">
      <formula>$F52="Para hoy"</formula>
    </cfRule>
    <cfRule type="expression" dxfId="8913" priority="209">
      <formula>$F52="En curso"</formula>
    </cfRule>
    <cfRule type="expression" dxfId="8912" priority="210">
      <formula>$F52="Completada"</formula>
    </cfRule>
    <cfRule type="expression" dxfId="8911" priority="211">
      <formula>$F53="Vencida"</formula>
    </cfRule>
    <cfRule type="expression" dxfId="8910" priority="212">
      <formula>$F53="Cancelada"</formula>
    </cfRule>
    <cfRule type="expression" dxfId="8909" priority="213">
      <formula>$F53="Pausada"</formula>
    </cfRule>
    <cfRule type="expression" dxfId="8908" priority="214">
      <formula>$F53="Para hoy"</formula>
    </cfRule>
    <cfRule type="expression" dxfId="8907" priority="215">
      <formula>$F53="En curso"</formula>
    </cfRule>
    <cfRule type="expression" dxfId="8906" priority="216">
      <formula>$F53="Completada"</formula>
    </cfRule>
  </conditionalFormatting>
  <conditionalFormatting sqref="D27:D30 D35:D41">
    <cfRule type="expression" dxfId="8905" priority="47">
      <formula>$F41="Vencida"</formula>
    </cfRule>
    <cfRule type="expression" dxfId="8904" priority="48">
      <formula>$F41="Cancelada"</formula>
    </cfRule>
    <cfRule type="expression" dxfId="8903" priority="49">
      <formula>$F41="Pausada"</formula>
    </cfRule>
    <cfRule type="expression" dxfId="8902" priority="50">
      <formula>$F41="Para hoy"</formula>
    </cfRule>
    <cfRule type="expression" dxfId="8901" priority="51">
      <formula>$F41="En curso"</formula>
    </cfRule>
    <cfRule type="expression" dxfId="8900" priority="52">
      <formula>$F41="Completada"</formula>
    </cfRule>
    <cfRule type="expression" dxfId="8899" priority="53">
      <formula>$F41="Vencida"</formula>
    </cfRule>
    <cfRule type="expression" dxfId="8898" priority="54">
      <formula>$F41="Cancelada"</formula>
    </cfRule>
    <cfRule type="expression" dxfId="8897" priority="55">
      <formula>$F41="Pausada"</formula>
    </cfRule>
    <cfRule type="expression" dxfId="8896" priority="56">
      <formula>$F41="Para hoy"</formula>
    </cfRule>
    <cfRule type="expression" dxfId="8895" priority="57">
      <formula>$F41="En curso"</formula>
    </cfRule>
    <cfRule type="expression" dxfId="8894" priority="58">
      <formula>$F41="Completada"</formula>
    </cfRule>
  </conditionalFormatting>
  <conditionalFormatting sqref="D27:D30 D35:D41">
    <cfRule type="expression" dxfId="8893" priority="59">
      <formula>$F53="Vencida"</formula>
    </cfRule>
    <cfRule type="expression" dxfId="8892" priority="60">
      <formula>$F53="Cancelada"</formula>
    </cfRule>
    <cfRule type="expression" dxfId="8891" priority="61">
      <formula>$F53="Pausada"</formula>
    </cfRule>
    <cfRule type="expression" dxfId="8890" priority="62">
      <formula>$F53="Para hoy"</formula>
    </cfRule>
    <cfRule type="expression" dxfId="8889" priority="63">
      <formula>$F53="En curso"</formula>
    </cfRule>
    <cfRule type="expression" dxfId="8888" priority="64">
      <formula>$F53="Completada"</formula>
    </cfRule>
    <cfRule type="expression" dxfId="8887" priority="65">
      <formula>$F53="Vencida"</formula>
    </cfRule>
    <cfRule type="expression" dxfId="8886" priority="66">
      <formula>$F53="Cancelada"</formula>
    </cfRule>
    <cfRule type="expression" dxfId="8885" priority="67">
      <formula>$F53="Pausada"</formula>
    </cfRule>
    <cfRule type="expression" dxfId="8884" priority="68">
      <formula>$F53="Para hoy"</formula>
    </cfRule>
    <cfRule type="expression" dxfId="8883" priority="69">
      <formula>$F53="En curso"</formula>
    </cfRule>
    <cfRule type="expression" dxfId="8882" priority="70">
      <formula>$F53="Completada"</formula>
    </cfRule>
  </conditionalFormatting>
  <conditionalFormatting sqref="D27:D30 D35:D41">
    <cfRule type="expression" dxfId="8881" priority="71">
      <formula>$F61="Vencida"</formula>
    </cfRule>
    <cfRule type="expression" dxfId="8880" priority="72">
      <formula>$F61="Cancelada"</formula>
    </cfRule>
    <cfRule type="expression" dxfId="8879" priority="73">
      <formula>$F61="Pausada"</formula>
    </cfRule>
    <cfRule type="expression" dxfId="8878" priority="74">
      <formula>$F61="Para hoy"</formula>
    </cfRule>
    <cfRule type="expression" dxfId="8877" priority="75">
      <formula>$F61="En curso"</formula>
    </cfRule>
    <cfRule type="expression" dxfId="8876" priority="76">
      <formula>$F61="Completada"</formula>
    </cfRule>
    <cfRule type="expression" dxfId="8875" priority="77">
      <formula>$F57="Vencida"</formula>
    </cfRule>
    <cfRule type="expression" dxfId="8874" priority="78">
      <formula>$F57="Cancelada"</formula>
    </cfRule>
    <cfRule type="expression" dxfId="8873" priority="79">
      <formula>$F57="Pausada"</formula>
    </cfRule>
    <cfRule type="expression" dxfId="8872" priority="80">
      <formula>$F57="Para hoy"</formula>
    </cfRule>
    <cfRule type="expression" dxfId="8871" priority="81">
      <formula>$F57="En curso"</formula>
    </cfRule>
    <cfRule type="expression" dxfId="8870" priority="82">
      <formula>$F57="Completada"</formula>
    </cfRule>
  </conditionalFormatting>
  <conditionalFormatting sqref="C23:C24">
    <cfRule type="expression" dxfId="8869" priority="647">
      <formula>$F21="Vencida"</formula>
    </cfRule>
    <cfRule type="expression" dxfId="8868" priority="648">
      <formula>$F21="Cancelada"</formula>
    </cfRule>
    <cfRule type="expression" dxfId="8867" priority="649">
      <formula>$F21="Pausada"</formula>
    </cfRule>
    <cfRule type="expression" dxfId="8866" priority="650">
      <formula>$F21="Para hoy"</formula>
    </cfRule>
    <cfRule type="expression" dxfId="8865" priority="651">
      <formula>$F21="En curso"</formula>
    </cfRule>
    <cfRule type="expression" dxfId="8864" priority="652">
      <formula>$F21="Completada"</formula>
    </cfRule>
    <cfRule type="expression" dxfId="8863" priority="653">
      <formula>$F23="Vencida"</formula>
    </cfRule>
    <cfRule type="expression" dxfId="8862" priority="654">
      <formula>$F23="Cancelada"</formula>
    </cfRule>
    <cfRule type="expression" dxfId="8861" priority="655">
      <formula>$F23="Pausada"</formula>
    </cfRule>
    <cfRule type="expression" dxfId="8860" priority="656">
      <formula>$F23="Para hoy"</formula>
    </cfRule>
    <cfRule type="expression" dxfId="8859" priority="657">
      <formula>$F23="En curso"</formula>
    </cfRule>
    <cfRule type="expression" dxfId="8858" priority="658">
      <formula>$F23="Completada"</formula>
    </cfRule>
  </conditionalFormatting>
  <conditionalFormatting sqref="C27:C28 C46 C35:C41">
    <cfRule type="expression" dxfId="8857" priority="659">
      <formula>$F21="Vencida"</formula>
    </cfRule>
    <cfRule type="expression" dxfId="8856" priority="660">
      <formula>$F21="Cancelada"</formula>
    </cfRule>
    <cfRule type="expression" dxfId="8855" priority="661">
      <formula>$F21="Pausada"</formula>
    </cfRule>
    <cfRule type="expression" dxfId="8854" priority="662">
      <formula>$F21="Para hoy"</formula>
    </cfRule>
    <cfRule type="expression" dxfId="8853" priority="663">
      <formula>$F21="En curso"</formula>
    </cfRule>
    <cfRule type="expression" dxfId="8852" priority="664">
      <formula>$F21="Completada"</formula>
    </cfRule>
    <cfRule type="expression" dxfId="8851" priority="665">
      <formula>$F27="Vencida"</formula>
    </cfRule>
    <cfRule type="expression" dxfId="8850" priority="666">
      <formula>$F27="Cancelada"</formula>
    </cfRule>
    <cfRule type="expression" dxfId="8849" priority="667">
      <formula>$F27="Pausada"</formula>
    </cfRule>
    <cfRule type="expression" dxfId="8848" priority="668">
      <formula>$F27="Para hoy"</formula>
    </cfRule>
    <cfRule type="expression" dxfId="8847" priority="669">
      <formula>$F27="En curso"</formula>
    </cfRule>
    <cfRule type="expression" dxfId="8846" priority="670">
      <formula>$F27="Completada"</formula>
    </cfRule>
  </conditionalFormatting>
  <conditionalFormatting sqref="E44 E24:E26">
    <cfRule type="expression" dxfId="8845" priority="691">
      <formula>$F20="Vencida"</formula>
    </cfRule>
    <cfRule type="expression" dxfId="8844" priority="692">
      <formula>$F20="Cancelada"</formula>
    </cfRule>
    <cfRule type="expression" dxfId="8843" priority="693">
      <formula>$F20="Pausada"</formula>
    </cfRule>
    <cfRule type="expression" dxfId="8842" priority="694">
      <formula>$F20="Para hoy"</formula>
    </cfRule>
    <cfRule type="expression" dxfId="8841" priority="695">
      <formula>$F20="En curso"</formula>
    </cfRule>
    <cfRule type="expression" dxfId="8840" priority="696">
      <formula>$F20="Completada"</formula>
    </cfRule>
  </conditionalFormatting>
  <conditionalFormatting sqref="E27">
    <cfRule type="expression" dxfId="8839" priority="697">
      <formula>#REF!="Vencida"</formula>
    </cfRule>
    <cfRule type="expression" dxfId="8838" priority="698">
      <formula>#REF!="Cancelada"</formula>
    </cfRule>
    <cfRule type="expression" dxfId="8837" priority="699">
      <formula>#REF!="Pausada"</formula>
    </cfRule>
    <cfRule type="expression" dxfId="8836" priority="700">
      <formula>#REF!="Para hoy"</formula>
    </cfRule>
    <cfRule type="expression" dxfId="8835" priority="701">
      <formula>#REF!="En curso"</formula>
    </cfRule>
    <cfRule type="expression" dxfId="8834" priority="702">
      <formula>#REF!="Completada"</formula>
    </cfRule>
  </conditionalFormatting>
  <conditionalFormatting sqref="E46 E35:E41 E26:E28">
    <cfRule type="expression" dxfId="8833" priority="703">
      <formula>$F20="Vencida"</formula>
    </cfRule>
    <cfRule type="expression" dxfId="8832" priority="704">
      <formula>$F20="Cancelada"</formula>
    </cfRule>
    <cfRule type="expression" dxfId="8831" priority="705">
      <formula>$F20="Pausada"</formula>
    </cfRule>
    <cfRule type="expression" dxfId="8830" priority="706">
      <formula>$F20="Para hoy"</formula>
    </cfRule>
    <cfRule type="expression" dxfId="8829" priority="707">
      <formula>$F20="En curso"</formula>
    </cfRule>
    <cfRule type="expression" dxfId="8828" priority="708">
      <formula>$F20="Completada"</formula>
    </cfRule>
    <cfRule type="expression" dxfId="8827" priority="709">
      <formula>$F20="Vencida"</formula>
    </cfRule>
    <cfRule type="expression" dxfId="8826" priority="710">
      <formula>$F20="Cancelada"</formula>
    </cfRule>
    <cfRule type="expression" dxfId="8825" priority="711">
      <formula>$F20="Pausada"</formula>
    </cfRule>
    <cfRule type="expression" dxfId="8824" priority="712">
      <formula>$F20="Para hoy"</formula>
    </cfRule>
    <cfRule type="expression" dxfId="8823" priority="713">
      <formula>$F20="En curso"</formula>
    </cfRule>
    <cfRule type="expression" dxfId="8822" priority="714">
      <formula>$F20="Completada"</formula>
    </cfRule>
  </conditionalFormatting>
  <conditionalFormatting sqref="E29">
    <cfRule type="expression" dxfId="8821" priority="715">
      <formula>#REF!="Vencida"</formula>
    </cfRule>
    <cfRule type="expression" dxfId="8820" priority="716">
      <formula>#REF!="Cancelada"</formula>
    </cfRule>
    <cfRule type="expression" dxfId="8819" priority="717">
      <formula>#REF!="Pausada"</formula>
    </cfRule>
    <cfRule type="expression" dxfId="8818" priority="718">
      <formula>#REF!="Para hoy"</formula>
    </cfRule>
    <cfRule type="expression" dxfId="8817" priority="719">
      <formula>#REF!="En curso"</formula>
    </cfRule>
    <cfRule type="expression" dxfId="8816" priority="720">
      <formula>#REF!="Completada"</formula>
    </cfRule>
    <cfRule type="expression" dxfId="8815" priority="721">
      <formula>#REF!="Vencida"</formula>
    </cfRule>
    <cfRule type="expression" dxfId="8814" priority="722">
      <formula>#REF!="Cancelada"</formula>
    </cfRule>
    <cfRule type="expression" dxfId="8813" priority="723">
      <formula>#REF!="Pausada"</formula>
    </cfRule>
    <cfRule type="expression" dxfId="8812" priority="724">
      <formula>#REF!="Para hoy"</formula>
    </cfRule>
    <cfRule type="expression" dxfId="8811" priority="725">
      <formula>#REF!="En curso"</formula>
    </cfRule>
    <cfRule type="expression" dxfId="8810" priority="726">
      <formula>#REF!="Completada"</formula>
    </cfRule>
  </conditionalFormatting>
  <conditionalFormatting sqref="E35:E41 E27:E28">
    <cfRule type="expression" dxfId="8809" priority="727">
      <formula>$F20="Vencida"</formula>
    </cfRule>
    <cfRule type="expression" dxfId="8808" priority="728">
      <formula>$F20="Cancelada"</formula>
    </cfRule>
    <cfRule type="expression" dxfId="8807" priority="729">
      <formula>$F20="Pausada"</formula>
    </cfRule>
    <cfRule type="expression" dxfId="8806" priority="730">
      <formula>$F20="Para hoy"</formula>
    </cfRule>
    <cfRule type="expression" dxfId="8805" priority="731">
      <formula>$F20="En curso"</formula>
    </cfRule>
    <cfRule type="expression" dxfId="8804" priority="732">
      <formula>$F20="Completada"</formula>
    </cfRule>
    <cfRule type="expression" dxfId="8803" priority="733">
      <formula>$F21="Vencida"</formula>
    </cfRule>
    <cfRule type="expression" dxfId="8802" priority="734">
      <formula>$F21="Cancelada"</formula>
    </cfRule>
    <cfRule type="expression" dxfId="8801" priority="735">
      <formula>$F21="Pausada"</formula>
    </cfRule>
    <cfRule type="expression" dxfId="8800" priority="736">
      <formula>$F21="Para hoy"</formula>
    </cfRule>
    <cfRule type="expression" dxfId="8799" priority="737">
      <formula>$F21="En curso"</formula>
    </cfRule>
    <cfRule type="expression" dxfId="8798" priority="738">
      <formula>$F21="Completada"</formula>
    </cfRule>
  </conditionalFormatting>
  <conditionalFormatting sqref="E30">
    <cfRule type="expression" dxfId="8797" priority="739">
      <formula>#REF!="Vencida"</formula>
    </cfRule>
    <cfRule type="expression" dxfId="8796" priority="740">
      <formula>#REF!="Cancelada"</formula>
    </cfRule>
    <cfRule type="expression" dxfId="8795" priority="741">
      <formula>#REF!="Pausada"</formula>
    </cfRule>
    <cfRule type="expression" dxfId="8794" priority="742">
      <formula>#REF!="Para hoy"</formula>
    </cfRule>
    <cfRule type="expression" dxfId="8793" priority="743">
      <formula>#REF!="En curso"</formula>
    </cfRule>
    <cfRule type="expression" dxfId="8792" priority="744">
      <formula>#REF!="Completada"</formula>
    </cfRule>
    <cfRule type="expression" dxfId="8791" priority="745">
      <formula>$F23="Vencida"</formula>
    </cfRule>
    <cfRule type="expression" dxfId="8790" priority="746">
      <formula>$F23="Cancelada"</formula>
    </cfRule>
    <cfRule type="expression" dxfId="8789" priority="747">
      <formula>$F23="Pausada"</formula>
    </cfRule>
    <cfRule type="expression" dxfId="8788" priority="748">
      <formula>$F23="Para hoy"</formula>
    </cfRule>
    <cfRule type="expression" dxfId="8787" priority="749">
      <formula>$F23="En curso"</formula>
    </cfRule>
    <cfRule type="expression" dxfId="8786" priority="750">
      <formula>$F23="Completada"</formula>
    </cfRule>
  </conditionalFormatting>
  <conditionalFormatting sqref="E29">
    <cfRule type="expression" dxfId="8785" priority="751">
      <formula>$F22="Vencida"</formula>
    </cfRule>
    <cfRule type="expression" dxfId="8784" priority="752">
      <formula>$F22="Cancelada"</formula>
    </cfRule>
    <cfRule type="expression" dxfId="8783" priority="753">
      <formula>$F22="Pausada"</formula>
    </cfRule>
    <cfRule type="expression" dxfId="8782" priority="754">
      <formula>$F22="Para hoy"</formula>
    </cfRule>
    <cfRule type="expression" dxfId="8781" priority="755">
      <formula>$F22="En curso"</formula>
    </cfRule>
    <cfRule type="expression" dxfId="8780" priority="756">
      <formula>$F22="Completada"</formula>
    </cfRule>
    <cfRule type="expression" dxfId="8779" priority="757">
      <formula>#REF!="Vencida"</formula>
    </cfRule>
    <cfRule type="expression" dxfId="8778" priority="758">
      <formula>#REF!="Cancelada"</formula>
    </cfRule>
    <cfRule type="expression" dxfId="8777" priority="759">
      <formula>#REF!="Pausada"</formula>
    </cfRule>
    <cfRule type="expression" dxfId="8776" priority="760">
      <formula>#REF!="Para hoy"</formula>
    </cfRule>
    <cfRule type="expression" dxfId="8775" priority="761">
      <formula>#REF!="En curso"</formula>
    </cfRule>
    <cfRule type="expression" dxfId="8774" priority="762">
      <formula>#REF!="Completada"</formula>
    </cfRule>
  </conditionalFormatting>
  <conditionalFormatting sqref="E6:E7">
    <cfRule type="expression" dxfId="8773" priority="783">
      <formula>$F9="Vencida"</formula>
    </cfRule>
    <cfRule type="expression" dxfId="8772" priority="784">
      <formula>$F9="Cancelada"</formula>
    </cfRule>
    <cfRule type="expression" dxfId="8771" priority="785">
      <formula>$F9="Pausada"</formula>
    </cfRule>
    <cfRule type="expression" dxfId="8770" priority="786">
      <formula>$F9="Para hoy"</formula>
    </cfRule>
    <cfRule type="expression" dxfId="8769" priority="787">
      <formula>$F9="En curso"</formula>
    </cfRule>
    <cfRule type="expression" dxfId="8768" priority="788">
      <formula>$F9="Completada"</formula>
    </cfRule>
  </conditionalFormatting>
  <conditionalFormatting sqref="E6:E7">
    <cfRule type="expression" dxfId="8767" priority="789">
      <formula>#REF!="Vencida"</formula>
    </cfRule>
    <cfRule type="expression" dxfId="8766" priority="790">
      <formula>#REF!="Cancelada"</formula>
    </cfRule>
    <cfRule type="expression" dxfId="8765" priority="791">
      <formula>#REF!="Pausada"</formula>
    </cfRule>
    <cfRule type="expression" dxfId="8764" priority="792">
      <formula>#REF!="Para hoy"</formula>
    </cfRule>
    <cfRule type="expression" dxfId="8763" priority="793">
      <formula>#REF!="En curso"</formula>
    </cfRule>
    <cfRule type="expression" dxfId="8762" priority="794">
      <formula>#REF!="Completada"</formula>
    </cfRule>
    <cfRule type="expression" dxfId="8761" priority="795">
      <formula>#REF!="Vencida"</formula>
    </cfRule>
    <cfRule type="expression" dxfId="8760" priority="796">
      <formula>#REF!="Cancelada"</formula>
    </cfRule>
    <cfRule type="expression" dxfId="8759" priority="797">
      <formula>#REF!="Pausada"</formula>
    </cfRule>
    <cfRule type="expression" dxfId="8758" priority="798">
      <formula>#REF!="Para hoy"</formula>
    </cfRule>
    <cfRule type="expression" dxfId="8757" priority="799">
      <formula>#REF!="En curso"</formula>
    </cfRule>
    <cfRule type="expression" dxfId="8756" priority="800">
      <formula>#REF!="Completada"</formula>
    </cfRule>
  </conditionalFormatting>
  <conditionalFormatting sqref="E6:E7">
    <cfRule type="expression" dxfId="8755" priority="801">
      <formula>#REF!="Vencida"</formula>
    </cfRule>
    <cfRule type="expression" dxfId="8754" priority="802">
      <formula>#REF!="Cancelada"</formula>
    </cfRule>
    <cfRule type="expression" dxfId="8753" priority="803">
      <formula>#REF!="Pausada"</formula>
    </cfRule>
    <cfRule type="expression" dxfId="8752" priority="804">
      <formula>#REF!="Para hoy"</formula>
    </cfRule>
    <cfRule type="expression" dxfId="8751" priority="805">
      <formula>#REF!="En curso"</formula>
    </cfRule>
    <cfRule type="expression" dxfId="8750" priority="806">
      <formula>#REF!="Completada"</formula>
    </cfRule>
    <cfRule type="expression" dxfId="8749" priority="807">
      <formula>#REF!="Vencida"</formula>
    </cfRule>
    <cfRule type="expression" dxfId="8748" priority="808">
      <formula>#REF!="Cancelada"</formula>
    </cfRule>
    <cfRule type="expression" dxfId="8747" priority="809">
      <formula>#REF!="Pausada"</formula>
    </cfRule>
    <cfRule type="expression" dxfId="8746" priority="810">
      <formula>#REF!="Para hoy"</formula>
    </cfRule>
    <cfRule type="expression" dxfId="8745" priority="811">
      <formula>#REF!="En curso"</formula>
    </cfRule>
    <cfRule type="expression" dxfId="8744" priority="812">
      <formula>#REF!="Completada"</formula>
    </cfRule>
  </conditionalFormatting>
  <conditionalFormatting sqref="E6:E7">
    <cfRule type="expression" dxfId="8743" priority="833">
      <formula>$F1="Vencida"</formula>
    </cfRule>
    <cfRule type="expression" dxfId="8742" priority="834">
      <formula>$F1="Cancelada"</formula>
    </cfRule>
    <cfRule type="expression" dxfId="8741" priority="835">
      <formula>$F1="Pausada"</formula>
    </cfRule>
    <cfRule type="expression" dxfId="8740" priority="836">
      <formula>$F1="Para hoy"</formula>
    </cfRule>
    <cfRule type="expression" dxfId="8739" priority="837">
      <formula>$F1="En curso"</formula>
    </cfRule>
    <cfRule type="expression" dxfId="8738" priority="838">
      <formula>$F1="Completada"</formula>
    </cfRule>
    <cfRule type="expression" dxfId="8737" priority="839">
      <formula>#REF!="Vencida"</formula>
    </cfRule>
    <cfRule type="expression" dxfId="8736" priority="840">
      <formula>#REF!="Cancelada"</formula>
    </cfRule>
    <cfRule type="expression" dxfId="8735" priority="841">
      <formula>#REF!="Pausada"</formula>
    </cfRule>
    <cfRule type="expression" dxfId="8734" priority="842">
      <formula>#REF!="Para hoy"</formula>
    </cfRule>
    <cfRule type="expression" dxfId="8733" priority="843">
      <formula>#REF!="En curso"</formula>
    </cfRule>
    <cfRule type="expression" dxfId="8732" priority="844">
      <formula>#REF!="Completada"</formula>
    </cfRule>
  </conditionalFormatting>
  <conditionalFormatting sqref="E42 E22">
    <cfRule type="expression" dxfId="8731" priority="853">
      <formula>$F19="Vencida"</formula>
    </cfRule>
    <cfRule type="expression" dxfId="8730" priority="854">
      <formula>$F19="Cancelada"</formula>
    </cfRule>
    <cfRule type="expression" dxfId="8729" priority="855">
      <formula>$F19="Pausada"</formula>
    </cfRule>
    <cfRule type="expression" dxfId="8728" priority="856">
      <formula>$F19="Para hoy"</formula>
    </cfRule>
    <cfRule type="expression" dxfId="8727" priority="857">
      <formula>$F19="En curso"</formula>
    </cfRule>
    <cfRule type="expression" dxfId="8726" priority="858">
      <formula>$F19="Completada"</formula>
    </cfRule>
  </conditionalFormatting>
  <conditionalFormatting sqref="E5">
    <cfRule type="expression" dxfId="8725" priority="859">
      <formula>#REF!="Vencida"</formula>
    </cfRule>
    <cfRule type="expression" dxfId="8724" priority="860">
      <formula>#REF!="Cancelada"</formula>
    </cfRule>
    <cfRule type="expression" dxfId="8723" priority="861">
      <formula>#REF!="Pausada"</formula>
    </cfRule>
    <cfRule type="expression" dxfId="8722" priority="862">
      <formula>#REF!="Para hoy"</formula>
    </cfRule>
    <cfRule type="expression" dxfId="8721" priority="863">
      <formula>#REF!="En curso"</formula>
    </cfRule>
    <cfRule type="expression" dxfId="8720" priority="864">
      <formula>#REF!="Completada"</formula>
    </cfRule>
    <cfRule type="expression" dxfId="8719" priority="865">
      <formula>#REF!="Vencida"</formula>
    </cfRule>
    <cfRule type="expression" dxfId="8718" priority="866">
      <formula>#REF!="Cancelada"</formula>
    </cfRule>
    <cfRule type="expression" dxfId="8717" priority="867">
      <formula>#REF!="Pausada"</formula>
    </cfRule>
    <cfRule type="expression" dxfId="8716" priority="868">
      <formula>#REF!="Para hoy"</formula>
    </cfRule>
    <cfRule type="expression" dxfId="8715" priority="869">
      <formula>#REF!="En curso"</formula>
    </cfRule>
    <cfRule type="expression" dxfId="8714" priority="870">
      <formula>#REF!="Completada"</formula>
    </cfRule>
  </conditionalFormatting>
  <conditionalFormatting sqref="E5">
    <cfRule type="expression" dxfId="8713" priority="871">
      <formula>#REF!="Vencida"</formula>
    </cfRule>
    <cfRule type="expression" dxfId="8712" priority="872">
      <formula>#REF!="Cancelada"</formula>
    </cfRule>
    <cfRule type="expression" dxfId="8711" priority="873">
      <formula>#REF!="Pausada"</formula>
    </cfRule>
    <cfRule type="expression" dxfId="8710" priority="874">
      <formula>#REF!="Para hoy"</formula>
    </cfRule>
    <cfRule type="expression" dxfId="8709" priority="875">
      <formula>#REF!="En curso"</formula>
    </cfRule>
    <cfRule type="expression" dxfId="8708" priority="876">
      <formula>#REF!="Completada"</formula>
    </cfRule>
    <cfRule type="expression" dxfId="8707" priority="877">
      <formula>#REF!="Vencida"</formula>
    </cfRule>
    <cfRule type="expression" dxfId="8706" priority="878">
      <formula>#REF!="Cancelada"</formula>
    </cfRule>
    <cfRule type="expression" dxfId="8705" priority="879">
      <formula>#REF!="Pausada"</formula>
    </cfRule>
    <cfRule type="expression" dxfId="8704" priority="880">
      <formula>#REF!="Para hoy"</formula>
    </cfRule>
    <cfRule type="expression" dxfId="8703" priority="881">
      <formula>#REF!="En curso"</formula>
    </cfRule>
    <cfRule type="expression" dxfId="8702" priority="882">
      <formula>#REF!="Completada"</formula>
    </cfRule>
  </conditionalFormatting>
  <conditionalFormatting sqref="E45">
    <cfRule type="expression" dxfId="8701" priority="891">
      <formula>#REF!="Vencida"</formula>
    </cfRule>
    <cfRule type="expression" dxfId="8700" priority="892">
      <formula>#REF!="Cancelada"</formula>
    </cfRule>
    <cfRule type="expression" dxfId="8699" priority="893">
      <formula>#REF!="Pausada"</formula>
    </cfRule>
    <cfRule type="expression" dxfId="8698" priority="894">
      <formula>#REF!="Para hoy"</formula>
    </cfRule>
    <cfRule type="expression" dxfId="8697" priority="895">
      <formula>#REF!="En curso"</formula>
    </cfRule>
    <cfRule type="expression" dxfId="8696" priority="896">
      <formula>#REF!="Completada"</formula>
    </cfRule>
    <cfRule type="expression" dxfId="8695" priority="897">
      <formula>#REF!="Vencida"</formula>
    </cfRule>
    <cfRule type="expression" dxfId="8694" priority="898">
      <formula>#REF!="Cancelada"</formula>
    </cfRule>
    <cfRule type="expression" dxfId="8693" priority="899">
      <formula>#REF!="Pausada"</formula>
    </cfRule>
    <cfRule type="expression" dxfId="8692" priority="900">
      <formula>#REF!="Para hoy"</formula>
    </cfRule>
    <cfRule type="expression" dxfId="8691" priority="901">
      <formula>#REF!="En curso"</formula>
    </cfRule>
    <cfRule type="expression" dxfId="8690" priority="902">
      <formula>#REF!="Completada"</formula>
    </cfRule>
  </conditionalFormatting>
  <conditionalFormatting sqref="E43">
    <cfRule type="expression" dxfId="8689" priority="903">
      <formula>#REF!="Vencida"</formula>
    </cfRule>
    <cfRule type="expression" dxfId="8688" priority="904">
      <formula>#REF!="Cancelada"</formula>
    </cfRule>
    <cfRule type="expression" dxfId="8687" priority="905">
      <formula>#REF!="Pausada"</formula>
    </cfRule>
    <cfRule type="expression" dxfId="8686" priority="906">
      <formula>#REF!="Para hoy"</formula>
    </cfRule>
    <cfRule type="expression" dxfId="8685" priority="907">
      <formula>#REF!="En curso"</formula>
    </cfRule>
    <cfRule type="expression" dxfId="8684" priority="908">
      <formula>#REF!="Completada"</formula>
    </cfRule>
  </conditionalFormatting>
  <conditionalFormatting sqref="C45">
    <cfRule type="expression" dxfId="8683" priority="909">
      <formula>#REF!="Vencida"</formula>
    </cfRule>
    <cfRule type="expression" dxfId="8682" priority="910">
      <formula>#REF!="Cancelada"</formula>
    </cfRule>
    <cfRule type="expression" dxfId="8681" priority="911">
      <formula>#REF!="Pausada"</formula>
    </cfRule>
    <cfRule type="expression" dxfId="8680" priority="912">
      <formula>#REF!="Para hoy"</formula>
    </cfRule>
    <cfRule type="expression" dxfId="8679" priority="913">
      <formula>#REF!="En curso"</formula>
    </cfRule>
    <cfRule type="expression" dxfId="8678" priority="914">
      <formula>#REF!="Completada"</formula>
    </cfRule>
    <cfRule type="expression" dxfId="8677" priority="915">
      <formula>$F45="Vencida"</formula>
    </cfRule>
    <cfRule type="expression" dxfId="8676" priority="916">
      <formula>$F45="Cancelada"</formula>
    </cfRule>
    <cfRule type="expression" dxfId="8675" priority="917">
      <formula>$F45="Pausada"</formula>
    </cfRule>
    <cfRule type="expression" dxfId="8674" priority="918">
      <formula>$F45="Para hoy"</formula>
    </cfRule>
    <cfRule type="expression" dxfId="8673" priority="919">
      <formula>$F45="En curso"</formula>
    </cfRule>
    <cfRule type="expression" dxfId="8672" priority="920">
      <formula>$F45="Completada"</formula>
    </cfRule>
  </conditionalFormatting>
  <conditionalFormatting sqref="E46">
    <cfRule type="expression" dxfId="8671" priority="921">
      <formula>#REF!="Vencida"</formula>
    </cfRule>
    <cfRule type="expression" dxfId="8670" priority="922">
      <formula>#REF!="Cancelada"</formula>
    </cfRule>
    <cfRule type="expression" dxfId="8669" priority="923">
      <formula>#REF!="Pausada"</formula>
    </cfRule>
    <cfRule type="expression" dxfId="8668" priority="924">
      <formula>#REF!="Para hoy"</formula>
    </cfRule>
    <cfRule type="expression" dxfId="8667" priority="925">
      <formula>#REF!="En curso"</formula>
    </cfRule>
    <cfRule type="expression" dxfId="8666" priority="926">
      <formula>#REF!="Completada"</formula>
    </cfRule>
    <cfRule type="expression" dxfId="8665" priority="927">
      <formula>$F40="Vencida"</formula>
    </cfRule>
    <cfRule type="expression" dxfId="8664" priority="928">
      <formula>$F40="Cancelada"</formula>
    </cfRule>
    <cfRule type="expression" dxfId="8663" priority="929">
      <formula>$F40="Pausada"</formula>
    </cfRule>
    <cfRule type="expression" dxfId="8662" priority="930">
      <formula>$F40="Para hoy"</formula>
    </cfRule>
    <cfRule type="expression" dxfId="8661" priority="931">
      <formula>$F40="En curso"</formula>
    </cfRule>
    <cfRule type="expression" dxfId="8660" priority="932">
      <formula>$F40="Completada"</formula>
    </cfRule>
  </conditionalFormatting>
  <conditionalFormatting sqref="E45">
    <cfRule type="expression" dxfId="8659" priority="933">
      <formula>$F39="Vencida"</formula>
    </cfRule>
    <cfRule type="expression" dxfId="8658" priority="934">
      <formula>$F39="Cancelada"</formula>
    </cfRule>
    <cfRule type="expression" dxfId="8657" priority="935">
      <formula>$F39="Pausada"</formula>
    </cfRule>
    <cfRule type="expression" dxfId="8656" priority="936">
      <formula>$F39="Para hoy"</formula>
    </cfRule>
    <cfRule type="expression" dxfId="8655" priority="937">
      <formula>$F39="En curso"</formula>
    </cfRule>
    <cfRule type="expression" dxfId="8654" priority="938">
      <formula>$F39="Completada"</formula>
    </cfRule>
    <cfRule type="expression" dxfId="8653" priority="939">
      <formula>#REF!="Vencida"</formula>
    </cfRule>
    <cfRule type="expression" dxfId="8652" priority="940">
      <formula>#REF!="Cancelada"</formula>
    </cfRule>
    <cfRule type="expression" dxfId="8651" priority="941">
      <formula>#REF!="Pausada"</formula>
    </cfRule>
    <cfRule type="expression" dxfId="8650" priority="942">
      <formula>#REF!="Para hoy"</formula>
    </cfRule>
    <cfRule type="expression" dxfId="8649" priority="943">
      <formula>#REF!="En curso"</formula>
    </cfRule>
    <cfRule type="expression" dxfId="8648" priority="944">
      <formula>#REF!="Completada"</formula>
    </cfRule>
  </conditionalFormatting>
  <conditionalFormatting sqref="C47">
    <cfRule type="expression" dxfId="8647" priority="961">
      <formula>#REF!="Vencida"</formula>
    </cfRule>
    <cfRule type="expression" dxfId="8646" priority="962">
      <formula>#REF!="Cancelada"</formula>
    </cfRule>
    <cfRule type="expression" dxfId="8645" priority="963">
      <formula>#REF!="Pausada"</formula>
    </cfRule>
    <cfRule type="expression" dxfId="8644" priority="964">
      <formula>#REF!="Para hoy"</formula>
    </cfRule>
    <cfRule type="expression" dxfId="8643" priority="965">
      <formula>#REF!="En curso"</formula>
    </cfRule>
    <cfRule type="expression" dxfId="8642" priority="966">
      <formula>#REF!="Completada"</formula>
    </cfRule>
    <cfRule type="expression" dxfId="8641" priority="967">
      <formula>$F47="Vencida"</formula>
    </cfRule>
    <cfRule type="expression" dxfId="8640" priority="968">
      <formula>$F47="Cancelada"</formula>
    </cfRule>
    <cfRule type="expression" dxfId="8639" priority="969">
      <formula>$F47="Pausada"</formula>
    </cfRule>
    <cfRule type="expression" dxfId="8638" priority="970">
      <formula>$F47="Para hoy"</formula>
    </cfRule>
    <cfRule type="expression" dxfId="8637" priority="971">
      <formula>$F47="En curso"</formula>
    </cfRule>
    <cfRule type="expression" dxfId="8636" priority="972">
      <formula>$F47="Completada"</formula>
    </cfRule>
  </conditionalFormatting>
  <conditionalFormatting sqref="E45">
    <cfRule type="expression" dxfId="8635" priority="973">
      <formula>#REF!="Vencida"</formula>
    </cfRule>
    <cfRule type="expression" dxfId="8634" priority="974">
      <formula>#REF!="Cancelada"</formula>
    </cfRule>
    <cfRule type="expression" dxfId="8633" priority="975">
      <formula>#REF!="Pausada"</formula>
    </cfRule>
    <cfRule type="expression" dxfId="8632" priority="976">
      <formula>#REF!="Para hoy"</formula>
    </cfRule>
    <cfRule type="expression" dxfId="8631" priority="977">
      <formula>#REF!="En curso"</formula>
    </cfRule>
    <cfRule type="expression" dxfId="8630" priority="978">
      <formula>#REF!="Completada"</formula>
    </cfRule>
  </conditionalFormatting>
  <conditionalFormatting sqref="E47">
    <cfRule type="expression" dxfId="8629" priority="979">
      <formula>#REF!="Vencida"</formula>
    </cfRule>
    <cfRule type="expression" dxfId="8628" priority="980">
      <formula>#REF!="Cancelada"</formula>
    </cfRule>
    <cfRule type="expression" dxfId="8627" priority="981">
      <formula>#REF!="Pausada"</formula>
    </cfRule>
    <cfRule type="expression" dxfId="8626" priority="982">
      <formula>#REF!="Para hoy"</formula>
    </cfRule>
    <cfRule type="expression" dxfId="8625" priority="983">
      <formula>#REF!="En curso"</formula>
    </cfRule>
    <cfRule type="expression" dxfId="8624" priority="984">
      <formula>#REF!="Completada"</formula>
    </cfRule>
    <cfRule type="expression" dxfId="8623" priority="985">
      <formula>#REF!="Vencida"</formula>
    </cfRule>
    <cfRule type="expression" dxfId="8622" priority="986">
      <formula>#REF!="Cancelada"</formula>
    </cfRule>
    <cfRule type="expression" dxfId="8621" priority="987">
      <formula>#REF!="Pausada"</formula>
    </cfRule>
    <cfRule type="expression" dxfId="8620" priority="988">
      <formula>#REF!="Para hoy"</formula>
    </cfRule>
    <cfRule type="expression" dxfId="8619" priority="989">
      <formula>#REF!="En curso"</formula>
    </cfRule>
    <cfRule type="expression" dxfId="8618" priority="990">
      <formula>#REF!="Completada"</formula>
    </cfRule>
  </conditionalFormatting>
  <conditionalFormatting sqref="E47">
    <cfRule type="expression" dxfId="8617" priority="991">
      <formula>$F40="Vencida"</formula>
    </cfRule>
    <cfRule type="expression" dxfId="8616" priority="992">
      <formula>$F40="Cancelada"</formula>
    </cfRule>
    <cfRule type="expression" dxfId="8615" priority="993">
      <formula>$F40="Pausada"</formula>
    </cfRule>
    <cfRule type="expression" dxfId="8614" priority="994">
      <formula>$F40="Para hoy"</formula>
    </cfRule>
    <cfRule type="expression" dxfId="8613" priority="995">
      <formula>$F40="En curso"</formula>
    </cfRule>
    <cfRule type="expression" dxfId="8612" priority="996">
      <formula>$F40="Completada"</formula>
    </cfRule>
    <cfRule type="expression" dxfId="8611" priority="997">
      <formula>#REF!="Vencida"</formula>
    </cfRule>
    <cfRule type="expression" dxfId="8610" priority="998">
      <formula>#REF!="Cancelada"</formula>
    </cfRule>
    <cfRule type="expression" dxfId="8609" priority="999">
      <formula>#REF!="Pausada"</formula>
    </cfRule>
    <cfRule type="expression" dxfId="8608" priority="1000">
      <formula>#REF!="Para hoy"</formula>
    </cfRule>
    <cfRule type="expression" dxfId="8607" priority="1001">
      <formula>#REF!="En curso"</formula>
    </cfRule>
    <cfRule type="expression" dxfId="8606" priority="1002">
      <formula>#REF!="Completada"</formula>
    </cfRule>
  </conditionalFormatting>
  <conditionalFormatting sqref="E48">
    <cfRule type="expression" dxfId="8605" priority="1003">
      <formula>#REF!="Vencida"</formula>
    </cfRule>
    <cfRule type="expression" dxfId="8604" priority="1004">
      <formula>#REF!="Cancelada"</formula>
    </cfRule>
    <cfRule type="expression" dxfId="8603" priority="1005">
      <formula>#REF!="Pausada"</formula>
    </cfRule>
    <cfRule type="expression" dxfId="8602" priority="1006">
      <formula>#REF!="Para hoy"</formula>
    </cfRule>
    <cfRule type="expression" dxfId="8601" priority="1007">
      <formula>#REF!="En curso"</formula>
    </cfRule>
    <cfRule type="expression" dxfId="8600" priority="1008">
      <formula>#REF!="Completada"</formula>
    </cfRule>
    <cfRule type="expression" dxfId="8599" priority="1009">
      <formula>$F41="Vencida"</formula>
    </cfRule>
    <cfRule type="expression" dxfId="8598" priority="1010">
      <formula>$F41="Cancelada"</formula>
    </cfRule>
    <cfRule type="expression" dxfId="8597" priority="1011">
      <formula>$F41="Pausada"</formula>
    </cfRule>
    <cfRule type="expression" dxfId="8596" priority="1012">
      <formula>$F41="Para hoy"</formula>
    </cfRule>
    <cfRule type="expression" dxfId="8595" priority="1013">
      <formula>$F41="En curso"</formula>
    </cfRule>
    <cfRule type="expression" dxfId="8594" priority="1014">
      <formula>$F41="Completada"</formula>
    </cfRule>
  </conditionalFormatting>
  <conditionalFormatting sqref="C42:C44">
    <cfRule type="expression" dxfId="8593" priority="1015">
      <formula>$F37="Vencida"</formula>
    </cfRule>
    <cfRule type="expression" dxfId="8592" priority="1016">
      <formula>$F37="Cancelada"</formula>
    </cfRule>
    <cfRule type="expression" dxfId="8591" priority="1017">
      <formula>$F37="Pausada"</formula>
    </cfRule>
    <cfRule type="expression" dxfId="8590" priority="1018">
      <formula>$F37="Para hoy"</formula>
    </cfRule>
    <cfRule type="expression" dxfId="8589" priority="1019">
      <formula>$F37="En curso"</formula>
    </cfRule>
    <cfRule type="expression" dxfId="8588" priority="1020">
      <formula>$F37="Completada"</formula>
    </cfRule>
    <cfRule type="expression" dxfId="8587" priority="1021">
      <formula>$F42="Vencida"</formula>
    </cfRule>
    <cfRule type="expression" dxfId="8586" priority="1022">
      <formula>$F42="Cancelada"</formula>
    </cfRule>
    <cfRule type="expression" dxfId="8585" priority="1023">
      <formula>$F42="Pausada"</formula>
    </cfRule>
    <cfRule type="expression" dxfId="8584" priority="1024">
      <formula>$F42="Para hoy"</formula>
    </cfRule>
    <cfRule type="expression" dxfId="8583" priority="1025">
      <formula>$F42="En curso"</formula>
    </cfRule>
    <cfRule type="expression" dxfId="8582" priority="1026">
      <formula>$F42="Completada"</formula>
    </cfRule>
  </conditionalFormatting>
  <conditionalFormatting sqref="E42:E44 E22:E25">
    <cfRule type="expression" dxfId="8581" priority="1027">
      <formula>$F17="Vencida"</formula>
    </cfRule>
    <cfRule type="expression" dxfId="8580" priority="1028">
      <formula>$F17="Cancelada"</formula>
    </cfRule>
    <cfRule type="expression" dxfId="8579" priority="1029">
      <formula>$F17="Pausada"</formula>
    </cfRule>
    <cfRule type="expression" dxfId="8578" priority="1030">
      <formula>$F17="Para hoy"</formula>
    </cfRule>
    <cfRule type="expression" dxfId="8577" priority="1031">
      <formula>$F17="En curso"</formula>
    </cfRule>
    <cfRule type="expression" dxfId="8576" priority="1032">
      <formula>$F17="Completada"</formula>
    </cfRule>
    <cfRule type="expression" dxfId="8575" priority="1033">
      <formula>$F17="Vencida"</formula>
    </cfRule>
    <cfRule type="expression" dxfId="8574" priority="1034">
      <formula>$F17="Cancelada"</formula>
    </cfRule>
    <cfRule type="expression" dxfId="8573" priority="1035">
      <formula>$F17="Pausada"</formula>
    </cfRule>
    <cfRule type="expression" dxfId="8572" priority="1036">
      <formula>$F17="Para hoy"</formula>
    </cfRule>
    <cfRule type="expression" dxfId="8571" priority="1037">
      <formula>$F17="En curso"</formula>
    </cfRule>
    <cfRule type="expression" dxfId="8570" priority="1038">
      <formula>$F17="Completada"</formula>
    </cfRule>
  </conditionalFormatting>
  <conditionalFormatting sqref="E42:E44 E22:E25">
    <cfRule type="expression" dxfId="8569" priority="1039">
      <formula>$F16="Vencida"</formula>
    </cfRule>
    <cfRule type="expression" dxfId="8568" priority="1040">
      <formula>$F16="Cancelada"</formula>
    </cfRule>
    <cfRule type="expression" dxfId="8567" priority="1041">
      <formula>$F16="Pausada"</formula>
    </cfRule>
    <cfRule type="expression" dxfId="8566" priority="1042">
      <formula>$F16="Para hoy"</formula>
    </cfRule>
    <cfRule type="expression" dxfId="8565" priority="1043">
      <formula>$F16="En curso"</formula>
    </cfRule>
    <cfRule type="expression" dxfId="8564" priority="1044">
      <formula>$F16="Completada"</formula>
    </cfRule>
    <cfRule type="expression" dxfId="8563" priority="1045">
      <formula>$F17="Vencida"</formula>
    </cfRule>
    <cfRule type="expression" dxfId="8562" priority="1046">
      <formula>$F17="Cancelada"</formula>
    </cfRule>
    <cfRule type="expression" dxfId="8561" priority="1047">
      <formula>$F17="Pausada"</formula>
    </cfRule>
    <cfRule type="expression" dxfId="8560" priority="1048">
      <formula>$F17="Para hoy"</formula>
    </cfRule>
    <cfRule type="expression" dxfId="8559" priority="1049">
      <formula>$F17="En curso"</formula>
    </cfRule>
    <cfRule type="expression" dxfId="8558" priority="1050">
      <formula>$F17="Completada"</formula>
    </cfRule>
  </conditionalFormatting>
  <conditionalFormatting sqref="E4">
    <cfRule type="expression" dxfId="8557" priority="1079">
      <formula>$F9="Vencida"</formula>
    </cfRule>
    <cfRule type="expression" dxfId="8556" priority="1080">
      <formula>$F9="Cancelada"</formula>
    </cfRule>
    <cfRule type="expression" dxfId="8555" priority="1081">
      <formula>$F9="Pausada"</formula>
    </cfRule>
    <cfRule type="expression" dxfId="8554" priority="1082">
      <formula>$F9="Para hoy"</formula>
    </cfRule>
    <cfRule type="expression" dxfId="8553" priority="1083">
      <formula>$F9="En curso"</formula>
    </cfRule>
    <cfRule type="expression" dxfId="8552" priority="1084">
      <formula>$F9="Completada"</formula>
    </cfRule>
  </conditionalFormatting>
  <conditionalFormatting sqref="E4">
    <cfRule type="expression" dxfId="8551" priority="1085">
      <formula>#REF!="Vencida"</formula>
    </cfRule>
    <cfRule type="expression" dxfId="8550" priority="1086">
      <formula>#REF!="Cancelada"</formula>
    </cfRule>
    <cfRule type="expression" dxfId="8549" priority="1087">
      <formula>#REF!="Pausada"</formula>
    </cfRule>
    <cfRule type="expression" dxfId="8548" priority="1088">
      <formula>#REF!="Para hoy"</formula>
    </cfRule>
    <cfRule type="expression" dxfId="8547" priority="1089">
      <formula>#REF!="En curso"</formula>
    </cfRule>
    <cfRule type="expression" dxfId="8546" priority="1090">
      <formula>#REF!="Completada"</formula>
    </cfRule>
    <cfRule type="expression" dxfId="8545" priority="1091">
      <formula>#REF!="Vencida"</formula>
    </cfRule>
    <cfRule type="expression" dxfId="8544" priority="1092">
      <formula>#REF!="Cancelada"</formula>
    </cfRule>
    <cfRule type="expression" dxfId="8543" priority="1093">
      <formula>#REF!="Pausada"</formula>
    </cfRule>
    <cfRule type="expression" dxfId="8542" priority="1094">
      <formula>#REF!="Para hoy"</formula>
    </cfRule>
    <cfRule type="expression" dxfId="8541" priority="1095">
      <formula>#REF!="En curso"</formula>
    </cfRule>
    <cfRule type="expression" dxfId="8540" priority="1096">
      <formula>#REF!="Completada"</formula>
    </cfRule>
  </conditionalFormatting>
  <conditionalFormatting sqref="E4">
    <cfRule type="expression" dxfId="8539" priority="1097">
      <formula>#REF!="Vencida"</formula>
    </cfRule>
    <cfRule type="expression" dxfId="8538" priority="1098">
      <formula>#REF!="Cancelada"</formula>
    </cfRule>
    <cfRule type="expression" dxfId="8537" priority="1099">
      <formula>#REF!="Pausada"</formula>
    </cfRule>
    <cfRule type="expression" dxfId="8536" priority="1100">
      <formula>#REF!="Para hoy"</formula>
    </cfRule>
    <cfRule type="expression" dxfId="8535" priority="1101">
      <formula>#REF!="En curso"</formula>
    </cfRule>
    <cfRule type="expression" dxfId="8534" priority="1102">
      <formula>#REF!="Completada"</formula>
    </cfRule>
    <cfRule type="expression" dxfId="8533" priority="1103">
      <formula>#REF!="Vencida"</formula>
    </cfRule>
    <cfRule type="expression" dxfId="8532" priority="1104">
      <formula>#REF!="Cancelada"</formula>
    </cfRule>
    <cfRule type="expression" dxfId="8531" priority="1105">
      <formula>#REF!="Pausada"</formula>
    </cfRule>
    <cfRule type="expression" dxfId="8530" priority="1106">
      <formula>#REF!="Para hoy"</formula>
    </cfRule>
    <cfRule type="expression" dxfId="8529" priority="1107">
      <formula>#REF!="En curso"</formula>
    </cfRule>
    <cfRule type="expression" dxfId="8528" priority="1108">
      <formula>#REF!="Completada"</formula>
    </cfRule>
  </conditionalFormatting>
  <conditionalFormatting sqref="E5">
    <cfRule type="expression" dxfId="8527" priority="1109">
      <formula>$F9="Vencida"</formula>
    </cfRule>
    <cfRule type="expression" dxfId="8526" priority="1110">
      <formula>$F9="Cancelada"</formula>
    </cfRule>
    <cfRule type="expression" dxfId="8525" priority="1111">
      <formula>$F9="Pausada"</formula>
    </cfRule>
    <cfRule type="expression" dxfId="8524" priority="1112">
      <formula>$F9="Para hoy"</formula>
    </cfRule>
    <cfRule type="expression" dxfId="8523" priority="1113">
      <formula>$F9="En curso"</formula>
    </cfRule>
    <cfRule type="expression" dxfId="8522" priority="1114">
      <formula>$F9="Completada"</formula>
    </cfRule>
  </conditionalFormatting>
  <conditionalFormatting sqref="E5:E9 E11:E12">
    <cfRule type="expression" dxfId="8521" priority="1123">
      <formula>$F1048575="Vencida"</formula>
    </cfRule>
    <cfRule type="expression" dxfId="8520" priority="1124">
      <formula>$F1048575="Cancelada"</formula>
    </cfRule>
    <cfRule type="expression" dxfId="8519" priority="1125">
      <formula>$F1048575="Pausada"</formula>
    </cfRule>
    <cfRule type="expression" dxfId="8518" priority="1126">
      <formula>$F1048575="Para hoy"</formula>
    </cfRule>
    <cfRule type="expression" dxfId="8517" priority="1127">
      <formula>$F1048575="En curso"</formula>
    </cfRule>
    <cfRule type="expression" dxfId="8516" priority="1128">
      <formula>$F1048575="Completada"</formula>
    </cfRule>
  </conditionalFormatting>
  <conditionalFormatting sqref="C22">
    <cfRule type="expression" dxfId="8515" priority="14317">
      <formula>#REF!="Vencida"</formula>
    </cfRule>
    <cfRule type="expression" dxfId="8514" priority="14318">
      <formula>#REF!="Cancelada"</formula>
    </cfRule>
    <cfRule type="expression" dxfId="8513" priority="14319">
      <formula>#REF!="Pausada"</formula>
    </cfRule>
    <cfRule type="expression" dxfId="8512" priority="14320">
      <formula>#REF!="Para hoy"</formula>
    </cfRule>
    <cfRule type="expression" dxfId="8511" priority="14321">
      <formula>#REF!="En curso"</formula>
    </cfRule>
    <cfRule type="expression" dxfId="8510" priority="14322">
      <formula>#REF!="Completada"</formula>
    </cfRule>
    <cfRule type="expression" dxfId="8509" priority="14323">
      <formula>$F22="Vencida"</formula>
    </cfRule>
    <cfRule type="expression" dxfId="8508" priority="14324">
      <formula>$F22="Cancelada"</formula>
    </cfRule>
    <cfRule type="expression" dxfId="8507" priority="14325">
      <formula>$F22="Pausada"</formula>
    </cfRule>
    <cfRule type="expression" dxfId="8506" priority="14326">
      <formula>$F22="Para hoy"</formula>
    </cfRule>
    <cfRule type="expression" dxfId="8505" priority="14327">
      <formula>$F22="En curso"</formula>
    </cfRule>
    <cfRule type="expression" dxfId="8504" priority="14328">
      <formula>$F22="Completada"</formula>
    </cfRule>
  </conditionalFormatting>
  <conditionalFormatting sqref="E23:E25">
    <cfRule type="expression" dxfId="8503" priority="14341">
      <formula>#REF!="Vencida"</formula>
    </cfRule>
    <cfRule type="expression" dxfId="8502" priority="14342">
      <formula>#REF!="Cancelada"</formula>
    </cfRule>
    <cfRule type="expression" dxfId="8501" priority="14343">
      <formula>#REF!="Pausada"</formula>
    </cfRule>
    <cfRule type="expression" dxfId="8500" priority="14344">
      <formula>#REF!="Para hoy"</formula>
    </cfRule>
    <cfRule type="expression" dxfId="8499" priority="14345">
      <formula>#REF!="En curso"</formula>
    </cfRule>
    <cfRule type="expression" dxfId="8498" priority="14346">
      <formula>#REF!="Completada"</formula>
    </cfRule>
  </conditionalFormatting>
  <conditionalFormatting sqref="E25">
    <cfRule type="expression" dxfId="8497" priority="14377">
      <formula>#REF!="Vencida"</formula>
    </cfRule>
    <cfRule type="expression" dxfId="8496" priority="14378">
      <formula>#REF!="Cancelada"</formula>
    </cfRule>
    <cfRule type="expression" dxfId="8495" priority="14379">
      <formula>#REF!="Pausada"</formula>
    </cfRule>
    <cfRule type="expression" dxfId="8494" priority="14380">
      <formula>#REF!="Para hoy"</formula>
    </cfRule>
    <cfRule type="expression" dxfId="8493" priority="14381">
      <formula>#REF!="En curso"</formula>
    </cfRule>
    <cfRule type="expression" dxfId="8492" priority="14382">
      <formula>#REF!="Completada"</formula>
    </cfRule>
    <cfRule type="expression" dxfId="8491" priority="14383">
      <formula>#REF!="Vencida"</formula>
    </cfRule>
    <cfRule type="expression" dxfId="8490" priority="14384">
      <formula>#REF!="Cancelada"</formula>
    </cfRule>
    <cfRule type="expression" dxfId="8489" priority="14385">
      <formula>#REF!="Pausada"</formula>
    </cfRule>
    <cfRule type="expression" dxfId="8488" priority="14386">
      <formula>#REF!="Para hoy"</formula>
    </cfRule>
    <cfRule type="expression" dxfId="8487" priority="14387">
      <formula>#REF!="En curso"</formula>
    </cfRule>
    <cfRule type="expression" dxfId="8486" priority="14388">
      <formula>#REF!="Completada"</formula>
    </cfRule>
  </conditionalFormatting>
  <conditionalFormatting sqref="E26">
    <cfRule type="expression" dxfId="8485" priority="14425">
      <formula>#REF!="Vencida"</formula>
    </cfRule>
    <cfRule type="expression" dxfId="8484" priority="14426">
      <formula>#REF!="Cancelada"</formula>
    </cfRule>
    <cfRule type="expression" dxfId="8483" priority="14427">
      <formula>#REF!="Pausada"</formula>
    </cfRule>
    <cfRule type="expression" dxfId="8482" priority="14428">
      <formula>#REF!="Para hoy"</formula>
    </cfRule>
    <cfRule type="expression" dxfId="8481" priority="14429">
      <formula>#REF!="En curso"</formula>
    </cfRule>
    <cfRule type="expression" dxfId="8480" priority="14430">
      <formula>#REF!="Completada"</formula>
    </cfRule>
    <cfRule type="expression" dxfId="8479" priority="14431">
      <formula>$F20="Vencida"</formula>
    </cfRule>
    <cfRule type="expression" dxfId="8478" priority="14432">
      <formula>$F20="Cancelada"</formula>
    </cfRule>
    <cfRule type="expression" dxfId="8477" priority="14433">
      <formula>$F20="Pausada"</formula>
    </cfRule>
    <cfRule type="expression" dxfId="8476" priority="14434">
      <formula>$F20="Para hoy"</formula>
    </cfRule>
    <cfRule type="expression" dxfId="8475" priority="14435">
      <formula>$F20="En curso"</formula>
    </cfRule>
    <cfRule type="expression" dxfId="8474" priority="14436">
      <formula>$F20="Completada"</formula>
    </cfRule>
  </conditionalFormatting>
  <conditionalFormatting sqref="E25">
    <cfRule type="expression" dxfId="8473" priority="14437">
      <formula>$F19="Vencida"</formula>
    </cfRule>
    <cfRule type="expression" dxfId="8472" priority="14438">
      <formula>$F19="Cancelada"</formula>
    </cfRule>
    <cfRule type="expression" dxfId="8471" priority="14439">
      <formula>$F19="Pausada"</formula>
    </cfRule>
    <cfRule type="expression" dxfId="8470" priority="14440">
      <formula>$F19="Para hoy"</formula>
    </cfRule>
    <cfRule type="expression" dxfId="8469" priority="14441">
      <formula>$F19="En curso"</formula>
    </cfRule>
    <cfRule type="expression" dxfId="8468" priority="14442">
      <formula>$F19="Completada"</formula>
    </cfRule>
    <cfRule type="expression" dxfId="8467" priority="14443">
      <formula>#REF!="Vencida"</formula>
    </cfRule>
    <cfRule type="expression" dxfId="8466" priority="14444">
      <formula>#REF!="Cancelada"</formula>
    </cfRule>
    <cfRule type="expression" dxfId="8465" priority="14445">
      <formula>#REF!="Pausada"</formula>
    </cfRule>
    <cfRule type="expression" dxfId="8464" priority="14446">
      <formula>#REF!="Para hoy"</formula>
    </cfRule>
    <cfRule type="expression" dxfId="8463" priority="14447">
      <formula>#REF!="En curso"</formula>
    </cfRule>
    <cfRule type="expression" dxfId="8462" priority="14448">
      <formula>#REF!="Completada"</formula>
    </cfRule>
  </conditionalFormatting>
  <conditionalFormatting sqref="E4">
    <cfRule type="expression" dxfId="8461" priority="14641">
      <formula>$F1048573="Vencida"</formula>
    </cfRule>
    <cfRule type="expression" dxfId="8460" priority="14642">
      <formula>$F1048573="Cancelada"</formula>
    </cfRule>
    <cfRule type="expression" dxfId="8459" priority="14643">
      <formula>$F1048573="Pausada"</formula>
    </cfRule>
    <cfRule type="expression" dxfId="8458" priority="14644">
      <formula>$F1048573="Para hoy"</formula>
    </cfRule>
    <cfRule type="expression" dxfId="8457" priority="14645">
      <formula>$F1048573="En curso"</formula>
    </cfRule>
    <cfRule type="expression" dxfId="8456" priority="14646">
      <formula>$F1048573="Completada"</formula>
    </cfRule>
  </conditionalFormatting>
  <conditionalFormatting sqref="E10">
    <cfRule type="expression" dxfId="8455" priority="14659">
      <formula>#REF!="Vencida"</formula>
    </cfRule>
    <cfRule type="expression" dxfId="8454" priority="14660">
      <formula>#REF!="Cancelada"</formula>
    </cfRule>
    <cfRule type="expression" dxfId="8453" priority="14661">
      <formula>#REF!="Pausada"</formula>
    </cfRule>
    <cfRule type="expression" dxfId="8452" priority="14662">
      <formula>#REF!="Para hoy"</formula>
    </cfRule>
    <cfRule type="expression" dxfId="8451" priority="14663">
      <formula>#REF!="En curso"</formula>
    </cfRule>
    <cfRule type="expression" dxfId="8450" priority="14664">
      <formula>#REF!="Completada"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G30 F54:F65 F22:F29 F35:F49 F4:F18" xr:uid="{1E327F58-25A4-49C4-986F-C6BA18A21241}">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4:E65 F30 E35:E49 E22:E30 E4:E19" xr:uid="{3A273C23-32E7-400F-90C2-80608E7C1305}"/>
    <dataValidation type="list" errorStyle="warning" allowBlank="1" showInputMessage="1" showErrorMessage="1" error="Seleccione un estado de la lista. Seleccione CANCELAR, presione ALT+FLECHA ABAJO para mostrar las opciones y, después, FLECHA ABAJO y ENTRAR para realizar la selección." sqref="C54:C65 C22:C29 C35:C49 C4:C18" xr:uid="{52E17CFD-8DB1-4557-B1A1-2E234C77819D}">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C30 B54:B65 B22:B29 B35:B49 B4:B18" xr:uid="{8A5A4B3C-4706-4A3A-8CF5-1E0B290A7D7E}">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0:E20 B33:E33 B52:E52" xr:uid="{51389980-3801-4854-9F83-A101299AB6BE}"/>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0 A33 A52" xr:uid="{156B3077-7997-4036-A031-9578383A5A63}"/>
    <dataValidation allowBlank="1" showInputMessage="1" showErrorMessage="1" prompt="Seleccione el estado en esta columna, debajo de este encabezado. Presione ALT+FLECHA ABAJO para mostrar las opciones y, después, FLECHA ABAJO y ENTRAR para realizar la selección." sqref="F3 F53 F21 F34" xr:uid="{8F1FC90D-0ABB-422E-85C9-1F94B7D27355}"/>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1:E21 B34:E34 B53:E53 C59" xr:uid="{8AA0E66D-F53F-4821-9EA7-3A8C5B8F9F40}"/>
    <dataValidation allowBlank="1" showInputMessage="1" showErrorMessage="1" prompt="Escriba las notas en esta columna, debajo de este encabezado." sqref="H30 G53:G65 G21:G29 G34:G49 G3:G18" xr:uid="{113F7CA7-3E70-40D2-8B03-B3AB92C01C5A}"/>
  </dataValidations>
  <pageMargins left="0.7" right="0.7" top="0.75" bottom="0.75" header="0.3" footer="0.3"/>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expression" priority="591" id="{57ABA9D2-3C3D-4A8F-96A6-941E7B6B3940}">
            <xm:f>('34'!#REF!=0)*('34'!#REF!&lt;&gt;"")*(LEN('34'!#REF!)=0)*(($F4="")+($F4="En curso"))</xm:f>
            <x14:dxf>
              <font>
                <color theme="7" tint="-0.24994659260841701"/>
              </font>
              <fill>
                <patternFill patternType="none">
                  <bgColor auto="1"/>
                </patternFill>
              </fill>
            </x14:dxf>
          </x14:cfRule>
          <x14:cfRule type="expression" priority="592" id="{F7986054-16BA-4D7E-A8E6-027C9EC4F587}">
            <xm:f>('34'!#REF!&lt;0)*(LEN('34'!#REF!)=0)*(($F4="")+($F4="En curso"))</xm:f>
            <x14:dxf>
              <font>
                <color theme="7" tint="-0.24994659260841701"/>
              </font>
              <fill>
                <patternFill patternType="none">
                  <bgColor auto="1"/>
                </patternFill>
              </fill>
            </x14:dxf>
          </x14:cfRule>
          <xm:sqref>F42:F49 F4:F18</xm:sqref>
        </x14:conditionalFormatting>
        <x14:conditionalFormatting xmlns:xm="http://schemas.microsoft.com/office/excel/2006/main">
          <x14:cfRule type="expression" priority="553" id="{0ED80897-69BD-4E98-A06B-ECE15607C9A6}">
            <xm:f>'34'!#REF!="Vencida"</xm:f>
            <x14:dxf>
              <font>
                <color theme="8" tint="-0.24994659260841701"/>
              </font>
            </x14:dxf>
          </x14:cfRule>
          <x14:cfRule type="expression" priority="554" id="{34EE9459-1594-46F7-813F-605BA54F2C61}">
            <xm:f>'34'!#REF!="Cancelada"</xm:f>
            <x14:dxf>
              <font>
                <color theme="0" tint="-0.24994659260841701"/>
              </font>
            </x14:dxf>
          </x14:cfRule>
          <x14:cfRule type="expression" priority="555" id="{2B870B72-6CEA-4F2E-B7AB-4C057022E7C3}">
            <xm:f>'34'!#REF!="Pausada"</xm:f>
            <x14:dxf>
              <font>
                <color theme="9"/>
              </font>
            </x14:dxf>
          </x14:cfRule>
          <x14:cfRule type="expression" priority="556" id="{C749BF04-06AA-4FBF-B428-C8B8A342B97B}">
            <xm:f>'34'!#REF!="Para hoy"</xm:f>
            <x14:dxf>
              <font>
                <color theme="6" tint="-0.499984740745262"/>
              </font>
            </x14:dxf>
          </x14:cfRule>
          <x14:cfRule type="expression" priority="557" id="{452759BA-F3C1-439E-99B3-6737A0D7E0B6}">
            <xm:f>'34'!#REF!="En curso"</xm:f>
            <x14:dxf>
              <font>
                <color theme="7" tint="-0.24994659260841701"/>
              </font>
            </x14:dxf>
          </x14:cfRule>
          <x14:cfRule type="expression" priority="558" id="{016F88FF-A795-4F8D-9202-1CFC4590391A}">
            <xm:f>'34'!#REF!="Completada"</xm:f>
            <x14:dxf>
              <font>
                <strike/>
                <color theme="0" tint="-0.24994659260841701"/>
              </font>
              <fill>
                <patternFill patternType="none">
                  <bgColor auto="1"/>
                </patternFill>
              </fill>
            </x14:dxf>
          </x14:cfRule>
          <x14:cfRule type="expression" priority="559" id="{18FAA34B-F790-4F9E-ACBB-CE86718F3884}">
            <xm:f>('34'!#REF!=0)*('34'!#REF!&lt;&gt;"")*(LEN('34'!#REF!)=0)*(('34'!#REF!="")+('34'!#REF!="En curso"))</xm:f>
            <x14:dxf>
              <font>
                <color theme="7" tint="-0.24994659260841701"/>
              </font>
              <fill>
                <patternFill patternType="none">
                  <bgColor auto="1"/>
                </patternFill>
              </fill>
            </x14:dxf>
          </x14:cfRule>
          <x14:cfRule type="expression" priority="560" id="{54EDCA96-307F-49ED-99EB-530EBA1A7259}">
            <xm:f>('34'!#REF!&lt;0)*(LEN('34'!#REF!)=0)*(('34'!#REF!="")+('34'!#REF!="En curso"))</xm:f>
            <x14:dxf>
              <font>
                <color theme="7" tint="-0.24994659260841701"/>
              </font>
              <fill>
                <patternFill patternType="none">
                  <bgColor auto="1"/>
                </patternFill>
              </fill>
            </x14:dxf>
          </x14:cfRule>
          <xm:sqref>D19 G22:G29 E42:E49 G35:G49 G4:G18 E4:E18</xm:sqref>
        </x14:conditionalFormatting>
        <x14:conditionalFormatting xmlns:xm="http://schemas.microsoft.com/office/excel/2006/main">
          <x14:cfRule type="expression" priority="599" id="{7E36237D-394B-4E8A-A80F-2EC4EAD620B3}">
            <xm:f>('34'!#REF!=0)*('34'!#REF!&lt;&gt;"")*(LEN('34'!#REF!)=0)*(($F19="")+($F19="En curso"))</xm:f>
            <x14:dxf>
              <font>
                <color theme="7" tint="-0.24994659260841701"/>
              </font>
              <fill>
                <patternFill patternType="none">
                  <bgColor auto="1"/>
                </patternFill>
              </fill>
            </x14:dxf>
          </x14:cfRule>
          <x14:cfRule type="expression" priority="600" id="{D0056D65-B32B-4F45-B336-3ED760EA66F7}">
            <xm:f>('34'!#REF!&lt;0)*(LEN('34'!#REF!)=0)*(($F19="")+($F19="En curso"))</xm:f>
            <x14:dxf>
              <font>
                <color theme="7" tint="-0.24994659260841701"/>
              </font>
              <fill>
                <patternFill patternType="none">
                  <bgColor auto="1"/>
                </patternFill>
              </fill>
            </x14:dxf>
          </x14:cfRule>
          <xm:sqref>E19</xm:sqref>
        </x14:conditionalFormatting>
        <x14:conditionalFormatting xmlns:xm="http://schemas.microsoft.com/office/excel/2006/main">
          <x14:cfRule type="expression" priority="583" id="{2FA2C070-D00B-4B0C-A2AA-BCF123203370}">
            <xm:f>('34'!#REF!=0)*('34'!#REF!&lt;&gt;"")*(LEN('34'!#REF!)=0)*(($F31="")+($F31="En curso"))</xm:f>
            <x14:dxf>
              <font>
                <color theme="7" tint="-0.24994659260841701"/>
              </font>
              <fill>
                <patternFill patternType="none">
                  <bgColor auto="1"/>
                </patternFill>
              </fill>
            </x14:dxf>
          </x14:cfRule>
          <x14:cfRule type="expression" priority="584" id="{D3F13083-895E-45BA-AC7A-7E38F9AB3920}">
            <xm:f>('34'!#REF!&lt;0)*(LEN('34'!#REF!)=0)*(($F31="")+($F31="En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575" id="{837355AC-9291-48D3-A305-7A0C2EC0FC46}">
            <xm:f>('34'!#REF!=0)*('34'!#REF!&lt;&gt;"")*(LEN('34'!#REF!)=0)*(($F50="")+($F50="En curso"))</xm:f>
            <x14:dxf>
              <font>
                <color theme="7" tint="-0.24994659260841701"/>
              </font>
              <fill>
                <patternFill patternType="none">
                  <bgColor auto="1"/>
                </patternFill>
              </fill>
            </x14:dxf>
          </x14:cfRule>
          <x14:cfRule type="expression" priority="576" id="{7FE3D802-D1D0-4B2B-B74D-063504B05128}">
            <xm:f>('34'!#REF!&lt;0)*(LEN('34'!#REF!)=0)*(($F50="")+($F50="En curso"))</xm:f>
            <x14:dxf>
              <font>
                <color theme="7" tint="-0.24994659260841701"/>
              </font>
              <fill>
                <patternFill patternType="none">
                  <bgColor auto="1"/>
                </patternFill>
              </fill>
            </x14:dxf>
          </x14:cfRule>
          <xm:sqref>E50</xm:sqref>
        </x14:conditionalFormatting>
        <x14:conditionalFormatting xmlns:xm="http://schemas.microsoft.com/office/excel/2006/main">
          <x14:cfRule type="expression" priority="567" id="{E604F27F-E5BE-4BF3-A6E0-D56C96CD3C00}">
            <xm:f>('34'!#REF!=0)*('34'!#REF!&lt;&gt;"")*(LEN('34'!#REF!)=0)*(($F67="")+($F67="En curso"))</xm:f>
            <x14:dxf>
              <font>
                <color theme="7" tint="-0.24994659260841701"/>
              </font>
              <fill>
                <patternFill patternType="none">
                  <bgColor auto="1"/>
                </patternFill>
              </fill>
            </x14:dxf>
          </x14:cfRule>
          <x14:cfRule type="expression" priority="568" id="{6706FE25-E07F-4A46-B095-7F4C92E97F14}">
            <xm:f>('34'!#REF!&lt;0)*(LEN('34'!#REF!)=0)*(($F67="")+($F67="En curso"))</xm:f>
            <x14:dxf>
              <font>
                <color theme="7" tint="-0.24994659260841701"/>
              </font>
              <fill>
                <patternFill patternType="none">
                  <bgColor auto="1"/>
                </patternFill>
              </fill>
            </x14:dxf>
          </x14:cfRule>
          <xm:sqref>E67</xm:sqref>
        </x14:conditionalFormatting>
        <x14:conditionalFormatting xmlns:xm="http://schemas.microsoft.com/office/excel/2006/main">
          <x14:cfRule type="expression" priority="545" id="{C88A75BC-62E9-4FDF-951D-D8A8D26FFC93}">
            <xm:f>('34'!#REF!=0)*('34'!#REF!&lt;&gt;"")*(LEN('34'!#REF!)=0)*(('34'!#REF!="")+('34'!#REF!="En curso"))</xm:f>
            <x14:dxf>
              <font>
                <color theme="7" tint="-0.24994659260841701"/>
              </font>
              <fill>
                <patternFill patternType="none">
                  <bgColor auto="1"/>
                </patternFill>
              </fill>
            </x14:dxf>
          </x14:cfRule>
          <x14:cfRule type="expression" priority="546" id="{2DF1E8D1-D4B1-4B6C-AF2C-F064D488C397}">
            <xm:f>('34'!#REF!&lt;0)*(LEN('34'!#REF!)=0)*(('34'!#REF!="")+('34'!#REF!="En curso"))</xm:f>
            <x14:dxf>
              <font>
                <color theme="7" tint="-0.24994659260841701"/>
              </font>
              <fill>
                <patternFill patternType="none">
                  <bgColor auto="1"/>
                </patternFill>
              </fill>
            </x14:dxf>
          </x14:cfRule>
          <xm:sqref>E35:E49 E22:E30 E4:E18</xm:sqref>
        </x14:conditionalFormatting>
        <x14:conditionalFormatting xmlns:xm="http://schemas.microsoft.com/office/excel/2006/main">
          <x14:cfRule type="expression" priority="527" id="{2A207A3F-5741-4700-B1B0-87A77BBBB91F}">
            <xm:f>('34'!#REF!=0)*('34'!#REF!&lt;&gt;"")*(LEN('34'!#REF!)=0)*(($F22="")+($F22="En curso"))</xm:f>
            <x14:dxf>
              <font>
                <color theme="7" tint="-0.24994659260841701"/>
              </font>
              <fill>
                <patternFill patternType="none">
                  <bgColor auto="1"/>
                </patternFill>
              </fill>
            </x14:dxf>
          </x14:cfRule>
          <x14:cfRule type="expression" priority="528" id="{4AE77700-7C23-4DFF-986D-E2111D2098C2}">
            <xm:f>('34'!#REF!&lt;0)*(LEN('34'!#REF!)=0)*(($F22="")+($F22="En curso"))</xm:f>
            <x14:dxf>
              <font>
                <color theme="7" tint="-0.24994659260841701"/>
              </font>
              <fill>
                <patternFill patternType="none">
                  <bgColor auto="1"/>
                </patternFill>
              </fill>
            </x14:dxf>
          </x14:cfRule>
          <xm:sqref>F22:F29</xm:sqref>
        </x14:conditionalFormatting>
        <x14:conditionalFormatting xmlns:xm="http://schemas.microsoft.com/office/excel/2006/main">
          <x14:cfRule type="expression" priority="519" id="{E2BE0F2D-6A89-42D8-BDFA-97B868BDDE31}">
            <xm:f>'34'!#REF!="Vencida"</xm:f>
            <x14:dxf>
              <font>
                <color theme="8" tint="-0.24994659260841701"/>
              </font>
            </x14:dxf>
          </x14:cfRule>
          <x14:cfRule type="expression" priority="520" id="{1D9F97B3-B7A9-4F88-BE99-3C49257D0C4A}">
            <xm:f>'34'!#REF!="Cancelada"</xm:f>
            <x14:dxf>
              <font>
                <color theme="0" tint="-0.24994659260841701"/>
              </font>
            </x14:dxf>
          </x14:cfRule>
          <x14:cfRule type="expression" priority="521" id="{C685EE94-6ECF-4242-968D-4A014C1A6712}">
            <xm:f>'34'!#REF!="Pausada"</xm:f>
            <x14:dxf>
              <font>
                <color theme="9"/>
              </font>
            </x14:dxf>
          </x14:cfRule>
          <x14:cfRule type="expression" priority="522" id="{180F1A9E-E767-4D0F-A428-9DCBE1EBA296}">
            <xm:f>'34'!#REF!="Para hoy"</xm:f>
            <x14:dxf>
              <font>
                <color theme="6" tint="-0.499984740745262"/>
              </font>
            </x14:dxf>
          </x14:cfRule>
          <x14:cfRule type="expression" priority="523" id="{9D0CF16E-7803-4674-8E75-78EA866A5944}">
            <xm:f>'34'!#REF!="En curso"</xm:f>
            <x14:dxf>
              <font>
                <color theme="7" tint="-0.24994659260841701"/>
              </font>
            </x14:dxf>
          </x14:cfRule>
          <x14:cfRule type="expression" priority="524" id="{E656036C-32E4-4D84-94AE-C37206AE6E04}">
            <xm:f>'34'!#REF!="Completada"</xm:f>
            <x14:dxf>
              <font>
                <strike/>
                <color theme="0" tint="-0.24994659260841701"/>
              </font>
              <fill>
                <patternFill patternType="none">
                  <bgColor auto="1"/>
                </patternFill>
              </fill>
            </x14:dxf>
          </x14:cfRule>
          <x14:cfRule type="expression" priority="525" id="{3FE6884D-9AC1-4172-B21F-BFA77464283E}">
            <xm:f>('34'!#REF!=0)*('34'!#REF!&lt;&gt;"")*(LEN('34'!#REF!)=0)*(('34'!#REF!="")+('34'!#REF!="En curso"))</xm:f>
            <x14:dxf>
              <font>
                <color theme="7" tint="-0.24994659260841701"/>
              </font>
              <fill>
                <patternFill patternType="none">
                  <bgColor auto="1"/>
                </patternFill>
              </fill>
            </x14:dxf>
          </x14:cfRule>
          <x14:cfRule type="expression" priority="526" id="{8D4B05C8-53B7-4BE3-A727-B380C63D5054}">
            <xm:f>('34'!#REF!&lt;0)*(LEN('34'!#REF!)=0)*(('34'!#REF!="")+('34'!#REF!="En curso"))</xm:f>
            <x14:dxf>
              <font>
                <color theme="7" tint="-0.24994659260841701"/>
              </font>
              <fill>
                <patternFill patternType="none">
                  <bgColor auto="1"/>
                </patternFill>
              </fill>
            </x14:dxf>
          </x14:cfRule>
          <xm:sqref>H30</xm:sqref>
        </x14:conditionalFormatting>
        <x14:conditionalFormatting xmlns:xm="http://schemas.microsoft.com/office/excel/2006/main">
          <x14:cfRule type="expression" priority="495" id="{FCC50F3D-0A2F-486F-AB64-177CC6B02FD4}">
            <xm:f>'34'!#REF!="Vencida"</xm:f>
            <x14:dxf>
              <font>
                <color theme="8" tint="-0.24994659260841701"/>
              </font>
            </x14:dxf>
          </x14:cfRule>
          <x14:cfRule type="expression" priority="496" id="{CB4BC5BF-E8ED-470E-9EAC-B17D06213325}">
            <xm:f>'34'!#REF!="Cancelada"</xm:f>
            <x14:dxf>
              <font>
                <color theme="0" tint="-0.24994659260841701"/>
              </font>
            </x14:dxf>
          </x14:cfRule>
          <x14:cfRule type="expression" priority="497" id="{0AA95D0E-D9F4-4978-92C8-29E0BC366B9B}">
            <xm:f>'34'!#REF!="Pausada"</xm:f>
            <x14:dxf>
              <font>
                <color theme="9"/>
              </font>
            </x14:dxf>
          </x14:cfRule>
          <x14:cfRule type="expression" priority="498" id="{54C4FCE6-A462-4E66-B0B2-E16FBE23436A}">
            <xm:f>'34'!#REF!="Para hoy"</xm:f>
            <x14:dxf>
              <font>
                <color theme="6" tint="-0.499984740745262"/>
              </font>
            </x14:dxf>
          </x14:cfRule>
          <x14:cfRule type="expression" priority="499" id="{E6CD005C-6677-45C7-B165-EC02C4AF61F8}">
            <xm:f>'34'!#REF!="En curso"</xm:f>
            <x14:dxf>
              <font>
                <color theme="7" tint="-0.24994659260841701"/>
              </font>
            </x14:dxf>
          </x14:cfRule>
          <x14:cfRule type="expression" priority="500" id="{16026995-2C2A-4667-9263-662BC0E8CEBE}">
            <xm:f>'34'!#REF!="Completada"</xm:f>
            <x14:dxf>
              <font>
                <strike/>
                <color theme="0" tint="-0.24994659260841701"/>
              </font>
              <fill>
                <patternFill patternType="none">
                  <bgColor auto="1"/>
                </patternFill>
              </fill>
            </x14:dxf>
          </x14:cfRule>
          <x14:cfRule type="expression" priority="501" id="{7C0F3C21-B93D-4C65-A55D-65F2381D551D}">
            <xm:f>('34'!#REF!=0)*('34'!#REF!&lt;&gt;"")*(LEN('34'!#REF!)=0)*(('34'!#REF!="")+('34'!#REF!="En curso"))</xm:f>
            <x14:dxf>
              <font>
                <color theme="7" tint="-0.24994659260841701"/>
              </font>
              <fill>
                <patternFill patternType="none">
                  <bgColor auto="1"/>
                </patternFill>
              </fill>
            </x14:dxf>
          </x14:cfRule>
          <x14:cfRule type="expression" priority="502" id="{A4745F32-89E1-4269-9674-7FD2D121B3D4}">
            <xm:f>('34'!#REF!&lt;0)*(LEN('34'!#REF!)=0)*(('34'!#REF!="")+('34'!#REF!="En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503" id="{10777532-5E8E-4A1A-A3BB-132558E8A5ED}">
            <xm:f>('34'!#REF!=0)*('34'!#REF!&lt;&gt;"")*(LEN('34'!#REF!)=0)*(('34'!#REF!="")+('34'!#REF!="En curso"))</xm:f>
            <x14:dxf>
              <font>
                <color theme="7" tint="-0.24994659260841701"/>
              </font>
              <fill>
                <patternFill patternType="none">
                  <bgColor auto="1"/>
                </patternFill>
              </fill>
            </x14:dxf>
          </x14:cfRule>
          <x14:cfRule type="expression" priority="504" id="{A6C18578-3E29-45FE-8A03-740AFEBCA8B0}">
            <xm:f>('34'!#REF!&lt;0)*(LEN('34'!#REF!)=0)*(('34'!#REF!="")+('34'!#REF!="En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505" id="{5BFB8060-3855-42CF-8E64-F4CAFB06BB25}">
            <xm:f>('34'!#REF!=0)*('34'!#REF!&lt;&gt;"")*(LEN('34'!#REF!)=0)*(($F30="")+($F30="En curso"))</xm:f>
            <x14:dxf>
              <font>
                <color theme="7" tint="-0.24994659260841701"/>
              </font>
              <fill>
                <patternFill patternType="none">
                  <bgColor auto="1"/>
                </patternFill>
              </fill>
            </x14:dxf>
          </x14:cfRule>
          <x14:cfRule type="expression" priority="506" id="{B7222F41-7138-4C6E-86C1-F586320ABB5E}">
            <xm:f>('34'!#REF!&lt;0)*(LEN('34'!#REF!)=0)*(($F30="")+($F30="En curso"))</xm:f>
            <x14:dxf>
              <font>
                <color theme="7" tint="-0.24994659260841701"/>
              </font>
              <fill>
                <patternFill patternType="none">
                  <bgColor auto="1"/>
                </patternFill>
              </fill>
            </x14:dxf>
          </x14:cfRule>
          <xm:sqref>G30</xm:sqref>
        </x14:conditionalFormatting>
        <x14:conditionalFormatting xmlns:xm="http://schemas.microsoft.com/office/excel/2006/main">
          <x14:cfRule type="expression" priority="485" id="{AB976482-834A-4085-8FD4-5CB3B8993FA2}">
            <xm:f>('34'!#REF!=0)*('34'!#REF!&lt;&gt;"")*(LEN('34'!#REF!)=0)*(($F22="")+($F22="En curso"))</xm:f>
            <x14:dxf>
              <font>
                <color theme="7" tint="-0.24994659260841701"/>
              </font>
              <fill>
                <patternFill patternType="none">
                  <bgColor auto="1"/>
                </patternFill>
              </fill>
            </x14:dxf>
          </x14:cfRule>
          <x14:cfRule type="expression" priority="486" id="{BA8CDBCF-DDFA-4AA0-88F0-07B075C24EE9}">
            <xm:f>('34'!#REF!&lt;0)*(LEN('34'!#REF!)=0)*(($F22="")+($F22="En curso"))</xm:f>
            <x14:dxf>
              <font>
                <color theme="7" tint="-0.24994659260841701"/>
              </font>
              <fill>
                <patternFill patternType="none">
                  <bgColor auto="1"/>
                </patternFill>
              </fill>
            </x14:dxf>
          </x14:cfRule>
          <x14:cfRule type="expression" priority="493" id="{123904B2-C515-448E-805D-49659F3E9ED0}">
            <xm:f>('34'!#REF!=0)*('34'!#REF!&lt;&gt;"")*(LEN('34'!#REF!)=0)*((#REF!="")+(#REF!="En curso"))</xm:f>
            <x14:dxf>
              <font>
                <color theme="7" tint="-0.24994659260841701"/>
              </font>
              <fill>
                <patternFill patternType="none">
                  <bgColor auto="1"/>
                </patternFill>
              </fill>
            </x14:dxf>
          </x14:cfRule>
          <x14:cfRule type="expression" priority="494" id="{B3263285-3A4E-4B83-9743-9C101EA1DA09}">
            <xm:f>('34'!#REF!&lt;0)*(LEN('34'!#REF!)=0)*((#REF!="")+(#REF!="En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469" id="{6A55DE4F-247C-4AFC-BC55-59E3A20D564C}">
            <xm:f>('34'!#REF!=0)*('34'!#REF!&lt;&gt;"")*(LEN('34'!#REF!)=0)*((#REF!="")+(#REF!="En curso"))</xm:f>
            <x14:dxf>
              <font>
                <color theme="7" tint="-0.24994659260841701"/>
              </font>
              <fill>
                <patternFill patternType="none">
                  <bgColor auto="1"/>
                </patternFill>
              </fill>
            </x14:dxf>
          </x14:cfRule>
          <x14:cfRule type="expression" priority="470" id="{F98A58C9-BDC2-496D-BA1A-7A78FBBB6E93}">
            <xm:f>('34'!#REF!&lt;0)*(LEN('34'!#REF!)=0)*((#REF!="")+(#REF!="En curso"))</xm:f>
            <x14:dxf>
              <font>
                <color theme="7" tint="-0.24994659260841701"/>
              </font>
              <fill>
                <patternFill patternType="none">
                  <bgColor auto="1"/>
                </patternFill>
              </fill>
            </x14:dxf>
          </x14:cfRule>
          <x14:cfRule type="expression" priority="477" id="{45028D85-8473-420F-8C3B-07490C5B3821}">
            <xm:f>('34'!#REF!=0)*('34'!#REF!&lt;&gt;"")*(LEN('34'!#REF!)=0)*((#REF!="")+(#REF!="En curso"))</xm:f>
            <x14:dxf>
              <font>
                <color theme="7" tint="-0.24994659260841701"/>
              </font>
              <fill>
                <patternFill patternType="none">
                  <bgColor auto="1"/>
                </patternFill>
              </fill>
            </x14:dxf>
          </x14:cfRule>
          <x14:cfRule type="expression" priority="478" id="{EAE6B3A0-E006-46ED-B8CF-169078BDA1FD}">
            <xm:f>('34'!#REF!&lt;0)*(LEN('34'!#REF!)=0)*((#REF!="")+(#REF!="En curso"))</xm:f>
            <x14:dxf>
              <font>
                <color theme="7" tint="-0.24994659260841701"/>
              </font>
              <fill>
                <patternFill patternType="none">
                  <bgColor auto="1"/>
                </patternFill>
              </fill>
            </x14:dxf>
          </x14:cfRule>
          <xm:sqref>F30 E4:E18</xm:sqref>
        </x14:conditionalFormatting>
        <x14:conditionalFormatting xmlns:xm="http://schemas.microsoft.com/office/excel/2006/main">
          <x14:cfRule type="expression" priority="613" id="{E0A22472-CE88-40D4-A508-BC2CD9D395AE}">
            <xm:f>('34'!#REF!=0)*('34'!#REF!&lt;&gt;"")*(LEN('34'!#REF!)=0)*((#REF!="")+(#REF!="En curso"))</xm:f>
            <x14:dxf>
              <font>
                <color theme="7" tint="-0.24994659260841701"/>
              </font>
              <fill>
                <patternFill patternType="none">
                  <bgColor auto="1"/>
                </patternFill>
              </fill>
            </x14:dxf>
          </x14:cfRule>
          <x14:cfRule type="expression" priority="614" id="{D153B094-BC7B-49FA-97DA-C127F2EED514}">
            <xm:f>('34'!#REF!&lt;0)*(LEN('34'!#REF!)=0)*((#REF!="")+(#REF!="En curso"))</xm:f>
            <x14:dxf>
              <font>
                <color theme="7" tint="-0.24994659260841701"/>
              </font>
              <fill>
                <patternFill patternType="none">
                  <bgColor auto="1"/>
                </patternFill>
              </fill>
            </x14:dxf>
          </x14:cfRule>
          <x14:cfRule type="expression" priority="615" id="{8899BC9A-98E5-45BE-A7EE-951139D0188B}">
            <xm:f>('34'!#REF!=0)*('34'!#REF!&lt;&gt;"")*(LEN('34'!#REF!)=0)*(($F4="")+($F4="En curso"))</xm:f>
            <x14:dxf>
              <font>
                <color theme="7" tint="-0.24994659260841701"/>
              </font>
              <fill>
                <patternFill patternType="none">
                  <bgColor auto="1"/>
                </patternFill>
              </fill>
            </x14:dxf>
          </x14:cfRule>
          <x14:cfRule type="expression" priority="616" id="{A97F168D-A971-4BDB-9166-1B1C46F032DD}">
            <xm:f>('34'!#REF!&lt;0)*(LEN('34'!#REF!)=0)*(($F4="")+($F4="En curso"))</xm:f>
            <x14:dxf>
              <font>
                <color theme="7" tint="-0.24994659260841701"/>
              </font>
              <fill>
                <patternFill patternType="none">
                  <bgColor auto="1"/>
                </patternFill>
              </fill>
            </x14:dxf>
          </x14:cfRule>
          <xm:sqref>C4:C18</xm:sqref>
        </x14:conditionalFormatting>
        <x14:conditionalFormatting xmlns:xm="http://schemas.microsoft.com/office/excel/2006/main">
          <x14:cfRule type="expression" priority="379" id="{62D5B94E-B5DF-46E5-98DB-39C0CD364145}">
            <xm:f>('34'!#REF!=0)*('34'!#REF!&lt;&gt;"")*(LEN('34'!#REF!)=0)*(($F23="")+($F23="En curso"))</xm:f>
            <x14:dxf>
              <font>
                <color theme="7" tint="-0.24994659260841701"/>
              </font>
              <fill>
                <patternFill patternType="none">
                  <bgColor auto="1"/>
                </patternFill>
              </fill>
            </x14:dxf>
          </x14:cfRule>
          <x14:cfRule type="expression" priority="380" id="{997ED599-A30A-4EC7-AB56-EF4D3462A96D}">
            <xm:f>('34'!#REF!&lt;0)*(LEN('34'!#REF!)=0)*(($F23="")+($F23="En curso"))</xm:f>
            <x14:dxf>
              <font>
                <color theme="7" tint="-0.24994659260841701"/>
              </font>
              <fill>
                <patternFill patternType="none">
                  <bgColor auto="1"/>
                </patternFill>
              </fill>
            </x14:dxf>
          </x14:cfRule>
          <x14:cfRule type="expression" priority="387" id="{B4789DBD-3571-4576-B8CB-F846F4775723}">
            <xm:f>('34'!#REF!=0)*('34'!#REF!&lt;&gt;"")*(LEN('34'!#REF!)=0)*(($F23="")+($F23="En curso"))</xm:f>
            <x14:dxf>
              <font>
                <color theme="7" tint="-0.24994659260841701"/>
              </font>
              <fill>
                <patternFill patternType="none">
                  <bgColor auto="1"/>
                </patternFill>
              </fill>
            </x14:dxf>
          </x14:cfRule>
          <x14:cfRule type="expression" priority="388" id="{427CA485-C846-45FD-A534-DA2247E404AB}">
            <xm:f>('34'!#REF!&lt;0)*(LEN('34'!#REF!)=0)*(($F23="")+($F23="En curso"))</xm:f>
            <x14:dxf>
              <font>
                <color theme="7" tint="-0.24994659260841701"/>
              </font>
              <fill>
                <patternFill patternType="none">
                  <bgColor auto="1"/>
                </patternFill>
              </fill>
            </x14:dxf>
          </x14:cfRule>
          <xm:sqref>E30 E48:E49</xm:sqref>
        </x14:conditionalFormatting>
        <x14:conditionalFormatting xmlns:xm="http://schemas.microsoft.com/office/excel/2006/main">
          <x14:cfRule type="expression" priority="365" id="{C3F6A0F4-808B-45DA-9CC3-ECCCD3489A4C}">
            <xm:f>'34'!#REF!="Vencida"</xm:f>
            <x14:dxf>
              <font>
                <color theme="8" tint="-0.24994659260841701"/>
              </font>
            </x14:dxf>
          </x14:cfRule>
          <x14:cfRule type="expression" priority="366" id="{69853EB0-5F23-4910-8D0A-E62343CB7767}">
            <xm:f>'34'!#REF!="Cancelada"</xm:f>
            <x14:dxf>
              <font>
                <color theme="0" tint="-0.24994659260841701"/>
              </font>
            </x14:dxf>
          </x14:cfRule>
          <x14:cfRule type="expression" priority="367" id="{65345EFE-F6D3-443C-9554-A89DC1C981F8}">
            <xm:f>'34'!#REF!="Pausada"</xm:f>
            <x14:dxf>
              <font>
                <color theme="9"/>
              </font>
            </x14:dxf>
          </x14:cfRule>
          <x14:cfRule type="expression" priority="368" id="{07D23893-BD12-4749-81AA-24BF142DA6B5}">
            <xm:f>'34'!#REF!="Para hoy"</xm:f>
            <x14:dxf>
              <font>
                <color theme="6" tint="-0.499984740745262"/>
              </font>
            </x14:dxf>
          </x14:cfRule>
          <x14:cfRule type="expression" priority="369" id="{C77214F7-CA32-46D9-9D4E-58451B405CB6}">
            <xm:f>'34'!#REF!="En curso"</xm:f>
            <x14:dxf>
              <font>
                <color theme="7" tint="-0.24994659260841701"/>
              </font>
            </x14:dxf>
          </x14:cfRule>
          <x14:cfRule type="expression" priority="370" id="{430C3B7E-E3FE-43B4-A06C-3A720A954075}">
            <xm:f>'34'!#REF!="Completada"</xm:f>
            <x14:dxf>
              <font>
                <strike/>
                <color theme="0" tint="-0.24994659260841701"/>
              </font>
              <fill>
                <patternFill patternType="none">
                  <bgColor auto="1"/>
                </patternFill>
              </fill>
            </x14:dxf>
          </x14:cfRule>
          <x14:cfRule type="expression" priority="371" id="{E4268EFF-F34F-4E90-AC3D-ABEF634B8011}">
            <xm:f>('34'!#REF!=0)*('34'!#REF!&lt;&gt;"")*(LEN('34'!#REF!)=0)*(('34'!#REF!="")+('34'!#REF!="En curso"))</xm:f>
            <x14:dxf>
              <font>
                <color theme="7" tint="-0.24994659260841701"/>
              </font>
              <fill>
                <patternFill patternType="none">
                  <bgColor auto="1"/>
                </patternFill>
              </fill>
            </x14:dxf>
          </x14:cfRule>
          <x14:cfRule type="expression" priority="372" id="{C345FB8F-9A7B-43BF-B51F-E7A7B00CE54B}">
            <xm:f>('34'!#REF!&lt;0)*(LEN('34'!#REF!)=0)*(('34'!#REF!="")+('34'!#REF!="En curso"))</xm:f>
            <x14:dxf>
              <font>
                <color theme="7" tint="-0.24994659260841701"/>
              </font>
              <fill>
                <patternFill patternType="none">
                  <bgColor auto="1"/>
                </patternFill>
              </fill>
            </x14:dxf>
          </x14:cfRule>
          <xm:sqref>E22:E30</xm:sqref>
        </x14:conditionalFormatting>
        <x14:conditionalFormatting xmlns:xm="http://schemas.microsoft.com/office/excel/2006/main">
          <x14:cfRule type="expression" priority="443" id="{C63705D3-9854-46D8-9740-174A2AC76703}">
            <xm:f>('34'!#REF!=0)*('34'!#REF!&lt;&gt;"")*(LEN('34'!#REF!)=0)*(($F58="")+($F58="En curso"))</xm:f>
            <x14:dxf>
              <font>
                <color theme="7" tint="-0.24994659260841701"/>
              </font>
              <fill>
                <patternFill patternType="none">
                  <bgColor auto="1"/>
                </patternFill>
              </fill>
            </x14:dxf>
          </x14:cfRule>
          <x14:cfRule type="expression" priority="444" id="{8EE8F5F3-6270-4F40-837C-8B573F700F9B}">
            <xm:f>('34'!#REF!&lt;0)*(LEN('34'!#REF!)=0)*(($F58="")+($F58="En curso"))</xm:f>
            <x14:dxf>
              <font>
                <color theme="7" tint="-0.24994659260841701"/>
              </font>
              <fill>
                <patternFill patternType="none">
                  <bgColor auto="1"/>
                </patternFill>
              </fill>
            </x14:dxf>
          </x14:cfRule>
          <x14:cfRule type="expression" priority="445" id="{3AC5960C-3FCD-4850-A24B-69DCF7CF5ADA}">
            <xm:f>('34'!#REF!=0)*('34'!#REF!&lt;&gt;"")*(LEN('34'!#REF!)=0)*(($F58="")+($F58="En curso"))</xm:f>
            <x14:dxf>
              <font>
                <color theme="7" tint="-0.24994659260841701"/>
              </font>
              <fill>
                <patternFill patternType="none">
                  <bgColor auto="1"/>
                </patternFill>
              </fill>
            </x14:dxf>
          </x14:cfRule>
          <x14:cfRule type="expression" priority="446" id="{FF809783-98CC-4AFF-8CCD-1360DB6C6692}">
            <xm:f>('34'!#REF!&lt;0)*(LEN('34'!#REF!)=0)*(($F58="")+($F58="En curso"))</xm:f>
            <x14:dxf>
              <font>
                <color theme="7" tint="-0.24994659260841701"/>
              </font>
              <fill>
                <patternFill patternType="none">
                  <bgColor auto="1"/>
                </patternFill>
              </fill>
            </x14:dxf>
          </x14:cfRule>
          <xm:sqref>D42:D49</xm:sqref>
        </x14:conditionalFormatting>
        <x14:conditionalFormatting xmlns:xm="http://schemas.microsoft.com/office/excel/2006/main">
          <x14:cfRule type="expression" priority="447" id="{CAC7CBF1-2AD7-4CDE-9F9D-EC5C1780AF7A}">
            <xm:f>('34'!#REF!=0)*('34'!#REF!&lt;&gt;"")*(LEN('34'!#REF!)=0)*(($F70="")+($F70="En curso"))</xm:f>
            <x14:dxf>
              <font>
                <color theme="7" tint="-0.24994659260841701"/>
              </font>
              <fill>
                <patternFill patternType="none">
                  <bgColor auto="1"/>
                </patternFill>
              </fill>
            </x14:dxf>
          </x14:cfRule>
          <x14:cfRule type="expression" priority="448" id="{2C88EAF1-8A0D-4684-B08F-F32577BBB295}">
            <xm:f>('34'!#REF!&lt;0)*(LEN('34'!#REF!)=0)*(($F70="")+($F70="En curso"))</xm:f>
            <x14:dxf>
              <font>
                <color theme="7" tint="-0.24994659260841701"/>
              </font>
              <fill>
                <patternFill patternType="none">
                  <bgColor auto="1"/>
                </patternFill>
              </fill>
            </x14:dxf>
          </x14:cfRule>
          <x14:cfRule type="expression" priority="449" id="{5CE76E20-E49E-4CDF-9B45-4193AA8B66ED}">
            <xm:f>('34'!#REF!=0)*('34'!#REF!&lt;&gt;"")*(LEN('34'!#REF!)=0)*(($F70="")+($F70="En curso"))</xm:f>
            <x14:dxf>
              <font>
                <color theme="7" tint="-0.24994659260841701"/>
              </font>
              <fill>
                <patternFill patternType="none">
                  <bgColor auto="1"/>
                </patternFill>
              </fill>
            </x14:dxf>
          </x14:cfRule>
          <x14:cfRule type="expression" priority="450" id="{847A8B0D-C08F-462B-B753-D1B80A676B17}">
            <xm:f>('34'!#REF!&lt;0)*(LEN('34'!#REF!)=0)*(($F70="")+($F70="En curso"))</xm:f>
            <x14:dxf>
              <font>
                <color theme="7" tint="-0.24994659260841701"/>
              </font>
              <fill>
                <patternFill patternType="none">
                  <bgColor auto="1"/>
                </patternFill>
              </fill>
            </x14:dxf>
          </x14:cfRule>
          <xm:sqref>D42:D49</xm:sqref>
        </x14:conditionalFormatting>
        <x14:conditionalFormatting xmlns:xm="http://schemas.microsoft.com/office/excel/2006/main">
          <x14:cfRule type="expression" priority="451" id="{00D646FE-FC1D-41B5-AFC7-8A5C552FE10E}">
            <xm:f>('34'!#REF!=0)*('34'!#REF!&lt;&gt;"")*(LEN('34'!#REF!)=0)*(($F78="")+($F78="En curso"))</xm:f>
            <x14:dxf>
              <font>
                <color theme="7" tint="-0.24994659260841701"/>
              </font>
              <fill>
                <patternFill patternType="none">
                  <bgColor auto="1"/>
                </patternFill>
              </fill>
            </x14:dxf>
          </x14:cfRule>
          <x14:cfRule type="expression" priority="452" id="{892B5793-328C-4A30-81EA-178AC472FF76}">
            <xm:f>('34'!#REF!&lt;0)*(LEN('34'!#REF!)=0)*(($F78="")+($F78="En curso"))</xm:f>
            <x14:dxf>
              <font>
                <color theme="7" tint="-0.24994659260841701"/>
              </font>
              <fill>
                <patternFill patternType="none">
                  <bgColor auto="1"/>
                </patternFill>
              </fill>
            </x14:dxf>
          </x14:cfRule>
          <x14:cfRule type="expression" priority="453" id="{18D9ACEA-851A-4EB2-A293-F78BBB0D26BE}">
            <xm:f>('34'!#REF!=0)*('34'!#REF!&lt;&gt;"")*(LEN('34'!#REF!)=0)*(($F74="")+($F74="En curso"))</xm:f>
            <x14:dxf>
              <font>
                <color theme="7" tint="-0.24994659260841701"/>
              </font>
              <fill>
                <patternFill patternType="none">
                  <bgColor auto="1"/>
                </patternFill>
              </fill>
            </x14:dxf>
          </x14:cfRule>
          <x14:cfRule type="expression" priority="454" id="{C4921055-FAF3-4AA0-8FBE-1E01A2A49F6A}">
            <xm:f>('34'!#REF!&lt;0)*(LEN('34'!#REF!)=0)*(($F74="")+($F74="En curso"))</xm:f>
            <x14:dxf>
              <font>
                <color theme="7" tint="-0.24994659260841701"/>
              </font>
              <fill>
                <patternFill patternType="none">
                  <bgColor auto="1"/>
                </patternFill>
              </fill>
            </x14:dxf>
          </x14:cfRule>
          <xm:sqref>D42:D49</xm:sqref>
        </x14:conditionalFormatting>
        <x14:conditionalFormatting xmlns:xm="http://schemas.microsoft.com/office/excel/2006/main">
          <x14:cfRule type="expression" priority="455" id="{8CE6C383-3C39-443A-A12E-126869026164}">
            <xm:f>('34'!#REF!=0)*('34'!#REF!&lt;&gt;"")*(LEN('34'!#REF!)=0)*(($F41="")+($F41="En curso"))</xm:f>
            <x14:dxf>
              <font>
                <color theme="7" tint="-0.24994659260841701"/>
              </font>
              <fill>
                <patternFill patternType="none">
                  <bgColor auto="1"/>
                </patternFill>
              </fill>
            </x14:dxf>
          </x14:cfRule>
          <x14:cfRule type="expression" priority="456" id="{6EF3DF89-CB5F-40AC-9371-1CBD094EB7A6}">
            <xm:f>('34'!#REF!&lt;0)*(LEN('34'!#REF!)=0)*(($F41="")+($F41="En curso"))</xm:f>
            <x14:dxf>
              <font>
                <color theme="7" tint="-0.24994659260841701"/>
              </font>
              <fill>
                <patternFill patternType="none">
                  <bgColor auto="1"/>
                </patternFill>
              </fill>
            </x14:dxf>
          </x14:cfRule>
          <x14:cfRule type="expression" priority="457" id="{A17FA846-E8CC-4C2F-BED0-171660D65C5F}">
            <xm:f>('34'!#REF!=0)*('34'!#REF!&lt;&gt;"")*(LEN('34'!#REF!)=0)*(($F48="")+($F48="En curso"))</xm:f>
            <x14:dxf>
              <font>
                <color theme="7" tint="-0.24994659260841701"/>
              </font>
              <fill>
                <patternFill patternType="none">
                  <bgColor auto="1"/>
                </patternFill>
              </fill>
            </x14:dxf>
          </x14:cfRule>
          <x14:cfRule type="expression" priority="458" id="{634844B7-2571-4FD4-AE8E-AB95FDFAD8BA}">
            <xm:f>('34'!#REF!&lt;0)*(LEN('34'!#REF!)=0)*(($F48="")+($F48="En curso"))</xm:f>
            <x14:dxf>
              <font>
                <color theme="7" tint="-0.24994659260841701"/>
              </font>
              <fill>
                <patternFill patternType="none">
                  <bgColor auto="1"/>
                </patternFill>
              </fill>
            </x14:dxf>
          </x14:cfRule>
          <xm:sqref>C48:C49</xm:sqref>
        </x14:conditionalFormatting>
        <x14:conditionalFormatting xmlns:xm="http://schemas.microsoft.com/office/excel/2006/main">
          <x14:cfRule type="expression" priority="459" id="{83E4A912-FC0C-4EDA-8C69-0993E92E7FE7}">
            <xm:f>('34'!#REF!=0)*('34'!#REF!&lt;&gt;"")*(LEN('34'!#REF!)=0)*(($F41="")+($F41="En curso"))</xm:f>
            <x14:dxf>
              <font>
                <color theme="7" tint="-0.24994659260841701"/>
              </font>
              <fill>
                <patternFill patternType="none">
                  <bgColor auto="1"/>
                </patternFill>
              </fill>
            </x14:dxf>
          </x14:cfRule>
          <x14:cfRule type="expression" priority="460" id="{019BFEB4-08FF-4ED2-ACD3-C30D8F2AFE1B}">
            <xm:f>('34'!#REF!&lt;0)*(LEN('34'!#REF!)=0)*(($F41="")+($F41="En curso"))</xm:f>
            <x14:dxf>
              <font>
                <color theme="7" tint="-0.24994659260841701"/>
              </font>
              <fill>
                <patternFill patternType="none">
                  <bgColor auto="1"/>
                </patternFill>
              </fill>
            </x14:dxf>
          </x14:cfRule>
          <x14:cfRule type="expression" priority="461" id="{35CDE0F0-E958-48CD-B317-36E041267E9B}">
            <xm:f>('34'!#REF!=0)*('34'!#REF!&lt;&gt;"")*(LEN('34'!#REF!)=0)*(($F42="")+($F42="En curso"))</xm:f>
            <x14:dxf>
              <font>
                <color theme="7" tint="-0.24994659260841701"/>
              </font>
              <fill>
                <patternFill patternType="none">
                  <bgColor auto="1"/>
                </patternFill>
              </fill>
            </x14:dxf>
          </x14:cfRule>
          <x14:cfRule type="expression" priority="462" id="{1130C06E-1953-47AC-9058-120E7FA86512}">
            <xm:f>('34'!#REF!&lt;0)*(LEN('34'!#REF!)=0)*(($F42="")+($F42="En curso"))</xm:f>
            <x14:dxf>
              <font>
                <color theme="7" tint="-0.24994659260841701"/>
              </font>
              <fill>
                <patternFill patternType="none">
                  <bgColor auto="1"/>
                </patternFill>
              </fill>
            </x14:dxf>
          </x14:cfRule>
          <xm:sqref>E49</xm:sqref>
        </x14:conditionalFormatting>
        <x14:conditionalFormatting xmlns:xm="http://schemas.microsoft.com/office/excel/2006/main">
          <x14:cfRule type="expression" priority="269" id="{DA5C3F33-6808-4E3A-9D4A-C7A6DD46E9D8}">
            <xm:f>('34'!#REF!=0)*('34'!#REF!&lt;&gt;"")*(LEN('34'!#REF!)=0)*(($F47="")+($F47="En curso"))</xm:f>
            <x14:dxf>
              <font>
                <color theme="7" tint="-0.24994659260841701"/>
              </font>
              <fill>
                <patternFill patternType="none">
                  <bgColor auto="1"/>
                </patternFill>
              </fill>
            </x14:dxf>
          </x14:cfRule>
          <x14:cfRule type="expression" priority="270" id="{AAA42B4C-1E5E-4F28-ABA5-2941647C7204}">
            <xm:f>('34'!#REF!&lt;0)*(LEN('34'!#REF!)=0)*(($F47="")+($F47="En curso"))</xm:f>
            <x14:dxf>
              <font>
                <color theme="7" tint="-0.24994659260841701"/>
              </font>
              <fill>
                <patternFill patternType="none">
                  <bgColor auto="1"/>
                </patternFill>
              </fill>
            </x14:dxf>
          </x14:cfRule>
          <x14:cfRule type="expression" priority="277" id="{73C2601C-160E-4C38-8CB8-080E451AAB44}">
            <xm:f>('34'!#REF!=0)*('34'!#REF!&lt;&gt;"")*(LEN('34'!#REF!)=0)*(($F47="")+($F47="En curso"))</xm:f>
            <x14:dxf>
              <font>
                <color theme="7" tint="-0.24994659260841701"/>
              </font>
              <fill>
                <patternFill patternType="none">
                  <bgColor auto="1"/>
                </patternFill>
              </fill>
            </x14:dxf>
          </x14:cfRule>
          <x14:cfRule type="expression" priority="278" id="{DD763679-5C33-4C76-87CB-51FD6ABFA3B7}">
            <xm:f>('34'!#REF!&lt;0)*(LEN('34'!#REF!)=0)*(($F47="")+($F47="En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255" id="{1459E629-A704-4C70-9779-122ADCDEFC79}">
            <xm:f>'34'!#REF!="Vencida"</xm:f>
            <x14:dxf>
              <font>
                <color theme="8" tint="-0.24994659260841701"/>
              </font>
            </x14:dxf>
          </x14:cfRule>
          <x14:cfRule type="expression" priority="256" id="{4ADEAE7E-A610-48B9-95C0-8B93B57B9556}">
            <xm:f>'34'!#REF!="Cancelada"</xm:f>
            <x14:dxf>
              <font>
                <color theme="0" tint="-0.24994659260841701"/>
              </font>
            </x14:dxf>
          </x14:cfRule>
          <x14:cfRule type="expression" priority="257" id="{FBF5CBC1-CF45-4031-B0EF-F4F2F0B0EBA7}">
            <xm:f>'34'!#REF!="Pausada"</xm:f>
            <x14:dxf>
              <font>
                <color theme="9"/>
              </font>
            </x14:dxf>
          </x14:cfRule>
          <x14:cfRule type="expression" priority="258" id="{9A87D94E-0836-48E1-9E47-71808F655041}">
            <xm:f>'34'!#REF!="Para hoy"</xm:f>
            <x14:dxf>
              <font>
                <color theme="6" tint="-0.499984740745262"/>
              </font>
            </x14:dxf>
          </x14:cfRule>
          <x14:cfRule type="expression" priority="259" id="{142F35C3-5D65-459E-A224-DE3C2317DA15}">
            <xm:f>'34'!#REF!="En curso"</xm:f>
            <x14:dxf>
              <font>
                <color theme="7" tint="-0.24994659260841701"/>
              </font>
            </x14:dxf>
          </x14:cfRule>
          <x14:cfRule type="expression" priority="260" id="{0A17B7F8-F13C-45F4-B4C6-3EB5C657AF44}">
            <xm:f>'34'!#REF!="Completada"</xm:f>
            <x14:dxf>
              <font>
                <strike/>
                <color theme="0" tint="-0.24994659260841701"/>
              </font>
              <fill>
                <patternFill patternType="none">
                  <bgColor auto="1"/>
                </patternFill>
              </fill>
            </x14:dxf>
          </x14:cfRule>
          <x14:cfRule type="expression" priority="261" id="{A3329750-4EB8-4D82-878C-A6EB36523600}">
            <xm:f>('34'!#REF!=0)*('34'!#REF!&lt;&gt;"")*(LEN('34'!#REF!)=0)*(('34'!#REF!="")+('34'!#REF!="En curso"))</xm:f>
            <x14:dxf>
              <font>
                <color theme="7" tint="-0.24994659260841701"/>
              </font>
              <fill>
                <patternFill patternType="none">
                  <bgColor auto="1"/>
                </patternFill>
              </fill>
            </x14:dxf>
          </x14:cfRule>
          <x14:cfRule type="expression" priority="262" id="{50D5FFC8-5205-47E1-862A-46A5BB5CA923}">
            <xm:f>('34'!#REF!&lt;0)*(LEN('34'!#REF!)=0)*(('34'!#REF!="")+('34'!#REF!="En curso"))</xm:f>
            <x14:dxf>
              <font>
                <color theme="7" tint="-0.24994659260841701"/>
              </font>
              <fill>
                <patternFill patternType="none">
                  <bgColor auto="1"/>
                </patternFill>
              </fill>
            </x14:dxf>
          </x14:cfRule>
          <xm:sqref>G54:G59</xm:sqref>
        </x14:conditionalFormatting>
        <x14:conditionalFormatting xmlns:xm="http://schemas.microsoft.com/office/excel/2006/main">
          <x14:cfRule type="expression" priority="237" id="{720EC79D-B121-4AD4-9C6C-E379F7D55DF9}">
            <xm:f>'34'!#REF!="Vencida"</xm:f>
            <x14:dxf>
              <font>
                <color theme="8" tint="-0.24994659260841701"/>
              </font>
            </x14:dxf>
          </x14:cfRule>
          <x14:cfRule type="expression" priority="238" id="{BC45C633-D642-4F21-A9B7-362E52B8A81A}">
            <xm:f>'34'!#REF!="Cancelada"</xm:f>
            <x14:dxf>
              <font>
                <color theme="0" tint="-0.24994659260841701"/>
              </font>
            </x14:dxf>
          </x14:cfRule>
          <x14:cfRule type="expression" priority="239" id="{017424BF-1700-4CE1-81D0-6C1111930AD6}">
            <xm:f>'34'!#REF!="Pausada"</xm:f>
            <x14:dxf>
              <font>
                <color theme="9"/>
              </font>
            </x14:dxf>
          </x14:cfRule>
          <x14:cfRule type="expression" priority="240" id="{99599024-8AA8-4F04-AF7E-2A8FA7112FF5}">
            <xm:f>'34'!#REF!="Para hoy"</xm:f>
            <x14:dxf>
              <font>
                <color theme="6" tint="-0.499984740745262"/>
              </font>
            </x14:dxf>
          </x14:cfRule>
          <x14:cfRule type="expression" priority="241" id="{2A30A379-9F7F-4C8C-8CCC-63E1DA99CD2A}">
            <xm:f>'34'!#REF!="En curso"</xm:f>
            <x14:dxf>
              <font>
                <color theme="7" tint="-0.24994659260841701"/>
              </font>
            </x14:dxf>
          </x14:cfRule>
          <x14:cfRule type="expression" priority="242" id="{EC032EE4-1466-482F-A2DA-E9E3AB68FD3A}">
            <xm:f>'34'!#REF!="Completada"</xm:f>
            <x14:dxf>
              <font>
                <strike/>
                <color theme="0" tint="-0.24994659260841701"/>
              </font>
              <fill>
                <patternFill patternType="none">
                  <bgColor auto="1"/>
                </patternFill>
              </fill>
            </x14:dxf>
          </x14:cfRule>
          <x14:cfRule type="expression" priority="243" id="{50C8FB56-502A-48D8-A151-4A8B158CCE8B}">
            <xm:f>('34'!#REF!=0)*('34'!#REF!&lt;&gt;"")*(LEN('34'!#REF!)=0)*(('34'!#REF!="")+('34'!#REF!="En curso"))</xm:f>
            <x14:dxf>
              <font>
                <color theme="7" tint="-0.24994659260841701"/>
              </font>
              <fill>
                <patternFill patternType="none">
                  <bgColor auto="1"/>
                </patternFill>
              </fill>
            </x14:dxf>
          </x14:cfRule>
          <x14:cfRule type="expression" priority="244" id="{70644893-1DBE-4A41-B7E1-08ADE7D29AED}">
            <xm:f>('34'!#REF!&lt;0)*(LEN('34'!#REF!)=0)*(('34'!#REF!="")+('34'!#REF!="En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245" id="{97E51341-63C3-4D81-A851-9362B12531B5}">
            <xm:f>('34'!#REF!=0)*('34'!#REF!&lt;&gt;"")*(LEN('34'!#REF!)=0)*(('34'!#REF!="")+('34'!#REF!="En curso"))</xm:f>
            <x14:dxf>
              <font>
                <color theme="7" tint="-0.24994659260841701"/>
              </font>
              <fill>
                <patternFill patternType="none">
                  <bgColor auto="1"/>
                </patternFill>
              </fill>
            </x14:dxf>
          </x14:cfRule>
          <x14:cfRule type="expression" priority="246" id="{75535EF2-7E9F-40EB-A1D0-E2090437499C}">
            <xm:f>('34'!#REF!&lt;0)*(LEN('34'!#REF!)=0)*(('34'!#REF!="")+('34'!#REF!="En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247" id="{110EDEEB-28E7-4A8A-814E-882F98EF9E48}">
            <xm:f>('34'!#REF!=0)*('34'!#REF!&lt;&gt;"")*(LEN('34'!#REF!)=0)*(($F54="")+($F54="En curso"))</xm:f>
            <x14:dxf>
              <font>
                <color theme="7" tint="-0.24994659260841701"/>
              </font>
              <fill>
                <patternFill patternType="none">
                  <bgColor auto="1"/>
                </patternFill>
              </fill>
            </x14:dxf>
          </x14:cfRule>
          <x14:cfRule type="expression" priority="248" id="{FBCDCB0D-0C33-4168-9D25-6D2DE6853CD8}">
            <xm:f>('34'!#REF!&lt;0)*(LEN('34'!#REF!)=0)*(($F54="")+($F54="En curso"))</xm:f>
            <x14:dxf>
              <font>
                <color theme="7" tint="-0.24994659260841701"/>
              </font>
              <fill>
                <patternFill patternType="none">
                  <bgColor auto="1"/>
                </patternFill>
              </fill>
            </x14:dxf>
          </x14:cfRule>
          <xm:sqref>F54:F59</xm:sqref>
        </x14:conditionalFormatting>
        <x14:conditionalFormatting xmlns:xm="http://schemas.microsoft.com/office/excel/2006/main">
          <x14:cfRule type="expression" priority="345" id="{365992E5-C8F5-40B0-8774-9AEA1163ADC2}">
            <xm:f>('34'!#REF!=0)*('34'!#REF!&lt;&gt;"")*(LEN('34'!#REF!)=0)*(($F70="")+($F70="En curso"))</xm:f>
            <x14:dxf>
              <font>
                <color theme="7" tint="-0.24994659260841701"/>
              </font>
              <fill>
                <patternFill patternType="none">
                  <bgColor auto="1"/>
                </patternFill>
              </fill>
            </x14:dxf>
          </x14:cfRule>
          <x14:cfRule type="expression" priority="346" id="{13AEBCF7-DA39-43EB-8CB2-78B48E0A3C83}">
            <xm:f>('34'!#REF!&lt;0)*(LEN('34'!#REF!)=0)*(($F70="")+($F70="En curso"))</xm:f>
            <x14:dxf>
              <font>
                <color theme="7" tint="-0.24994659260841701"/>
              </font>
              <fill>
                <patternFill patternType="none">
                  <bgColor auto="1"/>
                </patternFill>
              </fill>
            </x14:dxf>
          </x14:cfRule>
          <x14:cfRule type="expression" priority="347" id="{50C5E374-EE65-4E6E-AE74-D2C4173F4485}">
            <xm:f>('34'!#REF!=0)*('34'!#REF!&lt;&gt;"")*(LEN('34'!#REF!)=0)*(($F70="")+($F70="En curso"))</xm:f>
            <x14:dxf>
              <font>
                <color theme="7" tint="-0.24994659260841701"/>
              </font>
              <fill>
                <patternFill patternType="none">
                  <bgColor auto="1"/>
                </patternFill>
              </fill>
            </x14:dxf>
          </x14:cfRule>
          <x14:cfRule type="expression" priority="348" id="{9699ADA5-3398-46BE-B371-82CD147EF2B6}">
            <xm:f>('34'!#REF!&lt;0)*(LEN('34'!#REF!)=0)*(($F70="")+($F70="En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349" id="{04153F14-A5ED-4C9C-99B0-973B5E71EC20}">
            <xm:f>('34'!#REF!=0)*('34'!#REF!&lt;&gt;"")*(LEN('34'!#REF!)=0)*(($F82="")+($F82="En curso"))</xm:f>
            <x14:dxf>
              <font>
                <color theme="7" tint="-0.24994659260841701"/>
              </font>
              <fill>
                <patternFill patternType="none">
                  <bgColor auto="1"/>
                </patternFill>
              </fill>
            </x14:dxf>
          </x14:cfRule>
          <x14:cfRule type="expression" priority="350" id="{DCC36FB1-1B5E-473F-98BA-A1EBAA5DF750}">
            <xm:f>('34'!#REF!&lt;0)*(LEN('34'!#REF!)=0)*(($F82="")+($F82="En curso"))</xm:f>
            <x14:dxf>
              <font>
                <color theme="7" tint="-0.24994659260841701"/>
              </font>
              <fill>
                <patternFill patternType="none">
                  <bgColor auto="1"/>
                </patternFill>
              </fill>
            </x14:dxf>
          </x14:cfRule>
          <x14:cfRule type="expression" priority="351" id="{7153F9F4-7F15-427D-9E8C-5529195E9D8D}">
            <xm:f>('34'!#REF!=0)*('34'!#REF!&lt;&gt;"")*(LEN('34'!#REF!)=0)*(($F82="")+($F82="En curso"))</xm:f>
            <x14:dxf>
              <font>
                <color theme="7" tint="-0.24994659260841701"/>
              </font>
              <fill>
                <patternFill patternType="none">
                  <bgColor auto="1"/>
                </patternFill>
              </fill>
            </x14:dxf>
          </x14:cfRule>
          <x14:cfRule type="expression" priority="352" id="{1E8C446A-1504-4421-A247-F435A9A0D072}">
            <xm:f>('34'!#REF!&lt;0)*(LEN('34'!#REF!)=0)*(($F82="")+($F82="En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353" id="{75AC51E2-97BF-4C36-874A-CACE544FCC96}">
            <xm:f>('34'!#REF!=0)*('34'!#REF!&lt;&gt;"")*(LEN('34'!#REF!)=0)*(($F90="")+($F90="En curso"))</xm:f>
            <x14:dxf>
              <font>
                <color theme="7" tint="-0.24994659260841701"/>
              </font>
              <fill>
                <patternFill patternType="none">
                  <bgColor auto="1"/>
                </patternFill>
              </fill>
            </x14:dxf>
          </x14:cfRule>
          <x14:cfRule type="expression" priority="354" id="{4FE3E590-C6C9-4A83-B865-59DA056C0D08}">
            <xm:f>('34'!#REF!&lt;0)*(LEN('34'!#REF!)=0)*(($F90="")+($F90="En curso"))</xm:f>
            <x14:dxf>
              <font>
                <color theme="7" tint="-0.24994659260841701"/>
              </font>
              <fill>
                <patternFill patternType="none">
                  <bgColor auto="1"/>
                </patternFill>
              </fill>
            </x14:dxf>
          </x14:cfRule>
          <x14:cfRule type="expression" priority="355" id="{12FCBC96-3AE9-4165-B74C-712A0695C994}">
            <xm:f>('34'!#REF!=0)*('34'!#REF!&lt;&gt;"")*(LEN('34'!#REF!)=0)*(($F86="")+($F86="En curso"))</xm:f>
            <x14:dxf>
              <font>
                <color theme="7" tint="-0.24994659260841701"/>
              </font>
              <fill>
                <patternFill patternType="none">
                  <bgColor auto="1"/>
                </patternFill>
              </fill>
            </x14:dxf>
          </x14:cfRule>
          <x14:cfRule type="expression" priority="356" id="{97A791EB-F53D-457A-BC72-1362F2980B6E}">
            <xm:f>('34'!#REF!&lt;0)*(LEN('34'!#REF!)=0)*(($F86="")+($F86="En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357" id="{B8CD6045-4845-4CA3-A807-1BBED811BEA7}">
            <xm:f>('34'!#REF!=0)*('34'!#REF!&lt;&gt;"")*(LEN('34'!#REF!)=0)*(($F47="")+($F47="En curso"))</xm:f>
            <x14:dxf>
              <font>
                <color theme="7" tint="-0.24994659260841701"/>
              </font>
              <fill>
                <patternFill patternType="none">
                  <bgColor auto="1"/>
                </patternFill>
              </fill>
            </x14:dxf>
          </x14:cfRule>
          <x14:cfRule type="expression" priority="358" id="{07954614-5B9D-4A14-A431-DC7489B3739C}">
            <xm:f>('34'!#REF!&lt;0)*(LEN('34'!#REF!)=0)*(($F47="")+($F47="En curso"))</xm:f>
            <x14:dxf>
              <font>
                <color theme="7" tint="-0.24994659260841701"/>
              </font>
              <fill>
                <patternFill patternType="none">
                  <bgColor auto="1"/>
                </patternFill>
              </fill>
            </x14:dxf>
          </x14:cfRule>
          <x14:cfRule type="expression" priority="359" id="{24D844F6-1038-43F8-8FBC-523238827FE2}">
            <xm:f>('34'!#REF!=0)*('34'!#REF!&lt;&gt;"")*(LEN('34'!#REF!)=0)*(($F54="")+($F54="En curso"))</xm:f>
            <x14:dxf>
              <font>
                <color theme="7" tint="-0.24994659260841701"/>
              </font>
              <fill>
                <patternFill patternType="none">
                  <bgColor auto="1"/>
                </patternFill>
              </fill>
            </x14:dxf>
          </x14:cfRule>
          <x14:cfRule type="expression" priority="360" id="{3B6D6350-0F50-48CC-8624-AAA172F1FF79}">
            <xm:f>('34'!#REF!&lt;0)*(LEN('34'!#REF!)=0)*(($F54="")+($F54="En curso"))</xm:f>
            <x14:dxf>
              <font>
                <color theme="7" tint="-0.24994659260841701"/>
              </font>
              <fill>
                <patternFill patternType="none">
                  <bgColor auto="1"/>
                </patternFill>
              </fill>
            </x14:dxf>
          </x14:cfRule>
          <xm:sqref>C54:C59</xm:sqref>
        </x14:conditionalFormatting>
        <x14:conditionalFormatting xmlns:xm="http://schemas.microsoft.com/office/excel/2006/main">
          <x14:cfRule type="expression" priority="361" id="{15EE800F-E1EB-4575-BF65-DB3D2C874DF8}">
            <xm:f>('34'!#REF!=0)*('34'!#REF!&lt;&gt;"")*(LEN('34'!#REF!)=0)*(($F46="")+($F46="En curso"))</xm:f>
            <x14:dxf>
              <font>
                <color theme="7" tint="-0.24994659260841701"/>
              </font>
              <fill>
                <patternFill patternType="none">
                  <bgColor auto="1"/>
                </patternFill>
              </fill>
            </x14:dxf>
          </x14:cfRule>
          <x14:cfRule type="expression" priority="362" id="{59A0F541-C25A-4D16-9ABB-5FD784DF6D77}">
            <xm:f>('34'!#REF!&lt;0)*(LEN('34'!#REF!)=0)*(($F46="")+($F46="En curso"))</xm:f>
            <x14:dxf>
              <font>
                <color theme="7" tint="-0.24994659260841701"/>
              </font>
              <fill>
                <patternFill patternType="none">
                  <bgColor auto="1"/>
                </patternFill>
              </fill>
            </x14:dxf>
          </x14:cfRule>
          <x14:cfRule type="expression" priority="363" id="{85AC0AF6-386B-4BB9-A0C3-41CDEC59DDDB}">
            <xm:f>('34'!#REF!=0)*('34'!#REF!&lt;&gt;"")*(LEN('34'!#REF!)=0)*(($F47="")+($F47="En curso"))</xm:f>
            <x14:dxf>
              <font>
                <color theme="7" tint="-0.24994659260841701"/>
              </font>
              <fill>
                <patternFill patternType="none">
                  <bgColor auto="1"/>
                </patternFill>
              </fill>
            </x14:dxf>
          </x14:cfRule>
          <x14:cfRule type="expression" priority="364" id="{D0BF0CB0-B69C-47F8-9CFD-C88347B6B3A9}">
            <xm:f>('34'!#REF!&lt;0)*(LEN('34'!#REF!)=0)*(($F47="")+($F47="En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141" id="{C8D3FCFE-15CB-46AA-A7CE-5911A017E72E}">
            <xm:f>('34'!#REF!=0)*('34'!#REF!&lt;&gt;"")*(LEN('34'!#REF!)=0)*(($F53="")+($F53="En curso"))</xm:f>
            <x14:dxf>
              <font>
                <color theme="7" tint="-0.24994659260841701"/>
              </font>
              <fill>
                <patternFill patternType="none">
                  <bgColor auto="1"/>
                </patternFill>
              </fill>
            </x14:dxf>
          </x14:cfRule>
          <x14:cfRule type="expression" priority="142" id="{AE4B71E8-A802-4889-8FC9-5E3C55AB6CCA}">
            <xm:f>('34'!#REF!&lt;0)*(LEN('34'!#REF!)=0)*(($F53="")+($F53="En curso"))</xm:f>
            <x14:dxf>
              <font>
                <color theme="7" tint="-0.24994659260841701"/>
              </font>
              <fill>
                <patternFill patternType="none">
                  <bgColor auto="1"/>
                </patternFill>
              </fill>
            </x14:dxf>
          </x14:cfRule>
          <x14:cfRule type="expression" priority="149" id="{02282BEC-C9F1-4498-848D-0245A537494D}">
            <xm:f>('34'!#REF!=0)*('34'!#REF!&lt;&gt;"")*(LEN('34'!#REF!)=0)*(($F53="")+($F53="En curso"))</xm:f>
            <x14:dxf>
              <font>
                <color theme="7" tint="-0.24994659260841701"/>
              </font>
              <fill>
                <patternFill patternType="none">
                  <bgColor auto="1"/>
                </patternFill>
              </fill>
            </x14:dxf>
          </x14:cfRule>
          <x14:cfRule type="expression" priority="150" id="{A9EEE344-096C-4805-A48B-521FB29F91AC}">
            <xm:f>('34'!#REF!&lt;0)*(LEN('34'!#REF!)=0)*(($F53="")+($F53="En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127" id="{2E4F1C14-03A1-4FEF-8BED-BECABCA8A4F7}">
            <xm:f>'34'!#REF!="Vencida"</xm:f>
            <x14:dxf>
              <font>
                <color theme="8" tint="-0.24994659260841701"/>
              </font>
            </x14:dxf>
          </x14:cfRule>
          <x14:cfRule type="expression" priority="128" id="{5DD4786D-33EC-4AC4-ADB8-B224A4EFBC8C}">
            <xm:f>'34'!#REF!="Cancelada"</xm:f>
            <x14:dxf>
              <font>
                <color theme="0" tint="-0.24994659260841701"/>
              </font>
            </x14:dxf>
          </x14:cfRule>
          <x14:cfRule type="expression" priority="129" id="{BD89A180-E4B1-43FB-8302-46FF3399AA8E}">
            <xm:f>'34'!#REF!="Pausada"</xm:f>
            <x14:dxf>
              <font>
                <color theme="9"/>
              </font>
            </x14:dxf>
          </x14:cfRule>
          <x14:cfRule type="expression" priority="130" id="{FD0F57BB-3295-4965-8AEE-4CE9D973A9C0}">
            <xm:f>'34'!#REF!="Para hoy"</xm:f>
            <x14:dxf>
              <font>
                <color theme="6" tint="-0.499984740745262"/>
              </font>
            </x14:dxf>
          </x14:cfRule>
          <x14:cfRule type="expression" priority="131" id="{FB3716AC-9F0B-4D25-A505-AA5304F0ABCB}">
            <xm:f>'34'!#REF!="En curso"</xm:f>
            <x14:dxf>
              <font>
                <color theme="7" tint="-0.24994659260841701"/>
              </font>
            </x14:dxf>
          </x14:cfRule>
          <x14:cfRule type="expression" priority="132" id="{00A69200-196D-4D1F-AB53-87449A485AF8}">
            <xm:f>'34'!#REF!="Completada"</xm:f>
            <x14:dxf>
              <font>
                <strike/>
                <color theme="0" tint="-0.24994659260841701"/>
              </font>
              <fill>
                <patternFill patternType="none">
                  <bgColor auto="1"/>
                </patternFill>
              </fill>
            </x14:dxf>
          </x14:cfRule>
          <x14:cfRule type="expression" priority="133" id="{31F33DFA-B129-48E8-B43B-32435D5106FD}">
            <xm:f>('34'!#REF!=0)*('34'!#REF!&lt;&gt;"")*(LEN('34'!#REF!)=0)*(('34'!#REF!="")+('34'!#REF!="En curso"))</xm:f>
            <x14:dxf>
              <font>
                <color theme="7" tint="-0.24994659260841701"/>
              </font>
              <fill>
                <patternFill patternType="none">
                  <bgColor auto="1"/>
                </patternFill>
              </fill>
            </x14:dxf>
          </x14:cfRule>
          <x14:cfRule type="expression" priority="134" id="{555E920B-AA90-4950-9879-9A70C2FAF448}">
            <xm:f>('34'!#REF!&lt;0)*(LEN('34'!#REF!)=0)*(('34'!#REF!="")+('34'!#REF!="En curso"))</xm:f>
            <x14:dxf>
              <font>
                <color theme="7" tint="-0.24994659260841701"/>
              </font>
              <fill>
                <patternFill patternType="none">
                  <bgColor auto="1"/>
                </patternFill>
              </fill>
            </x14:dxf>
          </x14:cfRule>
          <xm:sqref>G60:G65</xm:sqref>
        </x14:conditionalFormatting>
        <x14:conditionalFormatting xmlns:xm="http://schemas.microsoft.com/office/excel/2006/main">
          <x14:cfRule type="expression" priority="109" id="{A95A892E-635C-4CFC-8F50-608CC9AECBAE}">
            <xm:f>'34'!#REF!="Vencida"</xm:f>
            <x14:dxf>
              <font>
                <color theme="8" tint="-0.24994659260841701"/>
              </font>
            </x14:dxf>
          </x14:cfRule>
          <x14:cfRule type="expression" priority="110" id="{B6ACCE71-A7CB-4E1F-B4F6-1FE70B6F774A}">
            <xm:f>'34'!#REF!="Cancelada"</xm:f>
            <x14:dxf>
              <font>
                <color theme="0" tint="-0.24994659260841701"/>
              </font>
            </x14:dxf>
          </x14:cfRule>
          <x14:cfRule type="expression" priority="111" id="{066C4D9D-AE6D-42E9-A178-546D52F10400}">
            <xm:f>'34'!#REF!="Pausada"</xm:f>
            <x14:dxf>
              <font>
                <color theme="9"/>
              </font>
            </x14:dxf>
          </x14:cfRule>
          <x14:cfRule type="expression" priority="112" id="{A9F4AF85-CE7D-4BF8-B9E2-30D2C74B4FF6}">
            <xm:f>'34'!#REF!="Para hoy"</xm:f>
            <x14:dxf>
              <font>
                <color theme="6" tint="-0.499984740745262"/>
              </font>
            </x14:dxf>
          </x14:cfRule>
          <x14:cfRule type="expression" priority="113" id="{3BCC5CBE-B45E-4AF6-901D-8B89DD940324}">
            <xm:f>'34'!#REF!="En curso"</xm:f>
            <x14:dxf>
              <font>
                <color theme="7" tint="-0.24994659260841701"/>
              </font>
            </x14:dxf>
          </x14:cfRule>
          <x14:cfRule type="expression" priority="114" id="{FCFDE9B9-FDAE-4E54-AC0B-6E18C9C51736}">
            <xm:f>'34'!#REF!="Completada"</xm:f>
            <x14:dxf>
              <font>
                <strike/>
                <color theme="0" tint="-0.24994659260841701"/>
              </font>
              <fill>
                <patternFill patternType="none">
                  <bgColor auto="1"/>
                </patternFill>
              </fill>
            </x14:dxf>
          </x14:cfRule>
          <x14:cfRule type="expression" priority="115" id="{B6F993C7-5609-4EAA-B11A-B2267B65274E}">
            <xm:f>('34'!#REF!=0)*('34'!#REF!&lt;&gt;"")*(LEN('34'!#REF!)=0)*(('34'!#REF!="")+('34'!#REF!="En curso"))</xm:f>
            <x14:dxf>
              <font>
                <color theme="7" tint="-0.24994659260841701"/>
              </font>
              <fill>
                <patternFill patternType="none">
                  <bgColor auto="1"/>
                </patternFill>
              </fill>
            </x14:dxf>
          </x14:cfRule>
          <x14:cfRule type="expression" priority="116" id="{F7145EBB-7494-436F-908A-1DCC5B09AC07}">
            <xm:f>('34'!#REF!&lt;0)*(LEN('34'!#REF!)=0)*(('34'!#REF!="")+('34'!#REF!="En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117" id="{5A1BCA15-C6E3-4C13-94CD-4D06F6CCE93C}">
            <xm:f>('34'!#REF!=0)*('34'!#REF!&lt;&gt;"")*(LEN('34'!#REF!)=0)*(('34'!#REF!="")+('34'!#REF!="En curso"))</xm:f>
            <x14:dxf>
              <font>
                <color theme="7" tint="-0.24994659260841701"/>
              </font>
              <fill>
                <patternFill patternType="none">
                  <bgColor auto="1"/>
                </patternFill>
              </fill>
            </x14:dxf>
          </x14:cfRule>
          <x14:cfRule type="expression" priority="118" id="{6A8CFE21-B90D-4131-969E-D23BC6DD0054}">
            <xm:f>('34'!#REF!&lt;0)*(LEN('34'!#REF!)=0)*(('34'!#REF!="")+('34'!#REF!="En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119" id="{412AEB28-CF65-4202-92B8-17F9CCCE0C54}">
            <xm:f>('34'!#REF!=0)*('34'!#REF!&lt;&gt;"")*(LEN('34'!#REF!)=0)*(($F60="")+($F60="En curso"))</xm:f>
            <x14:dxf>
              <font>
                <color theme="7" tint="-0.24994659260841701"/>
              </font>
              <fill>
                <patternFill patternType="none">
                  <bgColor auto="1"/>
                </patternFill>
              </fill>
            </x14:dxf>
          </x14:cfRule>
          <x14:cfRule type="expression" priority="120" id="{4C96C821-8CE0-4979-B773-5C8F58863AAB}">
            <xm:f>('34'!#REF!&lt;0)*(LEN('34'!#REF!)=0)*(($F60="")+($F60="En curso"))</xm:f>
            <x14:dxf>
              <font>
                <color theme="7" tint="-0.24994659260841701"/>
              </font>
              <fill>
                <patternFill patternType="none">
                  <bgColor auto="1"/>
                </patternFill>
              </fill>
            </x14:dxf>
          </x14:cfRule>
          <xm:sqref>F60:F65</xm:sqref>
        </x14:conditionalFormatting>
        <x14:conditionalFormatting xmlns:xm="http://schemas.microsoft.com/office/excel/2006/main">
          <x14:cfRule type="expression" priority="217" id="{7EE1A945-19A4-4851-B925-E0C72FD4E0DF}">
            <xm:f>('34'!#REF!=0)*('34'!#REF!&lt;&gt;"")*(LEN('34'!#REF!)=0)*(($F76="")+($F76="En curso"))</xm:f>
            <x14:dxf>
              <font>
                <color theme="7" tint="-0.24994659260841701"/>
              </font>
              <fill>
                <patternFill patternType="none">
                  <bgColor auto="1"/>
                </patternFill>
              </fill>
            </x14:dxf>
          </x14:cfRule>
          <x14:cfRule type="expression" priority="218" id="{A541F0E2-12B2-4ABF-A386-FA657405F22F}">
            <xm:f>('34'!#REF!&lt;0)*(LEN('34'!#REF!)=0)*(($F76="")+($F76="En curso"))</xm:f>
            <x14:dxf>
              <font>
                <color theme="7" tint="-0.24994659260841701"/>
              </font>
              <fill>
                <patternFill patternType="none">
                  <bgColor auto="1"/>
                </patternFill>
              </fill>
            </x14:dxf>
          </x14:cfRule>
          <x14:cfRule type="expression" priority="219" id="{2CEC97E3-9751-4C10-B5E0-904FF6DBFBD3}">
            <xm:f>('34'!#REF!=0)*('34'!#REF!&lt;&gt;"")*(LEN('34'!#REF!)=0)*(($F76="")+($F76="En curso"))</xm:f>
            <x14:dxf>
              <font>
                <color theme="7" tint="-0.24994659260841701"/>
              </font>
              <fill>
                <patternFill patternType="none">
                  <bgColor auto="1"/>
                </patternFill>
              </fill>
            </x14:dxf>
          </x14:cfRule>
          <x14:cfRule type="expression" priority="220" id="{36F06CD5-9070-4989-8E38-2A01E9CA20B0}">
            <xm:f>('34'!#REF!&lt;0)*(LEN('34'!#REF!)=0)*(($F76="")+($F76="En curso"))</xm:f>
            <x14:dxf>
              <font>
                <color theme="7" tint="-0.24994659260841701"/>
              </font>
              <fill>
                <patternFill patternType="none">
                  <bgColor auto="1"/>
                </patternFill>
              </fill>
            </x14:dxf>
          </x14:cfRule>
          <xm:sqref>D60:D65</xm:sqref>
        </x14:conditionalFormatting>
        <x14:conditionalFormatting xmlns:xm="http://schemas.microsoft.com/office/excel/2006/main">
          <x14:cfRule type="expression" priority="221" id="{E5582DD8-067B-485C-9FFC-2825D4E97E79}">
            <xm:f>('34'!#REF!=0)*('34'!#REF!&lt;&gt;"")*(LEN('34'!#REF!)=0)*(($F88="")+($F88="En curso"))</xm:f>
            <x14:dxf>
              <font>
                <color theme="7" tint="-0.24994659260841701"/>
              </font>
              <fill>
                <patternFill patternType="none">
                  <bgColor auto="1"/>
                </patternFill>
              </fill>
            </x14:dxf>
          </x14:cfRule>
          <x14:cfRule type="expression" priority="222" id="{94AB6E9E-BB50-4BFC-9BE0-425C54EAA263}">
            <xm:f>('34'!#REF!&lt;0)*(LEN('34'!#REF!)=0)*(($F88="")+($F88="En curso"))</xm:f>
            <x14:dxf>
              <font>
                <color theme="7" tint="-0.24994659260841701"/>
              </font>
              <fill>
                <patternFill patternType="none">
                  <bgColor auto="1"/>
                </patternFill>
              </fill>
            </x14:dxf>
          </x14:cfRule>
          <x14:cfRule type="expression" priority="223" id="{68100AAC-9982-49BC-94CD-287594F652FC}">
            <xm:f>('34'!#REF!=0)*('34'!#REF!&lt;&gt;"")*(LEN('34'!#REF!)=0)*(($F88="")+($F88="En curso"))</xm:f>
            <x14:dxf>
              <font>
                <color theme="7" tint="-0.24994659260841701"/>
              </font>
              <fill>
                <patternFill patternType="none">
                  <bgColor auto="1"/>
                </patternFill>
              </fill>
            </x14:dxf>
          </x14:cfRule>
          <x14:cfRule type="expression" priority="224" id="{64F2E5D3-9571-4D15-856D-7DE786323B16}">
            <xm:f>('34'!#REF!&lt;0)*(LEN('34'!#REF!)=0)*(($F88="")+($F88="En curso"))</xm:f>
            <x14:dxf>
              <font>
                <color theme="7" tint="-0.24994659260841701"/>
              </font>
              <fill>
                <patternFill patternType="none">
                  <bgColor auto="1"/>
                </patternFill>
              </fill>
            </x14:dxf>
          </x14:cfRule>
          <xm:sqref>D60:D65</xm:sqref>
        </x14:conditionalFormatting>
        <x14:conditionalFormatting xmlns:xm="http://schemas.microsoft.com/office/excel/2006/main">
          <x14:cfRule type="expression" priority="225" id="{1BC53D44-C228-4EBE-8ECF-C3F65875975B}">
            <xm:f>('34'!#REF!=0)*('34'!#REF!&lt;&gt;"")*(LEN('34'!#REF!)=0)*(($F96="")+($F96="En curso"))</xm:f>
            <x14:dxf>
              <font>
                <color theme="7" tint="-0.24994659260841701"/>
              </font>
              <fill>
                <patternFill patternType="none">
                  <bgColor auto="1"/>
                </patternFill>
              </fill>
            </x14:dxf>
          </x14:cfRule>
          <x14:cfRule type="expression" priority="226" id="{2E2B080F-851D-435A-8398-84BC232AD1D0}">
            <xm:f>('34'!#REF!&lt;0)*(LEN('34'!#REF!)=0)*(($F96="")+($F96="En curso"))</xm:f>
            <x14:dxf>
              <font>
                <color theme="7" tint="-0.24994659260841701"/>
              </font>
              <fill>
                <patternFill patternType="none">
                  <bgColor auto="1"/>
                </patternFill>
              </fill>
            </x14:dxf>
          </x14:cfRule>
          <x14:cfRule type="expression" priority="227" id="{72344E13-7925-4643-91E9-9522E6FEC9F8}">
            <xm:f>('34'!#REF!=0)*('34'!#REF!&lt;&gt;"")*(LEN('34'!#REF!)=0)*(($F92="")+($F92="En curso"))</xm:f>
            <x14:dxf>
              <font>
                <color theme="7" tint="-0.24994659260841701"/>
              </font>
              <fill>
                <patternFill patternType="none">
                  <bgColor auto="1"/>
                </patternFill>
              </fill>
            </x14:dxf>
          </x14:cfRule>
          <x14:cfRule type="expression" priority="228" id="{E179C0CC-9A7D-4983-9E15-B0F2E53B2105}">
            <xm:f>('34'!#REF!&lt;0)*(LEN('34'!#REF!)=0)*(($F92="")+($F92="En curso"))</xm:f>
            <x14:dxf>
              <font>
                <color theme="7" tint="-0.24994659260841701"/>
              </font>
              <fill>
                <patternFill patternType="none">
                  <bgColor auto="1"/>
                </patternFill>
              </fill>
            </x14:dxf>
          </x14:cfRule>
          <xm:sqref>D60:D65</xm:sqref>
        </x14:conditionalFormatting>
        <x14:conditionalFormatting xmlns:xm="http://schemas.microsoft.com/office/excel/2006/main">
          <x14:cfRule type="expression" priority="229" id="{7458F059-59B3-4B7D-8CF7-26B461CCA319}">
            <xm:f>('34'!#REF!=0)*('34'!#REF!&lt;&gt;"")*(LEN('34'!#REF!)=0)*(($F53="")+($F53="En curso"))</xm:f>
            <x14:dxf>
              <font>
                <color theme="7" tint="-0.24994659260841701"/>
              </font>
              <fill>
                <patternFill patternType="none">
                  <bgColor auto="1"/>
                </patternFill>
              </fill>
            </x14:dxf>
          </x14:cfRule>
          <x14:cfRule type="expression" priority="230" id="{6660DF56-F2EB-4659-8925-8D8E7EDD7577}">
            <xm:f>('34'!#REF!&lt;0)*(LEN('34'!#REF!)=0)*(($F53="")+($F53="En curso"))</xm:f>
            <x14:dxf>
              <font>
                <color theme="7" tint="-0.24994659260841701"/>
              </font>
              <fill>
                <patternFill patternType="none">
                  <bgColor auto="1"/>
                </patternFill>
              </fill>
            </x14:dxf>
          </x14:cfRule>
          <x14:cfRule type="expression" priority="231" id="{E83188E2-862F-4E74-A494-3A45C0AEB7DC}">
            <xm:f>('34'!#REF!=0)*('34'!#REF!&lt;&gt;"")*(LEN('34'!#REF!)=0)*(($F60="")+($F60="En curso"))</xm:f>
            <x14:dxf>
              <font>
                <color theme="7" tint="-0.24994659260841701"/>
              </font>
              <fill>
                <patternFill patternType="none">
                  <bgColor auto="1"/>
                </patternFill>
              </fill>
            </x14:dxf>
          </x14:cfRule>
          <x14:cfRule type="expression" priority="232" id="{3366CDAE-B01C-4CD6-9A2F-BE47928DE643}">
            <xm:f>('34'!#REF!&lt;0)*(LEN('34'!#REF!)=0)*(($F60="")+($F60="En curso"))</xm:f>
            <x14:dxf>
              <font>
                <color theme="7" tint="-0.24994659260841701"/>
              </font>
              <fill>
                <patternFill patternType="none">
                  <bgColor auto="1"/>
                </patternFill>
              </fill>
            </x14:dxf>
          </x14:cfRule>
          <xm:sqref>C60:C65</xm:sqref>
        </x14:conditionalFormatting>
        <x14:conditionalFormatting xmlns:xm="http://schemas.microsoft.com/office/excel/2006/main">
          <x14:cfRule type="expression" priority="233" id="{B91F6AC5-10C6-4573-86EE-09DFB623BB35}">
            <xm:f>('34'!#REF!=0)*('34'!#REF!&lt;&gt;"")*(LEN('34'!#REF!)=0)*(($F52="")+($F52="En curso"))</xm:f>
            <x14:dxf>
              <font>
                <color theme="7" tint="-0.24994659260841701"/>
              </font>
              <fill>
                <patternFill patternType="none">
                  <bgColor auto="1"/>
                </patternFill>
              </fill>
            </x14:dxf>
          </x14:cfRule>
          <x14:cfRule type="expression" priority="234" id="{E905B6FE-A3C2-49B2-8D95-81444249EEAF}">
            <xm:f>('34'!#REF!&lt;0)*(LEN('34'!#REF!)=0)*(($F52="")+($F52="En curso"))</xm:f>
            <x14:dxf>
              <font>
                <color theme="7" tint="-0.24994659260841701"/>
              </font>
              <fill>
                <patternFill patternType="none">
                  <bgColor auto="1"/>
                </patternFill>
              </fill>
            </x14:dxf>
          </x14:cfRule>
          <x14:cfRule type="expression" priority="235" id="{D2F583C1-3458-45BB-9623-179072C8137B}">
            <xm:f>('34'!#REF!=0)*('34'!#REF!&lt;&gt;"")*(LEN('34'!#REF!)=0)*(($F53="")+($F53="En curso"))</xm:f>
            <x14:dxf>
              <font>
                <color theme="7" tint="-0.24994659260841701"/>
              </font>
              <fill>
                <patternFill patternType="none">
                  <bgColor auto="1"/>
                </patternFill>
              </fill>
            </x14:dxf>
          </x14:cfRule>
          <x14:cfRule type="expression" priority="236" id="{6346D51D-65A3-439F-BE35-DA42F63D86B6}">
            <xm:f>('34'!#REF!&lt;0)*(LEN('34'!#REF!)=0)*(($F53="")+($F53="En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83" id="{E78A2985-61D2-49FE-8A8E-7EECDDDFA380}">
            <xm:f>('34'!#REF!=0)*('34'!#REF!&lt;&gt;"")*(LEN('34'!#REF!)=0)*(($F41="")+($F41="En curso"))</xm:f>
            <x14:dxf>
              <font>
                <color theme="7" tint="-0.24994659260841701"/>
              </font>
              <fill>
                <patternFill patternType="none">
                  <bgColor auto="1"/>
                </patternFill>
              </fill>
            </x14:dxf>
          </x14:cfRule>
          <x14:cfRule type="expression" priority="84" id="{8B190B9E-89F9-4726-9986-457C63A68D28}">
            <xm:f>('34'!#REF!&lt;0)*(LEN('34'!#REF!)=0)*(($F41="")+($F41="En curso"))</xm:f>
            <x14:dxf>
              <font>
                <color theme="7" tint="-0.24994659260841701"/>
              </font>
              <fill>
                <patternFill patternType="none">
                  <bgColor auto="1"/>
                </patternFill>
              </fill>
            </x14:dxf>
          </x14:cfRule>
          <x14:cfRule type="expression" priority="85" id="{A397D57B-5163-4534-B02E-AB55BBA8C70C}">
            <xm:f>('34'!#REF!=0)*('34'!#REF!&lt;&gt;"")*(LEN('34'!#REF!)=0)*(($F41="")+($F41="En curso"))</xm:f>
            <x14:dxf>
              <font>
                <color theme="7" tint="-0.24994659260841701"/>
              </font>
              <fill>
                <patternFill patternType="none">
                  <bgColor auto="1"/>
                </patternFill>
              </fill>
            </x14:dxf>
          </x14:cfRule>
          <x14:cfRule type="expression" priority="86" id="{350A6388-30F5-4707-93CF-18761C3060F0}">
            <xm:f>('34'!#REF!&lt;0)*(LEN('34'!#REF!)=0)*(($F41="")+($F41="En curso"))</xm:f>
            <x14:dxf>
              <font>
                <color theme="7" tint="-0.24994659260841701"/>
              </font>
              <fill>
                <patternFill patternType="none">
                  <bgColor auto="1"/>
                </patternFill>
              </fill>
            </x14:dxf>
          </x14:cfRule>
          <xm:sqref>D27:D30 D35:D41</xm:sqref>
        </x14:conditionalFormatting>
        <x14:conditionalFormatting xmlns:xm="http://schemas.microsoft.com/office/excel/2006/main">
          <x14:cfRule type="expression" priority="87" id="{BB0C9AFA-1EA0-4AC9-BD0D-9D5A550D4C4A}">
            <xm:f>('34'!#REF!=0)*('34'!#REF!&lt;&gt;"")*(LEN('34'!#REF!)=0)*(($F53="")+($F53="En curso"))</xm:f>
            <x14:dxf>
              <font>
                <color theme="7" tint="-0.24994659260841701"/>
              </font>
              <fill>
                <patternFill patternType="none">
                  <bgColor auto="1"/>
                </patternFill>
              </fill>
            </x14:dxf>
          </x14:cfRule>
          <x14:cfRule type="expression" priority="88" id="{9599C89C-7405-4BC6-B4D5-7E1D775F5AC7}">
            <xm:f>('34'!#REF!&lt;0)*(LEN('34'!#REF!)=0)*(($F53="")+($F53="En curso"))</xm:f>
            <x14:dxf>
              <font>
                <color theme="7" tint="-0.24994659260841701"/>
              </font>
              <fill>
                <patternFill patternType="none">
                  <bgColor auto="1"/>
                </patternFill>
              </fill>
            </x14:dxf>
          </x14:cfRule>
          <x14:cfRule type="expression" priority="89" id="{D2B9DF18-BE42-4064-9396-F20162F4B7C2}">
            <xm:f>('34'!#REF!=0)*('34'!#REF!&lt;&gt;"")*(LEN('34'!#REF!)=0)*(($F53="")+($F53="En curso"))</xm:f>
            <x14:dxf>
              <font>
                <color theme="7" tint="-0.24994659260841701"/>
              </font>
              <fill>
                <patternFill patternType="none">
                  <bgColor auto="1"/>
                </patternFill>
              </fill>
            </x14:dxf>
          </x14:cfRule>
          <x14:cfRule type="expression" priority="90" id="{6A56DBF8-44F0-4FE3-BF81-B7D1E18656C9}">
            <xm:f>('34'!#REF!&lt;0)*(LEN('34'!#REF!)=0)*(($F53="")+($F53="En curso"))</xm:f>
            <x14:dxf>
              <font>
                <color theme="7" tint="-0.24994659260841701"/>
              </font>
              <fill>
                <patternFill patternType="none">
                  <bgColor auto="1"/>
                </patternFill>
              </fill>
            </x14:dxf>
          </x14:cfRule>
          <xm:sqref>D27:D30 D35:D41</xm:sqref>
        </x14:conditionalFormatting>
        <x14:conditionalFormatting xmlns:xm="http://schemas.microsoft.com/office/excel/2006/main">
          <x14:cfRule type="expression" priority="91" id="{DBB3F640-AECB-493A-BF0E-0764AE9FC75B}">
            <xm:f>('34'!#REF!=0)*('34'!#REF!&lt;&gt;"")*(LEN('34'!#REF!)=0)*(($F61="")+($F61="En curso"))</xm:f>
            <x14:dxf>
              <font>
                <color theme="7" tint="-0.24994659260841701"/>
              </font>
              <fill>
                <patternFill patternType="none">
                  <bgColor auto="1"/>
                </patternFill>
              </fill>
            </x14:dxf>
          </x14:cfRule>
          <x14:cfRule type="expression" priority="92" id="{B5DC7084-D685-44F7-AB90-EF3112CB3DF4}">
            <xm:f>('34'!#REF!&lt;0)*(LEN('34'!#REF!)=0)*(($F61="")+($F61="En curso"))</xm:f>
            <x14:dxf>
              <font>
                <color theme="7" tint="-0.24994659260841701"/>
              </font>
              <fill>
                <patternFill patternType="none">
                  <bgColor auto="1"/>
                </patternFill>
              </fill>
            </x14:dxf>
          </x14:cfRule>
          <x14:cfRule type="expression" priority="93" id="{2DC45D39-73B0-4E1A-B233-6447400D8A2C}">
            <xm:f>('34'!#REF!=0)*('34'!#REF!&lt;&gt;"")*(LEN('34'!#REF!)=0)*(($F57="")+($F57="En curso"))</xm:f>
            <x14:dxf>
              <font>
                <color theme="7" tint="-0.24994659260841701"/>
              </font>
              <fill>
                <patternFill patternType="none">
                  <bgColor auto="1"/>
                </patternFill>
              </fill>
            </x14:dxf>
          </x14:cfRule>
          <x14:cfRule type="expression" priority="94" id="{0035901B-CED4-4066-9BBB-8FD6529EA26F}">
            <xm:f>('34'!#REF!&lt;0)*(LEN('34'!#REF!)=0)*(($F57="")+($F57="En curso"))</xm:f>
            <x14:dxf>
              <font>
                <color theme="7" tint="-0.24994659260841701"/>
              </font>
              <fill>
                <patternFill patternType="none">
                  <bgColor auto="1"/>
                </patternFill>
              </fill>
            </x14:dxf>
          </x14:cfRule>
          <xm:sqref>D27:D30 D35:D41</xm:sqref>
        </x14:conditionalFormatting>
        <x14:conditionalFormatting xmlns:xm="http://schemas.microsoft.com/office/excel/2006/main">
          <x14:cfRule type="expression" priority="671" id="{3A7BA1B4-6DE4-4D49-9AE8-3F88DC053B3F}">
            <xm:f>('34'!#REF!=0)*('34'!#REF!&lt;&gt;"")*(LEN('34'!#REF!)=0)*(($F21="")+($F21="En curso"))</xm:f>
            <x14:dxf>
              <font>
                <color theme="7" tint="-0.24994659260841701"/>
              </font>
              <fill>
                <patternFill patternType="none">
                  <bgColor auto="1"/>
                </patternFill>
              </fill>
            </x14:dxf>
          </x14:cfRule>
          <x14:cfRule type="expression" priority="672" id="{1A20F1E8-2D78-4609-9A1A-B6E258A7FC98}">
            <xm:f>('34'!#REF!&lt;0)*(LEN('34'!#REF!)=0)*(($F21="")+($F21="En curso"))</xm:f>
            <x14:dxf>
              <font>
                <color theme="7" tint="-0.24994659260841701"/>
              </font>
              <fill>
                <patternFill patternType="none">
                  <bgColor auto="1"/>
                </patternFill>
              </fill>
            </x14:dxf>
          </x14:cfRule>
          <x14:cfRule type="expression" priority="673" id="{AC908963-0146-43EF-B894-44AA3DA6F8C9}">
            <xm:f>('34'!#REF!=0)*('34'!#REF!&lt;&gt;"")*(LEN('34'!#REF!)=0)*(($F23="")+($F23="En curso"))</xm:f>
            <x14:dxf>
              <font>
                <color theme="7" tint="-0.24994659260841701"/>
              </font>
              <fill>
                <patternFill patternType="none">
                  <bgColor auto="1"/>
                </patternFill>
              </fill>
            </x14:dxf>
          </x14:cfRule>
          <x14:cfRule type="expression" priority="674" id="{2C6D55CC-E8FE-4734-B363-E51F6200802B}">
            <xm:f>('34'!#REF!&lt;0)*(LEN('34'!#REF!)=0)*(($F23="")+($F23="En curso"))</xm:f>
            <x14:dxf>
              <font>
                <color theme="7" tint="-0.24994659260841701"/>
              </font>
              <fill>
                <patternFill patternType="none">
                  <bgColor auto="1"/>
                </patternFill>
              </fill>
            </x14:dxf>
          </x14:cfRule>
          <xm:sqref>C23:C24</xm:sqref>
        </x14:conditionalFormatting>
        <x14:conditionalFormatting xmlns:xm="http://schemas.microsoft.com/office/excel/2006/main">
          <x14:cfRule type="expression" priority="675" id="{711A9BCE-6FD2-4807-B6D8-6DAE4692D74E}">
            <xm:f>('34'!#REF!=0)*('34'!#REF!&lt;&gt;"")*(LEN('34'!#REF!)=0)*(($F22="")+($F22="En curso"))</xm:f>
            <x14:dxf>
              <font>
                <color theme="7" tint="-0.24994659260841701"/>
              </font>
              <fill>
                <patternFill patternType="none">
                  <bgColor auto="1"/>
                </patternFill>
              </fill>
            </x14:dxf>
          </x14:cfRule>
          <x14:cfRule type="expression" priority="676" id="{A0AE5579-66A1-46EA-8DB9-965BEA40906D}">
            <xm:f>('34'!#REF!&lt;0)*(LEN('34'!#REF!)=0)*(($F22="")+($F22="En curso"))</xm:f>
            <x14:dxf>
              <font>
                <color theme="7" tint="-0.24994659260841701"/>
              </font>
              <fill>
                <patternFill patternType="none">
                  <bgColor auto="1"/>
                </patternFill>
              </fill>
            </x14:dxf>
          </x14:cfRule>
          <x14:cfRule type="expression" priority="677" id="{F92FAC4A-2656-415D-B591-43B2E01FF506}">
            <xm:f>('34'!#REF!=0)*('34'!#REF!&lt;&gt;"")*(LEN('34'!#REF!)=0)*(($F29="")+($F29="En curso"))</xm:f>
            <x14:dxf>
              <font>
                <color theme="7" tint="-0.24994659260841701"/>
              </font>
              <fill>
                <patternFill patternType="none">
                  <bgColor auto="1"/>
                </patternFill>
              </fill>
            </x14:dxf>
          </x14:cfRule>
          <x14:cfRule type="expression" priority="678" id="{36846D0A-94CE-4248-B173-1577E366A77A}">
            <xm:f>('34'!#REF!&lt;0)*(LEN('34'!#REF!)=0)*(($F29="")+($F29="En curso"))</xm:f>
            <x14:dxf>
              <font>
                <color theme="7" tint="-0.24994659260841701"/>
              </font>
              <fill>
                <patternFill patternType="none">
                  <bgColor auto="1"/>
                </patternFill>
              </fill>
            </x14:dxf>
          </x14:cfRule>
          <xm:sqref>C29</xm:sqref>
        </x14:conditionalFormatting>
        <x14:conditionalFormatting xmlns:xm="http://schemas.microsoft.com/office/excel/2006/main">
          <x14:cfRule type="expression" priority="679" id="{4AB0534A-5DCB-4E1C-AED9-491871E70FD8}">
            <xm:f>('34'!#REF!=0)*('34'!#REF!&lt;&gt;"")*(LEN('34'!#REF!)=0)*(($F22="")+($F22="En curso"))</xm:f>
            <x14:dxf>
              <font>
                <color theme="7" tint="-0.24994659260841701"/>
              </font>
              <fill>
                <patternFill patternType="none">
                  <bgColor auto="1"/>
                </patternFill>
              </fill>
            </x14:dxf>
          </x14:cfRule>
          <x14:cfRule type="expression" priority="680" id="{C0FB9A88-5373-4561-AB05-EB211B097D9E}">
            <xm:f>('34'!#REF!&lt;0)*(LEN('34'!#REF!)=0)*(($F22="")+($F22="En curso"))</xm:f>
            <x14:dxf>
              <font>
                <color theme="7" tint="-0.24994659260841701"/>
              </font>
              <fill>
                <patternFill patternType="none">
                  <bgColor auto="1"/>
                </patternFill>
              </fill>
            </x14:dxf>
          </x14:cfRule>
          <x14:cfRule type="expression" priority="681" id="{2369B180-D819-4589-86B5-A24B8DE104D4}">
            <xm:f>('34'!#REF!=0)*('34'!#REF!&lt;&gt;"")*(LEN('34'!#REF!)=0)*(($F25="")+($F25="En curso"))</xm:f>
            <x14:dxf>
              <font>
                <color theme="7" tint="-0.24994659260841701"/>
              </font>
              <fill>
                <patternFill patternType="none">
                  <bgColor auto="1"/>
                </patternFill>
              </fill>
            </x14:dxf>
          </x14:cfRule>
          <x14:cfRule type="expression" priority="682" id="{4F7217AF-EF2F-4B8C-8783-3299036B302C}">
            <xm:f>('34'!#REF!&lt;0)*(LEN('34'!#REF!)=0)*(($F25="")+($F25="En curso"))</xm:f>
            <x14:dxf>
              <font>
                <color theme="7" tint="-0.24994659260841701"/>
              </font>
              <fill>
                <patternFill patternType="none">
                  <bgColor auto="1"/>
                </patternFill>
              </fill>
            </x14:dxf>
          </x14:cfRule>
          <xm:sqref>C25</xm:sqref>
        </x14:conditionalFormatting>
        <x14:conditionalFormatting xmlns:xm="http://schemas.microsoft.com/office/excel/2006/main">
          <x14:cfRule type="expression" priority="683" id="{E8D5032F-BE28-4747-9822-7CA70805440D}">
            <xm:f>('34'!#REF!=0)*('34'!#REF!&lt;&gt;"")*(LEN('34'!#REF!)=0)*(($F22="")+($F22="En curso"))</xm:f>
            <x14:dxf>
              <font>
                <color theme="7" tint="-0.24994659260841701"/>
              </font>
              <fill>
                <patternFill patternType="none">
                  <bgColor auto="1"/>
                </patternFill>
              </fill>
            </x14:dxf>
          </x14:cfRule>
          <x14:cfRule type="expression" priority="684" id="{C287A863-3BC7-49CE-8976-643AF8698290}">
            <xm:f>('34'!#REF!&lt;0)*(LEN('34'!#REF!)=0)*(($F22="")+($F22="En curso"))</xm:f>
            <x14:dxf>
              <font>
                <color theme="7" tint="-0.24994659260841701"/>
              </font>
              <fill>
                <patternFill patternType="none">
                  <bgColor auto="1"/>
                </patternFill>
              </fill>
            </x14:dxf>
          </x14:cfRule>
          <x14:cfRule type="expression" priority="685" id="{BCC5EAF7-87EE-4B8C-A152-408AD13B3F49}">
            <xm:f>('34'!#REF!=0)*('34'!#REF!&lt;&gt;"")*(LEN('34'!#REF!)=0)*(($F26="")+($F26="En curso"))</xm:f>
            <x14:dxf>
              <font>
                <color theme="7" tint="-0.24994659260841701"/>
              </font>
              <fill>
                <patternFill patternType="none">
                  <bgColor auto="1"/>
                </patternFill>
              </fill>
            </x14:dxf>
          </x14:cfRule>
          <x14:cfRule type="expression" priority="686" id="{C7306EC3-1FA5-4CAA-ACED-EDF34D8F049F}">
            <xm:f>('34'!#REF!&lt;0)*(LEN('34'!#REF!)=0)*(($F26="")+($F26="En curso"))</xm:f>
            <x14:dxf>
              <font>
                <color theme="7" tint="-0.24994659260841701"/>
              </font>
              <fill>
                <patternFill patternType="none">
                  <bgColor auto="1"/>
                </patternFill>
              </fill>
            </x14:dxf>
          </x14:cfRule>
          <xm:sqref>C26</xm:sqref>
        </x14:conditionalFormatting>
        <x14:conditionalFormatting xmlns:xm="http://schemas.microsoft.com/office/excel/2006/main">
          <x14:cfRule type="expression" priority="687" id="{35C52C9F-4411-4667-8439-BADE7FE93A48}">
            <xm:f>('34'!#REF!=0)*('34'!#REF!&lt;&gt;"")*(LEN('34'!#REF!)=0)*(($F21="")+($F21="En curso"))</xm:f>
            <x14:dxf>
              <font>
                <color theme="7" tint="-0.24994659260841701"/>
              </font>
              <fill>
                <patternFill patternType="none">
                  <bgColor auto="1"/>
                </patternFill>
              </fill>
            </x14:dxf>
          </x14:cfRule>
          <x14:cfRule type="expression" priority="688" id="{53382F8B-61E5-44BD-8A68-9A61404192AB}">
            <xm:f>('34'!#REF!&lt;0)*(LEN('34'!#REF!)=0)*(($F21="")+($F21="En curso"))</xm:f>
            <x14:dxf>
              <font>
                <color theme="7" tint="-0.24994659260841701"/>
              </font>
              <fill>
                <patternFill patternType="none">
                  <bgColor auto="1"/>
                </patternFill>
              </fill>
            </x14:dxf>
          </x14:cfRule>
          <x14:cfRule type="expression" priority="689" id="{F2D27A0E-104B-4190-83C7-9AB359B315D4}">
            <xm:f>('34'!#REF!=0)*('34'!#REF!&lt;&gt;"")*(LEN('34'!#REF!)=0)*(($F27="")+($F27="En curso"))</xm:f>
            <x14:dxf>
              <font>
                <color theme="7" tint="-0.24994659260841701"/>
              </font>
              <fill>
                <patternFill patternType="none">
                  <bgColor auto="1"/>
                </patternFill>
              </fill>
            </x14:dxf>
          </x14:cfRule>
          <x14:cfRule type="expression" priority="690" id="{190765B1-3859-44D7-B9DF-F0EAFB25171F}">
            <xm:f>('34'!#REF!&lt;0)*(LEN('34'!#REF!)=0)*(($F27="")+($F27="En curso"))</xm:f>
            <x14:dxf>
              <font>
                <color theme="7" tint="-0.24994659260841701"/>
              </font>
              <fill>
                <patternFill patternType="none">
                  <bgColor auto="1"/>
                </patternFill>
              </fill>
            </x14:dxf>
          </x14:cfRule>
          <xm:sqref>C27:C28 C46 C35:C41</xm:sqref>
        </x14:conditionalFormatting>
        <x14:conditionalFormatting xmlns:xm="http://schemas.microsoft.com/office/excel/2006/main">
          <x14:cfRule type="expression" priority="763" id="{7651845D-A2E5-4AA7-8F80-F56C10084F32}">
            <xm:f>('34'!#REF!=0)*('34'!#REF!&lt;&gt;"")*(LEN('34'!#REF!)=0)*(($F20="")+($F20="En curso"))</xm:f>
            <x14:dxf>
              <font>
                <color theme="7" tint="-0.24994659260841701"/>
              </font>
              <fill>
                <patternFill patternType="none">
                  <bgColor auto="1"/>
                </patternFill>
              </fill>
            </x14:dxf>
          </x14:cfRule>
          <x14:cfRule type="expression" priority="764" id="{A36EAFD6-80FC-4770-A6EF-6BD11DBAFA1E}">
            <xm:f>('34'!#REF!&lt;0)*(LEN('34'!#REF!)=0)*(($F20="")+($F20="En curso"))</xm:f>
            <x14:dxf>
              <font>
                <color theme="7" tint="-0.24994659260841701"/>
              </font>
              <fill>
                <patternFill patternType="none">
                  <bgColor auto="1"/>
                </patternFill>
              </fill>
            </x14:dxf>
          </x14:cfRule>
          <x14:cfRule type="expression" priority="765" id="{60C3A67A-D5B9-4F1F-B728-3D8A553454C4}">
            <xm:f>('34'!#REF!=0)*('34'!#REF!&lt;&gt;"")*(LEN('34'!#REF!)=0)*(($F20="")+($F20="En curso"))</xm:f>
            <x14:dxf>
              <font>
                <color theme="7" tint="-0.24994659260841701"/>
              </font>
              <fill>
                <patternFill patternType="none">
                  <bgColor auto="1"/>
                </patternFill>
              </fill>
            </x14:dxf>
          </x14:cfRule>
          <x14:cfRule type="expression" priority="766" id="{3DE076B4-1E8F-4DB5-A82C-C8E3889799E0}">
            <xm:f>('34'!#REF!&lt;0)*(LEN('34'!#REF!)=0)*(($F20="")+($F20="En curso"))</xm:f>
            <x14:dxf>
              <font>
                <color theme="7" tint="-0.24994659260841701"/>
              </font>
              <fill>
                <patternFill patternType="none">
                  <bgColor auto="1"/>
                </patternFill>
              </fill>
            </x14:dxf>
          </x14:cfRule>
          <xm:sqref>E46 E35:E41 E26:E28</xm:sqref>
        </x14:conditionalFormatting>
        <x14:conditionalFormatting xmlns:xm="http://schemas.microsoft.com/office/excel/2006/main">
          <x14:cfRule type="expression" priority="767" id="{33E7B881-7847-4801-A1C8-0E605D3968EF}">
            <xm:f>('34'!#REF!=0)*('34'!#REF!&lt;&gt;"")*(LEN('34'!#REF!)=0)*((#REF!="")+(#REF!="En curso"))</xm:f>
            <x14:dxf>
              <font>
                <color theme="7" tint="-0.24994659260841701"/>
              </font>
              <fill>
                <patternFill patternType="none">
                  <bgColor auto="1"/>
                </patternFill>
              </fill>
            </x14:dxf>
          </x14:cfRule>
          <x14:cfRule type="expression" priority="768" id="{3B91C9AD-92FA-4F31-8571-2F64CF2DF70F}">
            <xm:f>('34'!#REF!&lt;0)*(LEN('34'!#REF!)=0)*((#REF!="")+(#REF!="En curso"))</xm:f>
            <x14:dxf>
              <font>
                <color theme="7" tint="-0.24994659260841701"/>
              </font>
              <fill>
                <patternFill patternType="none">
                  <bgColor auto="1"/>
                </patternFill>
              </fill>
            </x14:dxf>
          </x14:cfRule>
          <x14:cfRule type="expression" priority="769" id="{B2B2E0B6-B336-4048-BC82-C8BF2A312C50}">
            <xm:f>('34'!#REF!=0)*('34'!#REF!&lt;&gt;"")*(LEN('34'!#REF!)=0)*((#REF!="")+(#REF!="En curso"))</xm:f>
            <x14:dxf>
              <font>
                <color theme="7" tint="-0.24994659260841701"/>
              </font>
              <fill>
                <patternFill patternType="none">
                  <bgColor auto="1"/>
                </patternFill>
              </fill>
            </x14:dxf>
          </x14:cfRule>
          <x14:cfRule type="expression" priority="770" id="{DE79C796-4FAC-4A7B-A5F3-4689747C79A0}">
            <xm:f>('34'!#REF!&lt;0)*(LEN('34'!#REF!)=0)*((#REF!="")+(#REF!="En curso"))</xm:f>
            <x14:dxf>
              <font>
                <color theme="7" tint="-0.24994659260841701"/>
              </font>
              <fill>
                <patternFill patternType="none">
                  <bgColor auto="1"/>
                </patternFill>
              </fill>
            </x14:dxf>
          </x14:cfRule>
          <xm:sqref>E29</xm:sqref>
        </x14:conditionalFormatting>
        <x14:conditionalFormatting xmlns:xm="http://schemas.microsoft.com/office/excel/2006/main">
          <x14:cfRule type="expression" priority="771" id="{615F1F72-A5A6-43EF-B566-7596D67712E3}">
            <xm:f>('34'!#REF!=0)*('34'!#REF!&lt;&gt;"")*(LEN('34'!#REF!)=0)*(($F20="")+($F20="En curso"))</xm:f>
            <x14:dxf>
              <font>
                <color theme="7" tint="-0.24994659260841701"/>
              </font>
              <fill>
                <patternFill patternType="none">
                  <bgColor auto="1"/>
                </patternFill>
              </fill>
            </x14:dxf>
          </x14:cfRule>
          <x14:cfRule type="expression" priority="772" id="{A4064D2C-AAB7-4145-9E3C-76371FAC5424}">
            <xm:f>('34'!#REF!&lt;0)*(LEN('34'!#REF!)=0)*(($F20="")+($F20="En curso"))</xm:f>
            <x14:dxf>
              <font>
                <color theme="7" tint="-0.24994659260841701"/>
              </font>
              <fill>
                <patternFill patternType="none">
                  <bgColor auto="1"/>
                </patternFill>
              </fill>
            </x14:dxf>
          </x14:cfRule>
          <x14:cfRule type="expression" priority="773" id="{4134AB36-3B1C-4507-AB0F-49FE89D5A151}">
            <xm:f>('34'!#REF!=0)*('34'!#REF!&lt;&gt;"")*(LEN('34'!#REF!)=0)*(($F21="")+($F21="En curso"))</xm:f>
            <x14:dxf>
              <font>
                <color theme="7" tint="-0.24994659260841701"/>
              </font>
              <fill>
                <patternFill patternType="none">
                  <bgColor auto="1"/>
                </patternFill>
              </fill>
            </x14:dxf>
          </x14:cfRule>
          <x14:cfRule type="expression" priority="774" id="{07DEA903-678A-4D16-9231-CC343A380C52}">
            <xm:f>('34'!#REF!&lt;0)*(LEN('34'!#REF!)=0)*(($F21="")+($F21="En curso"))</xm:f>
            <x14:dxf>
              <font>
                <color theme="7" tint="-0.24994659260841701"/>
              </font>
              <fill>
                <patternFill patternType="none">
                  <bgColor auto="1"/>
                </patternFill>
              </fill>
            </x14:dxf>
          </x14:cfRule>
          <xm:sqref>E35:E41 E27:E28</xm:sqref>
        </x14:conditionalFormatting>
        <x14:conditionalFormatting xmlns:xm="http://schemas.microsoft.com/office/excel/2006/main">
          <x14:cfRule type="expression" priority="775" id="{1ED7EA4C-A7A7-4EA2-B5C8-683A8BD3BCC4}">
            <xm:f>('34'!#REF!=0)*('34'!#REF!&lt;&gt;"")*(LEN('34'!#REF!)=0)*((#REF!="")+(#REF!="En curso"))</xm:f>
            <x14:dxf>
              <font>
                <color theme="7" tint="-0.24994659260841701"/>
              </font>
              <fill>
                <patternFill patternType="none">
                  <bgColor auto="1"/>
                </patternFill>
              </fill>
            </x14:dxf>
          </x14:cfRule>
          <x14:cfRule type="expression" priority="776" id="{656983B7-C9B0-4E1D-B0C5-2B144BF5B337}">
            <xm:f>('34'!#REF!&lt;0)*(LEN('34'!#REF!)=0)*((#REF!="")+(#REF!="En curso"))</xm:f>
            <x14:dxf>
              <font>
                <color theme="7" tint="-0.24994659260841701"/>
              </font>
              <fill>
                <patternFill patternType="none">
                  <bgColor auto="1"/>
                </patternFill>
              </fill>
            </x14:dxf>
          </x14:cfRule>
          <x14:cfRule type="expression" priority="777" id="{6031DF90-4E06-4BB0-85CB-ABCE7BBBE700}">
            <xm:f>('34'!#REF!=0)*('34'!#REF!&lt;&gt;"")*(LEN('34'!#REF!)=0)*(($F23="")+($F23="En curso"))</xm:f>
            <x14:dxf>
              <font>
                <color theme="7" tint="-0.24994659260841701"/>
              </font>
              <fill>
                <patternFill patternType="none">
                  <bgColor auto="1"/>
                </patternFill>
              </fill>
            </x14:dxf>
          </x14:cfRule>
          <x14:cfRule type="expression" priority="778" id="{592631C9-9D50-485C-B80B-1F679AC46B3C}">
            <xm:f>('34'!#REF!&lt;0)*(LEN('34'!#REF!)=0)*(($F23="")+($F23="En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779" id="{698C1E9A-6AD7-4A90-A976-36712DB618F1}">
            <xm:f>('34'!#REF!=0)*('34'!#REF!&lt;&gt;"")*(LEN('34'!#REF!)=0)*(($F22="")+($F22="En curso"))</xm:f>
            <x14:dxf>
              <font>
                <color theme="7" tint="-0.24994659260841701"/>
              </font>
              <fill>
                <patternFill patternType="none">
                  <bgColor auto="1"/>
                </patternFill>
              </fill>
            </x14:dxf>
          </x14:cfRule>
          <x14:cfRule type="expression" priority="780" id="{2F19D04E-77D0-4025-9F08-B1C4E2725EA5}">
            <xm:f>('34'!#REF!&lt;0)*(LEN('34'!#REF!)=0)*(($F22="")+($F22="En curso"))</xm:f>
            <x14:dxf>
              <font>
                <color theme="7" tint="-0.24994659260841701"/>
              </font>
              <fill>
                <patternFill patternType="none">
                  <bgColor auto="1"/>
                </patternFill>
              </fill>
            </x14:dxf>
          </x14:cfRule>
          <x14:cfRule type="expression" priority="781" id="{92E60EF2-AA6C-4107-AB9F-09960BDB7A8B}">
            <xm:f>('34'!#REF!=0)*('34'!#REF!&lt;&gt;"")*(LEN('34'!#REF!)=0)*((#REF!="")+(#REF!="En curso"))</xm:f>
            <x14:dxf>
              <font>
                <color theme="7" tint="-0.24994659260841701"/>
              </font>
              <fill>
                <patternFill patternType="none">
                  <bgColor auto="1"/>
                </patternFill>
              </fill>
            </x14:dxf>
          </x14:cfRule>
          <x14:cfRule type="expression" priority="782" id="{7C2B4BE5-BBE0-4D6C-8A95-8C236D49FBC2}">
            <xm:f>('34'!#REF!&lt;0)*(LEN('34'!#REF!)=0)*((#REF!="")+(#REF!="En curso"))</xm:f>
            <x14:dxf>
              <font>
                <color theme="7" tint="-0.24994659260841701"/>
              </font>
              <fill>
                <patternFill patternType="none">
                  <bgColor auto="1"/>
                </patternFill>
              </fill>
            </x14:dxf>
          </x14:cfRule>
          <xm:sqref>E29</xm:sqref>
        </x14:conditionalFormatting>
        <x14:conditionalFormatting xmlns:xm="http://schemas.microsoft.com/office/excel/2006/main">
          <x14:cfRule type="expression" priority="813" id="{F150AB9D-ABD5-4B64-8F8C-AB50BE7C42E9}">
            <xm:f>('34'!#REF!=0)*('34'!#REF!&lt;&gt;"")*(LEN('34'!#REF!)=0)*((#REF!="")+(#REF!="En curso"))</xm:f>
            <x14:dxf>
              <font>
                <color theme="7" tint="-0.24994659260841701"/>
              </font>
              <fill>
                <patternFill patternType="none">
                  <bgColor auto="1"/>
                </patternFill>
              </fill>
            </x14:dxf>
          </x14:cfRule>
          <x14:cfRule type="expression" priority="814" id="{271A5A3A-E875-4FD1-8AE3-139440D4A559}">
            <xm:f>('34'!#REF!&lt;0)*(LEN('34'!#REF!)=0)*((#REF!="")+(#REF!="En curso"))</xm:f>
            <x14:dxf>
              <font>
                <color theme="7" tint="-0.24994659260841701"/>
              </font>
              <fill>
                <patternFill patternType="none">
                  <bgColor auto="1"/>
                </patternFill>
              </fill>
            </x14:dxf>
          </x14:cfRule>
          <x14:cfRule type="expression" priority="815" id="{DA42BE4A-C382-4CBA-9EC3-AB1820F744FA}">
            <xm:f>('34'!#REF!=0)*('34'!#REF!&lt;&gt;"")*(LEN('34'!#REF!)=0)*((#REF!="")+(#REF!="En curso"))</xm:f>
            <x14:dxf>
              <font>
                <color theme="7" tint="-0.24994659260841701"/>
              </font>
              <fill>
                <patternFill patternType="none">
                  <bgColor auto="1"/>
                </patternFill>
              </fill>
            </x14:dxf>
          </x14:cfRule>
          <x14:cfRule type="expression" priority="816" id="{A00705D2-D737-4EBE-BAEE-39215A2DE36C}">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817" id="{2C805448-968B-41CD-9651-B5DD4BCDD698}">
            <xm:f>('34'!#REF!=0)*('34'!#REF!&lt;&gt;"")*(LEN('34'!#REF!)=0)*((#REF!="")+(#REF!="En curso"))</xm:f>
            <x14:dxf>
              <font>
                <color theme="7" tint="-0.24994659260841701"/>
              </font>
              <fill>
                <patternFill patternType="none">
                  <bgColor auto="1"/>
                </patternFill>
              </fill>
            </x14:dxf>
          </x14:cfRule>
          <x14:cfRule type="expression" priority="818" id="{1EA2E4AE-2994-4E92-887A-C1D7D7A57F7D}">
            <xm:f>('34'!#REF!&lt;0)*(LEN('34'!#REF!)=0)*((#REF!="")+(#REF!="En curso"))</xm:f>
            <x14:dxf>
              <font>
                <color theme="7" tint="-0.24994659260841701"/>
              </font>
              <fill>
                <patternFill patternType="none">
                  <bgColor auto="1"/>
                </patternFill>
              </fill>
            </x14:dxf>
          </x14:cfRule>
          <x14:cfRule type="expression" priority="819" id="{1D4B7AD4-FD68-4276-8374-02449CDE3BAA}">
            <xm:f>('34'!#REF!=0)*('34'!#REF!&lt;&gt;"")*(LEN('34'!#REF!)=0)*((#REF!="")+(#REF!="En curso"))</xm:f>
            <x14:dxf>
              <font>
                <color theme="7" tint="-0.24994659260841701"/>
              </font>
              <fill>
                <patternFill patternType="none">
                  <bgColor auto="1"/>
                </patternFill>
              </fill>
            </x14:dxf>
          </x14:cfRule>
          <x14:cfRule type="expression" priority="820" id="{0B6C1919-935A-450F-998A-04010AE164BC}">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849" id="{607883CD-C0CA-45C0-8B48-D942917281D7}">
            <xm:f>('34'!#REF!=0)*('34'!#REF!&lt;&gt;"")*(LEN('34'!#REF!)=0)*(($F1="")+($F1="En curso"))</xm:f>
            <x14:dxf>
              <font>
                <color theme="7" tint="-0.24994659260841701"/>
              </font>
              <fill>
                <patternFill patternType="none">
                  <bgColor auto="1"/>
                </patternFill>
              </fill>
            </x14:dxf>
          </x14:cfRule>
          <x14:cfRule type="expression" priority="850" id="{060DAE91-392E-4F47-BD0C-01FEFFEDEC8D}">
            <xm:f>('34'!#REF!&lt;0)*(LEN('34'!#REF!)=0)*(($F1="")+($F1="En curso"))</xm:f>
            <x14:dxf>
              <font>
                <color theme="7" tint="-0.24994659260841701"/>
              </font>
              <fill>
                <patternFill patternType="none">
                  <bgColor auto="1"/>
                </patternFill>
              </fill>
            </x14:dxf>
          </x14:cfRule>
          <x14:cfRule type="expression" priority="851" id="{7A3A7393-4254-4ACA-BA61-08C00A257A1A}">
            <xm:f>('34'!#REF!=0)*('34'!#REF!&lt;&gt;"")*(LEN('34'!#REF!)=0)*((#REF!="")+(#REF!="En curso"))</xm:f>
            <x14:dxf>
              <font>
                <color theme="7" tint="-0.24994659260841701"/>
              </font>
              <fill>
                <patternFill patternType="none">
                  <bgColor auto="1"/>
                </patternFill>
              </fill>
            </x14:dxf>
          </x14:cfRule>
          <x14:cfRule type="expression" priority="852" id="{ED702670-2163-4CBC-93E0-4C3E49D8CF64}">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883" id="{AFA2FD0C-1E11-448B-905E-51584DC553A3}">
            <xm:f>('34'!#REF!=0)*('34'!#REF!&lt;&gt;"")*(LEN('34'!#REF!)=0)*((#REF!="")+(#REF!="En curso"))</xm:f>
            <x14:dxf>
              <font>
                <color theme="7" tint="-0.24994659260841701"/>
              </font>
              <fill>
                <patternFill patternType="none">
                  <bgColor auto="1"/>
                </patternFill>
              </fill>
            </x14:dxf>
          </x14:cfRule>
          <x14:cfRule type="expression" priority="884" id="{27DAA378-4B2F-44CA-9381-F128794E4B1D}">
            <xm:f>('34'!#REF!&lt;0)*(LEN('34'!#REF!)=0)*((#REF!="")+(#REF!="En curso"))</xm:f>
            <x14:dxf>
              <font>
                <color theme="7" tint="-0.24994659260841701"/>
              </font>
              <fill>
                <patternFill patternType="none">
                  <bgColor auto="1"/>
                </patternFill>
              </fill>
            </x14:dxf>
          </x14:cfRule>
          <x14:cfRule type="expression" priority="885" id="{73BA7D0A-A94B-4D28-B680-27FB63E27622}">
            <xm:f>('34'!#REF!=0)*('34'!#REF!&lt;&gt;"")*(LEN('34'!#REF!)=0)*((#REF!="")+(#REF!="En curso"))</xm:f>
            <x14:dxf>
              <font>
                <color theme="7" tint="-0.24994659260841701"/>
              </font>
              <fill>
                <patternFill patternType="none">
                  <bgColor auto="1"/>
                </patternFill>
              </fill>
            </x14:dxf>
          </x14:cfRule>
          <x14:cfRule type="expression" priority="886" id="{BFFE4911-5538-4BD4-90E0-811FCD33FAE9}">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887" id="{0F2BB344-A91C-4F0D-A54D-8DBBCCD573A7}">
            <xm:f>('34'!#REF!=0)*('34'!#REF!&lt;&gt;"")*(LEN('34'!#REF!)=0)*((#REF!="")+(#REF!="En curso"))</xm:f>
            <x14:dxf>
              <font>
                <color theme="7" tint="-0.24994659260841701"/>
              </font>
              <fill>
                <patternFill patternType="none">
                  <bgColor auto="1"/>
                </patternFill>
              </fill>
            </x14:dxf>
          </x14:cfRule>
          <x14:cfRule type="expression" priority="888" id="{9B798A9B-7082-47DF-BBD9-000AA801271F}">
            <xm:f>('34'!#REF!&lt;0)*(LEN('34'!#REF!)=0)*((#REF!="")+(#REF!="En curso"))</xm:f>
            <x14:dxf>
              <font>
                <color theme="7" tint="-0.24994659260841701"/>
              </font>
              <fill>
                <patternFill patternType="none">
                  <bgColor auto="1"/>
                </patternFill>
              </fill>
            </x14:dxf>
          </x14:cfRule>
          <x14:cfRule type="expression" priority="889" id="{574B7D51-F563-46BE-80FB-CC24BC03C4CC}">
            <xm:f>('34'!#REF!=0)*('34'!#REF!&lt;&gt;"")*(LEN('34'!#REF!)=0)*((#REF!="")+(#REF!="En curso"))</xm:f>
            <x14:dxf>
              <font>
                <color theme="7" tint="-0.24994659260841701"/>
              </font>
              <fill>
                <patternFill patternType="none">
                  <bgColor auto="1"/>
                </patternFill>
              </fill>
            </x14:dxf>
          </x14:cfRule>
          <x14:cfRule type="expression" priority="890" id="{74C9C407-2C35-4D04-BF5E-7B342D8C4371}">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945" id="{6FC29708-4B84-48F3-8D66-7716F885A628}">
            <xm:f>('34'!#REF!=0)*('34'!#REF!&lt;&gt;"")*(LEN('34'!#REF!)=0)*((#REF!="")+(#REF!="En curso"))</xm:f>
            <x14:dxf>
              <font>
                <color theme="7" tint="-0.24994659260841701"/>
              </font>
              <fill>
                <patternFill patternType="none">
                  <bgColor auto="1"/>
                </patternFill>
              </fill>
            </x14:dxf>
          </x14:cfRule>
          <x14:cfRule type="expression" priority="946" id="{E742DDB6-238A-4649-8393-D667CBF9287E}">
            <xm:f>('34'!#REF!&lt;0)*(LEN('34'!#REF!)=0)*((#REF!="")+(#REF!="En curso"))</xm:f>
            <x14:dxf>
              <font>
                <color theme="7" tint="-0.24994659260841701"/>
              </font>
              <fill>
                <patternFill patternType="none">
                  <bgColor auto="1"/>
                </patternFill>
              </fill>
            </x14:dxf>
          </x14:cfRule>
          <x14:cfRule type="expression" priority="947" id="{D4A9E2D9-BB36-4E22-B770-4443894D40C6}">
            <xm:f>('34'!#REF!=0)*('34'!#REF!&lt;&gt;"")*(LEN('34'!#REF!)=0)*((#REF!="")+(#REF!="En curso"))</xm:f>
            <x14:dxf>
              <font>
                <color theme="7" tint="-0.24994659260841701"/>
              </font>
              <fill>
                <patternFill patternType="none">
                  <bgColor auto="1"/>
                </patternFill>
              </fill>
            </x14:dxf>
          </x14:cfRule>
          <x14:cfRule type="expression" priority="948" id="{A1B9BD68-7E70-4A57-9C6E-AEE652ADA2B0}">
            <xm:f>('34'!#REF!&lt;0)*(LEN('34'!#REF!)=0)*((#REF!="")+(#REF!="En curso"))</xm:f>
            <x14:dxf>
              <font>
                <color theme="7" tint="-0.24994659260841701"/>
              </font>
              <fill>
                <patternFill patternType="none">
                  <bgColor auto="1"/>
                </patternFill>
              </fill>
            </x14:dxf>
          </x14:cfRule>
          <xm:sqref>E45</xm:sqref>
        </x14:conditionalFormatting>
        <x14:conditionalFormatting xmlns:xm="http://schemas.microsoft.com/office/excel/2006/main">
          <x14:cfRule type="expression" priority="949" id="{43B8221B-DB0B-4EFA-8E71-BC96ADA65804}">
            <xm:f>('34'!#REF!=0)*('34'!#REF!&lt;&gt;"")*(LEN('34'!#REF!)=0)*((#REF!="")+(#REF!="En curso"))</xm:f>
            <x14:dxf>
              <font>
                <color theme="7" tint="-0.24994659260841701"/>
              </font>
              <fill>
                <patternFill patternType="none">
                  <bgColor auto="1"/>
                </patternFill>
              </fill>
            </x14:dxf>
          </x14:cfRule>
          <x14:cfRule type="expression" priority="950" id="{8CC31265-038C-45D8-A5E4-5C47B9333AD9}">
            <xm:f>('34'!#REF!&lt;0)*(LEN('34'!#REF!)=0)*((#REF!="")+(#REF!="En curso"))</xm:f>
            <x14:dxf>
              <font>
                <color theme="7" tint="-0.24994659260841701"/>
              </font>
              <fill>
                <patternFill patternType="none">
                  <bgColor auto="1"/>
                </patternFill>
              </fill>
            </x14:dxf>
          </x14:cfRule>
          <x14:cfRule type="expression" priority="951" id="{333A8B2B-B2A5-4AB7-929C-B9D353C3081D}">
            <xm:f>('34'!#REF!=0)*('34'!#REF!&lt;&gt;"")*(LEN('34'!#REF!)=0)*(($F45="")+($F45="En curso"))</xm:f>
            <x14:dxf>
              <font>
                <color theme="7" tint="-0.24994659260841701"/>
              </font>
              <fill>
                <patternFill patternType="none">
                  <bgColor auto="1"/>
                </patternFill>
              </fill>
            </x14:dxf>
          </x14:cfRule>
          <x14:cfRule type="expression" priority="952" id="{75F8E25B-08D4-4104-B5C8-28BBF8712BFB}">
            <xm:f>('34'!#REF!&lt;0)*(LEN('34'!#REF!)=0)*(($F45="")+($F45="En curso"))</xm:f>
            <x14:dxf>
              <font>
                <color theme="7" tint="-0.24994659260841701"/>
              </font>
              <fill>
                <patternFill patternType="none">
                  <bgColor auto="1"/>
                </patternFill>
              </fill>
            </x14:dxf>
          </x14:cfRule>
          <xm:sqref>C45</xm:sqref>
        </x14:conditionalFormatting>
        <x14:conditionalFormatting xmlns:xm="http://schemas.microsoft.com/office/excel/2006/main">
          <x14:cfRule type="expression" priority="953" id="{FDB61B09-F0D4-47BE-B515-F973FD583A79}">
            <xm:f>('34'!#REF!=0)*('34'!#REF!&lt;&gt;"")*(LEN('34'!#REF!)=0)*((#REF!="")+(#REF!="En curso"))</xm:f>
            <x14:dxf>
              <font>
                <color theme="7" tint="-0.24994659260841701"/>
              </font>
              <fill>
                <patternFill patternType="none">
                  <bgColor auto="1"/>
                </patternFill>
              </fill>
            </x14:dxf>
          </x14:cfRule>
          <x14:cfRule type="expression" priority="954" id="{13EA9122-80C9-491E-BFD7-CBF4BF6091F7}">
            <xm:f>('34'!#REF!&lt;0)*(LEN('34'!#REF!)=0)*((#REF!="")+(#REF!="En curso"))</xm:f>
            <x14:dxf>
              <font>
                <color theme="7" tint="-0.24994659260841701"/>
              </font>
              <fill>
                <patternFill patternType="none">
                  <bgColor auto="1"/>
                </patternFill>
              </fill>
            </x14:dxf>
          </x14:cfRule>
          <x14:cfRule type="expression" priority="955" id="{14D5281C-3E05-4D56-891E-7ECEFCF3DE93}">
            <xm:f>('34'!#REF!=0)*('34'!#REF!&lt;&gt;"")*(LEN('34'!#REF!)=0)*(($F40="")+($F40="En curso"))</xm:f>
            <x14:dxf>
              <font>
                <color theme="7" tint="-0.24994659260841701"/>
              </font>
              <fill>
                <patternFill patternType="none">
                  <bgColor auto="1"/>
                </patternFill>
              </fill>
            </x14:dxf>
          </x14:cfRule>
          <x14:cfRule type="expression" priority="956" id="{0A090ED4-ECEF-414B-8285-86C2A47E4C0E}">
            <xm:f>('34'!#REF!&lt;0)*(LEN('34'!#REF!)=0)*(($F40="")+($F40="En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957" id="{532CE395-2151-4755-97AC-EA8E95DE7386}">
            <xm:f>('34'!#REF!=0)*('34'!#REF!&lt;&gt;"")*(LEN('34'!#REF!)=0)*(($F39="")+($F39="En curso"))</xm:f>
            <x14:dxf>
              <font>
                <color theme="7" tint="-0.24994659260841701"/>
              </font>
              <fill>
                <patternFill patternType="none">
                  <bgColor auto="1"/>
                </patternFill>
              </fill>
            </x14:dxf>
          </x14:cfRule>
          <x14:cfRule type="expression" priority="958" id="{F6F49451-6DA9-4098-959F-58403E5A2E7F}">
            <xm:f>('34'!#REF!&lt;0)*(LEN('34'!#REF!)=0)*(($F39="")+($F39="En curso"))</xm:f>
            <x14:dxf>
              <font>
                <color theme="7" tint="-0.24994659260841701"/>
              </font>
              <fill>
                <patternFill patternType="none">
                  <bgColor auto="1"/>
                </patternFill>
              </fill>
            </x14:dxf>
          </x14:cfRule>
          <x14:cfRule type="expression" priority="959" id="{90553346-0254-49B6-B267-2C34F9D259A0}">
            <xm:f>('34'!#REF!=0)*('34'!#REF!&lt;&gt;"")*(LEN('34'!#REF!)=0)*((#REF!="")+(#REF!="En curso"))</xm:f>
            <x14:dxf>
              <font>
                <color theme="7" tint="-0.24994659260841701"/>
              </font>
              <fill>
                <patternFill patternType="none">
                  <bgColor auto="1"/>
                </patternFill>
              </fill>
            </x14:dxf>
          </x14:cfRule>
          <x14:cfRule type="expression" priority="960" id="{7344B29C-3969-4C92-8866-9980C7C4ABA2}">
            <xm:f>('34'!#REF!&lt;0)*(LEN('34'!#REF!)=0)*((#REF!="")+(#REF!="En curso"))</xm:f>
            <x14:dxf>
              <font>
                <color theme="7" tint="-0.24994659260841701"/>
              </font>
              <fill>
                <patternFill patternType="none">
                  <bgColor auto="1"/>
                </patternFill>
              </fill>
            </x14:dxf>
          </x14:cfRule>
          <xm:sqref>E45</xm:sqref>
        </x14:conditionalFormatting>
        <x14:conditionalFormatting xmlns:xm="http://schemas.microsoft.com/office/excel/2006/main">
          <x14:cfRule type="expression" priority="1051" id="{23935621-6D9E-4B86-991D-9D2F0FE59BE8}">
            <xm:f>('34'!#REF!=0)*('34'!#REF!&lt;&gt;"")*(LEN('34'!#REF!)=0)*((#REF!="")+(#REF!="En curso"))</xm:f>
            <x14:dxf>
              <font>
                <color theme="7" tint="-0.24994659260841701"/>
              </font>
              <fill>
                <patternFill patternType="none">
                  <bgColor auto="1"/>
                </patternFill>
              </fill>
            </x14:dxf>
          </x14:cfRule>
          <x14:cfRule type="expression" priority="1052" id="{A57D453E-8BF6-4548-8C74-EE0C99F2A547}">
            <xm:f>('34'!#REF!&lt;0)*(LEN('34'!#REF!)=0)*((#REF!="")+(#REF!="En curso"))</xm:f>
            <x14:dxf>
              <font>
                <color theme="7" tint="-0.24994659260841701"/>
              </font>
              <fill>
                <patternFill patternType="none">
                  <bgColor auto="1"/>
                </patternFill>
              </fill>
            </x14:dxf>
          </x14:cfRule>
          <x14:cfRule type="expression" priority="1053" id="{0E1726A3-FB79-4D3B-9B7D-4DED4F9C0C0E}">
            <xm:f>('34'!#REF!=0)*('34'!#REF!&lt;&gt;"")*(LEN('34'!#REF!)=0)*((#REF!="")+(#REF!="En curso"))</xm:f>
            <x14:dxf>
              <font>
                <color theme="7" tint="-0.24994659260841701"/>
              </font>
              <fill>
                <patternFill patternType="none">
                  <bgColor auto="1"/>
                </patternFill>
              </fill>
            </x14:dxf>
          </x14:cfRule>
          <x14:cfRule type="expression" priority="1054" id="{FEFE500A-B6BD-4D56-97C1-823DC6BEE4E2}">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055" id="{EB92CE15-264E-4450-A648-367FA1435F1D}">
            <xm:f>('34'!#REF!=0)*('34'!#REF!&lt;&gt;"")*(LEN('34'!#REF!)=0)*((#REF!="")+(#REF!="En curso"))</xm:f>
            <x14:dxf>
              <font>
                <color theme="7" tint="-0.24994659260841701"/>
              </font>
              <fill>
                <patternFill patternType="none">
                  <bgColor auto="1"/>
                </patternFill>
              </fill>
            </x14:dxf>
          </x14:cfRule>
          <x14:cfRule type="expression" priority="1056" id="{2A169332-D1F7-4065-B4D4-EE476F6F7453}">
            <xm:f>('34'!#REF!&lt;0)*(LEN('34'!#REF!)=0)*((#REF!="")+(#REF!="En curso"))</xm:f>
            <x14:dxf>
              <font>
                <color theme="7" tint="-0.24994659260841701"/>
              </font>
              <fill>
                <patternFill patternType="none">
                  <bgColor auto="1"/>
                </patternFill>
              </fill>
            </x14:dxf>
          </x14:cfRule>
          <x14:cfRule type="expression" priority="1057" id="{757698EE-8127-4ED7-A9B1-FD7B62AC3BAB}">
            <xm:f>('34'!#REF!=0)*('34'!#REF!&lt;&gt;"")*(LEN('34'!#REF!)=0)*(($F47="")+($F47="En curso"))</xm:f>
            <x14:dxf>
              <font>
                <color theme="7" tint="-0.24994659260841701"/>
              </font>
              <fill>
                <patternFill patternType="none">
                  <bgColor auto="1"/>
                </patternFill>
              </fill>
            </x14:dxf>
          </x14:cfRule>
          <x14:cfRule type="expression" priority="1058" id="{ACC61A88-5D2C-4543-9778-54826714CE57}">
            <xm:f>('34'!#REF!&lt;0)*(LEN('34'!#REF!)=0)*(($F47="")+($F47="En curso"))</xm:f>
            <x14:dxf>
              <font>
                <color theme="7" tint="-0.24994659260841701"/>
              </font>
              <fill>
                <patternFill patternType="none">
                  <bgColor auto="1"/>
                </patternFill>
              </fill>
            </x14:dxf>
          </x14:cfRule>
          <xm:sqref>C47</xm:sqref>
        </x14:conditionalFormatting>
        <x14:conditionalFormatting xmlns:xm="http://schemas.microsoft.com/office/excel/2006/main">
          <x14:cfRule type="expression" priority="1059" id="{FB121839-A6EE-4BAF-8987-409C510AE318}">
            <xm:f>('34'!#REF!=0)*('34'!#REF!&lt;&gt;"")*(LEN('34'!#REF!)=0)*(($F40="")+($F40="En curso"))</xm:f>
            <x14:dxf>
              <font>
                <color theme="7" tint="-0.24994659260841701"/>
              </font>
              <fill>
                <patternFill patternType="none">
                  <bgColor auto="1"/>
                </patternFill>
              </fill>
            </x14:dxf>
          </x14:cfRule>
          <x14:cfRule type="expression" priority="1060" id="{7A84425B-5838-4039-ACC3-CF59B58C9BED}">
            <xm:f>('34'!#REF!&lt;0)*(LEN('34'!#REF!)=0)*(($F40="")+($F40="En curso"))</xm:f>
            <x14:dxf>
              <font>
                <color theme="7" tint="-0.24994659260841701"/>
              </font>
              <fill>
                <patternFill patternType="none">
                  <bgColor auto="1"/>
                </patternFill>
              </fill>
            </x14:dxf>
          </x14:cfRule>
          <x14:cfRule type="expression" priority="1061" id="{85999695-219C-4693-9234-7F66267BD731}">
            <xm:f>('34'!#REF!=0)*('34'!#REF!&lt;&gt;"")*(LEN('34'!#REF!)=0)*((#REF!="")+(#REF!="En curso"))</xm:f>
            <x14:dxf>
              <font>
                <color theme="7" tint="-0.24994659260841701"/>
              </font>
              <fill>
                <patternFill patternType="none">
                  <bgColor auto="1"/>
                </patternFill>
              </fill>
            </x14:dxf>
          </x14:cfRule>
          <x14:cfRule type="expression" priority="1062" id="{FF1FE538-E2B0-4F17-90CC-F97144B49752}">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063" id="{77135D02-FFB2-42AC-ADE7-C48B9D6BC1FC}">
            <xm:f>('34'!#REF!=0)*('34'!#REF!&lt;&gt;"")*(LEN('34'!#REF!)=0)*((#REF!="")+(#REF!="En curso"))</xm:f>
            <x14:dxf>
              <font>
                <color theme="7" tint="-0.24994659260841701"/>
              </font>
              <fill>
                <patternFill patternType="none">
                  <bgColor auto="1"/>
                </patternFill>
              </fill>
            </x14:dxf>
          </x14:cfRule>
          <x14:cfRule type="expression" priority="1064" id="{4D66D17C-3B2A-4949-AA23-3EF45C7B4DCC}">
            <xm:f>('34'!#REF!&lt;0)*(LEN('34'!#REF!)=0)*((#REF!="")+(#REF!="En curso"))</xm:f>
            <x14:dxf>
              <font>
                <color theme="7" tint="-0.24994659260841701"/>
              </font>
              <fill>
                <patternFill patternType="none">
                  <bgColor auto="1"/>
                </patternFill>
              </fill>
            </x14:dxf>
          </x14:cfRule>
          <x14:cfRule type="expression" priority="1065" id="{C6C883E2-4663-4D10-84E8-C3BD13615FB7}">
            <xm:f>('34'!#REF!=0)*('34'!#REF!&lt;&gt;"")*(LEN('34'!#REF!)=0)*(($F41="")+($F41="En curso"))</xm:f>
            <x14:dxf>
              <font>
                <color theme="7" tint="-0.24994659260841701"/>
              </font>
              <fill>
                <patternFill patternType="none">
                  <bgColor auto="1"/>
                </patternFill>
              </fill>
            </x14:dxf>
          </x14:cfRule>
          <x14:cfRule type="expression" priority="1066" id="{411FDC12-CD62-49C4-9D8D-DCC31EAEE6DB}">
            <xm:f>('34'!#REF!&lt;0)*(LEN('34'!#REF!)=0)*(($F41="")+($F41="En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1067" id="{85456052-8445-478F-8EF5-9CF7B64DCA3C}">
            <xm:f>('34'!#REF!=0)*('34'!#REF!&lt;&gt;"")*(LEN('34'!#REF!)=0)*(($F37="")+($F37="En curso"))</xm:f>
            <x14:dxf>
              <font>
                <color theme="7" tint="-0.24994659260841701"/>
              </font>
              <fill>
                <patternFill patternType="none">
                  <bgColor auto="1"/>
                </patternFill>
              </fill>
            </x14:dxf>
          </x14:cfRule>
          <x14:cfRule type="expression" priority="1068" id="{249AA921-F57C-4570-8483-65CD086C4017}">
            <xm:f>('34'!#REF!&lt;0)*(LEN('34'!#REF!)=0)*(($F37="")+($F37="En curso"))</xm:f>
            <x14:dxf>
              <font>
                <color theme="7" tint="-0.24994659260841701"/>
              </font>
              <fill>
                <patternFill patternType="none">
                  <bgColor auto="1"/>
                </patternFill>
              </fill>
            </x14:dxf>
          </x14:cfRule>
          <x14:cfRule type="expression" priority="1069" id="{3ACADBCA-A3C2-4C13-9790-A07294CE22FD}">
            <xm:f>('34'!#REF!=0)*('34'!#REF!&lt;&gt;"")*(LEN('34'!#REF!)=0)*(($F42="")+($F42="En curso"))</xm:f>
            <x14:dxf>
              <font>
                <color theme="7" tint="-0.24994659260841701"/>
              </font>
              <fill>
                <patternFill patternType="none">
                  <bgColor auto="1"/>
                </patternFill>
              </fill>
            </x14:dxf>
          </x14:cfRule>
          <x14:cfRule type="expression" priority="1070" id="{C0B5B0FD-9DEE-4F08-819E-7844F8E20AC6}">
            <xm:f>('34'!#REF!&lt;0)*(LEN('34'!#REF!)=0)*(($F42="")+($F42="En curso"))</xm:f>
            <x14:dxf>
              <font>
                <color theme="7" tint="-0.24994659260841701"/>
              </font>
              <fill>
                <patternFill patternType="none">
                  <bgColor auto="1"/>
                </patternFill>
              </fill>
            </x14:dxf>
          </x14:cfRule>
          <xm:sqref>C42:C44</xm:sqref>
        </x14:conditionalFormatting>
        <x14:conditionalFormatting xmlns:xm="http://schemas.microsoft.com/office/excel/2006/main">
          <x14:cfRule type="expression" priority="1071" id="{E25685B9-3B1F-4BCB-8022-3F9BE7223606}">
            <xm:f>('34'!#REF!=0)*('34'!#REF!&lt;&gt;"")*(LEN('34'!#REF!)=0)*(($F37="")+($F37="En curso"))</xm:f>
            <x14:dxf>
              <font>
                <color theme="7" tint="-0.24994659260841701"/>
              </font>
              <fill>
                <patternFill patternType="none">
                  <bgColor auto="1"/>
                </patternFill>
              </fill>
            </x14:dxf>
          </x14:cfRule>
          <x14:cfRule type="expression" priority="1072" id="{002B1DB0-CF4F-4147-9B50-B528F2C856B9}">
            <xm:f>('34'!#REF!&lt;0)*(LEN('34'!#REF!)=0)*(($F37="")+($F37="En curso"))</xm:f>
            <x14:dxf>
              <font>
                <color theme="7" tint="-0.24994659260841701"/>
              </font>
              <fill>
                <patternFill patternType="none">
                  <bgColor auto="1"/>
                </patternFill>
              </fill>
            </x14:dxf>
          </x14:cfRule>
          <x14:cfRule type="expression" priority="1073" id="{82C5F600-E579-46FF-A929-163CBB2B83E1}">
            <xm:f>('34'!#REF!=0)*('34'!#REF!&lt;&gt;"")*(LEN('34'!#REF!)=0)*(($F37="")+($F37="En curso"))</xm:f>
            <x14:dxf>
              <font>
                <color theme="7" tint="-0.24994659260841701"/>
              </font>
              <fill>
                <patternFill patternType="none">
                  <bgColor auto="1"/>
                </patternFill>
              </fill>
            </x14:dxf>
          </x14:cfRule>
          <x14:cfRule type="expression" priority="1074" id="{E1F44650-40AD-4515-9F8B-F1E0A71F0850}">
            <xm:f>('34'!#REF!&lt;0)*(LEN('34'!#REF!)=0)*(($F37="")+($F37="En curso"))</xm:f>
            <x14:dxf>
              <font>
                <color theme="7" tint="-0.24994659260841701"/>
              </font>
              <fill>
                <patternFill patternType="none">
                  <bgColor auto="1"/>
                </patternFill>
              </fill>
            </x14:dxf>
          </x14:cfRule>
          <xm:sqref>E42:E44</xm:sqref>
        </x14:conditionalFormatting>
        <x14:conditionalFormatting xmlns:xm="http://schemas.microsoft.com/office/excel/2006/main">
          <x14:cfRule type="expression" priority="1075" id="{DB5EE113-3618-4CD8-8829-F9C798959B45}">
            <xm:f>('34'!#REF!=0)*('34'!#REF!&lt;&gt;"")*(LEN('34'!#REF!)=0)*(($F36="")+($F36="En curso"))</xm:f>
            <x14:dxf>
              <font>
                <color theme="7" tint="-0.24994659260841701"/>
              </font>
              <fill>
                <patternFill patternType="none">
                  <bgColor auto="1"/>
                </patternFill>
              </fill>
            </x14:dxf>
          </x14:cfRule>
          <x14:cfRule type="expression" priority="1076" id="{D263B970-7EF9-4D37-BA95-F13AB4A83399}">
            <xm:f>('34'!#REF!&lt;0)*(LEN('34'!#REF!)=0)*(($F36="")+($F36="En curso"))</xm:f>
            <x14:dxf>
              <font>
                <color theme="7" tint="-0.24994659260841701"/>
              </font>
              <fill>
                <patternFill patternType="none">
                  <bgColor auto="1"/>
                </patternFill>
              </fill>
            </x14:dxf>
          </x14:cfRule>
          <x14:cfRule type="expression" priority="1077" id="{43418CE9-7107-4D01-9CA5-15114C5B7D5A}">
            <xm:f>('34'!#REF!=0)*('34'!#REF!&lt;&gt;"")*(LEN('34'!#REF!)=0)*(($F37="")+($F37="En curso"))</xm:f>
            <x14:dxf>
              <font>
                <color theme="7" tint="-0.24994659260841701"/>
              </font>
              <fill>
                <patternFill patternType="none">
                  <bgColor auto="1"/>
                </patternFill>
              </fill>
            </x14:dxf>
          </x14:cfRule>
          <x14:cfRule type="expression" priority="1078" id="{C033872B-A02B-480A-BAC9-002B001A77A7}">
            <xm:f>('34'!#REF!&lt;0)*(LEN('34'!#REF!)=0)*(($F37="")+($F37="En curso"))</xm:f>
            <x14:dxf>
              <font>
                <color theme="7" tint="-0.24994659260841701"/>
              </font>
              <fill>
                <patternFill patternType="none">
                  <bgColor auto="1"/>
                </patternFill>
              </fill>
            </x14:dxf>
          </x14:cfRule>
          <xm:sqref>E42:E44</xm:sqref>
        </x14:conditionalFormatting>
        <x14:conditionalFormatting xmlns:xm="http://schemas.microsoft.com/office/excel/2006/main">
          <x14:cfRule type="expression" priority="1115" id="{ED0DCA0A-9075-4DDB-B94C-F5DD0B4A6C6C}">
            <xm:f>('34'!#REF!=0)*('34'!#REF!&lt;&gt;"")*(LEN('34'!#REF!)=0)*((#REF!="")+(#REF!="En curso"))</xm:f>
            <x14:dxf>
              <font>
                <color theme="7" tint="-0.24994659260841701"/>
              </font>
              <fill>
                <patternFill patternType="none">
                  <bgColor auto="1"/>
                </patternFill>
              </fill>
            </x14:dxf>
          </x14:cfRule>
          <x14:cfRule type="expression" priority="1116" id="{FA083D20-FFFB-41B3-ACE1-94D8B431A6D4}">
            <xm:f>('34'!#REF!&lt;0)*(LEN('34'!#REF!)=0)*((#REF!="")+(#REF!="En curso"))</xm:f>
            <x14:dxf>
              <font>
                <color theme="7" tint="-0.24994659260841701"/>
              </font>
              <fill>
                <patternFill patternType="none">
                  <bgColor auto="1"/>
                </patternFill>
              </fill>
            </x14:dxf>
          </x14:cfRule>
          <x14:cfRule type="expression" priority="1117" id="{DDEFC07E-B517-4EF6-8E76-B9EF54DB9AA6}">
            <xm:f>('34'!#REF!=0)*('34'!#REF!&lt;&gt;"")*(LEN('34'!#REF!)=0)*((#REF!="")+(#REF!="En curso"))</xm:f>
            <x14:dxf>
              <font>
                <color theme="7" tint="-0.24994659260841701"/>
              </font>
              <fill>
                <patternFill patternType="none">
                  <bgColor auto="1"/>
                </patternFill>
              </fill>
            </x14:dxf>
          </x14:cfRule>
          <x14:cfRule type="expression" priority="1118" id="{B6BBB3CC-595C-475C-9771-E9AD45DA02A4}">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1119" id="{92EB024F-75EF-476E-8075-9257978E3BC3}">
            <xm:f>('34'!#REF!=0)*('34'!#REF!&lt;&gt;"")*(LEN('34'!#REF!)=0)*((#REF!="")+(#REF!="En curso"))</xm:f>
            <x14:dxf>
              <font>
                <color theme="7" tint="-0.24994659260841701"/>
              </font>
              <fill>
                <patternFill patternType="none">
                  <bgColor auto="1"/>
                </patternFill>
              </fill>
            </x14:dxf>
          </x14:cfRule>
          <x14:cfRule type="expression" priority="1120" id="{06ABC287-51AA-4708-B554-C707625B3693}">
            <xm:f>('34'!#REF!&lt;0)*(LEN('34'!#REF!)=0)*((#REF!="")+(#REF!="En curso"))</xm:f>
            <x14:dxf>
              <font>
                <color theme="7" tint="-0.24994659260841701"/>
              </font>
              <fill>
                <patternFill patternType="none">
                  <bgColor auto="1"/>
                </patternFill>
              </fill>
            </x14:dxf>
          </x14:cfRule>
          <x14:cfRule type="expression" priority="1121" id="{E92BA6EF-B5E0-4C91-8122-6E20DF104C32}">
            <xm:f>('34'!#REF!=0)*('34'!#REF!&lt;&gt;"")*(LEN('34'!#REF!)=0)*((#REF!="")+(#REF!="En curso"))</xm:f>
            <x14:dxf>
              <font>
                <color theme="7" tint="-0.24994659260841701"/>
              </font>
              <fill>
                <patternFill patternType="none">
                  <bgColor auto="1"/>
                </patternFill>
              </fill>
            </x14:dxf>
          </x14:cfRule>
          <x14:cfRule type="expression" priority="1122" id="{094BA57F-1E6A-4624-8F6D-D695A097D396}">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9" id="{BB3B6F53-87CF-4DA8-A5FC-2C2B0B737D83}">
            <xm:f>('34'!#REF!=0)*('34'!#REF!&lt;&gt;"")*(LEN('34'!#REF!)=0)*(($F35="")+($F35="En curso"))</xm:f>
            <x14:dxf>
              <font>
                <color theme="7" tint="-0.24994659260841701"/>
              </font>
              <fill>
                <patternFill patternType="none">
                  <bgColor auto="1"/>
                </patternFill>
              </fill>
            </x14:dxf>
          </x14:cfRule>
          <x14:cfRule type="expression" priority="10" id="{0EF49711-455F-415C-AB0F-C420D4E0B822}">
            <xm:f>('34'!#REF!&lt;0)*(LEN('34'!#REF!)=0)*(($F35="")+($F35="En curso"))</xm:f>
            <x14:dxf>
              <font>
                <color theme="7" tint="-0.24994659260841701"/>
              </font>
              <fill>
                <patternFill patternType="none">
                  <bgColor auto="1"/>
                </patternFill>
              </fill>
            </x14:dxf>
          </x14:cfRule>
          <xm:sqref>F35:F41</xm:sqref>
        </x14:conditionalFormatting>
        <x14:conditionalFormatting xmlns:xm="http://schemas.microsoft.com/office/excel/2006/main">
          <x14:cfRule type="expression" priority="1" id="{C802B811-7557-46BF-88CB-6C9575D3099A}">
            <xm:f>'34'!#REF!="Vencida"</xm:f>
            <x14:dxf>
              <font>
                <color theme="8" tint="-0.24994659260841701"/>
              </font>
            </x14:dxf>
          </x14:cfRule>
          <x14:cfRule type="expression" priority="2" id="{07E0DB0F-D970-403E-AFD8-41CCF090FBBC}">
            <xm:f>'34'!#REF!="Cancelada"</xm:f>
            <x14:dxf>
              <font>
                <color theme="0" tint="-0.24994659260841701"/>
              </font>
            </x14:dxf>
          </x14:cfRule>
          <x14:cfRule type="expression" priority="3" id="{770AAF9F-F55D-4997-B9C4-017A31A8CEF7}">
            <xm:f>'34'!#REF!="Pausada"</xm:f>
            <x14:dxf>
              <font>
                <color theme="9"/>
              </font>
            </x14:dxf>
          </x14:cfRule>
          <x14:cfRule type="expression" priority="4" id="{48279673-59A9-49CC-B436-148CA47F1B4B}">
            <xm:f>'34'!#REF!="Para hoy"</xm:f>
            <x14:dxf>
              <font>
                <color theme="6" tint="-0.499984740745262"/>
              </font>
            </x14:dxf>
          </x14:cfRule>
          <x14:cfRule type="expression" priority="5" id="{B76D6C4B-B09C-4E60-94D1-D83DC17B66CF}">
            <xm:f>'34'!#REF!="En curso"</xm:f>
            <x14:dxf>
              <font>
                <color theme="7" tint="-0.24994659260841701"/>
              </font>
            </x14:dxf>
          </x14:cfRule>
          <x14:cfRule type="expression" priority="6" id="{1F01E86A-190F-4B7D-9136-2B1454F71EDC}">
            <xm:f>'34'!#REF!="Completada"</xm:f>
            <x14:dxf>
              <font>
                <strike/>
                <color theme="0" tint="-0.24994659260841701"/>
              </font>
              <fill>
                <patternFill patternType="none">
                  <bgColor auto="1"/>
                </patternFill>
              </fill>
            </x14:dxf>
          </x14:cfRule>
          <x14:cfRule type="expression" priority="7" id="{D0CDE9B4-55A8-497B-BB09-4EBA848CD9F1}">
            <xm:f>('34'!#REF!=0)*('34'!#REF!&lt;&gt;"")*(LEN('34'!#REF!)=0)*(('34'!#REF!="")+('34'!#REF!="En curso"))</xm:f>
            <x14:dxf>
              <font>
                <color theme="7" tint="-0.24994659260841701"/>
              </font>
              <fill>
                <patternFill patternType="none">
                  <bgColor auto="1"/>
                </patternFill>
              </fill>
            </x14:dxf>
          </x14:cfRule>
          <x14:cfRule type="expression" priority="8" id="{84B36F55-5C1D-43F5-A3FE-8F72527A15F5}">
            <xm:f>('34'!#REF!&lt;0)*(LEN('34'!#REF!)=0)*(('34'!#REF!="")+('34'!#REF!="En curso"))</xm:f>
            <x14:dxf>
              <font>
                <color theme="7" tint="-0.24994659260841701"/>
              </font>
              <fill>
                <patternFill patternType="none">
                  <bgColor auto="1"/>
                </patternFill>
              </fill>
            </x14:dxf>
          </x14:cfRule>
          <xm:sqref>E35:E41</xm:sqref>
        </x14:conditionalFormatting>
        <x14:conditionalFormatting xmlns:xm="http://schemas.microsoft.com/office/excel/2006/main">
          <x14:cfRule type="expression" priority="14461" id="{899D58ED-8887-417B-9995-F23E8DF578A9}">
            <xm:f>('34'!#REF!=0)*('34'!#REF!&lt;&gt;"")*(LEN('34'!#REF!)=0)*((#REF!="")+(#REF!="En curso"))</xm:f>
            <x14:dxf>
              <font>
                <color theme="7" tint="-0.24994659260841701"/>
              </font>
              <fill>
                <patternFill patternType="none">
                  <bgColor auto="1"/>
                </patternFill>
              </fill>
            </x14:dxf>
          </x14:cfRule>
          <x14:cfRule type="expression" priority="14462" id="{FAC13022-CB93-46EA-8A8C-1142F9BEF9E5}">
            <xm:f>('34'!#REF!&lt;0)*(LEN('34'!#REF!)=0)*((#REF!="")+(#REF!="En curso"))</xm:f>
            <x14:dxf>
              <font>
                <color theme="7" tint="-0.24994659260841701"/>
              </font>
              <fill>
                <patternFill patternType="none">
                  <bgColor auto="1"/>
                </patternFill>
              </fill>
            </x14:dxf>
          </x14:cfRule>
          <x14:cfRule type="expression" priority="14463" id="{5499C2A0-A855-4FC1-A355-2B04703F5942}">
            <xm:f>('34'!#REF!=0)*('34'!#REF!&lt;&gt;"")*(LEN('34'!#REF!)=0)*(($F22="")+($F22="En curso"))</xm:f>
            <x14:dxf>
              <font>
                <color theme="7" tint="-0.24994659260841701"/>
              </font>
              <fill>
                <patternFill patternType="none">
                  <bgColor auto="1"/>
                </patternFill>
              </fill>
            </x14:dxf>
          </x14:cfRule>
          <x14:cfRule type="expression" priority="14464" id="{8D22178B-44A1-4452-8EC5-C922BCA148BE}">
            <xm:f>('34'!#REF!&lt;0)*(LEN('34'!#REF!)=0)*(($F22="")+($F22="En curso"))</xm:f>
            <x14:dxf>
              <font>
                <color theme="7" tint="-0.24994659260841701"/>
              </font>
              <fill>
                <patternFill patternType="none">
                  <bgColor auto="1"/>
                </patternFill>
              </fill>
            </x14:dxf>
          </x14:cfRule>
          <xm:sqref>C22</xm:sqref>
        </x14:conditionalFormatting>
        <x14:conditionalFormatting xmlns:xm="http://schemas.microsoft.com/office/excel/2006/main">
          <x14:cfRule type="expression" priority="14465" id="{7651845D-A2E5-4AA7-8F80-F56C10084F32}">
            <xm:f>('34'!#REF!=0)*('34'!#REF!&lt;&gt;"")*(LEN('34'!#REF!)=0)*(($F17="")+($F17="En curso"))</xm:f>
            <x14:dxf>
              <font>
                <color theme="7" tint="-0.24994659260841701"/>
              </font>
              <fill>
                <patternFill patternType="none">
                  <bgColor auto="1"/>
                </patternFill>
              </fill>
            </x14:dxf>
          </x14:cfRule>
          <x14:cfRule type="expression" priority="14466" id="{A36EAFD6-80FC-4770-A6EF-6BD11DBAFA1E}">
            <xm:f>('34'!#REF!&lt;0)*(LEN('34'!#REF!)=0)*(($F17="")+($F17="En curso"))</xm:f>
            <x14:dxf>
              <font>
                <color theme="7" tint="-0.24994659260841701"/>
              </font>
              <fill>
                <patternFill patternType="none">
                  <bgColor auto="1"/>
                </patternFill>
              </fill>
            </x14:dxf>
          </x14:cfRule>
          <x14:cfRule type="expression" priority="14467" id="{60C3A67A-D5B9-4F1F-B728-3D8A553454C4}">
            <xm:f>('34'!#REF!=0)*('34'!#REF!&lt;&gt;"")*(LEN('34'!#REF!)=0)*(($F17="")+($F17="En curso"))</xm:f>
            <x14:dxf>
              <font>
                <color theme="7" tint="-0.24994659260841701"/>
              </font>
              <fill>
                <patternFill patternType="none">
                  <bgColor auto="1"/>
                </patternFill>
              </fill>
            </x14:dxf>
          </x14:cfRule>
          <x14:cfRule type="expression" priority="14468" id="{3DE076B4-1E8F-4DB5-A82C-C8E3889799E0}">
            <xm:f>('34'!#REF!&lt;0)*(LEN('34'!#REF!)=0)*(($F17="")+($F17="En curso"))</xm:f>
            <x14:dxf>
              <font>
                <color theme="7" tint="-0.24994659260841701"/>
              </font>
              <fill>
                <patternFill patternType="none">
                  <bgColor auto="1"/>
                </patternFill>
              </fill>
            </x14:dxf>
          </x14:cfRule>
          <xm:sqref>E22:E25</xm:sqref>
        </x14:conditionalFormatting>
        <x14:conditionalFormatting xmlns:xm="http://schemas.microsoft.com/office/excel/2006/main">
          <x14:cfRule type="expression" priority="14473" id="{7651845D-A2E5-4AA7-8F80-F56C10084F32}">
            <xm:f>('34'!#REF!=0)*('34'!#REF!&lt;&gt;"")*(LEN('34'!#REF!)=0)*((#REF!="")+(#REF!="En curso"))</xm:f>
            <x14:dxf>
              <font>
                <color theme="7" tint="-0.24994659260841701"/>
              </font>
              <fill>
                <patternFill patternType="none">
                  <bgColor auto="1"/>
                </patternFill>
              </fill>
            </x14:dxf>
          </x14:cfRule>
          <x14:cfRule type="expression" priority="14474" id="{A36EAFD6-80FC-4770-A6EF-6BD11DBAFA1E}">
            <xm:f>('34'!#REF!&lt;0)*(LEN('34'!#REF!)=0)*((#REF!="")+(#REF!="En curso"))</xm:f>
            <x14:dxf>
              <font>
                <color theme="7" tint="-0.24994659260841701"/>
              </font>
              <fill>
                <patternFill patternType="none">
                  <bgColor auto="1"/>
                </patternFill>
              </fill>
            </x14:dxf>
          </x14:cfRule>
          <x14:cfRule type="expression" priority="14475" id="{60C3A67A-D5B9-4F1F-B728-3D8A553454C4}">
            <xm:f>('34'!#REF!=0)*('34'!#REF!&lt;&gt;"")*(LEN('34'!#REF!)=0)*((#REF!="")+(#REF!="En curso"))</xm:f>
            <x14:dxf>
              <font>
                <color theme="7" tint="-0.24994659260841701"/>
              </font>
              <fill>
                <patternFill patternType="none">
                  <bgColor auto="1"/>
                </patternFill>
              </fill>
            </x14:dxf>
          </x14:cfRule>
          <x14:cfRule type="expression" priority="14476" id="{3DE076B4-1E8F-4DB5-A82C-C8E3889799E0}">
            <xm:f>('34'!#REF!&lt;0)*(LEN('34'!#REF!)=0)*((#REF!="")+(#REF!="En curso"))</xm:f>
            <x14:dxf>
              <font>
                <color theme="7" tint="-0.24994659260841701"/>
              </font>
              <fill>
                <patternFill patternType="none">
                  <bgColor auto="1"/>
                </patternFill>
              </fill>
            </x14:dxf>
          </x14:cfRule>
          <xm:sqref>E25</xm:sqref>
        </x14:conditionalFormatting>
        <x14:conditionalFormatting xmlns:xm="http://schemas.microsoft.com/office/excel/2006/main">
          <x14:cfRule type="expression" priority="14481" id="{615F1F72-A5A6-43EF-B566-7596D67712E3}">
            <xm:f>('34'!#REF!=0)*('34'!#REF!&lt;&gt;"")*(LEN('34'!#REF!)=0)*(($F16="")+($F16="En curso"))</xm:f>
            <x14:dxf>
              <font>
                <color theme="7" tint="-0.24994659260841701"/>
              </font>
              <fill>
                <patternFill patternType="none">
                  <bgColor auto="1"/>
                </patternFill>
              </fill>
            </x14:dxf>
          </x14:cfRule>
          <x14:cfRule type="expression" priority="14482" id="{A4064D2C-AAB7-4145-9E3C-76371FAC5424}">
            <xm:f>('34'!#REF!&lt;0)*(LEN('34'!#REF!)=0)*(($F16="")+($F16="En curso"))</xm:f>
            <x14:dxf>
              <font>
                <color theme="7" tint="-0.24994659260841701"/>
              </font>
              <fill>
                <patternFill patternType="none">
                  <bgColor auto="1"/>
                </patternFill>
              </fill>
            </x14:dxf>
          </x14:cfRule>
          <x14:cfRule type="expression" priority="14483" id="{4134AB36-3B1C-4507-AB0F-49FE89D5A151}">
            <xm:f>('34'!#REF!=0)*('34'!#REF!&lt;&gt;"")*(LEN('34'!#REF!)=0)*(($F17="")+($F17="En curso"))</xm:f>
            <x14:dxf>
              <font>
                <color theme="7" tint="-0.24994659260841701"/>
              </font>
              <fill>
                <patternFill patternType="none">
                  <bgColor auto="1"/>
                </patternFill>
              </fill>
            </x14:dxf>
          </x14:cfRule>
          <x14:cfRule type="expression" priority="14484" id="{07DEA903-678A-4D16-9231-CC343A380C52}">
            <xm:f>('34'!#REF!&lt;0)*(LEN('34'!#REF!)=0)*(($F17="")+($F17="En curso"))</xm:f>
            <x14:dxf>
              <font>
                <color theme="7" tint="-0.24994659260841701"/>
              </font>
              <fill>
                <patternFill patternType="none">
                  <bgColor auto="1"/>
                </patternFill>
              </fill>
            </x14:dxf>
          </x14:cfRule>
          <xm:sqref>E22:E25</xm:sqref>
        </x14:conditionalFormatting>
        <x14:conditionalFormatting xmlns:xm="http://schemas.microsoft.com/office/excel/2006/main">
          <x14:cfRule type="expression" priority="14489" id="{615F1F72-A5A6-43EF-B566-7596D67712E3}">
            <xm:f>('34'!#REF!=0)*('34'!#REF!&lt;&gt;"")*(LEN('34'!#REF!)=0)*((#REF!="")+(#REF!="En curso"))</xm:f>
            <x14:dxf>
              <font>
                <color theme="7" tint="-0.24994659260841701"/>
              </font>
              <fill>
                <patternFill patternType="none">
                  <bgColor auto="1"/>
                </patternFill>
              </fill>
            </x14:dxf>
          </x14:cfRule>
          <x14:cfRule type="expression" priority="14490" id="{A4064D2C-AAB7-4145-9E3C-76371FAC5424}">
            <xm:f>('34'!#REF!&lt;0)*(LEN('34'!#REF!)=0)*((#REF!="")+(#REF!="En curso"))</xm:f>
            <x14:dxf>
              <font>
                <color theme="7" tint="-0.24994659260841701"/>
              </font>
              <fill>
                <patternFill patternType="none">
                  <bgColor auto="1"/>
                </patternFill>
              </fill>
            </x14:dxf>
          </x14:cfRule>
          <x14:cfRule type="expression" priority="14491" id="{4134AB36-3B1C-4507-AB0F-49FE89D5A151}">
            <xm:f>('34'!#REF!=0)*('34'!#REF!&lt;&gt;"")*(LEN('34'!#REF!)=0)*(($F20="")+($F20="En curso"))</xm:f>
            <x14:dxf>
              <font>
                <color theme="7" tint="-0.24994659260841701"/>
              </font>
              <fill>
                <patternFill patternType="none">
                  <bgColor auto="1"/>
                </patternFill>
              </fill>
            </x14:dxf>
          </x14:cfRule>
          <x14:cfRule type="expression" priority="14492" id="{07DEA903-678A-4D16-9231-CC343A380C52}">
            <xm:f>('34'!#REF!&lt;0)*(LEN('34'!#REF!)=0)*(($F20="")+($F20="En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14493" id="{615F1F72-A5A6-43EF-B566-7596D67712E3}">
            <xm:f>('34'!#REF!=0)*('34'!#REF!&lt;&gt;"")*(LEN('34'!#REF!)=0)*(($F19="")+($F19="En curso"))</xm:f>
            <x14:dxf>
              <font>
                <color theme="7" tint="-0.24994659260841701"/>
              </font>
              <fill>
                <patternFill patternType="none">
                  <bgColor auto="1"/>
                </patternFill>
              </fill>
            </x14:dxf>
          </x14:cfRule>
          <x14:cfRule type="expression" priority="14494" id="{A4064D2C-AAB7-4145-9E3C-76371FAC5424}">
            <xm:f>('34'!#REF!&lt;0)*(LEN('34'!#REF!)=0)*(($F19="")+($F19="En curso"))</xm:f>
            <x14:dxf>
              <font>
                <color theme="7" tint="-0.24994659260841701"/>
              </font>
              <fill>
                <patternFill patternType="none">
                  <bgColor auto="1"/>
                </patternFill>
              </fill>
            </x14:dxf>
          </x14:cfRule>
          <x14:cfRule type="expression" priority="14495" id="{4134AB36-3B1C-4507-AB0F-49FE89D5A151}">
            <xm:f>('34'!#REF!=0)*('34'!#REF!&lt;&gt;"")*(LEN('34'!#REF!)=0)*((#REF!="")+(#REF!="En curso"))</xm:f>
            <x14:dxf>
              <font>
                <color theme="7" tint="-0.24994659260841701"/>
              </font>
              <fill>
                <patternFill patternType="none">
                  <bgColor auto="1"/>
                </patternFill>
              </fill>
            </x14:dxf>
          </x14:cfRule>
          <x14:cfRule type="expression" priority="14496" id="{07DEA903-678A-4D16-9231-CC343A380C52}">
            <xm:f>('34'!#REF!&lt;0)*(LEN('34'!#REF!)=0)*((#REF!="")+(#REF!="En curso"))</xm:f>
            <x14:dxf>
              <font>
                <color theme="7" tint="-0.24994659260841701"/>
              </font>
              <fill>
                <patternFill patternType="none">
                  <bgColor auto="1"/>
                </patternFill>
              </fill>
            </x14:dxf>
          </x14:cfRule>
          <xm:sqref>E25</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D500-DBE3-42BA-A0E0-913C0CAB362B}">
  <sheetPr>
    <tabColor theme="4"/>
  </sheetPr>
  <dimension ref="A1:R117"/>
  <sheetViews>
    <sheetView showGridLines="0" topLeftCell="A3" zoomScale="70" zoomScaleNormal="70" workbookViewId="0">
      <selection activeCell="B6" sqref="B6:G7"/>
    </sheetView>
  </sheetViews>
  <sheetFormatPr defaultColWidth="8.6640625" defaultRowHeight="18.2"/>
  <cols>
    <col min="4" max="4" width="59.88671875" customWidth="1"/>
    <col min="5" max="5" width="8.44140625" customWidth="1"/>
    <col min="6" max="6" width="14.6640625" customWidth="1"/>
    <col min="7" max="7" width="13.88671875" customWidth="1"/>
    <col min="8" max="8" width="43.5546875" bestFit="1" customWidth="1"/>
    <col min="9" max="11" width="10" bestFit="1" customWidth="1"/>
    <col min="12" max="12" width="11.6640625" customWidth="1"/>
    <col min="13" max="13" width="16.44140625" customWidth="1"/>
  </cols>
  <sheetData>
    <row r="1" spans="1:17" ht="34.5">
      <c r="A1" s="3"/>
      <c r="B1" s="430" t="s">
        <v>569</v>
      </c>
      <c r="C1" s="430"/>
      <c r="D1" s="430"/>
      <c r="E1" s="430"/>
      <c r="F1" s="425"/>
      <c r="G1" s="425"/>
      <c r="H1" s="425"/>
      <c r="I1" s="425"/>
      <c r="J1" s="425"/>
      <c r="K1" s="425"/>
      <c r="L1" s="425"/>
      <c r="M1" s="425"/>
      <c r="N1" s="425"/>
      <c r="O1" s="425"/>
      <c r="P1" s="425"/>
      <c r="Q1" s="425"/>
    </row>
    <row r="2" spans="1:17" ht="34.5">
      <c r="A2" s="12"/>
      <c r="B2" s="431" t="s">
        <v>570</v>
      </c>
      <c r="C2" s="431"/>
      <c r="D2" s="431"/>
      <c r="E2" s="431"/>
      <c r="F2" s="13"/>
      <c r="G2" s="13"/>
      <c r="H2" s="13"/>
      <c r="I2" s="13"/>
      <c r="J2" s="13"/>
      <c r="K2" s="13"/>
      <c r="L2" s="14"/>
      <c r="M2" s="14"/>
      <c r="N2" s="14"/>
      <c r="O2" s="14"/>
      <c r="P2" s="14"/>
      <c r="Q2" s="14"/>
    </row>
    <row r="3" spans="1:17">
      <c r="A3" s="23"/>
      <c r="B3" s="202" t="s">
        <v>4</v>
      </c>
      <c r="C3" s="203" t="s">
        <v>5</v>
      </c>
      <c r="D3" s="203" t="s">
        <v>6</v>
      </c>
      <c r="E3" s="203" t="s">
        <v>7</v>
      </c>
      <c r="F3" s="203" t="s">
        <v>8</v>
      </c>
      <c r="G3" s="205" t="s">
        <v>9</v>
      </c>
      <c r="H3" s="314" t="s">
        <v>10</v>
      </c>
      <c r="I3" s="23"/>
      <c r="J3" s="23"/>
      <c r="K3" s="23"/>
      <c r="L3" s="23"/>
      <c r="M3" s="23"/>
      <c r="N3" s="23"/>
      <c r="O3" s="23"/>
      <c r="P3" s="23"/>
      <c r="Q3" s="23"/>
    </row>
    <row r="4" spans="1:17" s="119" customFormat="1">
      <c r="A4" s="114"/>
      <c r="B4" s="274"/>
      <c r="C4" s="275"/>
      <c r="D4" s="274" t="s">
        <v>571</v>
      </c>
      <c r="E4" s="277">
        <v>4.5</v>
      </c>
      <c r="F4" s="274"/>
      <c r="G4" s="274"/>
      <c r="H4" s="322"/>
      <c r="J4" s="114"/>
      <c r="K4" s="114"/>
      <c r="L4" s="114"/>
      <c r="M4" s="114"/>
      <c r="N4" s="114"/>
      <c r="O4" s="114"/>
      <c r="P4" s="114"/>
      <c r="Q4" s="114"/>
    </row>
    <row r="5" spans="1:17" s="119" customFormat="1">
      <c r="A5" s="114"/>
      <c r="B5" s="274"/>
      <c r="C5" s="275"/>
      <c r="D5" s="274" t="s">
        <v>572</v>
      </c>
      <c r="E5" s="277">
        <v>3</v>
      </c>
      <c r="F5" s="274"/>
      <c r="G5" s="274"/>
      <c r="H5" s="322"/>
      <c r="J5" s="114"/>
      <c r="K5" s="114"/>
      <c r="L5" s="114"/>
      <c r="M5" s="114"/>
      <c r="N5" s="114"/>
      <c r="O5" s="114"/>
      <c r="P5" s="114"/>
      <c r="Q5" s="114"/>
    </row>
    <row r="6" spans="1:17" s="119" customFormat="1" ht="21.75" customHeight="1">
      <c r="A6" s="114"/>
      <c r="B6" s="274"/>
      <c r="C6" s="275"/>
      <c r="D6" s="323" t="s">
        <v>573</v>
      </c>
      <c r="E6" s="277">
        <v>2</v>
      </c>
      <c r="F6" s="274"/>
      <c r="G6" s="274"/>
      <c r="H6" s="322"/>
      <c r="J6" s="114"/>
      <c r="K6" s="114"/>
      <c r="L6" s="114"/>
      <c r="M6" s="114"/>
      <c r="N6" s="114"/>
      <c r="O6" s="114"/>
      <c r="P6" s="114"/>
      <c r="Q6" s="114"/>
    </row>
    <row r="7" spans="1:17" s="119" customFormat="1" ht="36.4">
      <c r="A7" s="114"/>
      <c r="B7" s="274"/>
      <c r="C7" s="275"/>
      <c r="D7" s="274" t="s">
        <v>574</v>
      </c>
      <c r="E7" s="277">
        <v>7</v>
      </c>
      <c r="F7" s="274"/>
      <c r="G7" s="274"/>
      <c r="H7" s="322"/>
      <c r="J7" s="114"/>
      <c r="K7" s="114"/>
      <c r="L7" s="114"/>
      <c r="M7" s="114"/>
      <c r="N7" s="114"/>
      <c r="O7" s="114"/>
      <c r="P7" s="114"/>
      <c r="Q7" s="114"/>
    </row>
    <row r="8" spans="1:17" s="119" customFormat="1">
      <c r="A8" s="114"/>
      <c r="B8" s="315"/>
      <c r="C8" s="316"/>
      <c r="D8" s="315" t="s">
        <v>575</v>
      </c>
      <c r="E8" s="317">
        <v>6</v>
      </c>
      <c r="F8" s="315"/>
      <c r="G8" s="315"/>
      <c r="H8" s="322"/>
      <c r="J8" s="114"/>
      <c r="K8" s="114"/>
      <c r="L8" s="114"/>
      <c r="M8" s="114"/>
      <c r="N8" s="114"/>
      <c r="O8" s="114"/>
      <c r="P8" s="114"/>
      <c r="Q8" s="114"/>
    </row>
    <row r="9" spans="1:17" s="119" customFormat="1" ht="36.4">
      <c r="A9" s="114"/>
      <c r="B9" s="274"/>
      <c r="C9" s="275"/>
      <c r="D9" s="274" t="s">
        <v>576</v>
      </c>
      <c r="E9" s="277">
        <v>2</v>
      </c>
      <c r="F9" s="274"/>
      <c r="G9" s="274"/>
      <c r="H9" s="322"/>
      <c r="J9" s="114"/>
      <c r="K9" s="114"/>
      <c r="L9" s="114"/>
      <c r="M9" s="114"/>
      <c r="N9" s="114"/>
      <c r="O9" s="114"/>
      <c r="P9" s="114"/>
      <c r="Q9" s="114"/>
    </row>
    <row r="10" spans="1:17" s="119" customFormat="1" ht="27.75" customHeight="1">
      <c r="A10" s="114"/>
      <c r="B10" s="315"/>
      <c r="C10" s="316"/>
      <c r="D10" s="315" t="s">
        <v>577</v>
      </c>
      <c r="E10" s="317">
        <v>2</v>
      </c>
      <c r="F10" s="315"/>
      <c r="G10" s="315"/>
      <c r="H10" s="322"/>
      <c r="J10" s="114"/>
      <c r="K10" s="114"/>
      <c r="L10" s="114"/>
      <c r="M10" s="114"/>
      <c r="N10" s="114"/>
      <c r="O10" s="114"/>
      <c r="P10" s="114"/>
      <c r="Q10" s="114"/>
    </row>
    <row r="11" spans="1:17" s="119" customFormat="1" ht="27.75" customHeight="1">
      <c r="A11" s="114"/>
      <c r="B11" s="315"/>
      <c r="C11" s="316"/>
      <c r="D11" s="315" t="s">
        <v>578</v>
      </c>
      <c r="E11" s="317">
        <v>3</v>
      </c>
      <c r="F11" s="315"/>
      <c r="G11" s="315"/>
      <c r="H11" s="322"/>
      <c r="J11" s="114"/>
      <c r="K11" s="114"/>
      <c r="L11" s="114"/>
      <c r="M11" s="114"/>
      <c r="N11" s="114"/>
      <c r="O11" s="114"/>
      <c r="P11" s="114"/>
      <c r="Q11" s="114"/>
    </row>
    <row r="12" spans="1:17" s="119" customFormat="1">
      <c r="A12" s="114"/>
      <c r="B12" s="315"/>
      <c r="C12" s="316"/>
      <c r="D12" s="315" t="s">
        <v>579</v>
      </c>
      <c r="E12" s="317" t="s">
        <v>580</v>
      </c>
      <c r="F12" s="315"/>
      <c r="G12" s="315"/>
      <c r="H12" s="322"/>
      <c r="J12" s="114"/>
      <c r="K12" s="114"/>
      <c r="L12" s="114"/>
      <c r="M12" s="114"/>
      <c r="N12" s="114"/>
      <c r="O12" s="114"/>
      <c r="P12" s="114"/>
      <c r="Q12" s="114"/>
    </row>
    <row r="13" spans="1:17" s="119" customFormat="1">
      <c r="A13" s="114"/>
      <c r="B13" s="315"/>
      <c r="C13" s="316"/>
      <c r="D13" s="315" t="s">
        <v>581</v>
      </c>
      <c r="E13" s="317">
        <v>9</v>
      </c>
      <c r="F13" s="315"/>
      <c r="G13" s="315"/>
      <c r="H13" s="322"/>
      <c r="J13" s="114"/>
      <c r="K13" s="114"/>
      <c r="L13" s="114"/>
      <c r="M13" s="114"/>
      <c r="N13" s="114"/>
      <c r="O13" s="114"/>
      <c r="P13" s="114"/>
      <c r="Q13" s="114"/>
    </row>
    <row r="14" spans="1:17" s="119" customFormat="1">
      <c r="A14" s="114"/>
      <c r="B14" s="274"/>
      <c r="C14" s="275"/>
      <c r="D14" s="276" t="s">
        <v>582</v>
      </c>
      <c r="E14" s="277">
        <v>4.5</v>
      </c>
      <c r="F14" s="274"/>
      <c r="G14" s="274"/>
      <c r="H14" s="322"/>
      <c r="J14" s="114"/>
      <c r="K14" s="114"/>
      <c r="L14" s="114"/>
      <c r="M14" s="114"/>
      <c r="N14" s="114"/>
      <c r="O14" s="114"/>
      <c r="P14" s="114"/>
      <c r="Q14" s="114"/>
    </row>
    <row r="15" spans="1:17" s="119" customFormat="1" ht="28.9">
      <c r="A15" s="114"/>
      <c r="B15" s="274"/>
      <c r="C15" s="275"/>
      <c r="D15" s="276" t="s">
        <v>583</v>
      </c>
      <c r="E15" s="277">
        <v>9</v>
      </c>
      <c r="F15" s="274"/>
      <c r="G15" s="274"/>
      <c r="H15" s="322" t="s">
        <v>584</v>
      </c>
      <c r="J15" s="114"/>
      <c r="K15" s="114"/>
      <c r="L15" s="114"/>
      <c r="M15" s="114"/>
      <c r="N15" s="114"/>
      <c r="O15" s="114"/>
      <c r="P15" s="114"/>
      <c r="Q15" s="114"/>
    </row>
    <row r="16" spans="1:17" s="119" customFormat="1">
      <c r="A16" s="114"/>
      <c r="B16" s="274"/>
      <c r="C16" s="275"/>
      <c r="D16" s="276" t="s">
        <v>585</v>
      </c>
      <c r="E16" s="277">
        <v>0.5</v>
      </c>
      <c r="F16" s="274"/>
      <c r="G16" s="274"/>
      <c r="H16" s="322"/>
      <c r="J16" s="114"/>
      <c r="K16" s="114"/>
      <c r="L16" s="114"/>
      <c r="M16" s="114"/>
      <c r="N16" s="114"/>
      <c r="O16" s="114"/>
      <c r="P16" s="114"/>
      <c r="Q16" s="114"/>
    </row>
    <row r="17" spans="1:18" s="119" customFormat="1">
      <c r="A17" s="114"/>
      <c r="B17" s="274"/>
      <c r="C17" s="275"/>
      <c r="D17" s="276" t="s">
        <v>586</v>
      </c>
      <c r="E17" s="277">
        <v>10</v>
      </c>
      <c r="F17" s="274"/>
      <c r="G17" s="274"/>
      <c r="H17" s="322"/>
      <c r="J17" s="114"/>
      <c r="K17" s="114"/>
      <c r="L17" s="114"/>
      <c r="M17" s="114"/>
      <c r="N17" s="114"/>
      <c r="O17" s="114"/>
      <c r="P17" s="114"/>
      <c r="Q17" s="114"/>
    </row>
    <row r="18" spans="1:18" s="119" customFormat="1">
      <c r="A18" s="114"/>
      <c r="B18" s="20"/>
      <c r="C18" s="268"/>
      <c r="D18" s="269"/>
      <c r="E18" s="15"/>
      <c r="F18" s="20"/>
      <c r="G18" s="20"/>
      <c r="H18" s="322"/>
      <c r="J18" s="114"/>
      <c r="K18" s="114"/>
      <c r="L18" s="114"/>
      <c r="M18" s="114"/>
      <c r="N18" s="114"/>
      <c r="O18" s="114"/>
      <c r="P18" s="114"/>
      <c r="Q18" s="114"/>
    </row>
    <row r="19" spans="1:18">
      <c r="A19" s="25"/>
      <c r="B19" s="119"/>
      <c r="C19" s="119"/>
      <c r="D19" s="119" t="s">
        <v>38</v>
      </c>
      <c r="E19" s="224">
        <f>SUM(E4:E17)</f>
        <v>62.5</v>
      </c>
      <c r="F19" s="119"/>
      <c r="G19" s="119"/>
      <c r="H19" s="322"/>
      <c r="I19" s="25"/>
      <c r="J19" s="25"/>
      <c r="K19" s="25"/>
      <c r="L19" s="25"/>
      <c r="M19" s="25"/>
      <c r="N19" s="25"/>
      <c r="O19" s="25"/>
      <c r="P19" s="25"/>
      <c r="Q19" s="25"/>
    </row>
    <row r="20" spans="1:18" ht="34.5">
      <c r="A20" s="12"/>
      <c r="B20" s="433" t="s">
        <v>587</v>
      </c>
      <c r="C20" s="433"/>
      <c r="D20" s="433"/>
      <c r="E20" s="433"/>
      <c r="F20" s="270"/>
      <c r="G20" s="270"/>
      <c r="H20" s="13"/>
      <c r="I20" s="13"/>
      <c r="J20" s="13"/>
      <c r="K20" s="13"/>
      <c r="L20" s="14"/>
      <c r="M20" s="14"/>
      <c r="N20" s="14"/>
      <c r="O20" s="14"/>
      <c r="P20" s="14"/>
      <c r="Q20" s="14"/>
    </row>
    <row r="21" spans="1:18">
      <c r="A21" s="23"/>
      <c r="B21" s="248" t="s">
        <v>4</v>
      </c>
      <c r="C21" s="249" t="s">
        <v>5</v>
      </c>
      <c r="D21" s="249" t="s">
        <v>10</v>
      </c>
      <c r="E21" s="249" t="s">
        <v>7</v>
      </c>
      <c r="F21" s="249" t="s">
        <v>8</v>
      </c>
      <c r="G21" s="251" t="s">
        <v>9</v>
      </c>
      <c r="H21" s="314" t="s">
        <v>554</v>
      </c>
      <c r="I21" s="23"/>
      <c r="J21" s="23"/>
      <c r="K21" s="23"/>
      <c r="L21" s="23"/>
      <c r="M21" s="23"/>
      <c r="N21" s="23"/>
      <c r="O21" s="23"/>
      <c r="P21" s="23"/>
      <c r="Q21" s="23"/>
    </row>
    <row r="22" spans="1:18" s="119" customFormat="1" ht="21.75" customHeight="1">
      <c r="A22" s="114"/>
      <c r="B22" s="246"/>
      <c r="C22" s="267"/>
      <c r="D22" s="318"/>
      <c r="E22" s="208"/>
      <c r="F22" s="246"/>
      <c r="G22" s="246"/>
      <c r="H22" s="321"/>
      <c r="J22" s="114"/>
      <c r="K22" s="114"/>
      <c r="L22" s="114"/>
      <c r="M22" s="114"/>
      <c r="N22" s="114"/>
      <c r="O22" s="114"/>
      <c r="P22" s="114"/>
      <c r="Q22" s="114"/>
    </row>
    <row r="23" spans="1:18" s="119" customFormat="1">
      <c r="A23" s="114"/>
      <c r="B23" s="246"/>
      <c r="C23" s="267"/>
      <c r="D23" s="319"/>
      <c r="E23" s="208"/>
      <c r="F23" s="246"/>
      <c r="G23" s="246"/>
      <c r="H23" s="321"/>
      <c r="J23" s="114"/>
      <c r="K23" s="114"/>
      <c r="L23" s="114"/>
      <c r="M23" s="114"/>
      <c r="N23" s="114"/>
      <c r="O23" s="114"/>
      <c r="P23" s="114"/>
      <c r="Q23" s="114"/>
    </row>
    <row r="24" spans="1:18" s="119" customFormat="1">
      <c r="A24" s="114"/>
      <c r="B24" s="246"/>
      <c r="C24" s="267"/>
      <c r="D24" s="319"/>
      <c r="E24" s="208"/>
      <c r="F24" s="246"/>
      <c r="G24" s="246"/>
      <c r="H24" s="321"/>
      <c r="J24" s="114"/>
      <c r="K24" s="114"/>
      <c r="L24" s="114"/>
      <c r="M24" s="114"/>
      <c r="N24" s="114"/>
      <c r="O24" s="114"/>
      <c r="P24" s="114"/>
      <c r="Q24" s="114"/>
    </row>
    <row r="25" spans="1:18" s="119" customFormat="1">
      <c r="A25" s="114"/>
      <c r="B25" s="246"/>
      <c r="C25" s="267"/>
      <c r="D25" s="206"/>
      <c r="E25" s="208"/>
      <c r="F25" s="246"/>
      <c r="G25" s="246"/>
      <c r="H25" s="321"/>
      <c r="J25" s="114"/>
      <c r="K25" s="114"/>
      <c r="L25" s="114"/>
      <c r="M25" s="114"/>
      <c r="N25" s="114"/>
      <c r="O25" s="114"/>
      <c r="P25" s="114"/>
      <c r="Q25" s="114"/>
    </row>
    <row r="26" spans="1:18" s="119" customFormat="1">
      <c r="A26" s="114"/>
      <c r="B26" s="246"/>
      <c r="C26" s="267"/>
      <c r="D26" s="310"/>
      <c r="E26" s="208"/>
      <c r="F26" s="246"/>
      <c r="G26" s="246"/>
      <c r="H26" s="321"/>
      <c r="J26" s="114"/>
      <c r="K26" s="114"/>
      <c r="L26" s="114"/>
      <c r="M26" s="114"/>
      <c r="N26" s="114"/>
      <c r="O26" s="114"/>
      <c r="P26" s="114"/>
      <c r="Q26" s="114"/>
    </row>
    <row r="27" spans="1:18">
      <c r="A27" s="25"/>
      <c r="B27" s="246"/>
      <c r="C27" s="267"/>
      <c r="D27" s="246"/>
      <c r="E27" s="247"/>
      <c r="F27" s="246"/>
      <c r="G27" s="246"/>
      <c r="H27" s="321"/>
      <c r="J27" s="25"/>
      <c r="K27" s="25"/>
      <c r="L27" s="25"/>
      <c r="M27" s="25"/>
      <c r="N27" s="25"/>
      <c r="O27" s="25"/>
      <c r="P27" s="25"/>
      <c r="Q27" s="25"/>
    </row>
    <row r="28" spans="1:18">
      <c r="A28" s="25"/>
      <c r="B28" s="246"/>
      <c r="C28" s="267"/>
      <c r="D28" s="246"/>
      <c r="E28" s="247"/>
      <c r="F28" s="246"/>
      <c r="G28" s="246"/>
      <c r="H28" s="321"/>
      <c r="J28" s="25"/>
      <c r="K28" s="25"/>
      <c r="L28" s="25"/>
      <c r="M28" s="25"/>
      <c r="N28" s="25"/>
      <c r="O28" s="25"/>
      <c r="P28" s="25"/>
      <c r="Q28" s="25"/>
    </row>
    <row r="29" spans="1:18">
      <c r="A29" s="25"/>
      <c r="B29" s="246"/>
      <c r="C29" s="267"/>
      <c r="D29" s="246"/>
      <c r="E29" s="247"/>
      <c r="F29" s="246"/>
      <c r="G29" s="246"/>
      <c r="H29" s="321"/>
      <c r="J29" s="25"/>
      <c r="K29" s="25"/>
      <c r="L29" s="25"/>
      <c r="M29" s="25"/>
      <c r="N29" s="25"/>
      <c r="O29" s="25"/>
      <c r="P29" s="25"/>
      <c r="Q29" s="25"/>
    </row>
    <row r="30" spans="1:18" s="119" customFormat="1">
      <c r="A30" s="114"/>
      <c r="B30" s="246"/>
      <c r="C30" s="246"/>
      <c r="D30" s="246"/>
      <c r="E30" s="247"/>
      <c r="F30" s="247"/>
      <c r="G30" s="246"/>
      <c r="H30" s="321"/>
      <c r="I30" s="114"/>
      <c r="K30" s="114"/>
      <c r="L30" s="114"/>
      <c r="M30" s="114"/>
      <c r="N30" s="114"/>
      <c r="O30" s="114"/>
      <c r="P30" s="114"/>
      <c r="Q30" s="114"/>
      <c r="R30" s="114"/>
    </row>
    <row r="31" spans="1:18">
      <c r="A31" s="25"/>
      <c r="E31" s="183">
        <f>SUBTOTAL(109,Lista311151923273135394347515559636771757999115[Estimación])</f>
        <v>0</v>
      </c>
      <c r="H31" s="313"/>
      <c r="I31" s="25"/>
      <c r="J31" s="25"/>
      <c r="K31" s="25"/>
      <c r="L31" s="25"/>
      <c r="M31" s="25"/>
      <c r="N31" s="25"/>
      <c r="O31" s="25"/>
      <c r="P31" s="25"/>
      <c r="Q31" s="25"/>
    </row>
    <row r="32" spans="1:18">
      <c r="A32" s="25"/>
      <c r="H32" s="25"/>
      <c r="I32" s="25"/>
      <c r="J32" s="25"/>
      <c r="K32" s="25"/>
      <c r="L32" s="25"/>
      <c r="M32" s="25"/>
      <c r="N32" s="25"/>
      <c r="O32" s="25"/>
      <c r="P32" s="25"/>
      <c r="Q32" s="25"/>
    </row>
    <row r="33" spans="1:17" ht="34.5">
      <c r="A33" s="12"/>
      <c r="B33" s="434" t="s">
        <v>588</v>
      </c>
      <c r="C33" s="434"/>
      <c r="D33" s="434"/>
      <c r="E33" s="434"/>
      <c r="F33" s="273"/>
      <c r="G33" s="273"/>
      <c r="H33" s="13"/>
      <c r="I33" s="13"/>
      <c r="J33" s="13"/>
      <c r="K33" s="13"/>
      <c r="L33" s="14"/>
      <c r="M33" s="14"/>
      <c r="N33" s="14"/>
      <c r="O33" s="14"/>
      <c r="P33" s="14"/>
      <c r="Q33" s="14"/>
    </row>
    <row r="34" spans="1:17">
      <c r="A34" s="23"/>
      <c r="B34" s="148" t="s">
        <v>4</v>
      </c>
      <c r="C34" s="149" t="s">
        <v>5</v>
      </c>
      <c r="D34" s="149" t="s">
        <v>6</v>
      </c>
      <c r="E34" s="149" t="s">
        <v>7</v>
      </c>
      <c r="F34" s="149" t="s">
        <v>8</v>
      </c>
      <c r="G34" s="151" t="s">
        <v>9</v>
      </c>
      <c r="H34" s="23"/>
      <c r="I34" s="23"/>
      <c r="J34" s="23"/>
      <c r="K34" s="23"/>
      <c r="L34" s="23"/>
      <c r="M34" s="23"/>
      <c r="N34" s="23"/>
      <c r="O34" s="23"/>
      <c r="P34" s="23"/>
      <c r="Q34" s="23"/>
    </row>
    <row r="35" spans="1:17">
      <c r="A35" s="25"/>
      <c r="B35" s="246"/>
      <c r="C35" s="267"/>
      <c r="D35" s="246"/>
      <c r="E35" s="247"/>
      <c r="F35" s="246"/>
      <c r="G35" s="246"/>
      <c r="H35" s="25"/>
      <c r="I35" s="25"/>
      <c r="J35" s="25"/>
      <c r="K35" s="25"/>
      <c r="L35" s="119"/>
      <c r="M35" s="119"/>
      <c r="N35" s="119"/>
      <c r="O35" s="25"/>
      <c r="P35" s="25"/>
      <c r="Q35" s="25"/>
    </row>
    <row r="36" spans="1:17">
      <c r="A36" s="25"/>
      <c r="B36" s="246"/>
      <c r="C36" s="267"/>
      <c r="D36" s="246"/>
      <c r="E36" s="247"/>
      <c r="F36" s="246"/>
      <c r="G36" s="246"/>
      <c r="H36" s="25"/>
      <c r="I36" s="25"/>
      <c r="J36" s="25"/>
      <c r="K36" s="25"/>
      <c r="L36" s="114"/>
      <c r="M36" s="119"/>
      <c r="N36" s="114"/>
      <c r="O36" s="25"/>
      <c r="P36" s="25"/>
      <c r="Q36" s="25"/>
    </row>
    <row r="37" spans="1:17">
      <c r="A37" s="25"/>
      <c r="B37" s="246"/>
      <c r="C37" s="267"/>
      <c r="D37" s="246"/>
      <c r="E37" s="247"/>
      <c r="F37" s="246"/>
      <c r="G37" s="246"/>
      <c r="H37" s="25"/>
      <c r="I37" s="25"/>
      <c r="J37" s="25"/>
      <c r="K37" s="25"/>
      <c r="L37" s="114"/>
      <c r="M37" s="119"/>
      <c r="N37" s="114"/>
      <c r="O37" s="25"/>
      <c r="P37" s="25"/>
      <c r="Q37" s="25"/>
    </row>
    <row r="38" spans="1:17">
      <c r="A38" s="25"/>
      <c r="B38" s="246"/>
      <c r="C38" s="267"/>
      <c r="D38" s="246"/>
      <c r="E38" s="247"/>
      <c r="F38" s="246"/>
      <c r="G38" s="246"/>
      <c r="H38" s="25"/>
      <c r="I38" s="25"/>
      <c r="J38" s="25"/>
      <c r="K38" s="25"/>
      <c r="L38" s="114"/>
      <c r="M38" s="119"/>
      <c r="N38" s="114"/>
      <c r="O38" s="25"/>
      <c r="P38" s="25"/>
      <c r="Q38" s="25"/>
    </row>
    <row r="39" spans="1:17">
      <c r="A39" s="25"/>
      <c r="B39" s="246"/>
      <c r="C39" s="267"/>
      <c r="D39" s="246"/>
      <c r="E39" s="247"/>
      <c r="F39" s="246"/>
      <c r="G39" s="246"/>
      <c r="H39" s="25"/>
      <c r="I39" s="25"/>
      <c r="J39" s="25"/>
      <c r="K39" s="25"/>
      <c r="L39" s="114"/>
      <c r="M39" s="119"/>
      <c r="N39" s="114"/>
      <c r="O39" s="25"/>
      <c r="P39" s="25"/>
      <c r="Q39" s="25"/>
    </row>
    <row r="40" spans="1:17">
      <c r="A40" s="25"/>
      <c r="B40" s="246"/>
      <c r="C40" s="267"/>
      <c r="D40" s="246"/>
      <c r="E40" s="247"/>
      <c r="F40" s="246"/>
      <c r="G40" s="246"/>
      <c r="H40" s="25"/>
      <c r="I40" s="25"/>
      <c r="J40" s="25"/>
      <c r="K40" s="25"/>
      <c r="L40" s="114"/>
      <c r="M40" s="119"/>
      <c r="N40" s="114"/>
      <c r="O40" s="25"/>
      <c r="P40" s="25"/>
      <c r="Q40" s="25"/>
    </row>
    <row r="41" spans="1:17">
      <c r="A41" s="25"/>
      <c r="B41" s="246"/>
      <c r="C41" s="267"/>
      <c r="D41" s="246"/>
      <c r="E41" s="247"/>
      <c r="F41" s="246"/>
      <c r="G41" s="246"/>
      <c r="H41" s="25"/>
      <c r="I41" s="25"/>
      <c r="J41" s="25"/>
      <c r="K41" s="25"/>
      <c r="L41" s="114"/>
      <c r="M41" s="114"/>
      <c r="N41" s="114"/>
      <c r="O41" s="25"/>
      <c r="P41" s="25"/>
      <c r="Q41" s="25"/>
    </row>
    <row r="42" spans="1:17" ht="16.5" customHeight="1">
      <c r="A42" s="25"/>
      <c r="B42" s="206"/>
      <c r="C42" s="207"/>
      <c r="D42" s="220"/>
      <c r="E42" s="208"/>
      <c r="F42" s="206"/>
      <c r="G42" s="206"/>
      <c r="H42" s="25"/>
      <c r="I42" s="25"/>
      <c r="J42" s="25"/>
      <c r="K42" s="25"/>
      <c r="L42" s="119"/>
      <c r="M42" s="119"/>
      <c r="N42" s="114"/>
      <c r="O42" s="25"/>
      <c r="P42" s="25"/>
      <c r="Q42" s="25"/>
    </row>
    <row r="43" spans="1:17">
      <c r="B43" s="206"/>
      <c r="C43" s="207"/>
      <c r="D43" s="220"/>
      <c r="E43" s="208"/>
      <c r="F43" s="206"/>
      <c r="G43" s="206"/>
      <c r="L43" s="119"/>
      <c r="M43" s="119"/>
      <c r="N43" s="119"/>
    </row>
    <row r="44" spans="1:17">
      <c r="A44" s="25"/>
      <c r="B44" s="206"/>
      <c r="C44" s="207"/>
      <c r="D44" s="220"/>
      <c r="E44" s="208"/>
      <c r="F44" s="206"/>
      <c r="G44" s="206"/>
      <c r="H44" s="25"/>
      <c r="I44" s="25"/>
      <c r="J44" s="25"/>
      <c r="K44" s="25"/>
      <c r="L44" s="114"/>
      <c r="M44" s="114"/>
      <c r="N44" s="114"/>
      <c r="O44" s="25"/>
      <c r="P44" s="25"/>
      <c r="Q44" s="25"/>
    </row>
    <row r="45" spans="1:17">
      <c r="A45" s="25"/>
      <c r="B45" s="206"/>
      <c r="C45" s="207"/>
      <c r="D45" s="220"/>
      <c r="E45" s="208"/>
      <c r="F45" s="206"/>
      <c r="G45" s="206"/>
      <c r="H45" s="25"/>
      <c r="I45" s="25"/>
      <c r="J45" s="25"/>
      <c r="K45" s="25"/>
      <c r="L45" s="119"/>
      <c r="M45" s="301"/>
      <c r="N45" s="114"/>
      <c r="O45" s="25"/>
      <c r="P45" s="25"/>
      <c r="Q45" s="25"/>
    </row>
    <row r="46" spans="1:17">
      <c r="A46" s="25"/>
      <c r="B46" s="206"/>
      <c r="C46" s="207"/>
      <c r="D46" s="220"/>
      <c r="E46" s="208"/>
      <c r="F46" s="206"/>
      <c r="G46" s="206"/>
      <c r="H46" s="25"/>
      <c r="I46" s="25"/>
      <c r="J46" s="25"/>
      <c r="K46" s="25"/>
      <c r="L46" s="114"/>
      <c r="M46" s="301"/>
      <c r="N46" s="114"/>
      <c r="O46" s="25"/>
      <c r="P46" s="25"/>
      <c r="Q46" s="25"/>
    </row>
    <row r="47" spans="1:17">
      <c r="A47" s="25"/>
      <c r="B47" s="206"/>
      <c r="C47" s="207"/>
      <c r="D47" s="220"/>
      <c r="E47" s="208"/>
      <c r="F47" s="206"/>
      <c r="G47" s="206"/>
      <c r="H47" s="25"/>
      <c r="I47" s="25"/>
      <c r="J47" s="25"/>
      <c r="K47" s="25"/>
      <c r="L47" s="114"/>
      <c r="M47" s="301"/>
      <c r="N47" s="114"/>
      <c r="O47" s="25"/>
      <c r="P47" s="25"/>
      <c r="Q47" s="25"/>
    </row>
    <row r="48" spans="1:17">
      <c r="A48" s="25"/>
      <c r="B48" s="206"/>
      <c r="C48" s="207"/>
      <c r="D48" s="220"/>
      <c r="E48" s="208"/>
      <c r="F48" s="206"/>
      <c r="G48" s="206"/>
      <c r="H48" s="25"/>
      <c r="I48" s="25"/>
      <c r="J48" s="25"/>
      <c r="K48" s="25"/>
      <c r="L48" s="114"/>
      <c r="M48" s="301"/>
      <c r="N48" s="114"/>
      <c r="O48" s="25"/>
      <c r="P48" s="25"/>
      <c r="Q48" s="25"/>
    </row>
    <row r="49" spans="1:17">
      <c r="A49" s="25"/>
      <c r="B49" s="206"/>
      <c r="C49" s="207"/>
      <c r="D49" s="220"/>
      <c r="E49" s="208"/>
      <c r="F49" s="206"/>
      <c r="G49" s="206"/>
      <c r="H49" s="25"/>
      <c r="I49" s="25"/>
      <c r="J49" s="25"/>
      <c r="K49" s="25"/>
      <c r="L49" s="114"/>
      <c r="M49" s="301"/>
      <c r="N49" s="114"/>
      <c r="O49" s="25"/>
      <c r="P49" s="25"/>
      <c r="Q49" s="25"/>
    </row>
    <row r="50" spans="1:17">
      <c r="A50" s="25"/>
      <c r="E50" s="18">
        <f>SUBTOTAL(109,Lista34121620242832364044485256606468727680100116[Estimación])</f>
        <v>0</v>
      </c>
      <c r="F50" s="193"/>
      <c r="H50" s="25"/>
      <c r="I50" s="25"/>
      <c r="J50" s="25"/>
      <c r="K50" s="25"/>
      <c r="L50" s="114"/>
      <c r="M50" s="301"/>
      <c r="N50" s="114"/>
      <c r="O50" s="25"/>
      <c r="P50" s="25"/>
      <c r="Q50" s="25"/>
    </row>
    <row r="51" spans="1:17">
      <c r="A51" s="25"/>
      <c r="B51" s="25"/>
      <c r="C51" s="25"/>
      <c r="D51" s="25"/>
      <c r="E51" s="195"/>
      <c r="F51" s="25"/>
      <c r="G51" s="25"/>
      <c r="H51" s="25"/>
      <c r="I51" s="25"/>
      <c r="J51" s="25"/>
      <c r="K51" s="25"/>
      <c r="L51" s="114"/>
      <c r="M51" s="301"/>
      <c r="N51" s="114"/>
      <c r="O51" s="25"/>
      <c r="P51" s="25"/>
      <c r="Q51" s="25"/>
    </row>
    <row r="52" spans="1:17" ht="34.5">
      <c r="A52" s="12"/>
      <c r="B52" s="431" t="s">
        <v>589</v>
      </c>
      <c r="C52" s="431"/>
      <c r="D52" s="431"/>
      <c r="E52" s="431"/>
      <c r="F52" s="13"/>
      <c r="G52" s="13"/>
      <c r="H52" s="13"/>
      <c r="I52" s="13"/>
      <c r="J52" s="13"/>
      <c r="K52" s="13"/>
      <c r="L52" s="302"/>
      <c r="M52" s="301"/>
      <c r="N52" s="302"/>
      <c r="O52" s="14"/>
      <c r="P52" s="14"/>
      <c r="Q52" s="14"/>
    </row>
    <row r="53" spans="1:17">
      <c r="A53" s="23"/>
      <c r="B53" s="148" t="s">
        <v>4</v>
      </c>
      <c r="C53" s="149" t="s">
        <v>5</v>
      </c>
      <c r="D53" s="149" t="s">
        <v>6</v>
      </c>
      <c r="E53" s="149" t="s">
        <v>7</v>
      </c>
      <c r="F53" s="150" t="s">
        <v>8</v>
      </c>
      <c r="G53" s="151" t="s">
        <v>9</v>
      </c>
      <c r="H53" s="23"/>
      <c r="I53" s="23"/>
      <c r="J53" s="23"/>
      <c r="K53" s="23"/>
      <c r="L53" s="303"/>
      <c r="M53" s="301"/>
      <c r="N53" s="303"/>
      <c r="O53" s="23"/>
      <c r="P53" s="23"/>
      <c r="Q53" s="23"/>
    </row>
    <row r="54" spans="1:17">
      <c r="A54" s="25"/>
      <c r="B54" s="206"/>
      <c r="C54" s="207"/>
      <c r="D54" s="220"/>
      <c r="E54" s="208"/>
      <c r="F54" s="206"/>
      <c r="G54" s="206"/>
      <c r="H54" s="25"/>
      <c r="I54" s="25"/>
      <c r="J54" s="25"/>
      <c r="K54" s="25"/>
      <c r="L54" s="114"/>
      <c r="M54" s="301"/>
      <c r="N54" s="114"/>
      <c r="O54" s="25"/>
      <c r="P54" s="25"/>
      <c r="Q54" s="25"/>
    </row>
    <row r="55" spans="1:17">
      <c r="A55" s="25"/>
      <c r="B55" s="206"/>
      <c r="C55" s="207"/>
      <c r="D55" s="220"/>
      <c r="E55" s="208"/>
      <c r="F55" s="206"/>
      <c r="G55" s="206"/>
      <c r="H55" s="25"/>
      <c r="I55" s="25"/>
      <c r="J55" s="25"/>
      <c r="K55" s="25"/>
      <c r="L55" s="114"/>
      <c r="M55" s="301"/>
      <c r="N55" s="114"/>
      <c r="O55" s="25"/>
      <c r="P55" s="25"/>
      <c r="Q55" s="25"/>
    </row>
    <row r="56" spans="1:17">
      <c r="B56" s="206"/>
      <c r="C56" s="207"/>
      <c r="D56" s="220"/>
      <c r="E56" s="208"/>
      <c r="F56" s="206"/>
      <c r="G56" s="206"/>
      <c r="L56" s="119"/>
      <c r="M56" s="301"/>
      <c r="N56" s="119"/>
    </row>
    <row r="57" spans="1:17">
      <c r="B57" s="206"/>
      <c r="C57" s="207"/>
      <c r="D57" s="220"/>
      <c r="E57" s="208"/>
      <c r="F57" s="206"/>
      <c r="G57" s="206"/>
      <c r="L57" s="119"/>
      <c r="M57" s="301"/>
      <c r="N57" s="119"/>
    </row>
    <row r="58" spans="1:17">
      <c r="B58" s="206"/>
      <c r="C58" s="207"/>
      <c r="D58" s="220"/>
      <c r="E58" s="208"/>
      <c r="F58" s="206"/>
      <c r="G58" s="206"/>
      <c r="L58" s="119"/>
      <c r="M58" s="301"/>
      <c r="N58" s="119"/>
    </row>
    <row r="59" spans="1:17">
      <c r="B59" s="206"/>
      <c r="C59" s="207"/>
      <c r="D59" s="220"/>
      <c r="E59" s="208"/>
      <c r="F59" s="206"/>
      <c r="G59" s="206"/>
      <c r="L59" s="119"/>
      <c r="M59" s="301"/>
      <c r="N59" s="119"/>
    </row>
    <row r="60" spans="1:17">
      <c r="B60" s="206"/>
      <c r="C60" s="207"/>
      <c r="D60" s="220"/>
      <c r="E60" s="208"/>
      <c r="F60" s="206"/>
      <c r="G60" s="206"/>
      <c r="L60" s="119"/>
      <c r="M60" s="301"/>
      <c r="N60" s="119"/>
    </row>
    <row r="61" spans="1:17">
      <c r="B61" s="206"/>
      <c r="C61" s="207"/>
      <c r="D61" s="220"/>
      <c r="E61" s="208"/>
      <c r="F61" s="206"/>
      <c r="G61" s="206"/>
      <c r="L61" s="119"/>
      <c r="M61" s="301"/>
      <c r="N61" s="119"/>
    </row>
    <row r="62" spans="1:17">
      <c r="A62" s="28"/>
      <c r="B62" s="206"/>
      <c r="C62" s="207"/>
      <c r="D62" s="220"/>
      <c r="E62" s="208"/>
      <c r="F62" s="206"/>
      <c r="G62" s="206"/>
      <c r="H62" s="28"/>
      <c r="I62" s="28"/>
      <c r="J62" s="28"/>
      <c r="K62" s="28"/>
      <c r="L62" s="304"/>
      <c r="M62" s="301"/>
      <c r="N62" s="304"/>
      <c r="O62" s="28"/>
      <c r="P62" s="28"/>
      <c r="Q62" s="28"/>
    </row>
    <row r="63" spans="1:17">
      <c r="A63" s="28"/>
      <c r="B63" s="206"/>
      <c r="C63" s="207"/>
      <c r="D63" s="220"/>
      <c r="E63" s="208"/>
      <c r="F63" s="206"/>
      <c r="G63" s="206"/>
      <c r="H63" s="28"/>
      <c r="I63" s="28"/>
      <c r="J63" s="28"/>
      <c r="K63" s="28"/>
      <c r="L63" s="304"/>
      <c r="M63" s="301"/>
      <c r="N63" s="304"/>
      <c r="O63" s="28"/>
      <c r="P63" s="28"/>
      <c r="Q63" s="28"/>
    </row>
    <row r="64" spans="1:17">
      <c r="B64" s="206"/>
      <c r="C64" s="207"/>
      <c r="D64" s="220"/>
      <c r="E64" s="208"/>
      <c r="F64" s="206"/>
      <c r="G64" s="206"/>
      <c r="L64" s="119"/>
      <c r="M64" s="301"/>
      <c r="N64" s="119"/>
    </row>
    <row r="65" spans="1:17">
      <c r="B65" s="206"/>
      <c r="C65" s="207"/>
      <c r="D65" s="220"/>
      <c r="E65" s="208"/>
      <c r="F65" s="206"/>
      <c r="G65" s="206"/>
      <c r="L65" s="119"/>
      <c r="M65" s="301"/>
      <c r="N65" s="119"/>
    </row>
    <row r="66" spans="1:17">
      <c r="B66" s="4"/>
      <c r="C66" s="6"/>
      <c r="D66" s="6"/>
      <c r="E66" s="184"/>
      <c r="F66" s="6"/>
      <c r="G66" s="11"/>
      <c r="L66" s="119"/>
      <c r="M66" s="301"/>
      <c r="N66" s="119"/>
    </row>
    <row r="67" spans="1:17">
      <c r="A67" s="25"/>
      <c r="E67" s="183">
        <f>SUBTOTAL(109,Lista345131721252933374145495357616569737781101117[Estimación])</f>
        <v>0</v>
      </c>
      <c r="H67" s="25"/>
      <c r="I67" s="25"/>
      <c r="J67" s="25"/>
      <c r="K67" s="25"/>
      <c r="L67" s="114"/>
      <c r="M67" s="301"/>
      <c r="N67" s="114"/>
      <c r="O67" s="25"/>
      <c r="P67" s="25"/>
      <c r="Q67" s="25"/>
    </row>
    <row r="68" spans="1:17">
      <c r="A68" s="25"/>
      <c r="B68" s="25"/>
      <c r="C68" s="25"/>
      <c r="D68" s="25"/>
      <c r="E68" s="25"/>
      <c r="F68" s="25"/>
      <c r="G68" s="25"/>
      <c r="H68" s="25"/>
      <c r="I68" s="25"/>
      <c r="J68" s="25"/>
      <c r="K68" s="25"/>
      <c r="L68" s="114"/>
      <c r="M68" s="301"/>
      <c r="N68" s="114"/>
      <c r="O68" s="25"/>
      <c r="P68" s="25"/>
      <c r="Q68" s="25"/>
    </row>
    <row r="69" spans="1:17">
      <c r="A69" s="25"/>
      <c r="B69" s="25"/>
      <c r="C69" s="25"/>
      <c r="D69" s="25"/>
      <c r="E69" s="25"/>
      <c r="F69" s="25"/>
      <c r="G69" s="25"/>
      <c r="H69" s="25"/>
      <c r="I69" s="25"/>
      <c r="J69" s="25"/>
      <c r="K69" s="25"/>
      <c r="L69" s="114"/>
      <c r="M69" s="301"/>
      <c r="N69" s="114"/>
      <c r="O69" s="25"/>
      <c r="P69" s="25"/>
      <c r="Q69" s="25"/>
    </row>
    <row r="70" spans="1:17">
      <c r="A70" s="25"/>
      <c r="B70" s="25"/>
      <c r="C70" s="25"/>
      <c r="D70" s="25"/>
      <c r="E70" s="25"/>
      <c r="F70" s="25"/>
      <c r="G70" s="25"/>
      <c r="H70" s="25"/>
      <c r="I70" s="25"/>
      <c r="J70" s="25"/>
      <c r="K70" s="25"/>
      <c r="L70" s="114"/>
      <c r="M70" s="301"/>
      <c r="N70" s="114"/>
      <c r="O70" s="25"/>
      <c r="P70" s="25"/>
      <c r="Q70" s="25"/>
    </row>
    <row r="71" spans="1:17">
      <c r="A71" s="25"/>
      <c r="B71" s="25"/>
      <c r="C71" s="25"/>
      <c r="D71" s="25"/>
      <c r="E71" s="25"/>
      <c r="F71" s="25"/>
      <c r="G71" s="25"/>
      <c r="H71" s="25"/>
      <c r="I71" s="25"/>
      <c r="J71" s="25"/>
      <c r="K71" s="25"/>
      <c r="L71" s="114"/>
      <c r="M71" s="301"/>
      <c r="N71" s="114"/>
      <c r="O71" s="25"/>
      <c r="P71" s="25"/>
      <c r="Q71" s="25"/>
    </row>
    <row r="72" spans="1:17">
      <c r="A72" s="25"/>
      <c r="B72" s="25"/>
      <c r="C72" s="25"/>
      <c r="D72" s="25"/>
      <c r="E72" s="25"/>
      <c r="F72" s="25"/>
      <c r="G72" s="25"/>
      <c r="H72" s="25"/>
      <c r="I72" s="25"/>
      <c r="J72" s="25"/>
      <c r="K72" s="25"/>
      <c r="L72" s="114"/>
      <c r="M72" s="301"/>
      <c r="N72" s="114"/>
      <c r="O72" s="25"/>
      <c r="P72" s="25"/>
      <c r="Q72" s="25"/>
    </row>
    <row r="73" spans="1:17">
      <c r="A73" s="25"/>
      <c r="B73" s="25"/>
      <c r="C73" s="25"/>
      <c r="D73" s="25"/>
      <c r="E73" s="25"/>
      <c r="F73" s="25"/>
      <c r="G73" s="25"/>
      <c r="H73" s="25"/>
      <c r="I73" s="25"/>
      <c r="J73" s="25"/>
      <c r="K73" s="25"/>
      <c r="L73" s="114"/>
      <c r="M73" s="301"/>
      <c r="N73" s="114"/>
      <c r="O73" s="25"/>
      <c r="P73" s="25"/>
      <c r="Q73" s="25"/>
    </row>
    <row r="74" spans="1:17">
      <c r="A74" s="25"/>
      <c r="B74" s="25"/>
      <c r="C74" s="25"/>
      <c r="D74" s="25"/>
      <c r="E74" s="25"/>
      <c r="F74" s="25"/>
      <c r="G74" s="25"/>
      <c r="H74" s="25"/>
      <c r="I74" s="25"/>
      <c r="J74" s="25"/>
      <c r="K74" s="25"/>
      <c r="L74" s="114"/>
      <c r="M74" s="301"/>
      <c r="N74" s="114"/>
      <c r="O74" s="25"/>
      <c r="P74" s="25"/>
      <c r="Q74" s="25"/>
    </row>
    <row r="75" spans="1:17">
      <c r="A75" s="25"/>
      <c r="B75" s="25"/>
      <c r="C75" s="25"/>
      <c r="D75" s="25"/>
      <c r="E75" s="25"/>
      <c r="F75" s="25"/>
      <c r="G75" s="25"/>
      <c r="H75" s="25"/>
      <c r="I75" s="25"/>
      <c r="J75" s="25"/>
      <c r="K75" s="25"/>
      <c r="L75" s="114"/>
      <c r="M75" s="301"/>
      <c r="N75" s="114"/>
      <c r="O75" s="25"/>
      <c r="P75" s="25"/>
      <c r="Q75" s="25"/>
    </row>
    <row r="76" spans="1:17">
      <c r="A76" s="25"/>
      <c r="B76" s="25"/>
      <c r="C76" s="25"/>
      <c r="D76" s="25"/>
      <c r="E76" s="25"/>
      <c r="F76" s="25"/>
      <c r="G76" s="25"/>
      <c r="H76" s="25"/>
      <c r="I76" s="25"/>
      <c r="J76" s="25"/>
      <c r="K76" s="25"/>
      <c r="L76" s="114"/>
      <c r="M76" s="301"/>
      <c r="N76" s="114"/>
      <c r="O76" s="25"/>
      <c r="P76" s="25"/>
      <c r="Q76" s="25"/>
    </row>
    <row r="77" spans="1:17">
      <c r="A77" s="25"/>
      <c r="B77" s="25"/>
      <c r="C77" s="25"/>
      <c r="D77" s="25"/>
      <c r="E77" s="25"/>
      <c r="F77" s="25"/>
      <c r="G77" s="25"/>
      <c r="H77" s="25"/>
      <c r="I77" s="25"/>
      <c r="J77" s="25"/>
      <c r="K77" s="25"/>
      <c r="L77" s="114"/>
      <c r="M77" s="301"/>
      <c r="N77" s="114"/>
      <c r="O77" s="25"/>
      <c r="P77" s="25"/>
      <c r="Q77" s="25"/>
    </row>
    <row r="78" spans="1:17">
      <c r="A78" s="25"/>
      <c r="B78" s="25"/>
      <c r="C78" s="25"/>
      <c r="D78" s="25"/>
      <c r="E78" s="25"/>
      <c r="F78" s="25"/>
      <c r="G78" s="25"/>
      <c r="H78" s="25"/>
      <c r="I78" s="25"/>
      <c r="J78" s="25"/>
      <c r="K78" s="25"/>
      <c r="L78" s="114"/>
      <c r="M78" s="301"/>
      <c r="N78" s="114"/>
      <c r="O78" s="25"/>
      <c r="P78" s="25"/>
      <c r="Q78" s="25"/>
    </row>
    <row r="79" spans="1:17">
      <c r="L79" s="119"/>
      <c r="M79" s="301"/>
      <c r="N79" s="119"/>
    </row>
    <row r="80" spans="1:17">
      <c r="L80" s="119"/>
      <c r="M80" s="301"/>
      <c r="N80" s="119"/>
    </row>
    <row r="81" spans="12:14">
      <c r="L81" s="119"/>
      <c r="M81" s="301"/>
      <c r="N81" s="119"/>
    </row>
    <row r="82" spans="12:14">
      <c r="L82" s="119"/>
      <c r="M82" s="301"/>
      <c r="N82" s="119"/>
    </row>
    <row r="83" spans="12:14">
      <c r="L83" s="119"/>
      <c r="M83" s="301"/>
      <c r="N83" s="119"/>
    </row>
    <row r="84" spans="12:14">
      <c r="L84" s="119"/>
      <c r="M84" s="301"/>
      <c r="N84" s="119"/>
    </row>
    <row r="85" spans="12:14">
      <c r="L85" s="119"/>
      <c r="M85" s="301"/>
      <c r="N85" s="119"/>
    </row>
    <row r="86" spans="12:14">
      <c r="L86" s="119"/>
      <c r="M86" s="301"/>
      <c r="N86" s="119"/>
    </row>
    <row r="87" spans="12:14">
      <c r="L87" s="119"/>
      <c r="M87" s="301"/>
      <c r="N87" s="119"/>
    </row>
    <row r="88" spans="12:14">
      <c r="L88" s="119"/>
      <c r="M88" s="301"/>
      <c r="N88" s="119"/>
    </row>
    <row r="89" spans="12:14">
      <c r="L89" s="119"/>
      <c r="M89" s="301"/>
      <c r="N89" s="119"/>
    </row>
    <row r="90" spans="12:14">
      <c r="L90" s="119"/>
      <c r="M90" s="301"/>
      <c r="N90" s="119"/>
    </row>
    <row r="91" spans="12:14">
      <c r="L91" s="119"/>
      <c r="M91" s="301"/>
      <c r="N91" s="119"/>
    </row>
    <row r="92" spans="12:14">
      <c r="L92" s="119"/>
      <c r="M92" s="301"/>
      <c r="N92" s="119"/>
    </row>
    <row r="93" spans="12:14">
      <c r="L93" s="119"/>
      <c r="M93" s="301"/>
      <c r="N93" s="119"/>
    </row>
    <row r="94" spans="12:14">
      <c r="L94" s="119"/>
      <c r="M94" s="301"/>
      <c r="N94" s="119"/>
    </row>
    <row r="95" spans="12:14">
      <c r="L95" s="119"/>
      <c r="M95" s="301"/>
      <c r="N95" s="119"/>
    </row>
    <row r="96" spans="12:14">
      <c r="L96" s="119"/>
      <c r="M96" s="301"/>
      <c r="N96" s="119"/>
    </row>
    <row r="97" spans="12:14">
      <c r="L97" s="119"/>
      <c r="M97" s="301"/>
      <c r="N97" s="119"/>
    </row>
    <row r="98" spans="12:14">
      <c r="L98" s="119"/>
      <c r="M98" s="301"/>
      <c r="N98" s="119"/>
    </row>
    <row r="99" spans="12:14">
      <c r="L99" s="119"/>
      <c r="M99" s="301"/>
      <c r="N99" s="119"/>
    </row>
    <row r="100" spans="12:14">
      <c r="L100" s="119"/>
      <c r="M100" s="301"/>
      <c r="N100" s="119"/>
    </row>
    <row r="101" spans="12:14">
      <c r="L101" s="119"/>
      <c r="M101" s="301"/>
      <c r="N101" s="119"/>
    </row>
    <row r="102" spans="12:14">
      <c r="L102" s="119"/>
      <c r="M102" s="301"/>
      <c r="N102" s="119"/>
    </row>
    <row r="103" spans="12:14">
      <c r="L103" s="119"/>
      <c r="M103" s="301"/>
      <c r="N103" s="119"/>
    </row>
    <row r="104" spans="12:14">
      <c r="L104" s="119"/>
      <c r="M104" s="301"/>
      <c r="N104" s="119"/>
    </row>
    <row r="105" spans="12:14">
      <c r="L105" s="119"/>
      <c r="M105" s="301"/>
      <c r="N105" s="119"/>
    </row>
    <row r="106" spans="12:14">
      <c r="L106" s="119"/>
      <c r="M106" s="301"/>
      <c r="N106" s="119"/>
    </row>
    <row r="107" spans="12:14">
      <c r="L107" s="119"/>
      <c r="M107" s="301"/>
      <c r="N107" s="119"/>
    </row>
    <row r="108" spans="12:14">
      <c r="L108" s="119"/>
      <c r="M108" s="301"/>
      <c r="N108" s="119"/>
    </row>
    <row r="109" spans="12:14">
      <c r="L109" s="119"/>
      <c r="M109" s="301"/>
      <c r="N109" s="119"/>
    </row>
    <row r="110" spans="12:14">
      <c r="L110" s="119"/>
      <c r="M110" s="301"/>
      <c r="N110" s="119"/>
    </row>
    <row r="111" spans="12:14">
      <c r="L111" s="119"/>
      <c r="M111" s="301"/>
      <c r="N111" s="119"/>
    </row>
    <row r="112" spans="12:14">
      <c r="L112" s="119"/>
      <c r="M112" s="301"/>
      <c r="N112" s="119"/>
    </row>
    <row r="113" spans="12:14">
      <c r="L113" s="119"/>
      <c r="M113" s="301"/>
      <c r="N113" s="119"/>
    </row>
    <row r="114" spans="12:14">
      <c r="L114" s="119"/>
      <c r="M114" s="301"/>
      <c r="N114" s="119"/>
    </row>
    <row r="115" spans="12:14">
      <c r="L115" s="119"/>
      <c r="M115" s="301"/>
      <c r="N115" s="119"/>
    </row>
    <row r="116" spans="12:14">
      <c r="L116" s="119"/>
      <c r="M116" s="301"/>
      <c r="N116" s="119"/>
    </row>
    <row r="117" spans="12:14">
      <c r="M117" s="223"/>
    </row>
  </sheetData>
  <mergeCells count="9">
    <mergeCell ref="O1:Q1"/>
    <mergeCell ref="B2:E2"/>
    <mergeCell ref="B20:E20"/>
    <mergeCell ref="B33:E33"/>
    <mergeCell ref="B52:E52"/>
    <mergeCell ref="B1:E1"/>
    <mergeCell ref="F1:H1"/>
    <mergeCell ref="I1:K1"/>
    <mergeCell ref="L1:N1"/>
  </mergeCells>
  <conditionalFormatting sqref="F22:F29 F35:F49 F4:F18">
    <cfRule type="expression" dxfId="8065" priority="525">
      <formula>$F4="Vencida"</formula>
    </cfRule>
    <cfRule type="expression" dxfId="8064" priority="526">
      <formula>$F4="Cancelada"</formula>
    </cfRule>
    <cfRule type="expression" dxfId="8063" priority="527">
      <formula>$F4="Pausada"</formula>
    </cfRule>
    <cfRule type="expression" dxfId="8062" priority="528">
      <formula>$F4="Para hoy"</formula>
    </cfRule>
    <cfRule type="expression" dxfId="8061" priority="529">
      <formula>$F4="En curso"</formula>
    </cfRule>
    <cfRule type="expression" dxfId="8060" priority="530">
      <formula>$F4="Completada"</formula>
    </cfRule>
  </conditionalFormatting>
  <conditionalFormatting sqref="E19">
    <cfRule type="expression" dxfId="8059" priority="533">
      <formula>$F19="Vencida"</formula>
    </cfRule>
    <cfRule type="expression" dxfId="8058" priority="534">
      <formula>$F19="Cancelada"</formula>
    </cfRule>
    <cfRule type="expression" dxfId="8057" priority="535">
      <formula>$F19="Pausada"</formula>
    </cfRule>
    <cfRule type="expression" dxfId="8056" priority="536">
      <formula>$F19="Para hoy"</formula>
    </cfRule>
    <cfRule type="expression" dxfId="8055" priority="537">
      <formula>$F19="En curso"</formula>
    </cfRule>
    <cfRule type="expression" dxfId="8054" priority="538">
      <formula>$F19="Completada"</formula>
    </cfRule>
  </conditionalFormatting>
  <conditionalFormatting sqref="E31">
    <cfRule type="expression" dxfId="8053" priority="517">
      <formula>$F31="Vencida"</formula>
    </cfRule>
    <cfRule type="expression" dxfId="8052" priority="518">
      <formula>$F31="Cancelada"</formula>
    </cfRule>
    <cfRule type="expression" dxfId="8051" priority="519">
      <formula>$F31="Pausada"</formula>
    </cfRule>
    <cfRule type="expression" dxfId="8050" priority="520">
      <formula>$F31="Para hoy"</formula>
    </cfRule>
    <cfRule type="expression" dxfId="8049" priority="521">
      <formula>$F31="En curso"</formula>
    </cfRule>
    <cfRule type="expression" dxfId="8048" priority="522">
      <formula>$F31="Completada"</formula>
    </cfRule>
  </conditionalFormatting>
  <conditionalFormatting sqref="E50">
    <cfRule type="expression" dxfId="8047" priority="509">
      <formula>$F50="Vencida"</formula>
    </cfRule>
    <cfRule type="expression" dxfId="8046" priority="510">
      <formula>$F50="Cancelada"</formula>
    </cfRule>
    <cfRule type="expression" dxfId="8045" priority="511">
      <formula>$F50="Pausada"</formula>
    </cfRule>
    <cfRule type="expression" dxfId="8044" priority="512">
      <formula>$F50="Para hoy"</formula>
    </cfRule>
    <cfRule type="expression" dxfId="8043" priority="513">
      <formula>$F50="En curso"</formula>
    </cfRule>
    <cfRule type="expression" dxfId="8042" priority="514">
      <formula>$F50="Completada"</formula>
    </cfRule>
  </conditionalFormatting>
  <conditionalFormatting sqref="E67">
    <cfRule type="expression" dxfId="8041" priority="501">
      <formula>$F67="Vencida"</formula>
    </cfRule>
    <cfRule type="expression" dxfId="8040" priority="502">
      <formula>$F67="Cancelada"</formula>
    </cfRule>
    <cfRule type="expression" dxfId="8039" priority="503">
      <formula>$F67="Pausada"</formula>
    </cfRule>
    <cfRule type="expression" dxfId="8038" priority="504">
      <formula>$F67="Para hoy"</formula>
    </cfRule>
    <cfRule type="expression" dxfId="8037" priority="505">
      <formula>$F67="En curso"</formula>
    </cfRule>
    <cfRule type="expression" dxfId="8036" priority="506">
      <formula>$F67="Completada"</formula>
    </cfRule>
  </conditionalFormatting>
  <conditionalFormatting sqref="C25">
    <cfRule type="expression" dxfId="8035" priority="479">
      <formula>$F22="Vencida"</formula>
    </cfRule>
    <cfRule type="expression" dxfId="8034" priority="480">
      <formula>$F22="Cancelada"</formula>
    </cfRule>
    <cfRule type="expression" dxfId="8033" priority="481">
      <formula>$F22="Pausada"</formula>
    </cfRule>
    <cfRule type="expression" dxfId="8032" priority="482">
      <formula>$F22="Para hoy"</formula>
    </cfRule>
    <cfRule type="expression" dxfId="8031" priority="483">
      <formula>$F22="En curso"</formula>
    </cfRule>
    <cfRule type="expression" dxfId="8030" priority="484">
      <formula>$F22="Completada"</formula>
    </cfRule>
    <cfRule type="expression" dxfId="8029" priority="485">
      <formula>$F25="Vencida"</formula>
    </cfRule>
    <cfRule type="expression" dxfId="8028" priority="486">
      <formula>$F25="Cancelada"</formula>
    </cfRule>
    <cfRule type="expression" dxfId="8027" priority="487">
      <formula>$F25="Pausada"</formula>
    </cfRule>
    <cfRule type="expression" dxfId="8026" priority="488">
      <formula>$F25="Para hoy"</formula>
    </cfRule>
    <cfRule type="expression" dxfId="8025" priority="489">
      <formula>$F25="En curso"</formula>
    </cfRule>
    <cfRule type="expression" dxfId="8024" priority="490">
      <formula>$F25="Completada"</formula>
    </cfRule>
  </conditionalFormatting>
  <conditionalFormatting sqref="G30">
    <cfRule type="expression" dxfId="8023" priority="463">
      <formula>$F30="Vencida"</formula>
    </cfRule>
    <cfRule type="expression" dxfId="8022" priority="464">
      <formula>$F30="Cancelada"</formula>
    </cfRule>
    <cfRule type="expression" dxfId="8021" priority="465">
      <formula>$F30="Pausada"</formula>
    </cfRule>
    <cfRule type="expression" dxfId="8020" priority="466">
      <formula>$F30="Para hoy"</formula>
    </cfRule>
    <cfRule type="expression" dxfId="8019" priority="467">
      <formula>$F30="En curso"</formula>
    </cfRule>
    <cfRule type="expression" dxfId="8018" priority="468">
      <formula>$F30="Completada"</formula>
    </cfRule>
  </conditionalFormatting>
  <conditionalFormatting sqref="F30">
    <cfRule type="expression" dxfId="8017" priority="457">
      <formula>$F29="Vencida"</formula>
    </cfRule>
    <cfRule type="expression" dxfId="8016" priority="458">
      <formula>$F29="Cancelada"</formula>
    </cfRule>
    <cfRule type="expression" dxfId="8015" priority="459">
      <formula>$F29="Pausada"</formula>
    </cfRule>
    <cfRule type="expression" dxfId="8014" priority="460">
      <formula>$F29="Para hoy"</formula>
    </cfRule>
    <cfRule type="expression" dxfId="8013" priority="461">
      <formula>$F29="En curso"</formula>
    </cfRule>
    <cfRule type="expression" dxfId="8012" priority="462">
      <formula>$F29="Completada"</formula>
    </cfRule>
  </conditionalFormatting>
  <conditionalFormatting sqref="F30">
    <cfRule type="expression" dxfId="8011" priority="429">
      <formula>$F22="Vencida"</formula>
    </cfRule>
    <cfRule type="expression" dxfId="8010" priority="430">
      <formula>$F22="Cancelada"</formula>
    </cfRule>
    <cfRule type="expression" dxfId="8009" priority="431">
      <formula>$F22="Pausada"</formula>
    </cfRule>
    <cfRule type="expression" dxfId="8008" priority="432">
      <formula>$F22="Para hoy"</formula>
    </cfRule>
    <cfRule type="expression" dxfId="8007" priority="433">
      <formula>$F22="En curso"</formula>
    </cfRule>
    <cfRule type="expression" dxfId="8006" priority="434">
      <formula>$F22="Completada"</formula>
    </cfRule>
    <cfRule type="expression" dxfId="8005" priority="437">
      <formula>#REF!="Vencida"</formula>
    </cfRule>
    <cfRule type="expression" dxfId="8004" priority="438">
      <formula>#REF!="Cancelada"</formula>
    </cfRule>
    <cfRule type="expression" dxfId="8003" priority="439">
      <formula>#REF!="Pausada"</formula>
    </cfRule>
    <cfRule type="expression" dxfId="8002" priority="440">
      <formula>#REF!="Para hoy"</formula>
    </cfRule>
    <cfRule type="expression" dxfId="8001" priority="441">
      <formula>#REF!="En curso"</formula>
    </cfRule>
    <cfRule type="expression" dxfId="8000" priority="442">
      <formula>#REF!="Completada"</formula>
    </cfRule>
  </conditionalFormatting>
  <conditionalFormatting sqref="F30 E4:E18">
    <cfRule type="expression" dxfId="7999" priority="413">
      <formula>#REF!="Vencida"</formula>
    </cfRule>
    <cfRule type="expression" dxfId="7998" priority="414">
      <formula>#REF!="Cancelada"</formula>
    </cfRule>
    <cfRule type="expression" dxfId="7997" priority="415">
      <formula>#REF!="Pausada"</formula>
    </cfRule>
    <cfRule type="expression" dxfId="7996" priority="416">
      <formula>#REF!="Para hoy"</formula>
    </cfRule>
    <cfRule type="expression" dxfId="7995" priority="417">
      <formula>#REF!="En curso"</formula>
    </cfRule>
    <cfRule type="expression" dxfId="7994" priority="418">
      <formula>#REF!="Completada"</formula>
    </cfRule>
    <cfRule type="expression" dxfId="7993" priority="421">
      <formula>#REF!="Vencida"</formula>
    </cfRule>
    <cfRule type="expression" dxfId="7992" priority="422">
      <formula>#REF!="Cancelada"</formula>
    </cfRule>
    <cfRule type="expression" dxfId="7991" priority="423">
      <formula>#REF!="Pausada"</formula>
    </cfRule>
    <cfRule type="expression" dxfId="7990" priority="424">
      <formula>#REF!="Para hoy"</formula>
    </cfRule>
    <cfRule type="expression" dxfId="7989" priority="425">
      <formula>#REF!="En curso"</formula>
    </cfRule>
    <cfRule type="expression" dxfId="7988" priority="426">
      <formula>#REF!="Completada"</formula>
    </cfRule>
  </conditionalFormatting>
  <conditionalFormatting sqref="C4:C18">
    <cfRule type="expression" dxfId="7987" priority="541">
      <formula>#REF!="Vencida"</formula>
    </cfRule>
    <cfRule type="expression" dxfId="7986" priority="542">
      <formula>#REF!="Cancelada"</formula>
    </cfRule>
    <cfRule type="expression" dxfId="7985" priority="543">
      <formula>#REF!="Pausada"</formula>
    </cfRule>
    <cfRule type="expression" dxfId="7984" priority="544">
      <formula>#REF!="Para hoy"</formula>
    </cfRule>
    <cfRule type="expression" dxfId="7983" priority="545">
      <formula>#REF!="En curso"</formula>
    </cfRule>
    <cfRule type="expression" dxfId="7982" priority="546">
      <formula>#REF!="Completada"</formula>
    </cfRule>
    <cfRule type="expression" dxfId="7981" priority="547">
      <formula>$F4="Vencida"</formula>
    </cfRule>
    <cfRule type="expression" dxfId="7980" priority="548">
      <formula>$F4="Cancelada"</formula>
    </cfRule>
    <cfRule type="expression" dxfId="7979" priority="549">
      <formula>$F4="Pausada"</formula>
    </cfRule>
    <cfRule type="expression" dxfId="7978" priority="550">
      <formula>$F4="Para hoy"</formula>
    </cfRule>
    <cfRule type="expression" dxfId="7977" priority="551">
      <formula>$F4="En curso"</formula>
    </cfRule>
    <cfRule type="expression" dxfId="7976" priority="552">
      <formula>$F4="Completada"</formula>
    </cfRule>
  </conditionalFormatting>
  <conditionalFormatting sqref="C26">
    <cfRule type="expression" dxfId="7975" priority="557">
      <formula>$F22="Vencida"</formula>
    </cfRule>
    <cfRule type="expression" dxfId="7974" priority="558">
      <formula>$F22="Cancelada"</formula>
    </cfRule>
    <cfRule type="expression" dxfId="7973" priority="559">
      <formula>$F22="Pausada"</formula>
    </cfRule>
    <cfRule type="expression" dxfId="7972" priority="560">
      <formula>$F22="Para hoy"</formula>
    </cfRule>
    <cfRule type="expression" dxfId="7971" priority="561">
      <formula>$F22="En curso"</formula>
    </cfRule>
    <cfRule type="expression" dxfId="7970" priority="562">
      <formula>$F22="Completada"</formula>
    </cfRule>
    <cfRule type="expression" dxfId="7969" priority="563">
      <formula>$F26="Vencida"</formula>
    </cfRule>
    <cfRule type="expression" dxfId="7968" priority="564">
      <formula>$F26="Cancelada"</formula>
    </cfRule>
    <cfRule type="expression" dxfId="7967" priority="565">
      <formula>$F26="Pausada"</formula>
    </cfRule>
    <cfRule type="expression" dxfId="7966" priority="566">
      <formula>$F26="Para hoy"</formula>
    </cfRule>
    <cfRule type="expression" dxfId="7965" priority="567">
      <formula>$F26="En curso"</formula>
    </cfRule>
    <cfRule type="expression" dxfId="7964" priority="568">
      <formula>$F26="Completada"</formula>
    </cfRule>
  </conditionalFormatting>
  <conditionalFormatting sqref="C29 C48:C49">
    <cfRule type="expression" dxfId="7963" priority="569">
      <formula>$F22="Vencida"</formula>
    </cfRule>
    <cfRule type="expression" dxfId="7962" priority="570">
      <formula>$F22="Cancelada"</formula>
    </cfRule>
    <cfRule type="expression" dxfId="7961" priority="571">
      <formula>$F22="Pausada"</formula>
    </cfRule>
    <cfRule type="expression" dxfId="7960" priority="572">
      <formula>$F22="Para hoy"</formula>
    </cfRule>
    <cfRule type="expression" dxfId="7959" priority="573">
      <formula>$F22="En curso"</formula>
    </cfRule>
    <cfRule type="expression" dxfId="7958" priority="574">
      <formula>$F22="Completada"</formula>
    </cfRule>
    <cfRule type="expression" dxfId="7957" priority="575">
      <formula>$F29="Vencida"</formula>
    </cfRule>
    <cfRule type="expression" dxfId="7956" priority="576">
      <formula>$F29="Cancelada"</formula>
    </cfRule>
    <cfRule type="expression" dxfId="7955" priority="577">
      <formula>$F29="Pausada"</formula>
    </cfRule>
    <cfRule type="expression" dxfId="7954" priority="578">
      <formula>$F29="Para hoy"</formula>
    </cfRule>
    <cfRule type="expression" dxfId="7953" priority="579">
      <formula>$F29="En curso"</formula>
    </cfRule>
    <cfRule type="expression" dxfId="7952" priority="580">
      <formula>$F29="Completada"</formula>
    </cfRule>
  </conditionalFormatting>
  <conditionalFormatting sqref="E4:E18">
    <cfRule type="expression" dxfId="7951" priority="581">
      <formula>#REF!="Vencida"</formula>
    </cfRule>
    <cfRule type="expression" dxfId="7950" priority="582">
      <formula>#REF!="Cancelada"</formula>
    </cfRule>
    <cfRule type="expression" dxfId="7949" priority="583">
      <formula>#REF!="Pausada"</formula>
    </cfRule>
    <cfRule type="expression" dxfId="7948" priority="584">
      <formula>#REF!="Para hoy"</formula>
    </cfRule>
    <cfRule type="expression" dxfId="7947" priority="585">
      <formula>#REF!="En curso"</formula>
    </cfRule>
    <cfRule type="expression" dxfId="7946" priority="586">
      <formula>#REF!="Completada"</formula>
    </cfRule>
  </conditionalFormatting>
  <conditionalFormatting sqref="E28:E30 E46:E49 E35:E41 E13:E18">
    <cfRule type="expression" dxfId="7945" priority="339">
      <formula>$F8="Vencida"</formula>
    </cfRule>
    <cfRule type="expression" dxfId="7944" priority="340">
      <formula>$F8="Cancelada"</formula>
    </cfRule>
    <cfRule type="expression" dxfId="7943" priority="341">
      <formula>$F8="Pausada"</formula>
    </cfRule>
    <cfRule type="expression" dxfId="7942" priority="342">
      <formula>$F8="Para hoy"</formula>
    </cfRule>
    <cfRule type="expression" dxfId="7941" priority="343">
      <formula>$F8="En curso"</formula>
    </cfRule>
    <cfRule type="expression" dxfId="7940" priority="344">
      <formula>$F8="Completada"</formula>
    </cfRule>
  </conditionalFormatting>
  <conditionalFormatting sqref="E30 E48:E49">
    <cfRule type="expression" dxfId="7939" priority="323">
      <formula>$F23="Vencida"</formula>
    </cfRule>
    <cfRule type="expression" dxfId="7938" priority="324">
      <formula>$F23="Cancelada"</formula>
    </cfRule>
    <cfRule type="expression" dxfId="7937" priority="325">
      <formula>$F23="Pausada"</formula>
    </cfRule>
    <cfRule type="expression" dxfId="7936" priority="326">
      <formula>$F23="Para hoy"</formula>
    </cfRule>
    <cfRule type="expression" dxfId="7935" priority="327">
      <formula>$F23="En curso"</formula>
    </cfRule>
    <cfRule type="expression" dxfId="7934" priority="328">
      <formula>$F23="Completada"</formula>
    </cfRule>
    <cfRule type="expression" dxfId="7933" priority="331">
      <formula>$F23="Vencida"</formula>
    </cfRule>
    <cfRule type="expression" dxfId="7932" priority="332">
      <formula>$F23="Cancelada"</formula>
    </cfRule>
    <cfRule type="expression" dxfId="7931" priority="333">
      <formula>$F23="Pausada"</formula>
    </cfRule>
    <cfRule type="expression" dxfId="7930" priority="334">
      <formula>$F23="Para hoy"</formula>
    </cfRule>
    <cfRule type="expression" dxfId="7929" priority="335">
      <formula>$F23="En curso"</formula>
    </cfRule>
    <cfRule type="expression" dxfId="7928" priority="336">
      <formula>$F23="Completada"</formula>
    </cfRule>
  </conditionalFormatting>
  <conditionalFormatting sqref="D42:D49">
    <cfRule type="expression" dxfId="7927" priority="345">
      <formula>$F58="Vencida"</formula>
    </cfRule>
    <cfRule type="expression" dxfId="7926" priority="346">
      <formula>$F58="Cancelada"</formula>
    </cfRule>
    <cfRule type="expression" dxfId="7925" priority="347">
      <formula>$F58="Pausada"</formula>
    </cfRule>
    <cfRule type="expression" dxfId="7924" priority="348">
      <formula>$F58="Para hoy"</formula>
    </cfRule>
    <cfRule type="expression" dxfId="7923" priority="349">
      <formula>$F58="En curso"</formula>
    </cfRule>
    <cfRule type="expression" dxfId="7922" priority="350">
      <formula>$F58="Completada"</formula>
    </cfRule>
    <cfRule type="expression" dxfId="7921" priority="351">
      <formula>$F58="Vencida"</formula>
    </cfRule>
    <cfRule type="expression" dxfId="7920" priority="352">
      <formula>$F58="Cancelada"</formula>
    </cfRule>
    <cfRule type="expression" dxfId="7919" priority="353">
      <formula>$F58="Pausada"</formula>
    </cfRule>
    <cfRule type="expression" dxfId="7918" priority="354">
      <formula>$F58="Para hoy"</formula>
    </cfRule>
    <cfRule type="expression" dxfId="7917" priority="355">
      <formula>$F58="En curso"</formula>
    </cfRule>
    <cfRule type="expression" dxfId="7916" priority="356">
      <formula>$F58="Completada"</formula>
    </cfRule>
  </conditionalFormatting>
  <conditionalFormatting sqref="D42:D49">
    <cfRule type="expression" dxfId="7915" priority="357">
      <formula>$F70="Vencida"</formula>
    </cfRule>
    <cfRule type="expression" dxfId="7914" priority="358">
      <formula>$F70="Cancelada"</formula>
    </cfRule>
    <cfRule type="expression" dxfId="7913" priority="359">
      <formula>$F70="Pausada"</formula>
    </cfRule>
    <cfRule type="expression" dxfId="7912" priority="360">
      <formula>$F70="Para hoy"</formula>
    </cfRule>
    <cfRule type="expression" dxfId="7911" priority="361">
      <formula>$F70="En curso"</formula>
    </cfRule>
    <cfRule type="expression" dxfId="7910" priority="362">
      <formula>$F70="Completada"</formula>
    </cfRule>
    <cfRule type="expression" dxfId="7909" priority="363">
      <formula>$F70="Vencida"</formula>
    </cfRule>
    <cfRule type="expression" dxfId="7908" priority="364">
      <formula>$F70="Cancelada"</formula>
    </cfRule>
    <cfRule type="expression" dxfId="7907" priority="365">
      <formula>$F70="Pausada"</formula>
    </cfRule>
    <cfRule type="expression" dxfId="7906" priority="366">
      <formula>$F70="Para hoy"</formula>
    </cfRule>
    <cfRule type="expression" dxfId="7905" priority="367">
      <formula>$F70="En curso"</formula>
    </cfRule>
    <cfRule type="expression" dxfId="7904" priority="368">
      <formula>$F70="Completada"</formula>
    </cfRule>
  </conditionalFormatting>
  <conditionalFormatting sqref="D42:D49">
    <cfRule type="expression" dxfId="7903" priority="369">
      <formula>$F78="Vencida"</formula>
    </cfRule>
    <cfRule type="expression" dxfId="7902" priority="370">
      <formula>$F78="Cancelada"</formula>
    </cfRule>
    <cfRule type="expression" dxfId="7901" priority="371">
      <formula>$F78="Pausada"</formula>
    </cfRule>
    <cfRule type="expression" dxfId="7900" priority="372">
      <formula>$F78="Para hoy"</formula>
    </cfRule>
    <cfRule type="expression" dxfId="7899" priority="373">
      <formula>$F78="En curso"</formula>
    </cfRule>
    <cfRule type="expression" dxfId="7898" priority="374">
      <formula>$F78="Completada"</formula>
    </cfRule>
    <cfRule type="expression" dxfId="7897" priority="375">
      <formula>$F74="Vencida"</formula>
    </cfRule>
    <cfRule type="expression" dxfId="7896" priority="376">
      <formula>$F74="Cancelada"</formula>
    </cfRule>
    <cfRule type="expression" dxfId="7895" priority="377">
      <formula>$F74="Pausada"</formula>
    </cfRule>
    <cfRule type="expression" dxfId="7894" priority="378">
      <formula>$F74="Para hoy"</formula>
    </cfRule>
    <cfRule type="expression" dxfId="7893" priority="379">
      <formula>$F74="En curso"</formula>
    </cfRule>
    <cfRule type="expression" dxfId="7892" priority="380">
      <formula>$F74="Completada"</formula>
    </cfRule>
  </conditionalFormatting>
  <conditionalFormatting sqref="E49">
    <cfRule type="expression" dxfId="7891" priority="381">
      <formula>$F41="Vencida"</formula>
    </cfRule>
    <cfRule type="expression" dxfId="7890" priority="382">
      <formula>$F41="Cancelada"</formula>
    </cfRule>
    <cfRule type="expression" dxfId="7889" priority="383">
      <formula>$F41="Pausada"</formula>
    </cfRule>
    <cfRule type="expression" dxfId="7888" priority="384">
      <formula>$F41="Para hoy"</formula>
    </cfRule>
    <cfRule type="expression" dxfId="7887" priority="385">
      <formula>$F41="En curso"</formula>
    </cfRule>
    <cfRule type="expression" dxfId="7886" priority="386">
      <formula>$F41="Completada"</formula>
    </cfRule>
    <cfRule type="expression" dxfId="7885" priority="387">
      <formula>$F42="Vencida"</formula>
    </cfRule>
    <cfRule type="expression" dxfId="7884" priority="388">
      <formula>$F42="Cancelada"</formula>
    </cfRule>
    <cfRule type="expression" dxfId="7883" priority="389">
      <formula>$F42="Pausada"</formula>
    </cfRule>
    <cfRule type="expression" dxfId="7882" priority="390">
      <formula>$F42="Para hoy"</formula>
    </cfRule>
    <cfRule type="expression" dxfId="7881" priority="391">
      <formula>$F42="En curso"</formula>
    </cfRule>
    <cfRule type="expression" dxfId="7880" priority="392">
      <formula>$F42="Completada"</formula>
    </cfRule>
  </conditionalFormatting>
  <conditionalFormatting sqref="F54:F59">
    <cfRule type="expression" dxfId="7879" priority="199">
      <formula>$F54="Vencida"</formula>
    </cfRule>
    <cfRule type="expression" dxfId="7878" priority="200">
      <formula>$F54="Cancelada"</formula>
    </cfRule>
    <cfRule type="expression" dxfId="7877" priority="201">
      <formula>$F54="Pausada"</formula>
    </cfRule>
    <cfRule type="expression" dxfId="7876" priority="202">
      <formula>$F54="Para hoy"</formula>
    </cfRule>
    <cfRule type="expression" dxfId="7875" priority="203">
      <formula>$F54="En curso"</formula>
    </cfRule>
    <cfRule type="expression" dxfId="7874" priority="204">
      <formula>$F54="Completada"</formula>
    </cfRule>
  </conditionalFormatting>
  <conditionalFormatting sqref="E54:E59">
    <cfRule type="expression" dxfId="7873" priority="229">
      <formula>$F49="Vencida"</formula>
    </cfRule>
    <cfRule type="expression" dxfId="7872" priority="230">
      <formula>$F49="Cancelada"</formula>
    </cfRule>
    <cfRule type="expression" dxfId="7871" priority="231">
      <formula>$F49="Pausada"</formula>
    </cfRule>
    <cfRule type="expression" dxfId="7870" priority="232">
      <formula>$F49="Para hoy"</formula>
    </cfRule>
    <cfRule type="expression" dxfId="7869" priority="233">
      <formula>$F49="En curso"</formula>
    </cfRule>
    <cfRule type="expression" dxfId="7868" priority="234">
      <formula>$F49="Completada"</formula>
    </cfRule>
  </conditionalFormatting>
  <conditionalFormatting sqref="E54:E59">
    <cfRule type="expression" dxfId="7867" priority="213">
      <formula>$F47="Vencida"</formula>
    </cfRule>
    <cfRule type="expression" dxfId="7866" priority="214">
      <formula>$F47="Cancelada"</formula>
    </cfRule>
    <cfRule type="expression" dxfId="7865" priority="215">
      <formula>$F47="Pausada"</formula>
    </cfRule>
    <cfRule type="expression" dxfId="7864" priority="216">
      <formula>$F47="Para hoy"</formula>
    </cfRule>
    <cfRule type="expression" dxfId="7863" priority="217">
      <formula>$F47="En curso"</formula>
    </cfRule>
    <cfRule type="expression" dxfId="7862" priority="218">
      <formula>$F47="Completada"</formula>
    </cfRule>
    <cfRule type="expression" dxfId="7861" priority="221">
      <formula>$F47="Vencida"</formula>
    </cfRule>
    <cfRule type="expression" dxfId="7860" priority="222">
      <formula>$F47="Cancelada"</formula>
    </cfRule>
    <cfRule type="expression" dxfId="7859" priority="223">
      <formula>$F47="Pausada"</formula>
    </cfRule>
    <cfRule type="expression" dxfId="7858" priority="224">
      <formula>$F47="Para hoy"</formula>
    </cfRule>
    <cfRule type="expression" dxfId="7857" priority="225">
      <formula>$F47="En curso"</formula>
    </cfRule>
    <cfRule type="expression" dxfId="7856" priority="226">
      <formula>$F47="Completada"</formula>
    </cfRule>
  </conditionalFormatting>
  <conditionalFormatting sqref="D54:D59">
    <cfRule type="expression" dxfId="7855" priority="235">
      <formula>$F70="Vencida"</formula>
    </cfRule>
    <cfRule type="expression" dxfId="7854" priority="236">
      <formula>$F70="Cancelada"</formula>
    </cfRule>
    <cfRule type="expression" dxfId="7853" priority="237">
      <formula>$F70="Pausada"</formula>
    </cfRule>
    <cfRule type="expression" dxfId="7852" priority="238">
      <formula>$F70="Para hoy"</formula>
    </cfRule>
    <cfRule type="expression" dxfId="7851" priority="239">
      <formula>$F70="En curso"</formula>
    </cfRule>
    <cfRule type="expression" dxfId="7850" priority="240">
      <formula>$F70="Completada"</formula>
    </cfRule>
    <cfRule type="expression" dxfId="7849" priority="241">
      <formula>$F70="Vencida"</formula>
    </cfRule>
    <cfRule type="expression" dxfId="7848" priority="242">
      <formula>$F70="Cancelada"</formula>
    </cfRule>
    <cfRule type="expression" dxfId="7847" priority="243">
      <formula>$F70="Pausada"</formula>
    </cfRule>
    <cfRule type="expression" dxfId="7846" priority="244">
      <formula>$F70="Para hoy"</formula>
    </cfRule>
    <cfRule type="expression" dxfId="7845" priority="245">
      <formula>$F70="En curso"</formula>
    </cfRule>
    <cfRule type="expression" dxfId="7844" priority="246">
      <formula>$F70="Completada"</formula>
    </cfRule>
  </conditionalFormatting>
  <conditionalFormatting sqref="D54:D59">
    <cfRule type="expression" dxfId="7843" priority="247">
      <formula>$F82="Vencida"</formula>
    </cfRule>
    <cfRule type="expression" dxfId="7842" priority="248">
      <formula>$F82="Cancelada"</formula>
    </cfRule>
    <cfRule type="expression" dxfId="7841" priority="249">
      <formula>$F82="Pausada"</formula>
    </cfRule>
    <cfRule type="expression" dxfId="7840" priority="250">
      <formula>$F82="Para hoy"</formula>
    </cfRule>
    <cfRule type="expression" dxfId="7839" priority="251">
      <formula>$F82="En curso"</formula>
    </cfRule>
    <cfRule type="expression" dxfId="7838" priority="252">
      <formula>$F82="Completada"</formula>
    </cfRule>
    <cfRule type="expression" dxfId="7837" priority="253">
      <formula>$F82="Vencida"</formula>
    </cfRule>
    <cfRule type="expression" dxfId="7836" priority="254">
      <formula>$F82="Cancelada"</formula>
    </cfRule>
    <cfRule type="expression" dxfId="7835" priority="255">
      <formula>$F82="Pausada"</formula>
    </cfRule>
    <cfRule type="expression" dxfId="7834" priority="256">
      <formula>$F82="Para hoy"</formula>
    </cfRule>
    <cfRule type="expression" dxfId="7833" priority="257">
      <formula>$F82="En curso"</formula>
    </cfRule>
    <cfRule type="expression" dxfId="7832" priority="258">
      <formula>$F82="Completada"</formula>
    </cfRule>
  </conditionalFormatting>
  <conditionalFormatting sqref="D54:D59">
    <cfRule type="expression" dxfId="7831" priority="259">
      <formula>$F90="Vencida"</formula>
    </cfRule>
    <cfRule type="expression" dxfId="7830" priority="260">
      <formula>$F90="Cancelada"</formula>
    </cfRule>
    <cfRule type="expression" dxfId="7829" priority="261">
      <formula>$F90="Pausada"</formula>
    </cfRule>
    <cfRule type="expression" dxfId="7828" priority="262">
      <formula>$F90="Para hoy"</formula>
    </cfRule>
    <cfRule type="expression" dxfId="7827" priority="263">
      <formula>$F90="En curso"</formula>
    </cfRule>
    <cfRule type="expression" dxfId="7826" priority="264">
      <formula>$F90="Completada"</formula>
    </cfRule>
    <cfRule type="expression" dxfId="7825" priority="265">
      <formula>$F86="Vencida"</formula>
    </cfRule>
    <cfRule type="expression" dxfId="7824" priority="266">
      <formula>$F86="Cancelada"</formula>
    </cfRule>
    <cfRule type="expression" dxfId="7823" priority="267">
      <formula>$F86="Pausada"</formula>
    </cfRule>
    <cfRule type="expression" dxfId="7822" priority="268">
      <formula>$F86="Para hoy"</formula>
    </cfRule>
    <cfRule type="expression" dxfId="7821" priority="269">
      <formula>$F86="En curso"</formula>
    </cfRule>
    <cfRule type="expression" dxfId="7820" priority="270">
      <formula>$F86="Completada"</formula>
    </cfRule>
  </conditionalFormatting>
  <conditionalFormatting sqref="C54:C59">
    <cfRule type="expression" dxfId="7819" priority="271">
      <formula>$F47="Vencida"</formula>
    </cfRule>
    <cfRule type="expression" dxfId="7818" priority="272">
      <formula>$F47="Cancelada"</formula>
    </cfRule>
    <cfRule type="expression" dxfId="7817" priority="273">
      <formula>$F47="Pausada"</formula>
    </cfRule>
    <cfRule type="expression" dxfId="7816" priority="274">
      <formula>$F47="Para hoy"</formula>
    </cfRule>
    <cfRule type="expression" dxfId="7815" priority="275">
      <formula>$F47="En curso"</formula>
    </cfRule>
    <cfRule type="expression" dxfId="7814" priority="276">
      <formula>$F47="Completada"</formula>
    </cfRule>
    <cfRule type="expression" dxfId="7813" priority="277">
      <formula>$F54="Vencida"</formula>
    </cfRule>
    <cfRule type="expression" dxfId="7812" priority="278">
      <formula>$F54="Cancelada"</formula>
    </cfRule>
    <cfRule type="expression" dxfId="7811" priority="279">
      <formula>$F54="Pausada"</formula>
    </cfRule>
    <cfRule type="expression" dxfId="7810" priority="280">
      <formula>$F54="Para hoy"</formula>
    </cfRule>
    <cfRule type="expression" dxfId="7809" priority="281">
      <formula>$F54="En curso"</formula>
    </cfRule>
    <cfRule type="expression" dxfId="7808" priority="282">
      <formula>$F54="Completada"</formula>
    </cfRule>
  </conditionalFormatting>
  <conditionalFormatting sqref="E54:E59">
    <cfRule type="expression" dxfId="7807" priority="283">
      <formula>$F46="Vencida"</formula>
    </cfRule>
    <cfRule type="expression" dxfId="7806" priority="284">
      <formula>$F46="Cancelada"</formula>
    </cfRule>
    <cfRule type="expression" dxfId="7805" priority="285">
      <formula>$F46="Pausada"</formula>
    </cfRule>
    <cfRule type="expression" dxfId="7804" priority="286">
      <formula>$F46="Para hoy"</formula>
    </cfRule>
    <cfRule type="expression" dxfId="7803" priority="287">
      <formula>$F46="En curso"</formula>
    </cfRule>
    <cfRule type="expression" dxfId="7802" priority="288">
      <formula>$F46="Completada"</formula>
    </cfRule>
    <cfRule type="expression" dxfId="7801" priority="289">
      <formula>$F47="Vencida"</formula>
    </cfRule>
    <cfRule type="expression" dxfId="7800" priority="290">
      <formula>$F47="Cancelada"</formula>
    </cfRule>
    <cfRule type="expression" dxfId="7799" priority="291">
      <formula>$F47="Pausada"</formula>
    </cfRule>
    <cfRule type="expression" dxfId="7798" priority="292">
      <formula>$F47="Para hoy"</formula>
    </cfRule>
    <cfRule type="expression" dxfId="7797" priority="293">
      <formula>$F47="En curso"</formula>
    </cfRule>
    <cfRule type="expression" dxfId="7796" priority="294">
      <formula>$F47="Completada"</formula>
    </cfRule>
  </conditionalFormatting>
  <conditionalFormatting sqref="F60:F65">
    <cfRule type="expression" dxfId="7795" priority="71">
      <formula>$F60="Vencida"</formula>
    </cfRule>
    <cfRule type="expression" dxfId="7794" priority="72">
      <formula>$F60="Cancelada"</formula>
    </cfRule>
    <cfRule type="expression" dxfId="7793" priority="73">
      <formula>$F60="Pausada"</formula>
    </cfRule>
    <cfRule type="expression" dxfId="7792" priority="74">
      <formula>$F60="Para hoy"</formula>
    </cfRule>
    <cfRule type="expression" dxfId="7791" priority="75">
      <formula>$F60="En curso"</formula>
    </cfRule>
    <cfRule type="expression" dxfId="7790" priority="76">
      <formula>$F60="Completada"</formula>
    </cfRule>
  </conditionalFormatting>
  <conditionalFormatting sqref="E60:E65">
    <cfRule type="expression" dxfId="7789" priority="101">
      <formula>$F55="Vencida"</formula>
    </cfRule>
    <cfRule type="expression" dxfId="7788" priority="102">
      <formula>$F55="Cancelada"</formula>
    </cfRule>
    <cfRule type="expression" dxfId="7787" priority="103">
      <formula>$F55="Pausada"</formula>
    </cfRule>
    <cfRule type="expression" dxfId="7786" priority="104">
      <formula>$F55="Para hoy"</formula>
    </cfRule>
    <cfRule type="expression" dxfId="7785" priority="105">
      <formula>$F55="En curso"</formula>
    </cfRule>
    <cfRule type="expression" dxfId="7784" priority="106">
      <formula>$F55="Completada"</formula>
    </cfRule>
  </conditionalFormatting>
  <conditionalFormatting sqref="E60:E65">
    <cfRule type="expression" dxfId="7783" priority="85">
      <formula>$F53="Vencida"</formula>
    </cfRule>
    <cfRule type="expression" dxfId="7782" priority="86">
      <formula>$F53="Cancelada"</formula>
    </cfRule>
    <cfRule type="expression" dxfId="7781" priority="87">
      <formula>$F53="Pausada"</formula>
    </cfRule>
    <cfRule type="expression" dxfId="7780" priority="88">
      <formula>$F53="Para hoy"</formula>
    </cfRule>
    <cfRule type="expression" dxfId="7779" priority="89">
      <formula>$F53="En curso"</formula>
    </cfRule>
    <cfRule type="expression" dxfId="7778" priority="90">
      <formula>$F53="Completada"</formula>
    </cfRule>
    <cfRule type="expression" dxfId="7777" priority="93">
      <formula>$F53="Vencida"</formula>
    </cfRule>
    <cfRule type="expression" dxfId="7776" priority="94">
      <formula>$F53="Cancelada"</formula>
    </cfRule>
    <cfRule type="expression" dxfId="7775" priority="95">
      <formula>$F53="Pausada"</formula>
    </cfRule>
    <cfRule type="expression" dxfId="7774" priority="96">
      <formula>$F53="Para hoy"</formula>
    </cfRule>
    <cfRule type="expression" dxfId="7773" priority="97">
      <formula>$F53="En curso"</formula>
    </cfRule>
    <cfRule type="expression" dxfId="7772" priority="98">
      <formula>$F53="Completada"</formula>
    </cfRule>
  </conditionalFormatting>
  <conditionalFormatting sqref="D60:D65">
    <cfRule type="expression" dxfId="7771" priority="107">
      <formula>$F76="Vencida"</formula>
    </cfRule>
    <cfRule type="expression" dxfId="7770" priority="108">
      <formula>$F76="Cancelada"</formula>
    </cfRule>
    <cfRule type="expression" dxfId="7769" priority="109">
      <formula>$F76="Pausada"</formula>
    </cfRule>
    <cfRule type="expression" dxfId="7768" priority="110">
      <formula>$F76="Para hoy"</formula>
    </cfRule>
    <cfRule type="expression" dxfId="7767" priority="111">
      <formula>$F76="En curso"</formula>
    </cfRule>
    <cfRule type="expression" dxfId="7766" priority="112">
      <formula>$F76="Completada"</formula>
    </cfRule>
    <cfRule type="expression" dxfId="7765" priority="113">
      <formula>$F76="Vencida"</formula>
    </cfRule>
    <cfRule type="expression" dxfId="7764" priority="114">
      <formula>$F76="Cancelada"</formula>
    </cfRule>
    <cfRule type="expression" dxfId="7763" priority="115">
      <formula>$F76="Pausada"</formula>
    </cfRule>
    <cfRule type="expression" dxfId="7762" priority="116">
      <formula>$F76="Para hoy"</formula>
    </cfRule>
    <cfRule type="expression" dxfId="7761" priority="117">
      <formula>$F76="En curso"</formula>
    </cfRule>
    <cfRule type="expression" dxfId="7760" priority="118">
      <formula>$F76="Completada"</formula>
    </cfRule>
  </conditionalFormatting>
  <conditionalFormatting sqref="D60:D65">
    <cfRule type="expression" dxfId="7759" priority="119">
      <formula>$F88="Vencida"</formula>
    </cfRule>
    <cfRule type="expression" dxfId="7758" priority="120">
      <formula>$F88="Cancelada"</formula>
    </cfRule>
    <cfRule type="expression" dxfId="7757" priority="121">
      <formula>$F88="Pausada"</formula>
    </cfRule>
    <cfRule type="expression" dxfId="7756" priority="122">
      <formula>$F88="Para hoy"</formula>
    </cfRule>
    <cfRule type="expression" dxfId="7755" priority="123">
      <formula>$F88="En curso"</formula>
    </cfRule>
    <cfRule type="expression" dxfId="7754" priority="124">
      <formula>$F88="Completada"</formula>
    </cfRule>
    <cfRule type="expression" dxfId="7753" priority="125">
      <formula>$F88="Vencida"</formula>
    </cfRule>
    <cfRule type="expression" dxfId="7752" priority="126">
      <formula>$F88="Cancelada"</formula>
    </cfRule>
    <cfRule type="expression" dxfId="7751" priority="127">
      <formula>$F88="Pausada"</formula>
    </cfRule>
    <cfRule type="expression" dxfId="7750" priority="128">
      <formula>$F88="Para hoy"</formula>
    </cfRule>
    <cfRule type="expression" dxfId="7749" priority="129">
      <formula>$F88="En curso"</formula>
    </cfRule>
    <cfRule type="expression" dxfId="7748" priority="130">
      <formula>$F88="Completada"</formula>
    </cfRule>
  </conditionalFormatting>
  <conditionalFormatting sqref="D60:D65">
    <cfRule type="expression" dxfId="7747" priority="131">
      <formula>$F96="Vencida"</formula>
    </cfRule>
    <cfRule type="expression" dxfId="7746" priority="132">
      <formula>$F96="Cancelada"</formula>
    </cfRule>
    <cfRule type="expression" dxfId="7745" priority="133">
      <formula>$F96="Pausada"</formula>
    </cfRule>
    <cfRule type="expression" dxfId="7744" priority="134">
      <formula>$F96="Para hoy"</formula>
    </cfRule>
    <cfRule type="expression" dxfId="7743" priority="135">
      <formula>$F96="En curso"</formula>
    </cfRule>
    <cfRule type="expression" dxfId="7742" priority="136">
      <formula>$F96="Completada"</formula>
    </cfRule>
    <cfRule type="expression" dxfId="7741" priority="137">
      <formula>$F92="Vencida"</formula>
    </cfRule>
    <cfRule type="expression" dxfId="7740" priority="138">
      <formula>$F92="Cancelada"</formula>
    </cfRule>
    <cfRule type="expression" dxfId="7739" priority="139">
      <formula>$F92="Pausada"</formula>
    </cfRule>
    <cfRule type="expression" dxfId="7738" priority="140">
      <formula>$F92="Para hoy"</formula>
    </cfRule>
    <cfRule type="expression" dxfId="7737" priority="141">
      <formula>$F92="En curso"</formula>
    </cfRule>
    <cfRule type="expression" dxfId="7736" priority="142">
      <formula>$F92="Completada"</formula>
    </cfRule>
  </conditionalFormatting>
  <conditionalFormatting sqref="C60:C65">
    <cfRule type="expression" dxfId="7735" priority="143">
      <formula>$F53="Vencida"</formula>
    </cfRule>
    <cfRule type="expression" dxfId="7734" priority="144">
      <formula>$F53="Cancelada"</formula>
    </cfRule>
    <cfRule type="expression" dxfId="7733" priority="145">
      <formula>$F53="Pausada"</formula>
    </cfRule>
    <cfRule type="expression" dxfId="7732" priority="146">
      <formula>$F53="Para hoy"</formula>
    </cfRule>
    <cfRule type="expression" dxfId="7731" priority="147">
      <formula>$F53="En curso"</formula>
    </cfRule>
    <cfRule type="expression" dxfId="7730" priority="148">
      <formula>$F53="Completada"</formula>
    </cfRule>
    <cfRule type="expression" dxfId="7729" priority="149">
      <formula>$F60="Vencida"</formula>
    </cfRule>
    <cfRule type="expression" dxfId="7728" priority="150">
      <formula>$F60="Cancelada"</formula>
    </cfRule>
    <cfRule type="expression" dxfId="7727" priority="151">
      <formula>$F60="Pausada"</formula>
    </cfRule>
    <cfRule type="expression" dxfId="7726" priority="152">
      <formula>$F60="Para hoy"</formula>
    </cfRule>
    <cfRule type="expression" dxfId="7725" priority="153">
      <formula>$F60="En curso"</formula>
    </cfRule>
    <cfRule type="expression" dxfId="7724" priority="154">
      <formula>$F60="Completada"</formula>
    </cfRule>
  </conditionalFormatting>
  <conditionalFormatting sqref="E60:E65">
    <cfRule type="expression" dxfId="7723" priority="155">
      <formula>$F52="Vencida"</formula>
    </cfRule>
    <cfRule type="expression" dxfId="7722" priority="156">
      <formula>$F52="Cancelada"</formula>
    </cfRule>
    <cfRule type="expression" dxfId="7721" priority="157">
      <formula>$F52="Pausada"</formula>
    </cfRule>
    <cfRule type="expression" dxfId="7720" priority="158">
      <formula>$F52="Para hoy"</formula>
    </cfRule>
    <cfRule type="expression" dxfId="7719" priority="159">
      <formula>$F52="En curso"</formula>
    </cfRule>
    <cfRule type="expression" dxfId="7718" priority="160">
      <formula>$F52="Completada"</formula>
    </cfRule>
    <cfRule type="expression" dxfId="7717" priority="161">
      <formula>$F53="Vencida"</formula>
    </cfRule>
    <cfRule type="expression" dxfId="7716" priority="162">
      <formula>$F53="Cancelada"</formula>
    </cfRule>
    <cfRule type="expression" dxfId="7715" priority="163">
      <formula>$F53="Pausada"</formula>
    </cfRule>
    <cfRule type="expression" dxfId="7714" priority="164">
      <formula>$F53="Para hoy"</formula>
    </cfRule>
    <cfRule type="expression" dxfId="7713" priority="165">
      <formula>$F53="En curso"</formula>
    </cfRule>
    <cfRule type="expression" dxfId="7712" priority="166">
      <formula>$F53="Completada"</formula>
    </cfRule>
  </conditionalFormatting>
  <conditionalFormatting sqref="D27:D30 D35:D41">
    <cfRule type="expression" dxfId="7711" priority="11">
      <formula>$F41="Vencida"</formula>
    </cfRule>
    <cfRule type="expression" dxfId="7710" priority="12">
      <formula>$F41="Cancelada"</formula>
    </cfRule>
    <cfRule type="expression" dxfId="7709" priority="13">
      <formula>$F41="Pausada"</formula>
    </cfRule>
    <cfRule type="expression" dxfId="7708" priority="14">
      <formula>$F41="Para hoy"</formula>
    </cfRule>
    <cfRule type="expression" dxfId="7707" priority="15">
      <formula>$F41="En curso"</formula>
    </cfRule>
    <cfRule type="expression" dxfId="7706" priority="16">
      <formula>$F41="Completada"</formula>
    </cfRule>
    <cfRule type="expression" dxfId="7705" priority="17">
      <formula>$F41="Vencida"</formula>
    </cfRule>
    <cfRule type="expression" dxfId="7704" priority="18">
      <formula>$F41="Cancelada"</formula>
    </cfRule>
    <cfRule type="expression" dxfId="7703" priority="19">
      <formula>$F41="Pausada"</formula>
    </cfRule>
    <cfRule type="expression" dxfId="7702" priority="20">
      <formula>$F41="Para hoy"</formula>
    </cfRule>
    <cfRule type="expression" dxfId="7701" priority="21">
      <formula>$F41="En curso"</formula>
    </cfRule>
    <cfRule type="expression" dxfId="7700" priority="22">
      <formula>$F41="Completada"</formula>
    </cfRule>
  </conditionalFormatting>
  <conditionalFormatting sqref="D27:D30 D35:D41">
    <cfRule type="expression" dxfId="7699" priority="23">
      <formula>$F53="Vencida"</formula>
    </cfRule>
    <cfRule type="expression" dxfId="7698" priority="24">
      <formula>$F53="Cancelada"</formula>
    </cfRule>
    <cfRule type="expression" dxfId="7697" priority="25">
      <formula>$F53="Pausada"</formula>
    </cfRule>
    <cfRule type="expression" dxfId="7696" priority="26">
      <formula>$F53="Para hoy"</formula>
    </cfRule>
    <cfRule type="expression" dxfId="7695" priority="27">
      <formula>$F53="En curso"</formula>
    </cfRule>
    <cfRule type="expression" dxfId="7694" priority="28">
      <formula>$F53="Completada"</formula>
    </cfRule>
    <cfRule type="expression" dxfId="7693" priority="29">
      <formula>$F53="Vencida"</formula>
    </cfRule>
    <cfRule type="expression" dxfId="7692" priority="30">
      <formula>$F53="Cancelada"</formula>
    </cfRule>
    <cfRule type="expression" dxfId="7691" priority="31">
      <formula>$F53="Pausada"</formula>
    </cfRule>
    <cfRule type="expression" dxfId="7690" priority="32">
      <formula>$F53="Para hoy"</formula>
    </cfRule>
    <cfRule type="expression" dxfId="7689" priority="33">
      <formula>$F53="En curso"</formula>
    </cfRule>
    <cfRule type="expression" dxfId="7688" priority="34">
      <formula>$F53="Completada"</formula>
    </cfRule>
  </conditionalFormatting>
  <conditionalFormatting sqref="D27:D30 D35:D41">
    <cfRule type="expression" dxfId="7687" priority="35">
      <formula>$F61="Vencida"</formula>
    </cfRule>
    <cfRule type="expression" dxfId="7686" priority="36">
      <formula>$F61="Cancelada"</formula>
    </cfRule>
    <cfRule type="expression" dxfId="7685" priority="37">
      <formula>$F61="Pausada"</formula>
    </cfRule>
    <cfRule type="expression" dxfId="7684" priority="38">
      <formula>$F61="Para hoy"</formula>
    </cfRule>
    <cfRule type="expression" dxfId="7683" priority="39">
      <formula>$F61="En curso"</formula>
    </cfRule>
    <cfRule type="expression" dxfId="7682" priority="40">
      <formula>$F61="Completada"</formula>
    </cfRule>
    <cfRule type="expression" dxfId="7681" priority="41">
      <formula>$F57="Vencida"</formula>
    </cfRule>
    <cfRule type="expression" dxfId="7680" priority="42">
      <formula>$F57="Cancelada"</formula>
    </cfRule>
    <cfRule type="expression" dxfId="7679" priority="43">
      <formula>$F57="Pausada"</formula>
    </cfRule>
    <cfRule type="expression" dxfId="7678" priority="44">
      <formula>$F57="Para hoy"</formula>
    </cfRule>
    <cfRule type="expression" dxfId="7677" priority="45">
      <formula>$F57="En curso"</formula>
    </cfRule>
    <cfRule type="expression" dxfId="7676" priority="46">
      <formula>$F57="Completada"</formula>
    </cfRule>
  </conditionalFormatting>
  <conditionalFormatting sqref="C23:C24">
    <cfRule type="expression" dxfId="7675" priority="587">
      <formula>$F21="Vencida"</formula>
    </cfRule>
    <cfRule type="expression" dxfId="7674" priority="588">
      <formula>$F21="Cancelada"</formula>
    </cfRule>
    <cfRule type="expression" dxfId="7673" priority="589">
      <formula>$F21="Pausada"</formula>
    </cfRule>
    <cfRule type="expression" dxfId="7672" priority="590">
      <formula>$F21="Para hoy"</formula>
    </cfRule>
    <cfRule type="expression" dxfId="7671" priority="591">
      <formula>$F21="En curso"</formula>
    </cfRule>
    <cfRule type="expression" dxfId="7670" priority="592">
      <formula>$F21="Completada"</formula>
    </cfRule>
    <cfRule type="expression" dxfId="7669" priority="593">
      <formula>$F23="Vencida"</formula>
    </cfRule>
    <cfRule type="expression" dxfId="7668" priority="594">
      <formula>$F23="Cancelada"</formula>
    </cfRule>
    <cfRule type="expression" dxfId="7667" priority="595">
      <formula>$F23="Pausada"</formula>
    </cfRule>
    <cfRule type="expression" dxfId="7666" priority="596">
      <formula>$F23="Para hoy"</formula>
    </cfRule>
    <cfRule type="expression" dxfId="7665" priority="597">
      <formula>$F23="En curso"</formula>
    </cfRule>
    <cfRule type="expression" dxfId="7664" priority="598">
      <formula>$F23="Completada"</formula>
    </cfRule>
  </conditionalFormatting>
  <conditionalFormatting sqref="C27:C28 C46 C35:C41">
    <cfRule type="expression" dxfId="7663" priority="599">
      <formula>$F21="Vencida"</formula>
    </cfRule>
    <cfRule type="expression" dxfId="7662" priority="600">
      <formula>$F21="Cancelada"</formula>
    </cfRule>
    <cfRule type="expression" dxfId="7661" priority="601">
      <formula>$F21="Pausada"</formula>
    </cfRule>
    <cfRule type="expression" dxfId="7660" priority="602">
      <formula>$F21="Para hoy"</formula>
    </cfRule>
    <cfRule type="expression" dxfId="7659" priority="603">
      <formula>$F21="En curso"</formula>
    </cfRule>
    <cfRule type="expression" dxfId="7658" priority="604">
      <formula>$F21="Completada"</formula>
    </cfRule>
    <cfRule type="expression" dxfId="7657" priority="605">
      <formula>$F27="Vencida"</formula>
    </cfRule>
    <cfRule type="expression" dxfId="7656" priority="606">
      <formula>$F27="Cancelada"</formula>
    </cfRule>
    <cfRule type="expression" dxfId="7655" priority="607">
      <formula>$F27="Pausada"</formula>
    </cfRule>
    <cfRule type="expression" dxfId="7654" priority="608">
      <formula>$F27="Para hoy"</formula>
    </cfRule>
    <cfRule type="expression" dxfId="7653" priority="609">
      <formula>$F27="En curso"</formula>
    </cfRule>
    <cfRule type="expression" dxfId="7652" priority="610">
      <formula>$F27="Completada"</formula>
    </cfRule>
  </conditionalFormatting>
  <conditionalFormatting sqref="E44 E24:E26">
    <cfRule type="expression" dxfId="7651" priority="631">
      <formula>$F20="Vencida"</formula>
    </cfRule>
    <cfRule type="expression" dxfId="7650" priority="632">
      <formula>$F20="Cancelada"</formula>
    </cfRule>
    <cfRule type="expression" dxfId="7649" priority="633">
      <formula>$F20="Pausada"</formula>
    </cfRule>
    <cfRule type="expression" dxfId="7648" priority="634">
      <formula>$F20="Para hoy"</formula>
    </cfRule>
    <cfRule type="expression" dxfId="7647" priority="635">
      <formula>$F20="En curso"</formula>
    </cfRule>
    <cfRule type="expression" dxfId="7646" priority="636">
      <formula>$F20="Completada"</formula>
    </cfRule>
  </conditionalFormatting>
  <conditionalFormatting sqref="E27">
    <cfRule type="expression" dxfId="7645" priority="637">
      <formula>#REF!="Vencida"</formula>
    </cfRule>
    <cfRule type="expression" dxfId="7644" priority="638">
      <formula>#REF!="Cancelada"</formula>
    </cfRule>
    <cfRule type="expression" dxfId="7643" priority="639">
      <formula>#REF!="Pausada"</formula>
    </cfRule>
    <cfRule type="expression" dxfId="7642" priority="640">
      <formula>#REF!="Para hoy"</formula>
    </cfRule>
    <cfRule type="expression" dxfId="7641" priority="641">
      <formula>#REF!="En curso"</formula>
    </cfRule>
    <cfRule type="expression" dxfId="7640" priority="642">
      <formula>#REF!="Completada"</formula>
    </cfRule>
  </conditionalFormatting>
  <conditionalFormatting sqref="E46 E35:E41 E26:E28">
    <cfRule type="expression" dxfId="7639" priority="643">
      <formula>$F20="Vencida"</formula>
    </cfRule>
    <cfRule type="expression" dxfId="7638" priority="644">
      <formula>$F20="Cancelada"</formula>
    </cfRule>
    <cfRule type="expression" dxfId="7637" priority="645">
      <formula>$F20="Pausada"</formula>
    </cfRule>
    <cfRule type="expression" dxfId="7636" priority="646">
      <formula>$F20="Para hoy"</formula>
    </cfRule>
    <cfRule type="expression" dxfId="7635" priority="647">
      <formula>$F20="En curso"</formula>
    </cfRule>
    <cfRule type="expression" dxfId="7634" priority="648">
      <formula>$F20="Completada"</formula>
    </cfRule>
    <cfRule type="expression" dxfId="7633" priority="649">
      <formula>$F20="Vencida"</formula>
    </cfRule>
    <cfRule type="expression" dxfId="7632" priority="650">
      <formula>$F20="Cancelada"</formula>
    </cfRule>
    <cfRule type="expression" dxfId="7631" priority="651">
      <formula>$F20="Pausada"</formula>
    </cfRule>
    <cfRule type="expression" dxfId="7630" priority="652">
      <formula>$F20="Para hoy"</formula>
    </cfRule>
    <cfRule type="expression" dxfId="7629" priority="653">
      <formula>$F20="En curso"</formula>
    </cfRule>
    <cfRule type="expression" dxfId="7628" priority="654">
      <formula>$F20="Completada"</formula>
    </cfRule>
  </conditionalFormatting>
  <conditionalFormatting sqref="E29">
    <cfRule type="expression" dxfId="7627" priority="655">
      <formula>#REF!="Vencida"</formula>
    </cfRule>
    <cfRule type="expression" dxfId="7626" priority="656">
      <formula>#REF!="Cancelada"</formula>
    </cfRule>
    <cfRule type="expression" dxfId="7625" priority="657">
      <formula>#REF!="Pausada"</formula>
    </cfRule>
    <cfRule type="expression" dxfId="7624" priority="658">
      <formula>#REF!="Para hoy"</formula>
    </cfRule>
    <cfRule type="expression" dxfId="7623" priority="659">
      <formula>#REF!="En curso"</formula>
    </cfRule>
    <cfRule type="expression" dxfId="7622" priority="660">
      <formula>#REF!="Completada"</formula>
    </cfRule>
    <cfRule type="expression" dxfId="7621" priority="661">
      <formula>#REF!="Vencida"</formula>
    </cfRule>
    <cfRule type="expression" dxfId="7620" priority="662">
      <formula>#REF!="Cancelada"</formula>
    </cfRule>
    <cfRule type="expression" dxfId="7619" priority="663">
      <formula>#REF!="Pausada"</formula>
    </cfRule>
    <cfRule type="expression" dxfId="7618" priority="664">
      <formula>#REF!="Para hoy"</formula>
    </cfRule>
    <cfRule type="expression" dxfId="7617" priority="665">
      <formula>#REF!="En curso"</formula>
    </cfRule>
    <cfRule type="expression" dxfId="7616" priority="666">
      <formula>#REF!="Completada"</formula>
    </cfRule>
  </conditionalFormatting>
  <conditionalFormatting sqref="E35:E41 E27:E28">
    <cfRule type="expression" dxfId="7615" priority="667">
      <formula>$F20="Vencida"</formula>
    </cfRule>
    <cfRule type="expression" dxfId="7614" priority="668">
      <formula>$F20="Cancelada"</formula>
    </cfRule>
    <cfRule type="expression" dxfId="7613" priority="669">
      <formula>$F20="Pausada"</formula>
    </cfRule>
    <cfRule type="expression" dxfId="7612" priority="670">
      <formula>$F20="Para hoy"</formula>
    </cfRule>
    <cfRule type="expression" dxfId="7611" priority="671">
      <formula>$F20="En curso"</formula>
    </cfRule>
    <cfRule type="expression" dxfId="7610" priority="672">
      <formula>$F20="Completada"</formula>
    </cfRule>
    <cfRule type="expression" dxfId="7609" priority="673">
      <formula>$F21="Vencida"</formula>
    </cfRule>
    <cfRule type="expression" dxfId="7608" priority="674">
      <formula>$F21="Cancelada"</formula>
    </cfRule>
    <cfRule type="expression" dxfId="7607" priority="675">
      <formula>$F21="Pausada"</formula>
    </cfRule>
    <cfRule type="expression" dxfId="7606" priority="676">
      <formula>$F21="Para hoy"</formula>
    </cfRule>
    <cfRule type="expression" dxfId="7605" priority="677">
      <formula>$F21="En curso"</formula>
    </cfRule>
    <cfRule type="expression" dxfId="7604" priority="678">
      <formula>$F21="Completada"</formula>
    </cfRule>
  </conditionalFormatting>
  <conditionalFormatting sqref="E30">
    <cfRule type="expression" dxfId="7603" priority="679">
      <formula>#REF!="Vencida"</formula>
    </cfRule>
    <cfRule type="expression" dxfId="7602" priority="680">
      <formula>#REF!="Cancelada"</formula>
    </cfRule>
    <cfRule type="expression" dxfId="7601" priority="681">
      <formula>#REF!="Pausada"</formula>
    </cfRule>
    <cfRule type="expression" dxfId="7600" priority="682">
      <formula>#REF!="Para hoy"</formula>
    </cfRule>
    <cfRule type="expression" dxfId="7599" priority="683">
      <formula>#REF!="En curso"</formula>
    </cfRule>
    <cfRule type="expression" dxfId="7598" priority="684">
      <formula>#REF!="Completada"</formula>
    </cfRule>
    <cfRule type="expression" dxfId="7597" priority="685">
      <formula>$F23="Vencida"</formula>
    </cfRule>
    <cfRule type="expression" dxfId="7596" priority="686">
      <formula>$F23="Cancelada"</formula>
    </cfRule>
    <cfRule type="expression" dxfId="7595" priority="687">
      <formula>$F23="Pausada"</formula>
    </cfRule>
    <cfRule type="expression" dxfId="7594" priority="688">
      <formula>$F23="Para hoy"</formula>
    </cfRule>
    <cfRule type="expression" dxfId="7593" priority="689">
      <formula>$F23="En curso"</formula>
    </cfRule>
    <cfRule type="expression" dxfId="7592" priority="690">
      <formula>$F23="Completada"</formula>
    </cfRule>
  </conditionalFormatting>
  <conditionalFormatting sqref="E29">
    <cfRule type="expression" dxfId="7591" priority="691">
      <formula>$F22="Vencida"</formula>
    </cfRule>
    <cfRule type="expression" dxfId="7590" priority="692">
      <formula>$F22="Cancelada"</formula>
    </cfRule>
    <cfRule type="expression" dxfId="7589" priority="693">
      <formula>$F22="Pausada"</formula>
    </cfRule>
    <cfRule type="expression" dxfId="7588" priority="694">
      <formula>$F22="Para hoy"</formula>
    </cfRule>
    <cfRule type="expression" dxfId="7587" priority="695">
      <formula>$F22="En curso"</formula>
    </cfRule>
    <cfRule type="expression" dxfId="7586" priority="696">
      <formula>$F22="Completada"</formula>
    </cfRule>
    <cfRule type="expression" dxfId="7585" priority="697">
      <formula>#REF!="Vencida"</formula>
    </cfRule>
    <cfRule type="expression" dxfId="7584" priority="698">
      <formula>#REF!="Cancelada"</formula>
    </cfRule>
    <cfRule type="expression" dxfId="7583" priority="699">
      <formula>#REF!="Pausada"</formula>
    </cfRule>
    <cfRule type="expression" dxfId="7582" priority="700">
      <formula>#REF!="Para hoy"</formula>
    </cfRule>
    <cfRule type="expression" dxfId="7581" priority="701">
      <formula>#REF!="En curso"</formula>
    </cfRule>
    <cfRule type="expression" dxfId="7580" priority="702">
      <formula>#REF!="Completada"</formula>
    </cfRule>
  </conditionalFormatting>
  <conditionalFormatting sqref="E6:E7">
    <cfRule type="expression" dxfId="7579" priority="723">
      <formula>$F9="Vencida"</formula>
    </cfRule>
    <cfRule type="expression" dxfId="7578" priority="724">
      <formula>$F9="Cancelada"</formula>
    </cfRule>
    <cfRule type="expression" dxfId="7577" priority="725">
      <formula>$F9="Pausada"</formula>
    </cfRule>
    <cfRule type="expression" dxfId="7576" priority="726">
      <formula>$F9="Para hoy"</formula>
    </cfRule>
    <cfRule type="expression" dxfId="7575" priority="727">
      <formula>$F9="En curso"</formula>
    </cfRule>
    <cfRule type="expression" dxfId="7574" priority="728">
      <formula>$F9="Completada"</formula>
    </cfRule>
  </conditionalFormatting>
  <conditionalFormatting sqref="E6:E7">
    <cfRule type="expression" dxfId="7573" priority="729">
      <formula>#REF!="Vencida"</formula>
    </cfRule>
    <cfRule type="expression" dxfId="7572" priority="730">
      <formula>#REF!="Cancelada"</formula>
    </cfRule>
    <cfRule type="expression" dxfId="7571" priority="731">
      <formula>#REF!="Pausada"</formula>
    </cfRule>
    <cfRule type="expression" dxfId="7570" priority="732">
      <formula>#REF!="Para hoy"</formula>
    </cfRule>
    <cfRule type="expression" dxfId="7569" priority="733">
      <formula>#REF!="En curso"</formula>
    </cfRule>
    <cfRule type="expression" dxfId="7568" priority="734">
      <formula>#REF!="Completada"</formula>
    </cfRule>
    <cfRule type="expression" dxfId="7567" priority="735">
      <formula>#REF!="Vencida"</formula>
    </cfRule>
    <cfRule type="expression" dxfId="7566" priority="736">
      <formula>#REF!="Cancelada"</formula>
    </cfRule>
    <cfRule type="expression" dxfId="7565" priority="737">
      <formula>#REF!="Pausada"</formula>
    </cfRule>
    <cfRule type="expression" dxfId="7564" priority="738">
      <formula>#REF!="Para hoy"</formula>
    </cfRule>
    <cfRule type="expression" dxfId="7563" priority="739">
      <formula>#REF!="En curso"</formula>
    </cfRule>
    <cfRule type="expression" dxfId="7562" priority="740">
      <formula>#REF!="Completada"</formula>
    </cfRule>
  </conditionalFormatting>
  <conditionalFormatting sqref="E6:E7">
    <cfRule type="expression" dxfId="7561" priority="741">
      <formula>#REF!="Vencida"</formula>
    </cfRule>
    <cfRule type="expression" dxfId="7560" priority="742">
      <formula>#REF!="Cancelada"</formula>
    </cfRule>
    <cfRule type="expression" dxfId="7559" priority="743">
      <formula>#REF!="Pausada"</formula>
    </cfRule>
    <cfRule type="expression" dxfId="7558" priority="744">
      <formula>#REF!="Para hoy"</formula>
    </cfRule>
    <cfRule type="expression" dxfId="7557" priority="745">
      <formula>#REF!="En curso"</formula>
    </cfRule>
    <cfRule type="expression" dxfId="7556" priority="746">
      <formula>#REF!="Completada"</formula>
    </cfRule>
    <cfRule type="expression" dxfId="7555" priority="747">
      <formula>#REF!="Vencida"</formula>
    </cfRule>
    <cfRule type="expression" dxfId="7554" priority="748">
      <formula>#REF!="Cancelada"</formula>
    </cfRule>
    <cfRule type="expression" dxfId="7553" priority="749">
      <formula>#REF!="Pausada"</formula>
    </cfRule>
    <cfRule type="expression" dxfId="7552" priority="750">
      <formula>#REF!="Para hoy"</formula>
    </cfRule>
    <cfRule type="expression" dxfId="7551" priority="751">
      <formula>#REF!="En curso"</formula>
    </cfRule>
    <cfRule type="expression" dxfId="7550" priority="752">
      <formula>#REF!="Completada"</formula>
    </cfRule>
  </conditionalFormatting>
  <conditionalFormatting sqref="E6:E7">
    <cfRule type="expression" dxfId="7549" priority="761">
      <formula>$F1="Vencida"</formula>
    </cfRule>
    <cfRule type="expression" dxfId="7548" priority="762">
      <formula>$F1="Cancelada"</formula>
    </cfRule>
    <cfRule type="expression" dxfId="7547" priority="763">
      <formula>$F1="Pausada"</formula>
    </cfRule>
    <cfRule type="expression" dxfId="7546" priority="764">
      <formula>$F1="Para hoy"</formula>
    </cfRule>
    <cfRule type="expression" dxfId="7545" priority="765">
      <formula>$F1="En curso"</formula>
    </cfRule>
    <cfRule type="expression" dxfId="7544" priority="766">
      <formula>$F1="Completada"</formula>
    </cfRule>
    <cfRule type="expression" dxfId="7543" priority="767">
      <formula>#REF!="Vencida"</formula>
    </cfRule>
    <cfRule type="expression" dxfId="7542" priority="768">
      <formula>#REF!="Cancelada"</formula>
    </cfRule>
    <cfRule type="expression" dxfId="7541" priority="769">
      <formula>#REF!="Pausada"</formula>
    </cfRule>
    <cfRule type="expression" dxfId="7540" priority="770">
      <formula>#REF!="Para hoy"</formula>
    </cfRule>
    <cfRule type="expression" dxfId="7539" priority="771">
      <formula>#REF!="En curso"</formula>
    </cfRule>
    <cfRule type="expression" dxfId="7538" priority="772">
      <formula>#REF!="Completada"</formula>
    </cfRule>
  </conditionalFormatting>
  <conditionalFormatting sqref="E42 E22">
    <cfRule type="expression" dxfId="7537" priority="777">
      <formula>$F19="Vencida"</formula>
    </cfRule>
    <cfRule type="expression" dxfId="7536" priority="778">
      <formula>$F19="Cancelada"</formula>
    </cfRule>
    <cfRule type="expression" dxfId="7535" priority="779">
      <formula>$F19="Pausada"</formula>
    </cfRule>
    <cfRule type="expression" dxfId="7534" priority="780">
      <formula>$F19="Para hoy"</formula>
    </cfRule>
    <cfRule type="expression" dxfId="7533" priority="781">
      <formula>$F19="En curso"</formula>
    </cfRule>
    <cfRule type="expression" dxfId="7532" priority="782">
      <formula>$F19="Completada"</formula>
    </cfRule>
  </conditionalFormatting>
  <conditionalFormatting sqref="E5">
    <cfRule type="expression" dxfId="7531" priority="783">
      <formula>#REF!="Vencida"</formula>
    </cfRule>
    <cfRule type="expression" dxfId="7530" priority="784">
      <formula>#REF!="Cancelada"</formula>
    </cfRule>
    <cfRule type="expression" dxfId="7529" priority="785">
      <formula>#REF!="Pausada"</formula>
    </cfRule>
    <cfRule type="expression" dxfId="7528" priority="786">
      <formula>#REF!="Para hoy"</formula>
    </cfRule>
    <cfRule type="expression" dxfId="7527" priority="787">
      <formula>#REF!="En curso"</formula>
    </cfRule>
    <cfRule type="expression" dxfId="7526" priority="788">
      <formula>#REF!="Completada"</formula>
    </cfRule>
    <cfRule type="expression" dxfId="7525" priority="789">
      <formula>#REF!="Vencida"</formula>
    </cfRule>
    <cfRule type="expression" dxfId="7524" priority="790">
      <formula>#REF!="Cancelada"</formula>
    </cfRule>
    <cfRule type="expression" dxfId="7523" priority="791">
      <formula>#REF!="Pausada"</formula>
    </cfRule>
    <cfRule type="expression" dxfId="7522" priority="792">
      <formula>#REF!="Para hoy"</formula>
    </cfRule>
    <cfRule type="expression" dxfId="7521" priority="793">
      <formula>#REF!="En curso"</formula>
    </cfRule>
    <cfRule type="expression" dxfId="7520" priority="794">
      <formula>#REF!="Completada"</formula>
    </cfRule>
  </conditionalFormatting>
  <conditionalFormatting sqref="E5">
    <cfRule type="expression" dxfId="7519" priority="795">
      <formula>#REF!="Vencida"</formula>
    </cfRule>
    <cfRule type="expression" dxfId="7518" priority="796">
      <formula>#REF!="Cancelada"</formula>
    </cfRule>
    <cfRule type="expression" dxfId="7517" priority="797">
      <formula>#REF!="Pausada"</formula>
    </cfRule>
    <cfRule type="expression" dxfId="7516" priority="798">
      <formula>#REF!="Para hoy"</formula>
    </cfRule>
    <cfRule type="expression" dxfId="7515" priority="799">
      <formula>#REF!="En curso"</formula>
    </cfRule>
    <cfRule type="expression" dxfId="7514" priority="800">
      <formula>#REF!="Completada"</formula>
    </cfRule>
    <cfRule type="expression" dxfId="7513" priority="801">
      <formula>#REF!="Vencida"</formula>
    </cfRule>
    <cfRule type="expression" dxfId="7512" priority="802">
      <formula>#REF!="Cancelada"</formula>
    </cfRule>
    <cfRule type="expression" dxfId="7511" priority="803">
      <formula>#REF!="Pausada"</formula>
    </cfRule>
    <cfRule type="expression" dxfId="7510" priority="804">
      <formula>#REF!="Para hoy"</formula>
    </cfRule>
    <cfRule type="expression" dxfId="7509" priority="805">
      <formula>#REF!="En curso"</formula>
    </cfRule>
    <cfRule type="expression" dxfId="7508" priority="806">
      <formula>#REF!="Completada"</formula>
    </cfRule>
  </conditionalFormatting>
  <conditionalFormatting sqref="E45">
    <cfRule type="expression" dxfId="7507" priority="815">
      <formula>#REF!="Vencida"</formula>
    </cfRule>
    <cfRule type="expression" dxfId="7506" priority="816">
      <formula>#REF!="Cancelada"</formula>
    </cfRule>
    <cfRule type="expression" dxfId="7505" priority="817">
      <formula>#REF!="Pausada"</formula>
    </cfRule>
    <cfRule type="expression" dxfId="7504" priority="818">
      <formula>#REF!="Para hoy"</formula>
    </cfRule>
    <cfRule type="expression" dxfId="7503" priority="819">
      <formula>#REF!="En curso"</formula>
    </cfRule>
    <cfRule type="expression" dxfId="7502" priority="820">
      <formula>#REF!="Completada"</formula>
    </cfRule>
    <cfRule type="expression" dxfId="7501" priority="821">
      <formula>#REF!="Vencida"</formula>
    </cfRule>
    <cfRule type="expression" dxfId="7500" priority="822">
      <formula>#REF!="Cancelada"</formula>
    </cfRule>
    <cfRule type="expression" dxfId="7499" priority="823">
      <formula>#REF!="Pausada"</formula>
    </cfRule>
    <cfRule type="expression" dxfId="7498" priority="824">
      <formula>#REF!="Para hoy"</formula>
    </cfRule>
    <cfRule type="expression" dxfId="7497" priority="825">
      <formula>#REF!="En curso"</formula>
    </cfRule>
    <cfRule type="expression" dxfId="7496" priority="826">
      <formula>#REF!="Completada"</formula>
    </cfRule>
  </conditionalFormatting>
  <conditionalFormatting sqref="E43">
    <cfRule type="expression" dxfId="7495" priority="827">
      <formula>#REF!="Vencida"</formula>
    </cfRule>
    <cfRule type="expression" dxfId="7494" priority="828">
      <formula>#REF!="Cancelada"</formula>
    </cfRule>
    <cfRule type="expression" dxfId="7493" priority="829">
      <formula>#REF!="Pausada"</formula>
    </cfRule>
    <cfRule type="expression" dxfId="7492" priority="830">
      <formula>#REF!="Para hoy"</formula>
    </cfRule>
    <cfRule type="expression" dxfId="7491" priority="831">
      <formula>#REF!="En curso"</formula>
    </cfRule>
    <cfRule type="expression" dxfId="7490" priority="832">
      <formula>#REF!="Completada"</formula>
    </cfRule>
  </conditionalFormatting>
  <conditionalFormatting sqref="C45">
    <cfRule type="expression" dxfId="7489" priority="833">
      <formula>#REF!="Vencida"</formula>
    </cfRule>
    <cfRule type="expression" dxfId="7488" priority="834">
      <formula>#REF!="Cancelada"</formula>
    </cfRule>
    <cfRule type="expression" dxfId="7487" priority="835">
      <formula>#REF!="Pausada"</formula>
    </cfRule>
    <cfRule type="expression" dxfId="7486" priority="836">
      <formula>#REF!="Para hoy"</formula>
    </cfRule>
    <cfRule type="expression" dxfId="7485" priority="837">
      <formula>#REF!="En curso"</formula>
    </cfRule>
    <cfRule type="expression" dxfId="7484" priority="838">
      <formula>#REF!="Completada"</formula>
    </cfRule>
    <cfRule type="expression" dxfId="7483" priority="839">
      <formula>$F45="Vencida"</formula>
    </cfRule>
    <cfRule type="expression" dxfId="7482" priority="840">
      <formula>$F45="Cancelada"</formula>
    </cfRule>
    <cfRule type="expression" dxfId="7481" priority="841">
      <formula>$F45="Pausada"</formula>
    </cfRule>
    <cfRule type="expression" dxfId="7480" priority="842">
      <formula>$F45="Para hoy"</formula>
    </cfRule>
    <cfRule type="expression" dxfId="7479" priority="843">
      <formula>$F45="En curso"</formula>
    </cfRule>
    <cfRule type="expression" dxfId="7478" priority="844">
      <formula>$F45="Completada"</formula>
    </cfRule>
  </conditionalFormatting>
  <conditionalFormatting sqref="E46">
    <cfRule type="expression" dxfId="7477" priority="845">
      <formula>#REF!="Vencida"</formula>
    </cfRule>
    <cfRule type="expression" dxfId="7476" priority="846">
      <formula>#REF!="Cancelada"</formula>
    </cfRule>
    <cfRule type="expression" dxfId="7475" priority="847">
      <formula>#REF!="Pausada"</formula>
    </cfRule>
    <cfRule type="expression" dxfId="7474" priority="848">
      <formula>#REF!="Para hoy"</formula>
    </cfRule>
    <cfRule type="expression" dxfId="7473" priority="849">
      <formula>#REF!="En curso"</formula>
    </cfRule>
    <cfRule type="expression" dxfId="7472" priority="850">
      <formula>#REF!="Completada"</formula>
    </cfRule>
    <cfRule type="expression" dxfId="7471" priority="851">
      <formula>$F40="Vencida"</formula>
    </cfRule>
    <cfRule type="expression" dxfId="7470" priority="852">
      <formula>$F40="Cancelada"</formula>
    </cfRule>
    <cfRule type="expression" dxfId="7469" priority="853">
      <formula>$F40="Pausada"</formula>
    </cfRule>
    <cfRule type="expression" dxfId="7468" priority="854">
      <formula>$F40="Para hoy"</formula>
    </cfRule>
    <cfRule type="expression" dxfId="7467" priority="855">
      <formula>$F40="En curso"</formula>
    </cfRule>
    <cfRule type="expression" dxfId="7466" priority="856">
      <formula>$F40="Completada"</formula>
    </cfRule>
  </conditionalFormatting>
  <conditionalFormatting sqref="E45">
    <cfRule type="expression" dxfId="7465" priority="857">
      <formula>$F39="Vencida"</formula>
    </cfRule>
    <cfRule type="expression" dxfId="7464" priority="858">
      <formula>$F39="Cancelada"</formula>
    </cfRule>
    <cfRule type="expression" dxfId="7463" priority="859">
      <formula>$F39="Pausada"</formula>
    </cfRule>
    <cfRule type="expression" dxfId="7462" priority="860">
      <formula>$F39="Para hoy"</formula>
    </cfRule>
    <cfRule type="expression" dxfId="7461" priority="861">
      <formula>$F39="En curso"</formula>
    </cfRule>
    <cfRule type="expression" dxfId="7460" priority="862">
      <formula>$F39="Completada"</formula>
    </cfRule>
    <cfRule type="expression" dxfId="7459" priority="863">
      <formula>#REF!="Vencida"</formula>
    </cfRule>
    <cfRule type="expression" dxfId="7458" priority="864">
      <formula>#REF!="Cancelada"</formula>
    </cfRule>
    <cfRule type="expression" dxfId="7457" priority="865">
      <formula>#REF!="Pausada"</formula>
    </cfRule>
    <cfRule type="expression" dxfId="7456" priority="866">
      <formula>#REF!="Para hoy"</formula>
    </cfRule>
    <cfRule type="expression" dxfId="7455" priority="867">
      <formula>#REF!="En curso"</formula>
    </cfRule>
    <cfRule type="expression" dxfId="7454" priority="868">
      <formula>#REF!="Completada"</formula>
    </cfRule>
  </conditionalFormatting>
  <conditionalFormatting sqref="C47">
    <cfRule type="expression" dxfId="7453" priority="885">
      <formula>#REF!="Vencida"</formula>
    </cfRule>
    <cfRule type="expression" dxfId="7452" priority="886">
      <formula>#REF!="Cancelada"</formula>
    </cfRule>
    <cfRule type="expression" dxfId="7451" priority="887">
      <formula>#REF!="Pausada"</formula>
    </cfRule>
    <cfRule type="expression" dxfId="7450" priority="888">
      <formula>#REF!="Para hoy"</formula>
    </cfRule>
    <cfRule type="expression" dxfId="7449" priority="889">
      <formula>#REF!="En curso"</formula>
    </cfRule>
    <cfRule type="expression" dxfId="7448" priority="890">
      <formula>#REF!="Completada"</formula>
    </cfRule>
    <cfRule type="expression" dxfId="7447" priority="891">
      <formula>$F47="Vencida"</formula>
    </cfRule>
    <cfRule type="expression" dxfId="7446" priority="892">
      <formula>$F47="Cancelada"</formula>
    </cfRule>
    <cfRule type="expression" dxfId="7445" priority="893">
      <formula>$F47="Pausada"</formula>
    </cfRule>
    <cfRule type="expression" dxfId="7444" priority="894">
      <formula>$F47="Para hoy"</formula>
    </cfRule>
    <cfRule type="expression" dxfId="7443" priority="895">
      <formula>$F47="En curso"</formula>
    </cfRule>
    <cfRule type="expression" dxfId="7442" priority="896">
      <formula>$F47="Completada"</formula>
    </cfRule>
  </conditionalFormatting>
  <conditionalFormatting sqref="E45">
    <cfRule type="expression" dxfId="7441" priority="897">
      <formula>#REF!="Vencida"</formula>
    </cfRule>
    <cfRule type="expression" dxfId="7440" priority="898">
      <formula>#REF!="Cancelada"</formula>
    </cfRule>
    <cfRule type="expression" dxfId="7439" priority="899">
      <formula>#REF!="Pausada"</formula>
    </cfRule>
    <cfRule type="expression" dxfId="7438" priority="900">
      <formula>#REF!="Para hoy"</formula>
    </cfRule>
    <cfRule type="expression" dxfId="7437" priority="901">
      <formula>#REF!="En curso"</formula>
    </cfRule>
    <cfRule type="expression" dxfId="7436" priority="902">
      <formula>#REF!="Completada"</formula>
    </cfRule>
  </conditionalFormatting>
  <conditionalFormatting sqref="E47">
    <cfRule type="expression" dxfId="7435" priority="903">
      <formula>#REF!="Vencida"</formula>
    </cfRule>
    <cfRule type="expression" dxfId="7434" priority="904">
      <formula>#REF!="Cancelada"</formula>
    </cfRule>
    <cfRule type="expression" dxfId="7433" priority="905">
      <formula>#REF!="Pausada"</formula>
    </cfRule>
    <cfRule type="expression" dxfId="7432" priority="906">
      <formula>#REF!="Para hoy"</formula>
    </cfRule>
    <cfRule type="expression" dxfId="7431" priority="907">
      <formula>#REF!="En curso"</formula>
    </cfRule>
    <cfRule type="expression" dxfId="7430" priority="908">
      <formula>#REF!="Completada"</formula>
    </cfRule>
    <cfRule type="expression" dxfId="7429" priority="909">
      <formula>#REF!="Vencida"</formula>
    </cfRule>
    <cfRule type="expression" dxfId="7428" priority="910">
      <formula>#REF!="Cancelada"</formula>
    </cfRule>
    <cfRule type="expression" dxfId="7427" priority="911">
      <formula>#REF!="Pausada"</formula>
    </cfRule>
    <cfRule type="expression" dxfId="7426" priority="912">
      <formula>#REF!="Para hoy"</formula>
    </cfRule>
    <cfRule type="expression" dxfId="7425" priority="913">
      <formula>#REF!="En curso"</formula>
    </cfRule>
    <cfRule type="expression" dxfId="7424" priority="914">
      <formula>#REF!="Completada"</formula>
    </cfRule>
  </conditionalFormatting>
  <conditionalFormatting sqref="E47">
    <cfRule type="expression" dxfId="7423" priority="915">
      <formula>$F40="Vencida"</formula>
    </cfRule>
    <cfRule type="expression" dxfId="7422" priority="916">
      <formula>$F40="Cancelada"</formula>
    </cfRule>
    <cfRule type="expression" dxfId="7421" priority="917">
      <formula>$F40="Pausada"</formula>
    </cfRule>
    <cfRule type="expression" dxfId="7420" priority="918">
      <formula>$F40="Para hoy"</formula>
    </cfRule>
    <cfRule type="expression" dxfId="7419" priority="919">
      <formula>$F40="En curso"</formula>
    </cfRule>
    <cfRule type="expression" dxfId="7418" priority="920">
      <formula>$F40="Completada"</formula>
    </cfRule>
    <cfRule type="expression" dxfId="7417" priority="921">
      <formula>#REF!="Vencida"</formula>
    </cfRule>
    <cfRule type="expression" dxfId="7416" priority="922">
      <formula>#REF!="Cancelada"</formula>
    </cfRule>
    <cfRule type="expression" dxfId="7415" priority="923">
      <formula>#REF!="Pausada"</formula>
    </cfRule>
    <cfRule type="expression" dxfId="7414" priority="924">
      <formula>#REF!="Para hoy"</formula>
    </cfRule>
    <cfRule type="expression" dxfId="7413" priority="925">
      <formula>#REF!="En curso"</formula>
    </cfRule>
    <cfRule type="expression" dxfId="7412" priority="926">
      <formula>#REF!="Completada"</formula>
    </cfRule>
  </conditionalFormatting>
  <conditionalFormatting sqref="E48">
    <cfRule type="expression" dxfId="7411" priority="927">
      <formula>#REF!="Vencida"</formula>
    </cfRule>
    <cfRule type="expression" dxfId="7410" priority="928">
      <formula>#REF!="Cancelada"</formula>
    </cfRule>
    <cfRule type="expression" dxfId="7409" priority="929">
      <formula>#REF!="Pausada"</formula>
    </cfRule>
    <cfRule type="expression" dxfId="7408" priority="930">
      <formula>#REF!="Para hoy"</formula>
    </cfRule>
    <cfRule type="expression" dxfId="7407" priority="931">
      <formula>#REF!="En curso"</formula>
    </cfRule>
    <cfRule type="expression" dxfId="7406" priority="932">
      <formula>#REF!="Completada"</formula>
    </cfRule>
    <cfRule type="expression" dxfId="7405" priority="933">
      <formula>$F41="Vencida"</formula>
    </cfRule>
    <cfRule type="expression" dxfId="7404" priority="934">
      <formula>$F41="Cancelada"</formula>
    </cfRule>
    <cfRule type="expression" dxfId="7403" priority="935">
      <formula>$F41="Pausada"</formula>
    </cfRule>
    <cfRule type="expression" dxfId="7402" priority="936">
      <formula>$F41="Para hoy"</formula>
    </cfRule>
    <cfRule type="expression" dxfId="7401" priority="937">
      <formula>$F41="En curso"</formula>
    </cfRule>
    <cfRule type="expression" dxfId="7400" priority="938">
      <formula>$F41="Completada"</formula>
    </cfRule>
  </conditionalFormatting>
  <conditionalFormatting sqref="C42:C44">
    <cfRule type="expression" dxfId="7399" priority="939">
      <formula>$F37="Vencida"</formula>
    </cfRule>
    <cfRule type="expression" dxfId="7398" priority="940">
      <formula>$F37="Cancelada"</formula>
    </cfRule>
    <cfRule type="expression" dxfId="7397" priority="941">
      <formula>$F37="Pausada"</formula>
    </cfRule>
    <cfRule type="expression" dxfId="7396" priority="942">
      <formula>$F37="Para hoy"</formula>
    </cfRule>
    <cfRule type="expression" dxfId="7395" priority="943">
      <formula>$F37="En curso"</formula>
    </cfRule>
    <cfRule type="expression" dxfId="7394" priority="944">
      <formula>$F37="Completada"</formula>
    </cfRule>
    <cfRule type="expression" dxfId="7393" priority="945">
      <formula>$F42="Vencida"</formula>
    </cfRule>
    <cfRule type="expression" dxfId="7392" priority="946">
      <formula>$F42="Cancelada"</formula>
    </cfRule>
    <cfRule type="expression" dxfId="7391" priority="947">
      <formula>$F42="Pausada"</formula>
    </cfRule>
    <cfRule type="expression" dxfId="7390" priority="948">
      <formula>$F42="Para hoy"</formula>
    </cfRule>
    <cfRule type="expression" dxfId="7389" priority="949">
      <formula>$F42="En curso"</formula>
    </cfRule>
    <cfRule type="expression" dxfId="7388" priority="950">
      <formula>$F42="Completada"</formula>
    </cfRule>
  </conditionalFormatting>
  <conditionalFormatting sqref="E42:E44 E22:E25">
    <cfRule type="expression" dxfId="7387" priority="951">
      <formula>$F17="Vencida"</formula>
    </cfRule>
    <cfRule type="expression" dxfId="7386" priority="952">
      <formula>$F17="Cancelada"</formula>
    </cfRule>
    <cfRule type="expression" dxfId="7385" priority="953">
      <formula>$F17="Pausada"</formula>
    </cfRule>
    <cfRule type="expression" dxfId="7384" priority="954">
      <formula>$F17="Para hoy"</formula>
    </cfRule>
    <cfRule type="expression" dxfId="7383" priority="955">
      <formula>$F17="En curso"</formula>
    </cfRule>
    <cfRule type="expression" dxfId="7382" priority="956">
      <formula>$F17="Completada"</formula>
    </cfRule>
    <cfRule type="expression" dxfId="7381" priority="957">
      <formula>$F17="Vencida"</formula>
    </cfRule>
    <cfRule type="expression" dxfId="7380" priority="958">
      <formula>$F17="Cancelada"</formula>
    </cfRule>
    <cfRule type="expression" dxfId="7379" priority="959">
      <formula>$F17="Pausada"</formula>
    </cfRule>
    <cfRule type="expression" dxfId="7378" priority="960">
      <formula>$F17="Para hoy"</formula>
    </cfRule>
    <cfRule type="expression" dxfId="7377" priority="961">
      <formula>$F17="En curso"</formula>
    </cfRule>
    <cfRule type="expression" dxfId="7376" priority="962">
      <formula>$F17="Completada"</formula>
    </cfRule>
  </conditionalFormatting>
  <conditionalFormatting sqref="E42:E44 E22:E25">
    <cfRule type="expression" dxfId="7375" priority="963">
      <formula>$F16="Vencida"</formula>
    </cfRule>
    <cfRule type="expression" dxfId="7374" priority="964">
      <formula>$F16="Cancelada"</formula>
    </cfRule>
    <cfRule type="expression" dxfId="7373" priority="965">
      <formula>$F16="Pausada"</formula>
    </cfRule>
    <cfRule type="expression" dxfId="7372" priority="966">
      <formula>$F16="Para hoy"</formula>
    </cfRule>
    <cfRule type="expression" dxfId="7371" priority="967">
      <formula>$F16="En curso"</formula>
    </cfRule>
    <cfRule type="expression" dxfId="7370" priority="968">
      <formula>$F16="Completada"</formula>
    </cfRule>
    <cfRule type="expression" dxfId="7369" priority="969">
      <formula>$F17="Vencida"</formula>
    </cfRule>
    <cfRule type="expression" dxfId="7368" priority="970">
      <formula>$F17="Cancelada"</formula>
    </cfRule>
    <cfRule type="expression" dxfId="7367" priority="971">
      <formula>$F17="Pausada"</formula>
    </cfRule>
    <cfRule type="expression" dxfId="7366" priority="972">
      <formula>$F17="Para hoy"</formula>
    </cfRule>
    <cfRule type="expression" dxfId="7365" priority="973">
      <formula>$F17="En curso"</formula>
    </cfRule>
    <cfRule type="expression" dxfId="7364" priority="974">
      <formula>$F17="Completada"</formula>
    </cfRule>
  </conditionalFormatting>
  <conditionalFormatting sqref="E4">
    <cfRule type="expression" dxfId="7363" priority="1003">
      <formula>$F9="Vencida"</formula>
    </cfRule>
    <cfRule type="expression" dxfId="7362" priority="1004">
      <formula>$F9="Cancelada"</formula>
    </cfRule>
    <cfRule type="expression" dxfId="7361" priority="1005">
      <formula>$F9="Pausada"</formula>
    </cfRule>
    <cfRule type="expression" dxfId="7360" priority="1006">
      <formula>$F9="Para hoy"</formula>
    </cfRule>
    <cfRule type="expression" dxfId="7359" priority="1007">
      <formula>$F9="En curso"</formula>
    </cfRule>
    <cfRule type="expression" dxfId="7358" priority="1008">
      <formula>$F9="Completada"</formula>
    </cfRule>
  </conditionalFormatting>
  <conditionalFormatting sqref="E4">
    <cfRule type="expression" dxfId="7357" priority="1009">
      <formula>#REF!="Vencida"</formula>
    </cfRule>
    <cfRule type="expression" dxfId="7356" priority="1010">
      <formula>#REF!="Cancelada"</formula>
    </cfRule>
    <cfRule type="expression" dxfId="7355" priority="1011">
      <formula>#REF!="Pausada"</formula>
    </cfRule>
    <cfRule type="expression" dxfId="7354" priority="1012">
      <formula>#REF!="Para hoy"</formula>
    </cfRule>
    <cfRule type="expression" dxfId="7353" priority="1013">
      <formula>#REF!="En curso"</formula>
    </cfRule>
    <cfRule type="expression" dxfId="7352" priority="1014">
      <formula>#REF!="Completada"</formula>
    </cfRule>
    <cfRule type="expression" dxfId="7351" priority="1015">
      <formula>#REF!="Vencida"</formula>
    </cfRule>
    <cfRule type="expression" dxfId="7350" priority="1016">
      <formula>#REF!="Cancelada"</formula>
    </cfRule>
    <cfRule type="expression" dxfId="7349" priority="1017">
      <formula>#REF!="Pausada"</formula>
    </cfRule>
    <cfRule type="expression" dxfId="7348" priority="1018">
      <formula>#REF!="Para hoy"</formula>
    </cfRule>
    <cfRule type="expression" dxfId="7347" priority="1019">
      <formula>#REF!="En curso"</formula>
    </cfRule>
    <cfRule type="expression" dxfId="7346" priority="1020">
      <formula>#REF!="Completada"</formula>
    </cfRule>
  </conditionalFormatting>
  <conditionalFormatting sqref="E4">
    <cfRule type="expression" dxfId="7345" priority="1021">
      <formula>#REF!="Vencida"</formula>
    </cfRule>
    <cfRule type="expression" dxfId="7344" priority="1022">
      <formula>#REF!="Cancelada"</formula>
    </cfRule>
    <cfRule type="expression" dxfId="7343" priority="1023">
      <formula>#REF!="Pausada"</formula>
    </cfRule>
    <cfRule type="expression" dxfId="7342" priority="1024">
      <formula>#REF!="Para hoy"</formula>
    </cfRule>
    <cfRule type="expression" dxfId="7341" priority="1025">
      <formula>#REF!="En curso"</formula>
    </cfRule>
    <cfRule type="expression" dxfId="7340" priority="1026">
      <formula>#REF!="Completada"</formula>
    </cfRule>
    <cfRule type="expression" dxfId="7339" priority="1027">
      <formula>#REF!="Vencida"</formula>
    </cfRule>
    <cfRule type="expression" dxfId="7338" priority="1028">
      <formula>#REF!="Cancelada"</formula>
    </cfRule>
    <cfRule type="expression" dxfId="7337" priority="1029">
      <formula>#REF!="Pausada"</formula>
    </cfRule>
    <cfRule type="expression" dxfId="7336" priority="1030">
      <formula>#REF!="Para hoy"</formula>
    </cfRule>
    <cfRule type="expression" dxfId="7335" priority="1031">
      <formula>#REF!="En curso"</formula>
    </cfRule>
    <cfRule type="expression" dxfId="7334" priority="1032">
      <formula>#REF!="Completada"</formula>
    </cfRule>
  </conditionalFormatting>
  <conditionalFormatting sqref="E5">
    <cfRule type="expression" dxfId="7333" priority="1033">
      <formula>$F9="Vencida"</formula>
    </cfRule>
    <cfRule type="expression" dxfId="7332" priority="1034">
      <formula>$F9="Cancelada"</formula>
    </cfRule>
    <cfRule type="expression" dxfId="7331" priority="1035">
      <formula>$F9="Pausada"</formula>
    </cfRule>
    <cfRule type="expression" dxfId="7330" priority="1036">
      <formula>$F9="Para hoy"</formula>
    </cfRule>
    <cfRule type="expression" dxfId="7329" priority="1037">
      <formula>$F9="En curso"</formula>
    </cfRule>
    <cfRule type="expression" dxfId="7328" priority="1038">
      <formula>$F9="Completada"</formula>
    </cfRule>
  </conditionalFormatting>
  <conditionalFormatting sqref="E5:E9 E11:E12">
    <cfRule type="expression" dxfId="7327" priority="1047">
      <formula>$F1048575="Vencida"</formula>
    </cfRule>
    <cfRule type="expression" dxfId="7326" priority="1048">
      <formula>$F1048575="Cancelada"</formula>
    </cfRule>
    <cfRule type="expression" dxfId="7325" priority="1049">
      <formula>$F1048575="Pausada"</formula>
    </cfRule>
    <cfRule type="expression" dxfId="7324" priority="1050">
      <formula>$F1048575="Para hoy"</formula>
    </cfRule>
    <cfRule type="expression" dxfId="7323" priority="1051">
      <formula>$F1048575="En curso"</formula>
    </cfRule>
    <cfRule type="expression" dxfId="7322" priority="1052">
      <formula>$F1048575="Completada"</formula>
    </cfRule>
  </conditionalFormatting>
  <conditionalFormatting sqref="C22">
    <cfRule type="expression" dxfId="7321" priority="1053">
      <formula>#REF!="Vencida"</formula>
    </cfRule>
    <cfRule type="expression" dxfId="7320" priority="1054">
      <formula>#REF!="Cancelada"</formula>
    </cfRule>
    <cfRule type="expression" dxfId="7319" priority="1055">
      <formula>#REF!="Pausada"</formula>
    </cfRule>
    <cfRule type="expression" dxfId="7318" priority="1056">
      <formula>#REF!="Para hoy"</formula>
    </cfRule>
    <cfRule type="expression" dxfId="7317" priority="1057">
      <formula>#REF!="En curso"</formula>
    </cfRule>
    <cfRule type="expression" dxfId="7316" priority="1058">
      <formula>#REF!="Completada"</formula>
    </cfRule>
    <cfRule type="expression" dxfId="7315" priority="1059">
      <formula>$F22="Vencida"</formula>
    </cfRule>
    <cfRule type="expression" dxfId="7314" priority="1060">
      <formula>$F22="Cancelada"</formula>
    </cfRule>
    <cfRule type="expression" dxfId="7313" priority="1061">
      <formula>$F22="Pausada"</formula>
    </cfRule>
    <cfRule type="expression" dxfId="7312" priority="1062">
      <formula>$F22="Para hoy"</formula>
    </cfRule>
    <cfRule type="expression" dxfId="7311" priority="1063">
      <formula>$F22="En curso"</formula>
    </cfRule>
    <cfRule type="expression" dxfId="7310" priority="1064">
      <formula>$F22="Completada"</formula>
    </cfRule>
  </conditionalFormatting>
  <conditionalFormatting sqref="E23:E25">
    <cfRule type="expression" dxfId="7309" priority="1065">
      <formula>#REF!="Vencida"</formula>
    </cfRule>
    <cfRule type="expression" dxfId="7308" priority="1066">
      <formula>#REF!="Cancelada"</formula>
    </cfRule>
    <cfRule type="expression" dxfId="7307" priority="1067">
      <formula>#REF!="Pausada"</formula>
    </cfRule>
    <cfRule type="expression" dxfId="7306" priority="1068">
      <formula>#REF!="Para hoy"</formula>
    </cfRule>
    <cfRule type="expression" dxfId="7305" priority="1069">
      <formula>#REF!="En curso"</formula>
    </cfRule>
    <cfRule type="expression" dxfId="7304" priority="1070">
      <formula>#REF!="Completada"</formula>
    </cfRule>
  </conditionalFormatting>
  <conditionalFormatting sqref="E25">
    <cfRule type="expression" dxfId="7303" priority="1071">
      <formula>#REF!="Vencida"</formula>
    </cfRule>
    <cfRule type="expression" dxfId="7302" priority="1072">
      <formula>#REF!="Cancelada"</formula>
    </cfRule>
    <cfRule type="expression" dxfId="7301" priority="1073">
      <formula>#REF!="Pausada"</formula>
    </cfRule>
    <cfRule type="expression" dxfId="7300" priority="1074">
      <formula>#REF!="Para hoy"</formula>
    </cfRule>
    <cfRule type="expression" dxfId="7299" priority="1075">
      <formula>#REF!="En curso"</formula>
    </cfRule>
    <cfRule type="expression" dxfId="7298" priority="1076">
      <formula>#REF!="Completada"</formula>
    </cfRule>
    <cfRule type="expression" dxfId="7297" priority="1077">
      <formula>#REF!="Vencida"</formula>
    </cfRule>
    <cfRule type="expression" dxfId="7296" priority="1078">
      <formula>#REF!="Cancelada"</formula>
    </cfRule>
    <cfRule type="expression" dxfId="7295" priority="1079">
      <formula>#REF!="Pausada"</formula>
    </cfRule>
    <cfRule type="expression" dxfId="7294" priority="1080">
      <formula>#REF!="Para hoy"</formula>
    </cfRule>
    <cfRule type="expression" dxfId="7293" priority="1081">
      <formula>#REF!="En curso"</formula>
    </cfRule>
    <cfRule type="expression" dxfId="7292" priority="1082">
      <formula>#REF!="Completada"</formula>
    </cfRule>
  </conditionalFormatting>
  <conditionalFormatting sqref="E26">
    <cfRule type="expression" dxfId="7291" priority="1083">
      <formula>#REF!="Vencida"</formula>
    </cfRule>
    <cfRule type="expression" dxfId="7290" priority="1084">
      <formula>#REF!="Cancelada"</formula>
    </cfRule>
    <cfRule type="expression" dxfId="7289" priority="1085">
      <formula>#REF!="Pausada"</formula>
    </cfRule>
    <cfRule type="expression" dxfId="7288" priority="1086">
      <formula>#REF!="Para hoy"</formula>
    </cfRule>
    <cfRule type="expression" dxfId="7287" priority="1087">
      <formula>#REF!="En curso"</formula>
    </cfRule>
    <cfRule type="expression" dxfId="7286" priority="1088">
      <formula>#REF!="Completada"</formula>
    </cfRule>
    <cfRule type="expression" dxfId="7285" priority="1089">
      <formula>$F20="Vencida"</formula>
    </cfRule>
    <cfRule type="expression" dxfId="7284" priority="1090">
      <formula>$F20="Cancelada"</formula>
    </cfRule>
    <cfRule type="expression" dxfId="7283" priority="1091">
      <formula>$F20="Pausada"</formula>
    </cfRule>
    <cfRule type="expression" dxfId="7282" priority="1092">
      <formula>$F20="Para hoy"</formula>
    </cfRule>
    <cfRule type="expression" dxfId="7281" priority="1093">
      <formula>$F20="En curso"</formula>
    </cfRule>
    <cfRule type="expression" dxfId="7280" priority="1094">
      <formula>$F20="Completada"</formula>
    </cfRule>
  </conditionalFormatting>
  <conditionalFormatting sqref="E25">
    <cfRule type="expression" dxfId="7279" priority="1095">
      <formula>$F19="Vencida"</formula>
    </cfRule>
    <cfRule type="expression" dxfId="7278" priority="1096">
      <formula>$F19="Cancelada"</formula>
    </cfRule>
    <cfRule type="expression" dxfId="7277" priority="1097">
      <formula>$F19="Pausada"</formula>
    </cfRule>
    <cfRule type="expression" dxfId="7276" priority="1098">
      <formula>$F19="Para hoy"</formula>
    </cfRule>
    <cfRule type="expression" dxfId="7275" priority="1099">
      <formula>$F19="En curso"</formula>
    </cfRule>
    <cfRule type="expression" dxfId="7274" priority="1100">
      <formula>$F19="Completada"</formula>
    </cfRule>
    <cfRule type="expression" dxfId="7273" priority="1101">
      <formula>#REF!="Vencida"</formula>
    </cfRule>
    <cfRule type="expression" dxfId="7272" priority="1102">
      <formula>#REF!="Cancelada"</formula>
    </cfRule>
    <cfRule type="expression" dxfId="7271" priority="1103">
      <formula>#REF!="Pausada"</formula>
    </cfRule>
    <cfRule type="expression" dxfId="7270" priority="1104">
      <formula>#REF!="Para hoy"</formula>
    </cfRule>
    <cfRule type="expression" dxfId="7269" priority="1105">
      <formula>#REF!="En curso"</formula>
    </cfRule>
    <cfRule type="expression" dxfId="7268" priority="1106">
      <formula>#REF!="Completada"</formula>
    </cfRule>
  </conditionalFormatting>
  <conditionalFormatting sqref="E4">
    <cfRule type="expression" dxfId="7267" priority="1131">
      <formula>$F1048573="Vencida"</formula>
    </cfRule>
    <cfRule type="expression" dxfId="7266" priority="1132">
      <formula>$F1048573="Cancelada"</formula>
    </cfRule>
    <cfRule type="expression" dxfId="7265" priority="1133">
      <formula>$F1048573="Pausada"</formula>
    </cfRule>
    <cfRule type="expression" dxfId="7264" priority="1134">
      <formula>$F1048573="Para hoy"</formula>
    </cfRule>
    <cfRule type="expression" dxfId="7263" priority="1135">
      <formula>$F1048573="En curso"</formula>
    </cfRule>
    <cfRule type="expression" dxfId="7262" priority="1136">
      <formula>$F1048573="Completada"</formula>
    </cfRule>
  </conditionalFormatting>
  <conditionalFormatting sqref="E10">
    <cfRule type="expression" dxfId="7261" priority="1137">
      <formula>#REF!="Vencida"</formula>
    </cfRule>
    <cfRule type="expression" dxfId="7260" priority="1138">
      <formula>#REF!="Cancelada"</formula>
    </cfRule>
    <cfRule type="expression" dxfId="7259" priority="1139">
      <formula>#REF!="Pausada"</formula>
    </cfRule>
    <cfRule type="expression" dxfId="7258" priority="1140">
      <formula>#REF!="Para hoy"</formula>
    </cfRule>
    <cfRule type="expression" dxfId="7257" priority="1141">
      <formula>#REF!="En curso"</formula>
    </cfRule>
    <cfRule type="expression" dxfId="7256" priority="1142">
      <formula>#REF!="Completada"</formula>
    </cfRule>
  </conditionalFormatting>
  <dataValidations count="9">
    <dataValidation allowBlank="1" showInputMessage="1" showErrorMessage="1" prompt="Escriba las notas en esta columna, debajo de este encabezado." sqref="H30 G53:G65 G21:G29 G34:G49 G3:G18" xr:uid="{E4F35621-4489-4976-991C-2F51A723BF4B}"/>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1:E21 B34:E34 B53:E53 C59" xr:uid="{4FFF9A92-5111-49EB-818B-563D5D376EB6}"/>
    <dataValidation allowBlank="1" showInputMessage="1" showErrorMessage="1" prompt="Seleccione el estado en esta columna, debajo de este encabezado. Presione ALT+FLECHA ABAJO para mostrar las opciones y, después, FLECHA ABAJO y ENTRAR para realizar la selección." sqref="F3 F53 F21 F34" xr:uid="{DEC18AF7-01A2-4317-8DD3-68623E3973EB}"/>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0 A33 A52" xr:uid="{ACBA090E-5A02-42DE-B7B3-B8F1EF38C6C3}"/>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0:E20 B33:E33 B52:E52" xr:uid="{66BF1DB4-0619-47A3-92AD-23B68B7DEB7E}"/>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C30 B54:B65 B22:B29 B35:B49 B4:B18" xr:uid="{F22CF293-1402-4008-B89C-898CF11A4BFF}">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54:C65 C22:C29 C35:C49 C4:C18" xr:uid="{1877EA24-A17B-41B5-82BA-48964F1ACA7F}">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54:E65 F30 E35:E49 E22:E30 E4:E19" xr:uid="{26CA2F7E-5BA5-44D4-AD4C-4EE4575F1823}"/>
    <dataValidation type="list" errorStyle="warning" allowBlank="1" showInputMessage="1" showErrorMessage="1" error="Seleccione un estado de la lista. Seleccione CANCELAR, presione ALT+FLECHA ABAJO para mostrar las opciones y, después, FLECHA ABAJO y ENTRAR para realizar la selección." sqref="G30 F54:F65 F22:F29 F35:F49 F4:F18" xr:uid="{BCCE7D6F-7AAA-411C-A542-FADFE268521C}">
      <formula1>"Por Desarrollar,En Curso,En QA,Traspasada,Completada,Cancelada,Bloqueada"</formula1>
    </dataValidation>
  </dataValidations>
  <pageMargins left="0.7" right="0.7" top="0.75" bottom="0.75" header="0.3" footer="0.3"/>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expression" priority="531" id="{8B9130CD-9198-45F5-B3C4-DF4F635AAB36}">
            <xm:f>('34'!#REF!=0)*('34'!#REF!&lt;&gt;"")*(LEN('34'!#REF!)=0)*(($F4="")+($F4="En curso"))</xm:f>
            <x14:dxf>
              <font>
                <color theme="7" tint="-0.24994659260841701"/>
              </font>
              <fill>
                <patternFill patternType="none">
                  <bgColor auto="1"/>
                </patternFill>
              </fill>
            </x14:dxf>
          </x14:cfRule>
          <x14:cfRule type="expression" priority="532" id="{3160FB06-C561-47A5-B0C1-A8EA0A79C062}">
            <xm:f>('34'!#REF!&lt;0)*(LEN('34'!#REF!)=0)*(($F4="")+($F4="En curso"))</xm:f>
            <x14:dxf>
              <font>
                <color theme="7" tint="-0.24994659260841701"/>
              </font>
              <fill>
                <patternFill patternType="none">
                  <bgColor auto="1"/>
                </patternFill>
              </fill>
            </x14:dxf>
          </x14:cfRule>
          <xm:sqref>F42:F49 F4:F18</xm:sqref>
        </x14:conditionalFormatting>
        <x14:conditionalFormatting xmlns:xm="http://schemas.microsoft.com/office/excel/2006/main">
          <x14:cfRule type="expression" priority="493" id="{78474B7D-28B3-4697-8730-3E80EF1FB0A4}">
            <xm:f>'34'!#REF!="Vencida"</xm:f>
            <x14:dxf>
              <font>
                <color theme="8" tint="-0.24994659260841701"/>
              </font>
            </x14:dxf>
          </x14:cfRule>
          <x14:cfRule type="expression" priority="494" id="{3A624C57-CC39-47CB-927E-9E9B3800C71E}">
            <xm:f>'34'!#REF!="Cancelada"</xm:f>
            <x14:dxf>
              <font>
                <color theme="0" tint="-0.24994659260841701"/>
              </font>
            </x14:dxf>
          </x14:cfRule>
          <x14:cfRule type="expression" priority="495" id="{E81D29FA-9EA6-45F8-BB53-8BDAB71B15A4}">
            <xm:f>'34'!#REF!="Pausada"</xm:f>
            <x14:dxf>
              <font>
                <color theme="9"/>
              </font>
            </x14:dxf>
          </x14:cfRule>
          <x14:cfRule type="expression" priority="496" id="{88B49A5B-4218-4808-9F51-07498A3B332A}">
            <xm:f>'34'!#REF!="Para hoy"</xm:f>
            <x14:dxf>
              <font>
                <color theme="6" tint="-0.499984740745262"/>
              </font>
            </x14:dxf>
          </x14:cfRule>
          <x14:cfRule type="expression" priority="497" id="{5FBC2E95-D527-4FD1-A8BF-8FB69F54DE91}">
            <xm:f>'34'!#REF!="En curso"</xm:f>
            <x14:dxf>
              <font>
                <color theme="7" tint="-0.24994659260841701"/>
              </font>
            </x14:dxf>
          </x14:cfRule>
          <x14:cfRule type="expression" priority="498" id="{B6A9B5DA-E495-474E-8134-F4697AE053E4}">
            <xm:f>'34'!#REF!="Completada"</xm:f>
            <x14:dxf>
              <font>
                <strike/>
                <color theme="0" tint="-0.24994659260841701"/>
              </font>
              <fill>
                <patternFill patternType="none">
                  <bgColor auto="1"/>
                </patternFill>
              </fill>
            </x14:dxf>
          </x14:cfRule>
          <x14:cfRule type="expression" priority="499" id="{B95A433E-E831-463B-88B7-34D9BA927DA2}">
            <xm:f>('34'!#REF!=0)*('34'!#REF!&lt;&gt;"")*(LEN('34'!#REF!)=0)*(('34'!#REF!="")+('34'!#REF!="En curso"))</xm:f>
            <x14:dxf>
              <font>
                <color theme="7" tint="-0.24994659260841701"/>
              </font>
              <fill>
                <patternFill patternType="none">
                  <bgColor auto="1"/>
                </patternFill>
              </fill>
            </x14:dxf>
          </x14:cfRule>
          <x14:cfRule type="expression" priority="500" id="{829AE42A-FFFE-4DA2-8CDF-DA80CE9DDD27}">
            <xm:f>('34'!#REF!&lt;0)*(LEN('34'!#REF!)=0)*(('34'!#REF!="")+('34'!#REF!="En curso"))</xm:f>
            <x14:dxf>
              <font>
                <color theme="7" tint="-0.24994659260841701"/>
              </font>
              <fill>
                <patternFill patternType="none">
                  <bgColor auto="1"/>
                </patternFill>
              </fill>
            </x14:dxf>
          </x14:cfRule>
          <xm:sqref>D19 G22:G29 E42:E49 G35:G49 G4:G18 E4:E18</xm:sqref>
        </x14:conditionalFormatting>
        <x14:conditionalFormatting xmlns:xm="http://schemas.microsoft.com/office/excel/2006/main">
          <x14:cfRule type="expression" priority="539" id="{6B34CB2C-7A78-4C52-A1A1-E3116586FCED}">
            <xm:f>('34'!#REF!=0)*('34'!#REF!&lt;&gt;"")*(LEN('34'!#REF!)=0)*(($F19="")+($F19="En curso"))</xm:f>
            <x14:dxf>
              <font>
                <color theme="7" tint="-0.24994659260841701"/>
              </font>
              <fill>
                <patternFill patternType="none">
                  <bgColor auto="1"/>
                </patternFill>
              </fill>
            </x14:dxf>
          </x14:cfRule>
          <x14:cfRule type="expression" priority="540" id="{3873C2A9-69DF-4FD4-A141-51A1290F25C8}">
            <xm:f>('34'!#REF!&lt;0)*(LEN('34'!#REF!)=0)*(($F19="")+($F19="En curso"))</xm:f>
            <x14:dxf>
              <font>
                <color theme="7" tint="-0.24994659260841701"/>
              </font>
              <fill>
                <patternFill patternType="none">
                  <bgColor auto="1"/>
                </patternFill>
              </fill>
            </x14:dxf>
          </x14:cfRule>
          <xm:sqref>E19</xm:sqref>
        </x14:conditionalFormatting>
        <x14:conditionalFormatting xmlns:xm="http://schemas.microsoft.com/office/excel/2006/main">
          <x14:cfRule type="expression" priority="523" id="{24FDE354-B56D-421C-BAE0-B3EDD2FCE7C0}">
            <xm:f>('34'!#REF!=0)*('34'!#REF!&lt;&gt;"")*(LEN('34'!#REF!)=0)*(($F31="")+($F31="En curso"))</xm:f>
            <x14:dxf>
              <font>
                <color theme="7" tint="-0.24994659260841701"/>
              </font>
              <fill>
                <patternFill patternType="none">
                  <bgColor auto="1"/>
                </patternFill>
              </fill>
            </x14:dxf>
          </x14:cfRule>
          <x14:cfRule type="expression" priority="524" id="{9450A20D-EBA0-41F7-90D0-B2E37AB07498}">
            <xm:f>('34'!#REF!&lt;0)*(LEN('34'!#REF!)=0)*(($F31="")+($F31="En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515" id="{1C2E2FA1-2B1F-4701-9716-BB3AF5710081}">
            <xm:f>('34'!#REF!=0)*('34'!#REF!&lt;&gt;"")*(LEN('34'!#REF!)=0)*(($F50="")+($F50="En curso"))</xm:f>
            <x14:dxf>
              <font>
                <color theme="7" tint="-0.24994659260841701"/>
              </font>
              <fill>
                <patternFill patternType="none">
                  <bgColor auto="1"/>
                </patternFill>
              </fill>
            </x14:dxf>
          </x14:cfRule>
          <x14:cfRule type="expression" priority="516" id="{11A84133-18F0-43AC-A667-262D57658D41}">
            <xm:f>('34'!#REF!&lt;0)*(LEN('34'!#REF!)=0)*(($F50="")+($F50="En curso"))</xm:f>
            <x14:dxf>
              <font>
                <color theme="7" tint="-0.24994659260841701"/>
              </font>
              <fill>
                <patternFill patternType="none">
                  <bgColor auto="1"/>
                </patternFill>
              </fill>
            </x14:dxf>
          </x14:cfRule>
          <xm:sqref>E50</xm:sqref>
        </x14:conditionalFormatting>
        <x14:conditionalFormatting xmlns:xm="http://schemas.microsoft.com/office/excel/2006/main">
          <x14:cfRule type="expression" priority="507" id="{4EF02EB8-5FD5-4B61-BC4A-276296A92323}">
            <xm:f>('34'!#REF!=0)*('34'!#REF!&lt;&gt;"")*(LEN('34'!#REF!)=0)*(($F67="")+($F67="En curso"))</xm:f>
            <x14:dxf>
              <font>
                <color theme="7" tint="-0.24994659260841701"/>
              </font>
              <fill>
                <patternFill patternType="none">
                  <bgColor auto="1"/>
                </patternFill>
              </fill>
            </x14:dxf>
          </x14:cfRule>
          <x14:cfRule type="expression" priority="508" id="{7E9EE2D1-2B1C-4DA6-B1DA-B65BAFF71356}">
            <xm:f>('34'!#REF!&lt;0)*(LEN('34'!#REF!)=0)*(($F67="")+($F67="En curso"))</xm:f>
            <x14:dxf>
              <font>
                <color theme="7" tint="-0.24994659260841701"/>
              </font>
              <fill>
                <patternFill patternType="none">
                  <bgColor auto="1"/>
                </patternFill>
              </fill>
            </x14:dxf>
          </x14:cfRule>
          <xm:sqref>E67</xm:sqref>
        </x14:conditionalFormatting>
        <x14:conditionalFormatting xmlns:xm="http://schemas.microsoft.com/office/excel/2006/main">
          <x14:cfRule type="expression" priority="491" id="{20DF0E1A-002C-4120-8FDE-4FE5A5F2BDDC}">
            <xm:f>('34'!#REF!=0)*('34'!#REF!&lt;&gt;"")*(LEN('34'!#REF!)=0)*(('34'!#REF!="")+('34'!#REF!="En curso"))</xm:f>
            <x14:dxf>
              <font>
                <color theme="7" tint="-0.24994659260841701"/>
              </font>
              <fill>
                <patternFill patternType="none">
                  <bgColor auto="1"/>
                </patternFill>
              </fill>
            </x14:dxf>
          </x14:cfRule>
          <x14:cfRule type="expression" priority="492" id="{4B31951A-F88D-4C95-AE7B-3355BCE73E57}">
            <xm:f>('34'!#REF!&lt;0)*(LEN('34'!#REF!)=0)*(('34'!#REF!="")+('34'!#REF!="En curso"))</xm:f>
            <x14:dxf>
              <font>
                <color theme="7" tint="-0.24994659260841701"/>
              </font>
              <fill>
                <patternFill patternType="none">
                  <bgColor auto="1"/>
                </patternFill>
              </fill>
            </x14:dxf>
          </x14:cfRule>
          <xm:sqref>E35:E49 E22:E30 E4:E18</xm:sqref>
        </x14:conditionalFormatting>
        <x14:conditionalFormatting xmlns:xm="http://schemas.microsoft.com/office/excel/2006/main">
          <x14:cfRule type="expression" priority="477" id="{CFD68F70-6304-48AE-B406-E0F0CDD70CAA}">
            <xm:f>('34'!#REF!=0)*('34'!#REF!&lt;&gt;"")*(LEN('34'!#REF!)=0)*(($F22="")+($F22="En curso"))</xm:f>
            <x14:dxf>
              <font>
                <color theme="7" tint="-0.24994659260841701"/>
              </font>
              <fill>
                <patternFill patternType="none">
                  <bgColor auto="1"/>
                </patternFill>
              </fill>
            </x14:dxf>
          </x14:cfRule>
          <x14:cfRule type="expression" priority="478" id="{295FE794-D168-4FA4-B290-7EBF42730815}">
            <xm:f>('34'!#REF!&lt;0)*(LEN('34'!#REF!)=0)*(($F22="")+($F22="En curso"))</xm:f>
            <x14:dxf>
              <font>
                <color theme="7" tint="-0.24994659260841701"/>
              </font>
              <fill>
                <patternFill patternType="none">
                  <bgColor auto="1"/>
                </patternFill>
              </fill>
            </x14:dxf>
          </x14:cfRule>
          <xm:sqref>F22:F29</xm:sqref>
        </x14:conditionalFormatting>
        <x14:conditionalFormatting xmlns:xm="http://schemas.microsoft.com/office/excel/2006/main">
          <x14:cfRule type="expression" priority="469" id="{8F0952D4-A026-46F2-88E8-7DC687842781}">
            <xm:f>'34'!#REF!="Vencida"</xm:f>
            <x14:dxf>
              <font>
                <color theme="8" tint="-0.24994659260841701"/>
              </font>
            </x14:dxf>
          </x14:cfRule>
          <x14:cfRule type="expression" priority="470" id="{A3CAEA8B-79B7-400A-AC9E-CFC4D3FCCD42}">
            <xm:f>'34'!#REF!="Cancelada"</xm:f>
            <x14:dxf>
              <font>
                <color theme="0" tint="-0.24994659260841701"/>
              </font>
            </x14:dxf>
          </x14:cfRule>
          <x14:cfRule type="expression" priority="471" id="{487C13CE-2349-4E49-92B5-9794D6E2CD9A}">
            <xm:f>'34'!#REF!="Pausada"</xm:f>
            <x14:dxf>
              <font>
                <color theme="9"/>
              </font>
            </x14:dxf>
          </x14:cfRule>
          <x14:cfRule type="expression" priority="472" id="{4C3C9FA4-5313-47D1-AF65-3B5222D6D18F}">
            <xm:f>'34'!#REF!="Para hoy"</xm:f>
            <x14:dxf>
              <font>
                <color theme="6" tint="-0.499984740745262"/>
              </font>
            </x14:dxf>
          </x14:cfRule>
          <x14:cfRule type="expression" priority="473" id="{34AB8D75-8D26-4602-9E86-EEBB4C5C1BC8}">
            <xm:f>'34'!#REF!="En curso"</xm:f>
            <x14:dxf>
              <font>
                <color theme="7" tint="-0.24994659260841701"/>
              </font>
            </x14:dxf>
          </x14:cfRule>
          <x14:cfRule type="expression" priority="474" id="{E2BE17E5-795E-4CCF-8D00-C693B0D2867B}">
            <xm:f>'34'!#REF!="Completada"</xm:f>
            <x14:dxf>
              <font>
                <strike/>
                <color theme="0" tint="-0.24994659260841701"/>
              </font>
              <fill>
                <patternFill patternType="none">
                  <bgColor auto="1"/>
                </patternFill>
              </fill>
            </x14:dxf>
          </x14:cfRule>
          <x14:cfRule type="expression" priority="475" id="{6CBBA036-CFA9-4269-82A7-E5E8228FD0D4}">
            <xm:f>('34'!#REF!=0)*('34'!#REF!&lt;&gt;"")*(LEN('34'!#REF!)=0)*(('34'!#REF!="")+('34'!#REF!="En curso"))</xm:f>
            <x14:dxf>
              <font>
                <color theme="7" tint="-0.24994659260841701"/>
              </font>
              <fill>
                <patternFill patternType="none">
                  <bgColor auto="1"/>
                </patternFill>
              </fill>
            </x14:dxf>
          </x14:cfRule>
          <x14:cfRule type="expression" priority="476" id="{CD662CDC-085F-4FB8-B53A-2E4DB309528D}">
            <xm:f>('34'!#REF!&lt;0)*(LEN('34'!#REF!)=0)*(('34'!#REF!="")+('34'!#REF!="En curso"))</xm:f>
            <x14:dxf>
              <font>
                <color theme="7" tint="-0.24994659260841701"/>
              </font>
              <fill>
                <patternFill patternType="none">
                  <bgColor auto="1"/>
                </patternFill>
              </fill>
            </x14:dxf>
          </x14:cfRule>
          <xm:sqref>H30</xm:sqref>
        </x14:conditionalFormatting>
        <x14:conditionalFormatting xmlns:xm="http://schemas.microsoft.com/office/excel/2006/main">
          <x14:cfRule type="expression" priority="445" id="{C38114BF-DAEC-47B5-AFEE-7C401772D69C}">
            <xm:f>'34'!#REF!="Vencida"</xm:f>
            <x14:dxf>
              <font>
                <color theme="8" tint="-0.24994659260841701"/>
              </font>
            </x14:dxf>
          </x14:cfRule>
          <x14:cfRule type="expression" priority="446" id="{44E984FD-927A-4EF1-8BA9-D9BB1A627555}">
            <xm:f>'34'!#REF!="Cancelada"</xm:f>
            <x14:dxf>
              <font>
                <color theme="0" tint="-0.24994659260841701"/>
              </font>
            </x14:dxf>
          </x14:cfRule>
          <x14:cfRule type="expression" priority="447" id="{0549EA93-2C11-4636-BE18-FBECC3B7AF27}">
            <xm:f>'34'!#REF!="Pausada"</xm:f>
            <x14:dxf>
              <font>
                <color theme="9"/>
              </font>
            </x14:dxf>
          </x14:cfRule>
          <x14:cfRule type="expression" priority="448" id="{74D021F2-6F52-42A3-8AF3-0718A50EDB0C}">
            <xm:f>'34'!#REF!="Para hoy"</xm:f>
            <x14:dxf>
              <font>
                <color theme="6" tint="-0.499984740745262"/>
              </font>
            </x14:dxf>
          </x14:cfRule>
          <x14:cfRule type="expression" priority="449" id="{0DF34E9D-49BB-487D-90B6-17B245E8BB9C}">
            <xm:f>'34'!#REF!="En curso"</xm:f>
            <x14:dxf>
              <font>
                <color theme="7" tint="-0.24994659260841701"/>
              </font>
            </x14:dxf>
          </x14:cfRule>
          <x14:cfRule type="expression" priority="450" id="{A2661AB9-1785-4729-8768-E42457ACBBD1}">
            <xm:f>'34'!#REF!="Completada"</xm:f>
            <x14:dxf>
              <font>
                <strike/>
                <color theme="0" tint="-0.24994659260841701"/>
              </font>
              <fill>
                <patternFill patternType="none">
                  <bgColor auto="1"/>
                </patternFill>
              </fill>
            </x14:dxf>
          </x14:cfRule>
          <x14:cfRule type="expression" priority="451" id="{C1691941-90E0-4C11-97F8-8640BE6E7521}">
            <xm:f>('34'!#REF!=0)*('34'!#REF!&lt;&gt;"")*(LEN('34'!#REF!)=0)*(('34'!#REF!="")+('34'!#REF!="En curso"))</xm:f>
            <x14:dxf>
              <font>
                <color theme="7" tint="-0.24994659260841701"/>
              </font>
              <fill>
                <patternFill patternType="none">
                  <bgColor auto="1"/>
                </patternFill>
              </fill>
            </x14:dxf>
          </x14:cfRule>
          <x14:cfRule type="expression" priority="452" id="{07CAFA8C-4353-49F7-81F4-D1D1823A23EB}">
            <xm:f>('34'!#REF!&lt;0)*(LEN('34'!#REF!)=0)*(('34'!#REF!="")+('34'!#REF!="En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453" id="{B4A7138F-DF13-480A-A0A4-BC0CF6FAB3B0}">
            <xm:f>('34'!#REF!=0)*('34'!#REF!&lt;&gt;"")*(LEN('34'!#REF!)=0)*(('34'!#REF!="")+('34'!#REF!="En curso"))</xm:f>
            <x14:dxf>
              <font>
                <color theme="7" tint="-0.24994659260841701"/>
              </font>
              <fill>
                <patternFill patternType="none">
                  <bgColor auto="1"/>
                </patternFill>
              </fill>
            </x14:dxf>
          </x14:cfRule>
          <x14:cfRule type="expression" priority="454" id="{432A903A-1446-4D1A-BD6E-B70ED3230B0F}">
            <xm:f>('34'!#REF!&lt;0)*(LEN('34'!#REF!)=0)*(('34'!#REF!="")+('34'!#REF!="En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455" id="{5EBF8EE4-8CCF-4FA3-B9D7-102FCEB835B7}">
            <xm:f>('34'!#REF!=0)*('34'!#REF!&lt;&gt;"")*(LEN('34'!#REF!)=0)*(($F30="")+($F30="En curso"))</xm:f>
            <x14:dxf>
              <font>
                <color theme="7" tint="-0.24994659260841701"/>
              </font>
              <fill>
                <patternFill patternType="none">
                  <bgColor auto="1"/>
                </patternFill>
              </fill>
            </x14:dxf>
          </x14:cfRule>
          <x14:cfRule type="expression" priority="456" id="{959CC58C-8719-4416-8D99-60928D1B8EA4}">
            <xm:f>('34'!#REF!&lt;0)*(LEN('34'!#REF!)=0)*(($F30="")+($F30="En curso"))</xm:f>
            <x14:dxf>
              <font>
                <color theme="7" tint="-0.24994659260841701"/>
              </font>
              <fill>
                <patternFill patternType="none">
                  <bgColor auto="1"/>
                </patternFill>
              </fill>
            </x14:dxf>
          </x14:cfRule>
          <xm:sqref>G30</xm:sqref>
        </x14:conditionalFormatting>
        <x14:conditionalFormatting xmlns:xm="http://schemas.microsoft.com/office/excel/2006/main">
          <x14:cfRule type="expression" priority="435" id="{1AA208B1-B4CE-480E-A380-1BDAD1EF563B}">
            <xm:f>('34'!#REF!=0)*('34'!#REF!&lt;&gt;"")*(LEN('34'!#REF!)=0)*(($F22="")+($F22="En curso"))</xm:f>
            <x14:dxf>
              <font>
                <color theme="7" tint="-0.24994659260841701"/>
              </font>
              <fill>
                <patternFill patternType="none">
                  <bgColor auto="1"/>
                </patternFill>
              </fill>
            </x14:dxf>
          </x14:cfRule>
          <x14:cfRule type="expression" priority="436" id="{83A8E14B-B8E2-42A4-A307-4A0FD72D6B74}">
            <xm:f>('34'!#REF!&lt;0)*(LEN('34'!#REF!)=0)*(($F22="")+($F22="En curso"))</xm:f>
            <x14:dxf>
              <font>
                <color theme="7" tint="-0.24994659260841701"/>
              </font>
              <fill>
                <patternFill patternType="none">
                  <bgColor auto="1"/>
                </patternFill>
              </fill>
            </x14:dxf>
          </x14:cfRule>
          <x14:cfRule type="expression" priority="443" id="{D8CB3F67-BBE0-4C41-BA22-361DC60FF9DA}">
            <xm:f>('34'!#REF!=0)*('34'!#REF!&lt;&gt;"")*(LEN('34'!#REF!)=0)*((#REF!="")+(#REF!="En curso"))</xm:f>
            <x14:dxf>
              <font>
                <color theme="7" tint="-0.24994659260841701"/>
              </font>
              <fill>
                <patternFill patternType="none">
                  <bgColor auto="1"/>
                </patternFill>
              </fill>
            </x14:dxf>
          </x14:cfRule>
          <x14:cfRule type="expression" priority="444" id="{E3196C83-7C43-4497-A3BF-E4A6853596A0}">
            <xm:f>('34'!#REF!&lt;0)*(LEN('34'!#REF!)=0)*((#REF!="")+(#REF!="En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419" id="{C8453FE6-BF2E-4316-9C21-719B2A139897}">
            <xm:f>('34'!#REF!=0)*('34'!#REF!&lt;&gt;"")*(LEN('34'!#REF!)=0)*((#REF!="")+(#REF!="En curso"))</xm:f>
            <x14:dxf>
              <font>
                <color theme="7" tint="-0.24994659260841701"/>
              </font>
              <fill>
                <patternFill patternType="none">
                  <bgColor auto="1"/>
                </patternFill>
              </fill>
            </x14:dxf>
          </x14:cfRule>
          <x14:cfRule type="expression" priority="420" id="{8BBD756D-945B-4445-9CB4-9D1164BAF296}">
            <xm:f>('34'!#REF!&lt;0)*(LEN('34'!#REF!)=0)*((#REF!="")+(#REF!="En curso"))</xm:f>
            <x14:dxf>
              <font>
                <color theme="7" tint="-0.24994659260841701"/>
              </font>
              <fill>
                <patternFill patternType="none">
                  <bgColor auto="1"/>
                </patternFill>
              </fill>
            </x14:dxf>
          </x14:cfRule>
          <x14:cfRule type="expression" priority="427" id="{26CABEC2-1E6A-4DF8-BE09-9AB5B70F617F}">
            <xm:f>('34'!#REF!=0)*('34'!#REF!&lt;&gt;"")*(LEN('34'!#REF!)=0)*((#REF!="")+(#REF!="En curso"))</xm:f>
            <x14:dxf>
              <font>
                <color theme="7" tint="-0.24994659260841701"/>
              </font>
              <fill>
                <patternFill patternType="none">
                  <bgColor auto="1"/>
                </patternFill>
              </fill>
            </x14:dxf>
          </x14:cfRule>
          <x14:cfRule type="expression" priority="428" id="{9EEA7916-AF51-4ACB-A921-82281D7EB406}">
            <xm:f>('34'!#REF!&lt;0)*(LEN('34'!#REF!)=0)*((#REF!="")+(#REF!="En curso"))</xm:f>
            <x14:dxf>
              <font>
                <color theme="7" tint="-0.24994659260841701"/>
              </font>
              <fill>
                <patternFill patternType="none">
                  <bgColor auto="1"/>
                </patternFill>
              </fill>
            </x14:dxf>
          </x14:cfRule>
          <xm:sqref>F30 E4:E18</xm:sqref>
        </x14:conditionalFormatting>
        <x14:conditionalFormatting xmlns:xm="http://schemas.microsoft.com/office/excel/2006/main">
          <x14:cfRule type="expression" priority="553" id="{1F9344FF-4C34-42DF-80CA-FE117A4E3322}">
            <xm:f>('34'!#REF!=0)*('34'!#REF!&lt;&gt;"")*(LEN('34'!#REF!)=0)*((#REF!="")+(#REF!="En curso"))</xm:f>
            <x14:dxf>
              <font>
                <color theme="7" tint="-0.24994659260841701"/>
              </font>
              <fill>
                <patternFill patternType="none">
                  <bgColor auto="1"/>
                </patternFill>
              </fill>
            </x14:dxf>
          </x14:cfRule>
          <x14:cfRule type="expression" priority="554" id="{3D181CC7-E029-481C-90D0-48F10A374C14}">
            <xm:f>('34'!#REF!&lt;0)*(LEN('34'!#REF!)=0)*((#REF!="")+(#REF!="En curso"))</xm:f>
            <x14:dxf>
              <font>
                <color theme="7" tint="-0.24994659260841701"/>
              </font>
              <fill>
                <patternFill patternType="none">
                  <bgColor auto="1"/>
                </patternFill>
              </fill>
            </x14:dxf>
          </x14:cfRule>
          <x14:cfRule type="expression" priority="555" id="{CFD3DE92-A99D-48F6-BD83-511666EFAC8A}">
            <xm:f>('34'!#REF!=0)*('34'!#REF!&lt;&gt;"")*(LEN('34'!#REF!)=0)*(($F4="")+($F4="En curso"))</xm:f>
            <x14:dxf>
              <font>
                <color theme="7" tint="-0.24994659260841701"/>
              </font>
              <fill>
                <patternFill patternType="none">
                  <bgColor auto="1"/>
                </patternFill>
              </fill>
            </x14:dxf>
          </x14:cfRule>
          <x14:cfRule type="expression" priority="556" id="{BE219C30-085A-4CD6-910A-7FE960B51267}">
            <xm:f>('34'!#REF!&lt;0)*(LEN('34'!#REF!)=0)*(($F4="")+($F4="En curso"))</xm:f>
            <x14:dxf>
              <font>
                <color theme="7" tint="-0.24994659260841701"/>
              </font>
              <fill>
                <patternFill patternType="none">
                  <bgColor auto="1"/>
                </patternFill>
              </fill>
            </x14:dxf>
          </x14:cfRule>
          <xm:sqref>C4:C18</xm:sqref>
        </x14:conditionalFormatting>
        <x14:conditionalFormatting xmlns:xm="http://schemas.microsoft.com/office/excel/2006/main">
          <x14:cfRule type="expression" priority="329" id="{3F7CAC4A-16DF-4302-89AF-2ADEBAD8595F}">
            <xm:f>('34'!#REF!=0)*('34'!#REF!&lt;&gt;"")*(LEN('34'!#REF!)=0)*(($F23="")+($F23="En curso"))</xm:f>
            <x14:dxf>
              <font>
                <color theme="7" tint="-0.24994659260841701"/>
              </font>
              <fill>
                <patternFill patternType="none">
                  <bgColor auto="1"/>
                </patternFill>
              </fill>
            </x14:dxf>
          </x14:cfRule>
          <x14:cfRule type="expression" priority="330" id="{BAC7D5A4-CD45-4977-9920-92E33318EDDC}">
            <xm:f>('34'!#REF!&lt;0)*(LEN('34'!#REF!)=0)*(($F23="")+($F23="En curso"))</xm:f>
            <x14:dxf>
              <font>
                <color theme="7" tint="-0.24994659260841701"/>
              </font>
              <fill>
                <patternFill patternType="none">
                  <bgColor auto="1"/>
                </patternFill>
              </fill>
            </x14:dxf>
          </x14:cfRule>
          <x14:cfRule type="expression" priority="337" id="{A178A2AF-BAC2-4903-8941-4C4130F5B273}">
            <xm:f>('34'!#REF!=0)*('34'!#REF!&lt;&gt;"")*(LEN('34'!#REF!)=0)*(($F23="")+($F23="En curso"))</xm:f>
            <x14:dxf>
              <font>
                <color theme="7" tint="-0.24994659260841701"/>
              </font>
              <fill>
                <patternFill patternType="none">
                  <bgColor auto="1"/>
                </patternFill>
              </fill>
            </x14:dxf>
          </x14:cfRule>
          <x14:cfRule type="expression" priority="338" id="{BC3534B2-2AE2-4E4E-A082-7C65B23BD427}">
            <xm:f>('34'!#REF!&lt;0)*(LEN('34'!#REF!)=0)*(($F23="")+($F23="En curso"))</xm:f>
            <x14:dxf>
              <font>
                <color theme="7" tint="-0.24994659260841701"/>
              </font>
              <fill>
                <patternFill patternType="none">
                  <bgColor auto="1"/>
                </patternFill>
              </fill>
            </x14:dxf>
          </x14:cfRule>
          <xm:sqref>E30 E48:E49</xm:sqref>
        </x14:conditionalFormatting>
        <x14:conditionalFormatting xmlns:xm="http://schemas.microsoft.com/office/excel/2006/main">
          <x14:cfRule type="expression" priority="315" id="{2B67D728-2515-48DF-AA6F-A8AEE5B6D032}">
            <xm:f>'34'!#REF!="Vencida"</xm:f>
            <x14:dxf>
              <font>
                <color theme="8" tint="-0.24994659260841701"/>
              </font>
            </x14:dxf>
          </x14:cfRule>
          <x14:cfRule type="expression" priority="316" id="{A5B7072F-9842-4CDD-A941-1E3DC88E2DA0}">
            <xm:f>'34'!#REF!="Cancelada"</xm:f>
            <x14:dxf>
              <font>
                <color theme="0" tint="-0.24994659260841701"/>
              </font>
            </x14:dxf>
          </x14:cfRule>
          <x14:cfRule type="expression" priority="317" id="{608B810F-FCBC-4CE6-B206-F85068DCA302}">
            <xm:f>'34'!#REF!="Pausada"</xm:f>
            <x14:dxf>
              <font>
                <color theme="9"/>
              </font>
            </x14:dxf>
          </x14:cfRule>
          <x14:cfRule type="expression" priority="318" id="{91714ABA-74C3-4C98-84CE-39CE52E06726}">
            <xm:f>'34'!#REF!="Para hoy"</xm:f>
            <x14:dxf>
              <font>
                <color theme="6" tint="-0.499984740745262"/>
              </font>
            </x14:dxf>
          </x14:cfRule>
          <x14:cfRule type="expression" priority="319" id="{19402EEB-AA66-49C1-A09E-2C488E235123}">
            <xm:f>'34'!#REF!="En curso"</xm:f>
            <x14:dxf>
              <font>
                <color theme="7" tint="-0.24994659260841701"/>
              </font>
            </x14:dxf>
          </x14:cfRule>
          <x14:cfRule type="expression" priority="320" id="{471B5A5E-073D-40B1-BA2A-AF606E700714}">
            <xm:f>'34'!#REF!="Completada"</xm:f>
            <x14:dxf>
              <font>
                <strike/>
                <color theme="0" tint="-0.24994659260841701"/>
              </font>
              <fill>
                <patternFill patternType="none">
                  <bgColor auto="1"/>
                </patternFill>
              </fill>
            </x14:dxf>
          </x14:cfRule>
          <x14:cfRule type="expression" priority="321" id="{CF273D54-A86C-4838-ADFC-709369B6182C}">
            <xm:f>('34'!#REF!=0)*('34'!#REF!&lt;&gt;"")*(LEN('34'!#REF!)=0)*(('34'!#REF!="")+('34'!#REF!="En curso"))</xm:f>
            <x14:dxf>
              <font>
                <color theme="7" tint="-0.24994659260841701"/>
              </font>
              <fill>
                <patternFill patternType="none">
                  <bgColor auto="1"/>
                </patternFill>
              </fill>
            </x14:dxf>
          </x14:cfRule>
          <x14:cfRule type="expression" priority="322" id="{62E297DF-FC1C-4713-8DF5-545CB5B81B9B}">
            <xm:f>('34'!#REF!&lt;0)*(LEN('34'!#REF!)=0)*(('34'!#REF!="")+('34'!#REF!="En curso"))</xm:f>
            <x14:dxf>
              <font>
                <color theme="7" tint="-0.24994659260841701"/>
              </font>
              <fill>
                <patternFill patternType="none">
                  <bgColor auto="1"/>
                </patternFill>
              </fill>
            </x14:dxf>
          </x14:cfRule>
          <xm:sqref>E22:E30</xm:sqref>
        </x14:conditionalFormatting>
        <x14:conditionalFormatting xmlns:xm="http://schemas.microsoft.com/office/excel/2006/main">
          <x14:cfRule type="expression" priority="393" id="{0F8ECCC9-0BD0-4F8E-8E3C-538A5E77FCCC}">
            <xm:f>('34'!#REF!=0)*('34'!#REF!&lt;&gt;"")*(LEN('34'!#REF!)=0)*(($F58="")+($F58="En curso"))</xm:f>
            <x14:dxf>
              <font>
                <color theme="7" tint="-0.24994659260841701"/>
              </font>
              <fill>
                <patternFill patternType="none">
                  <bgColor auto="1"/>
                </patternFill>
              </fill>
            </x14:dxf>
          </x14:cfRule>
          <x14:cfRule type="expression" priority="394" id="{DAE66F2D-9BB9-4493-B994-B0EE3DC78CEC}">
            <xm:f>('34'!#REF!&lt;0)*(LEN('34'!#REF!)=0)*(($F58="")+($F58="En curso"))</xm:f>
            <x14:dxf>
              <font>
                <color theme="7" tint="-0.24994659260841701"/>
              </font>
              <fill>
                <patternFill patternType="none">
                  <bgColor auto="1"/>
                </patternFill>
              </fill>
            </x14:dxf>
          </x14:cfRule>
          <x14:cfRule type="expression" priority="395" id="{46533B5F-0AA6-40B4-82E3-8899946EAF6D}">
            <xm:f>('34'!#REF!=0)*('34'!#REF!&lt;&gt;"")*(LEN('34'!#REF!)=0)*(($F58="")+($F58="En curso"))</xm:f>
            <x14:dxf>
              <font>
                <color theme="7" tint="-0.24994659260841701"/>
              </font>
              <fill>
                <patternFill patternType="none">
                  <bgColor auto="1"/>
                </patternFill>
              </fill>
            </x14:dxf>
          </x14:cfRule>
          <x14:cfRule type="expression" priority="396" id="{BD1039C4-EDCF-4C7C-9B28-A652A1967787}">
            <xm:f>('34'!#REF!&lt;0)*(LEN('34'!#REF!)=0)*(($F58="")+($F58="En curso"))</xm:f>
            <x14:dxf>
              <font>
                <color theme="7" tint="-0.24994659260841701"/>
              </font>
              <fill>
                <patternFill patternType="none">
                  <bgColor auto="1"/>
                </patternFill>
              </fill>
            </x14:dxf>
          </x14:cfRule>
          <xm:sqref>D42:D49</xm:sqref>
        </x14:conditionalFormatting>
        <x14:conditionalFormatting xmlns:xm="http://schemas.microsoft.com/office/excel/2006/main">
          <x14:cfRule type="expression" priority="397" id="{9023F2CD-D726-46A9-80D8-4A06C6832DFF}">
            <xm:f>('34'!#REF!=0)*('34'!#REF!&lt;&gt;"")*(LEN('34'!#REF!)=0)*(($F70="")+($F70="En curso"))</xm:f>
            <x14:dxf>
              <font>
                <color theme="7" tint="-0.24994659260841701"/>
              </font>
              <fill>
                <patternFill patternType="none">
                  <bgColor auto="1"/>
                </patternFill>
              </fill>
            </x14:dxf>
          </x14:cfRule>
          <x14:cfRule type="expression" priority="398" id="{3FDD6010-630E-4775-9321-B7F2D0ED5EED}">
            <xm:f>('34'!#REF!&lt;0)*(LEN('34'!#REF!)=0)*(($F70="")+($F70="En curso"))</xm:f>
            <x14:dxf>
              <font>
                <color theme="7" tint="-0.24994659260841701"/>
              </font>
              <fill>
                <patternFill patternType="none">
                  <bgColor auto="1"/>
                </patternFill>
              </fill>
            </x14:dxf>
          </x14:cfRule>
          <x14:cfRule type="expression" priority="399" id="{5BBE1D4C-8CC9-40D9-8536-06A5FB9BBA08}">
            <xm:f>('34'!#REF!=0)*('34'!#REF!&lt;&gt;"")*(LEN('34'!#REF!)=0)*(($F70="")+($F70="En curso"))</xm:f>
            <x14:dxf>
              <font>
                <color theme="7" tint="-0.24994659260841701"/>
              </font>
              <fill>
                <patternFill patternType="none">
                  <bgColor auto="1"/>
                </patternFill>
              </fill>
            </x14:dxf>
          </x14:cfRule>
          <x14:cfRule type="expression" priority="400" id="{C7162914-6251-430D-982B-39DDFE06F478}">
            <xm:f>('34'!#REF!&lt;0)*(LEN('34'!#REF!)=0)*(($F70="")+($F70="En curso"))</xm:f>
            <x14:dxf>
              <font>
                <color theme="7" tint="-0.24994659260841701"/>
              </font>
              <fill>
                <patternFill patternType="none">
                  <bgColor auto="1"/>
                </patternFill>
              </fill>
            </x14:dxf>
          </x14:cfRule>
          <xm:sqref>D42:D49</xm:sqref>
        </x14:conditionalFormatting>
        <x14:conditionalFormatting xmlns:xm="http://schemas.microsoft.com/office/excel/2006/main">
          <x14:cfRule type="expression" priority="401" id="{4D782CCF-E908-4840-BB19-A9E37350782D}">
            <xm:f>('34'!#REF!=0)*('34'!#REF!&lt;&gt;"")*(LEN('34'!#REF!)=0)*(($F78="")+($F78="En curso"))</xm:f>
            <x14:dxf>
              <font>
                <color theme="7" tint="-0.24994659260841701"/>
              </font>
              <fill>
                <patternFill patternType="none">
                  <bgColor auto="1"/>
                </patternFill>
              </fill>
            </x14:dxf>
          </x14:cfRule>
          <x14:cfRule type="expression" priority="402" id="{E2E23FD0-9593-4ECD-8913-51EDC9857D93}">
            <xm:f>('34'!#REF!&lt;0)*(LEN('34'!#REF!)=0)*(($F78="")+($F78="En curso"))</xm:f>
            <x14:dxf>
              <font>
                <color theme="7" tint="-0.24994659260841701"/>
              </font>
              <fill>
                <patternFill patternType="none">
                  <bgColor auto="1"/>
                </patternFill>
              </fill>
            </x14:dxf>
          </x14:cfRule>
          <x14:cfRule type="expression" priority="403" id="{DB38B3CE-083C-4135-B3E6-53F03A016DB4}">
            <xm:f>('34'!#REF!=0)*('34'!#REF!&lt;&gt;"")*(LEN('34'!#REF!)=0)*(($F74="")+($F74="En curso"))</xm:f>
            <x14:dxf>
              <font>
                <color theme="7" tint="-0.24994659260841701"/>
              </font>
              <fill>
                <patternFill patternType="none">
                  <bgColor auto="1"/>
                </patternFill>
              </fill>
            </x14:dxf>
          </x14:cfRule>
          <x14:cfRule type="expression" priority="404" id="{A3C518A2-C1EE-4DD6-89A2-D1BD94A49FD9}">
            <xm:f>('34'!#REF!&lt;0)*(LEN('34'!#REF!)=0)*(($F74="")+($F74="En curso"))</xm:f>
            <x14:dxf>
              <font>
                <color theme="7" tint="-0.24994659260841701"/>
              </font>
              <fill>
                <patternFill patternType="none">
                  <bgColor auto="1"/>
                </patternFill>
              </fill>
            </x14:dxf>
          </x14:cfRule>
          <xm:sqref>D42:D49</xm:sqref>
        </x14:conditionalFormatting>
        <x14:conditionalFormatting xmlns:xm="http://schemas.microsoft.com/office/excel/2006/main">
          <x14:cfRule type="expression" priority="405" id="{ADC1FBD9-2D6F-4CF9-81C3-0931CBEE9E57}">
            <xm:f>('34'!#REF!=0)*('34'!#REF!&lt;&gt;"")*(LEN('34'!#REF!)=0)*(($F41="")+($F41="En curso"))</xm:f>
            <x14:dxf>
              <font>
                <color theme="7" tint="-0.24994659260841701"/>
              </font>
              <fill>
                <patternFill patternType="none">
                  <bgColor auto="1"/>
                </patternFill>
              </fill>
            </x14:dxf>
          </x14:cfRule>
          <x14:cfRule type="expression" priority="406" id="{C675F494-C367-4FDE-84ED-3A15E985945F}">
            <xm:f>('34'!#REF!&lt;0)*(LEN('34'!#REF!)=0)*(($F41="")+($F41="En curso"))</xm:f>
            <x14:dxf>
              <font>
                <color theme="7" tint="-0.24994659260841701"/>
              </font>
              <fill>
                <patternFill patternType="none">
                  <bgColor auto="1"/>
                </patternFill>
              </fill>
            </x14:dxf>
          </x14:cfRule>
          <x14:cfRule type="expression" priority="407" id="{A57CAF71-9340-42ED-8E21-43E50DA74DF6}">
            <xm:f>('34'!#REF!=0)*('34'!#REF!&lt;&gt;"")*(LEN('34'!#REF!)=0)*(($F48="")+($F48="En curso"))</xm:f>
            <x14:dxf>
              <font>
                <color theme="7" tint="-0.24994659260841701"/>
              </font>
              <fill>
                <patternFill patternType="none">
                  <bgColor auto="1"/>
                </patternFill>
              </fill>
            </x14:dxf>
          </x14:cfRule>
          <x14:cfRule type="expression" priority="408" id="{72214FB7-35B2-48B8-9F13-624A89306434}">
            <xm:f>('34'!#REF!&lt;0)*(LEN('34'!#REF!)=0)*(($F48="")+($F48="En curso"))</xm:f>
            <x14:dxf>
              <font>
                <color theme="7" tint="-0.24994659260841701"/>
              </font>
              <fill>
                <patternFill patternType="none">
                  <bgColor auto="1"/>
                </patternFill>
              </fill>
            </x14:dxf>
          </x14:cfRule>
          <xm:sqref>C48:C49</xm:sqref>
        </x14:conditionalFormatting>
        <x14:conditionalFormatting xmlns:xm="http://schemas.microsoft.com/office/excel/2006/main">
          <x14:cfRule type="expression" priority="409" id="{3B1A0AB9-F555-422E-B007-4E767B2382B4}">
            <xm:f>('34'!#REF!=0)*('34'!#REF!&lt;&gt;"")*(LEN('34'!#REF!)=0)*(($F41="")+($F41="En curso"))</xm:f>
            <x14:dxf>
              <font>
                <color theme="7" tint="-0.24994659260841701"/>
              </font>
              <fill>
                <patternFill patternType="none">
                  <bgColor auto="1"/>
                </patternFill>
              </fill>
            </x14:dxf>
          </x14:cfRule>
          <x14:cfRule type="expression" priority="410" id="{693C365D-25D3-456A-9E91-0D1A114DA0D3}">
            <xm:f>('34'!#REF!&lt;0)*(LEN('34'!#REF!)=0)*(($F41="")+($F41="En curso"))</xm:f>
            <x14:dxf>
              <font>
                <color theme="7" tint="-0.24994659260841701"/>
              </font>
              <fill>
                <patternFill patternType="none">
                  <bgColor auto="1"/>
                </patternFill>
              </fill>
            </x14:dxf>
          </x14:cfRule>
          <x14:cfRule type="expression" priority="411" id="{592E7E32-AC97-4850-B9CF-9386AB041FE7}">
            <xm:f>('34'!#REF!=0)*('34'!#REF!&lt;&gt;"")*(LEN('34'!#REF!)=0)*(($F42="")+($F42="En curso"))</xm:f>
            <x14:dxf>
              <font>
                <color theme="7" tint="-0.24994659260841701"/>
              </font>
              <fill>
                <patternFill patternType="none">
                  <bgColor auto="1"/>
                </patternFill>
              </fill>
            </x14:dxf>
          </x14:cfRule>
          <x14:cfRule type="expression" priority="412" id="{6998DC2B-1833-4075-90E0-487BFA3084DE}">
            <xm:f>('34'!#REF!&lt;0)*(LEN('34'!#REF!)=0)*(($F42="")+($F42="En curso"))</xm:f>
            <x14:dxf>
              <font>
                <color theme="7" tint="-0.24994659260841701"/>
              </font>
              <fill>
                <patternFill patternType="none">
                  <bgColor auto="1"/>
                </patternFill>
              </fill>
            </x14:dxf>
          </x14:cfRule>
          <xm:sqref>E49</xm:sqref>
        </x14:conditionalFormatting>
        <x14:conditionalFormatting xmlns:xm="http://schemas.microsoft.com/office/excel/2006/main">
          <x14:cfRule type="expression" priority="219" id="{57C74018-F211-40FC-9F2F-4D4BC79C2762}">
            <xm:f>('34'!#REF!=0)*('34'!#REF!&lt;&gt;"")*(LEN('34'!#REF!)=0)*(($F47="")+($F47="En curso"))</xm:f>
            <x14:dxf>
              <font>
                <color theme="7" tint="-0.24994659260841701"/>
              </font>
              <fill>
                <patternFill patternType="none">
                  <bgColor auto="1"/>
                </patternFill>
              </fill>
            </x14:dxf>
          </x14:cfRule>
          <x14:cfRule type="expression" priority="220" id="{16B661C4-586F-4FF2-868D-A05DD831EE17}">
            <xm:f>('34'!#REF!&lt;0)*(LEN('34'!#REF!)=0)*(($F47="")+($F47="En curso"))</xm:f>
            <x14:dxf>
              <font>
                <color theme="7" tint="-0.24994659260841701"/>
              </font>
              <fill>
                <patternFill patternType="none">
                  <bgColor auto="1"/>
                </patternFill>
              </fill>
            </x14:dxf>
          </x14:cfRule>
          <x14:cfRule type="expression" priority="227" id="{6CDDC554-D9F2-4744-B999-23C8DA321708}">
            <xm:f>('34'!#REF!=0)*('34'!#REF!&lt;&gt;"")*(LEN('34'!#REF!)=0)*(($F47="")+($F47="En curso"))</xm:f>
            <x14:dxf>
              <font>
                <color theme="7" tint="-0.24994659260841701"/>
              </font>
              <fill>
                <patternFill patternType="none">
                  <bgColor auto="1"/>
                </patternFill>
              </fill>
            </x14:dxf>
          </x14:cfRule>
          <x14:cfRule type="expression" priority="228" id="{B0BD8F1A-EA24-4153-B59D-604DEBD865A7}">
            <xm:f>('34'!#REF!&lt;0)*(LEN('34'!#REF!)=0)*(($F47="")+($F47="En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205" id="{56638602-FA71-43C4-85DB-76EB485DCA4B}">
            <xm:f>'34'!#REF!="Vencida"</xm:f>
            <x14:dxf>
              <font>
                <color theme="8" tint="-0.24994659260841701"/>
              </font>
            </x14:dxf>
          </x14:cfRule>
          <x14:cfRule type="expression" priority="206" id="{178A3A90-C463-47D6-9C10-365025BD62D9}">
            <xm:f>'34'!#REF!="Cancelada"</xm:f>
            <x14:dxf>
              <font>
                <color theme="0" tint="-0.24994659260841701"/>
              </font>
            </x14:dxf>
          </x14:cfRule>
          <x14:cfRule type="expression" priority="207" id="{DC166621-D0DC-4A39-8CD5-76E9117D9CE7}">
            <xm:f>'34'!#REF!="Pausada"</xm:f>
            <x14:dxf>
              <font>
                <color theme="9"/>
              </font>
            </x14:dxf>
          </x14:cfRule>
          <x14:cfRule type="expression" priority="208" id="{8BA0F93E-3504-4887-8E63-FAE1BD647608}">
            <xm:f>'34'!#REF!="Para hoy"</xm:f>
            <x14:dxf>
              <font>
                <color theme="6" tint="-0.499984740745262"/>
              </font>
            </x14:dxf>
          </x14:cfRule>
          <x14:cfRule type="expression" priority="209" id="{EF550DAA-AA4D-4670-B2AF-963122A0A05E}">
            <xm:f>'34'!#REF!="En curso"</xm:f>
            <x14:dxf>
              <font>
                <color theme="7" tint="-0.24994659260841701"/>
              </font>
            </x14:dxf>
          </x14:cfRule>
          <x14:cfRule type="expression" priority="210" id="{493E1A5D-FA05-4880-A1C5-3306EA2F7023}">
            <xm:f>'34'!#REF!="Completada"</xm:f>
            <x14:dxf>
              <font>
                <strike/>
                <color theme="0" tint="-0.24994659260841701"/>
              </font>
              <fill>
                <patternFill patternType="none">
                  <bgColor auto="1"/>
                </patternFill>
              </fill>
            </x14:dxf>
          </x14:cfRule>
          <x14:cfRule type="expression" priority="211" id="{C8EC6D30-A501-4650-BC5C-5FA11C9F6C27}">
            <xm:f>('34'!#REF!=0)*('34'!#REF!&lt;&gt;"")*(LEN('34'!#REF!)=0)*(('34'!#REF!="")+('34'!#REF!="En curso"))</xm:f>
            <x14:dxf>
              <font>
                <color theme="7" tint="-0.24994659260841701"/>
              </font>
              <fill>
                <patternFill patternType="none">
                  <bgColor auto="1"/>
                </patternFill>
              </fill>
            </x14:dxf>
          </x14:cfRule>
          <x14:cfRule type="expression" priority="212" id="{3C9B82C5-937B-49DA-81DD-0A5040A02A25}">
            <xm:f>('34'!#REF!&lt;0)*(LEN('34'!#REF!)=0)*(('34'!#REF!="")+('34'!#REF!="En curso"))</xm:f>
            <x14:dxf>
              <font>
                <color theme="7" tint="-0.24994659260841701"/>
              </font>
              <fill>
                <patternFill patternType="none">
                  <bgColor auto="1"/>
                </patternFill>
              </fill>
            </x14:dxf>
          </x14:cfRule>
          <xm:sqref>G54:G59</xm:sqref>
        </x14:conditionalFormatting>
        <x14:conditionalFormatting xmlns:xm="http://schemas.microsoft.com/office/excel/2006/main">
          <x14:cfRule type="expression" priority="187" id="{A5A58EFD-4B85-45E3-B1AB-A74837606FB0}">
            <xm:f>'34'!#REF!="Vencida"</xm:f>
            <x14:dxf>
              <font>
                <color theme="8" tint="-0.24994659260841701"/>
              </font>
            </x14:dxf>
          </x14:cfRule>
          <x14:cfRule type="expression" priority="188" id="{0E43BDD3-F197-43D8-8879-980CF09094AA}">
            <xm:f>'34'!#REF!="Cancelada"</xm:f>
            <x14:dxf>
              <font>
                <color theme="0" tint="-0.24994659260841701"/>
              </font>
            </x14:dxf>
          </x14:cfRule>
          <x14:cfRule type="expression" priority="189" id="{667EA401-D9BC-4E3A-864E-5BAE53AB7DD8}">
            <xm:f>'34'!#REF!="Pausada"</xm:f>
            <x14:dxf>
              <font>
                <color theme="9"/>
              </font>
            </x14:dxf>
          </x14:cfRule>
          <x14:cfRule type="expression" priority="190" id="{20B5CA08-ACC7-4061-9306-4121261099B1}">
            <xm:f>'34'!#REF!="Para hoy"</xm:f>
            <x14:dxf>
              <font>
                <color theme="6" tint="-0.499984740745262"/>
              </font>
            </x14:dxf>
          </x14:cfRule>
          <x14:cfRule type="expression" priority="191" id="{D52D593E-050D-4788-9875-0D5CF9A91182}">
            <xm:f>'34'!#REF!="En curso"</xm:f>
            <x14:dxf>
              <font>
                <color theme="7" tint="-0.24994659260841701"/>
              </font>
            </x14:dxf>
          </x14:cfRule>
          <x14:cfRule type="expression" priority="192" id="{38CC7197-9441-4FE3-8603-0EFC2152D741}">
            <xm:f>'34'!#REF!="Completada"</xm:f>
            <x14:dxf>
              <font>
                <strike/>
                <color theme="0" tint="-0.24994659260841701"/>
              </font>
              <fill>
                <patternFill patternType="none">
                  <bgColor auto="1"/>
                </patternFill>
              </fill>
            </x14:dxf>
          </x14:cfRule>
          <x14:cfRule type="expression" priority="193" id="{4921317E-4734-4401-878B-E93A41B2E931}">
            <xm:f>('34'!#REF!=0)*('34'!#REF!&lt;&gt;"")*(LEN('34'!#REF!)=0)*(('34'!#REF!="")+('34'!#REF!="En curso"))</xm:f>
            <x14:dxf>
              <font>
                <color theme="7" tint="-0.24994659260841701"/>
              </font>
              <fill>
                <patternFill patternType="none">
                  <bgColor auto="1"/>
                </patternFill>
              </fill>
            </x14:dxf>
          </x14:cfRule>
          <x14:cfRule type="expression" priority="194" id="{1B83B614-1C35-49F4-A44B-8FEE03DB2BF7}">
            <xm:f>('34'!#REF!&lt;0)*(LEN('34'!#REF!)=0)*(('34'!#REF!="")+('34'!#REF!="En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195" id="{9CFA6439-E72C-470A-B6F7-E08D86A2771C}">
            <xm:f>('34'!#REF!=0)*('34'!#REF!&lt;&gt;"")*(LEN('34'!#REF!)=0)*(('34'!#REF!="")+('34'!#REF!="En curso"))</xm:f>
            <x14:dxf>
              <font>
                <color theme="7" tint="-0.24994659260841701"/>
              </font>
              <fill>
                <patternFill patternType="none">
                  <bgColor auto="1"/>
                </patternFill>
              </fill>
            </x14:dxf>
          </x14:cfRule>
          <x14:cfRule type="expression" priority="196" id="{6CDCFE96-A725-4841-9B66-5AF06DDFFECC}">
            <xm:f>('34'!#REF!&lt;0)*(LEN('34'!#REF!)=0)*(('34'!#REF!="")+('34'!#REF!="En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197" id="{E7B4B7CF-61EC-4C03-AD73-D3D178B1B60F}">
            <xm:f>('34'!#REF!=0)*('34'!#REF!&lt;&gt;"")*(LEN('34'!#REF!)=0)*(($F54="")+($F54="En curso"))</xm:f>
            <x14:dxf>
              <font>
                <color theme="7" tint="-0.24994659260841701"/>
              </font>
              <fill>
                <patternFill patternType="none">
                  <bgColor auto="1"/>
                </patternFill>
              </fill>
            </x14:dxf>
          </x14:cfRule>
          <x14:cfRule type="expression" priority="198" id="{0DEB7693-4A87-40CC-B632-531D4113F849}">
            <xm:f>('34'!#REF!&lt;0)*(LEN('34'!#REF!)=0)*(($F54="")+($F54="En curso"))</xm:f>
            <x14:dxf>
              <font>
                <color theme="7" tint="-0.24994659260841701"/>
              </font>
              <fill>
                <patternFill patternType="none">
                  <bgColor auto="1"/>
                </patternFill>
              </fill>
            </x14:dxf>
          </x14:cfRule>
          <xm:sqref>F54:F59</xm:sqref>
        </x14:conditionalFormatting>
        <x14:conditionalFormatting xmlns:xm="http://schemas.microsoft.com/office/excel/2006/main">
          <x14:cfRule type="expression" priority="295" id="{AFFA5D58-C270-4DE0-857E-98F7673A2E3D}">
            <xm:f>('34'!#REF!=0)*('34'!#REF!&lt;&gt;"")*(LEN('34'!#REF!)=0)*(($F70="")+($F70="En curso"))</xm:f>
            <x14:dxf>
              <font>
                <color theme="7" tint="-0.24994659260841701"/>
              </font>
              <fill>
                <patternFill patternType="none">
                  <bgColor auto="1"/>
                </patternFill>
              </fill>
            </x14:dxf>
          </x14:cfRule>
          <x14:cfRule type="expression" priority="296" id="{94B4A116-03C4-4EA5-94F4-8B5AFD88C478}">
            <xm:f>('34'!#REF!&lt;0)*(LEN('34'!#REF!)=0)*(($F70="")+($F70="En curso"))</xm:f>
            <x14:dxf>
              <font>
                <color theme="7" tint="-0.24994659260841701"/>
              </font>
              <fill>
                <patternFill patternType="none">
                  <bgColor auto="1"/>
                </patternFill>
              </fill>
            </x14:dxf>
          </x14:cfRule>
          <x14:cfRule type="expression" priority="297" id="{F1FAE3C4-B0BD-4AA4-811C-AA39F464293D}">
            <xm:f>('34'!#REF!=0)*('34'!#REF!&lt;&gt;"")*(LEN('34'!#REF!)=0)*(($F70="")+($F70="En curso"))</xm:f>
            <x14:dxf>
              <font>
                <color theme="7" tint="-0.24994659260841701"/>
              </font>
              <fill>
                <patternFill patternType="none">
                  <bgColor auto="1"/>
                </patternFill>
              </fill>
            </x14:dxf>
          </x14:cfRule>
          <x14:cfRule type="expression" priority="298" id="{F6F26FCD-0C9C-4E59-84B9-33593167540F}">
            <xm:f>('34'!#REF!&lt;0)*(LEN('34'!#REF!)=0)*(($F70="")+($F70="En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299" id="{D74F3F78-376C-44EF-A06E-574000032A98}">
            <xm:f>('34'!#REF!=0)*('34'!#REF!&lt;&gt;"")*(LEN('34'!#REF!)=0)*(($F82="")+($F82="En curso"))</xm:f>
            <x14:dxf>
              <font>
                <color theme="7" tint="-0.24994659260841701"/>
              </font>
              <fill>
                <patternFill patternType="none">
                  <bgColor auto="1"/>
                </patternFill>
              </fill>
            </x14:dxf>
          </x14:cfRule>
          <x14:cfRule type="expression" priority="300" id="{E43C5853-304E-4D88-B5EB-9D43AEFF0D25}">
            <xm:f>('34'!#REF!&lt;0)*(LEN('34'!#REF!)=0)*(($F82="")+($F82="En curso"))</xm:f>
            <x14:dxf>
              <font>
                <color theme="7" tint="-0.24994659260841701"/>
              </font>
              <fill>
                <patternFill patternType="none">
                  <bgColor auto="1"/>
                </patternFill>
              </fill>
            </x14:dxf>
          </x14:cfRule>
          <x14:cfRule type="expression" priority="301" id="{09A17DF4-B92A-4AF3-8887-65E2ADBA0114}">
            <xm:f>('34'!#REF!=0)*('34'!#REF!&lt;&gt;"")*(LEN('34'!#REF!)=0)*(($F82="")+($F82="En curso"))</xm:f>
            <x14:dxf>
              <font>
                <color theme="7" tint="-0.24994659260841701"/>
              </font>
              <fill>
                <patternFill patternType="none">
                  <bgColor auto="1"/>
                </patternFill>
              </fill>
            </x14:dxf>
          </x14:cfRule>
          <x14:cfRule type="expression" priority="302" id="{99049DE5-0BA4-4B6D-99EA-60FE043D7CEE}">
            <xm:f>('34'!#REF!&lt;0)*(LEN('34'!#REF!)=0)*(($F82="")+($F82="En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303" id="{65F24805-6E18-4B69-AE9C-89BD310B3CAE}">
            <xm:f>('34'!#REF!=0)*('34'!#REF!&lt;&gt;"")*(LEN('34'!#REF!)=0)*(($F90="")+($F90="En curso"))</xm:f>
            <x14:dxf>
              <font>
                <color theme="7" tint="-0.24994659260841701"/>
              </font>
              <fill>
                <patternFill patternType="none">
                  <bgColor auto="1"/>
                </patternFill>
              </fill>
            </x14:dxf>
          </x14:cfRule>
          <x14:cfRule type="expression" priority="304" id="{A2D8D253-82D6-4435-9EC4-9F71DB53AFF8}">
            <xm:f>('34'!#REF!&lt;0)*(LEN('34'!#REF!)=0)*(($F90="")+($F90="En curso"))</xm:f>
            <x14:dxf>
              <font>
                <color theme="7" tint="-0.24994659260841701"/>
              </font>
              <fill>
                <patternFill patternType="none">
                  <bgColor auto="1"/>
                </patternFill>
              </fill>
            </x14:dxf>
          </x14:cfRule>
          <x14:cfRule type="expression" priority="305" id="{B0F012E5-B9D9-42DF-87CA-CAD2846D8CA0}">
            <xm:f>('34'!#REF!=0)*('34'!#REF!&lt;&gt;"")*(LEN('34'!#REF!)=0)*(($F86="")+($F86="En curso"))</xm:f>
            <x14:dxf>
              <font>
                <color theme="7" tint="-0.24994659260841701"/>
              </font>
              <fill>
                <patternFill patternType="none">
                  <bgColor auto="1"/>
                </patternFill>
              </fill>
            </x14:dxf>
          </x14:cfRule>
          <x14:cfRule type="expression" priority="306" id="{D6612E20-4058-4D0C-B5B5-FAC8C301DFA6}">
            <xm:f>('34'!#REF!&lt;0)*(LEN('34'!#REF!)=0)*(($F86="")+($F86="En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307" id="{E1509E3A-7C00-414A-B58C-B89432470E0B}">
            <xm:f>('34'!#REF!=0)*('34'!#REF!&lt;&gt;"")*(LEN('34'!#REF!)=0)*(($F47="")+($F47="En curso"))</xm:f>
            <x14:dxf>
              <font>
                <color theme="7" tint="-0.24994659260841701"/>
              </font>
              <fill>
                <patternFill patternType="none">
                  <bgColor auto="1"/>
                </patternFill>
              </fill>
            </x14:dxf>
          </x14:cfRule>
          <x14:cfRule type="expression" priority="308" id="{7E490C8E-6193-47EA-BAF0-F5E218908855}">
            <xm:f>('34'!#REF!&lt;0)*(LEN('34'!#REF!)=0)*(($F47="")+($F47="En curso"))</xm:f>
            <x14:dxf>
              <font>
                <color theme="7" tint="-0.24994659260841701"/>
              </font>
              <fill>
                <patternFill patternType="none">
                  <bgColor auto="1"/>
                </patternFill>
              </fill>
            </x14:dxf>
          </x14:cfRule>
          <x14:cfRule type="expression" priority="309" id="{16027E68-8DC7-4814-8057-44CC76450F93}">
            <xm:f>('34'!#REF!=0)*('34'!#REF!&lt;&gt;"")*(LEN('34'!#REF!)=0)*(($F54="")+($F54="En curso"))</xm:f>
            <x14:dxf>
              <font>
                <color theme="7" tint="-0.24994659260841701"/>
              </font>
              <fill>
                <patternFill patternType="none">
                  <bgColor auto="1"/>
                </patternFill>
              </fill>
            </x14:dxf>
          </x14:cfRule>
          <x14:cfRule type="expression" priority="310" id="{0E9FFD72-FC00-4371-90B6-1A121D9C6383}">
            <xm:f>('34'!#REF!&lt;0)*(LEN('34'!#REF!)=0)*(($F54="")+($F54="En curso"))</xm:f>
            <x14:dxf>
              <font>
                <color theme="7" tint="-0.24994659260841701"/>
              </font>
              <fill>
                <patternFill patternType="none">
                  <bgColor auto="1"/>
                </patternFill>
              </fill>
            </x14:dxf>
          </x14:cfRule>
          <xm:sqref>C54:C59</xm:sqref>
        </x14:conditionalFormatting>
        <x14:conditionalFormatting xmlns:xm="http://schemas.microsoft.com/office/excel/2006/main">
          <x14:cfRule type="expression" priority="311" id="{072F7C11-1B40-4ADD-B86D-F03948FC9045}">
            <xm:f>('34'!#REF!=0)*('34'!#REF!&lt;&gt;"")*(LEN('34'!#REF!)=0)*(($F46="")+($F46="En curso"))</xm:f>
            <x14:dxf>
              <font>
                <color theme="7" tint="-0.24994659260841701"/>
              </font>
              <fill>
                <patternFill patternType="none">
                  <bgColor auto="1"/>
                </patternFill>
              </fill>
            </x14:dxf>
          </x14:cfRule>
          <x14:cfRule type="expression" priority="312" id="{F5909486-7B75-457C-805B-6E5ADD3C2B2E}">
            <xm:f>('34'!#REF!&lt;0)*(LEN('34'!#REF!)=0)*(($F46="")+($F46="En curso"))</xm:f>
            <x14:dxf>
              <font>
                <color theme="7" tint="-0.24994659260841701"/>
              </font>
              <fill>
                <patternFill patternType="none">
                  <bgColor auto="1"/>
                </patternFill>
              </fill>
            </x14:dxf>
          </x14:cfRule>
          <x14:cfRule type="expression" priority="313" id="{8751BF54-3890-4310-A03E-64C9A9FF214A}">
            <xm:f>('34'!#REF!=0)*('34'!#REF!&lt;&gt;"")*(LEN('34'!#REF!)=0)*(($F47="")+($F47="En curso"))</xm:f>
            <x14:dxf>
              <font>
                <color theme="7" tint="-0.24994659260841701"/>
              </font>
              <fill>
                <patternFill patternType="none">
                  <bgColor auto="1"/>
                </patternFill>
              </fill>
            </x14:dxf>
          </x14:cfRule>
          <x14:cfRule type="expression" priority="314" id="{78706955-3AE0-4733-8889-64276C8366E7}">
            <xm:f>('34'!#REF!&lt;0)*(LEN('34'!#REF!)=0)*(($F47="")+($F47="En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91" id="{74A2BAAB-C3DA-411C-BBF3-7578793B867D}">
            <xm:f>('34'!#REF!=0)*('34'!#REF!&lt;&gt;"")*(LEN('34'!#REF!)=0)*(($F53="")+($F53="En curso"))</xm:f>
            <x14:dxf>
              <font>
                <color theme="7" tint="-0.24994659260841701"/>
              </font>
              <fill>
                <patternFill patternType="none">
                  <bgColor auto="1"/>
                </patternFill>
              </fill>
            </x14:dxf>
          </x14:cfRule>
          <x14:cfRule type="expression" priority="92" id="{8EE934C2-6440-439C-99CA-D045F288C2C0}">
            <xm:f>('34'!#REF!&lt;0)*(LEN('34'!#REF!)=0)*(($F53="")+($F53="En curso"))</xm:f>
            <x14:dxf>
              <font>
                <color theme="7" tint="-0.24994659260841701"/>
              </font>
              <fill>
                <patternFill patternType="none">
                  <bgColor auto="1"/>
                </patternFill>
              </fill>
            </x14:dxf>
          </x14:cfRule>
          <x14:cfRule type="expression" priority="99" id="{F3BCCB49-315B-445A-AC21-AF371E823379}">
            <xm:f>('34'!#REF!=0)*('34'!#REF!&lt;&gt;"")*(LEN('34'!#REF!)=0)*(($F53="")+($F53="En curso"))</xm:f>
            <x14:dxf>
              <font>
                <color theme="7" tint="-0.24994659260841701"/>
              </font>
              <fill>
                <patternFill patternType="none">
                  <bgColor auto="1"/>
                </patternFill>
              </fill>
            </x14:dxf>
          </x14:cfRule>
          <x14:cfRule type="expression" priority="100" id="{9CF6D5C4-DBD3-430C-8F15-BDDB1D7E2DF7}">
            <xm:f>('34'!#REF!&lt;0)*(LEN('34'!#REF!)=0)*(($F53="")+($F53="En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77" id="{267A7AE6-F280-4435-8357-CBA89E8C0795}">
            <xm:f>'34'!#REF!="Vencida"</xm:f>
            <x14:dxf>
              <font>
                <color theme="8" tint="-0.24994659260841701"/>
              </font>
            </x14:dxf>
          </x14:cfRule>
          <x14:cfRule type="expression" priority="78" id="{FD7213B1-FA6A-4C28-97CA-05934FA93505}">
            <xm:f>'34'!#REF!="Cancelada"</xm:f>
            <x14:dxf>
              <font>
                <color theme="0" tint="-0.24994659260841701"/>
              </font>
            </x14:dxf>
          </x14:cfRule>
          <x14:cfRule type="expression" priority="79" id="{8F44FB8E-5486-4BFD-8995-D003E186D0BD}">
            <xm:f>'34'!#REF!="Pausada"</xm:f>
            <x14:dxf>
              <font>
                <color theme="9"/>
              </font>
            </x14:dxf>
          </x14:cfRule>
          <x14:cfRule type="expression" priority="80" id="{4EBF2ABE-8FE9-481B-BAB2-A044DEFF6877}">
            <xm:f>'34'!#REF!="Para hoy"</xm:f>
            <x14:dxf>
              <font>
                <color theme="6" tint="-0.499984740745262"/>
              </font>
            </x14:dxf>
          </x14:cfRule>
          <x14:cfRule type="expression" priority="81" id="{B8A9954D-DD33-4657-9815-6E6BA133A892}">
            <xm:f>'34'!#REF!="En curso"</xm:f>
            <x14:dxf>
              <font>
                <color theme="7" tint="-0.24994659260841701"/>
              </font>
            </x14:dxf>
          </x14:cfRule>
          <x14:cfRule type="expression" priority="82" id="{98CCD756-C6CF-41EE-B915-B7DF7D50D82C}">
            <xm:f>'34'!#REF!="Completada"</xm:f>
            <x14:dxf>
              <font>
                <strike/>
                <color theme="0" tint="-0.24994659260841701"/>
              </font>
              <fill>
                <patternFill patternType="none">
                  <bgColor auto="1"/>
                </patternFill>
              </fill>
            </x14:dxf>
          </x14:cfRule>
          <x14:cfRule type="expression" priority="83" id="{B54C5B7F-8F8F-40A4-970F-9E5D352D85DE}">
            <xm:f>('34'!#REF!=0)*('34'!#REF!&lt;&gt;"")*(LEN('34'!#REF!)=0)*(('34'!#REF!="")+('34'!#REF!="En curso"))</xm:f>
            <x14:dxf>
              <font>
                <color theme="7" tint="-0.24994659260841701"/>
              </font>
              <fill>
                <patternFill patternType="none">
                  <bgColor auto="1"/>
                </patternFill>
              </fill>
            </x14:dxf>
          </x14:cfRule>
          <x14:cfRule type="expression" priority="84" id="{F68C4A38-72F2-4349-8551-A13A2243FAF6}">
            <xm:f>('34'!#REF!&lt;0)*(LEN('34'!#REF!)=0)*(('34'!#REF!="")+('34'!#REF!="En curso"))</xm:f>
            <x14:dxf>
              <font>
                <color theme="7" tint="-0.24994659260841701"/>
              </font>
              <fill>
                <patternFill patternType="none">
                  <bgColor auto="1"/>
                </patternFill>
              </fill>
            </x14:dxf>
          </x14:cfRule>
          <xm:sqref>G60:G65</xm:sqref>
        </x14:conditionalFormatting>
        <x14:conditionalFormatting xmlns:xm="http://schemas.microsoft.com/office/excel/2006/main">
          <x14:cfRule type="expression" priority="59" id="{C0DF1BE3-9BBC-4C98-9410-8F305782E328}">
            <xm:f>'34'!#REF!="Vencida"</xm:f>
            <x14:dxf>
              <font>
                <color theme="8" tint="-0.24994659260841701"/>
              </font>
            </x14:dxf>
          </x14:cfRule>
          <x14:cfRule type="expression" priority="60" id="{C177B996-819A-4247-A13F-291A7F248F03}">
            <xm:f>'34'!#REF!="Cancelada"</xm:f>
            <x14:dxf>
              <font>
                <color theme="0" tint="-0.24994659260841701"/>
              </font>
            </x14:dxf>
          </x14:cfRule>
          <x14:cfRule type="expression" priority="61" id="{AAB6B7AD-1DEF-4FF6-B8E5-813F92C09961}">
            <xm:f>'34'!#REF!="Pausada"</xm:f>
            <x14:dxf>
              <font>
                <color theme="9"/>
              </font>
            </x14:dxf>
          </x14:cfRule>
          <x14:cfRule type="expression" priority="62" id="{301B3804-EA85-4145-A10F-649A50C9C31A}">
            <xm:f>'34'!#REF!="Para hoy"</xm:f>
            <x14:dxf>
              <font>
                <color theme="6" tint="-0.499984740745262"/>
              </font>
            </x14:dxf>
          </x14:cfRule>
          <x14:cfRule type="expression" priority="63" id="{8B7B619A-13C0-4990-A704-A43D54963A37}">
            <xm:f>'34'!#REF!="En curso"</xm:f>
            <x14:dxf>
              <font>
                <color theme="7" tint="-0.24994659260841701"/>
              </font>
            </x14:dxf>
          </x14:cfRule>
          <x14:cfRule type="expression" priority="64" id="{7E38D20D-17DD-4BAB-9BF6-AB8348E8C137}">
            <xm:f>'34'!#REF!="Completada"</xm:f>
            <x14:dxf>
              <font>
                <strike/>
                <color theme="0" tint="-0.24994659260841701"/>
              </font>
              <fill>
                <patternFill patternType="none">
                  <bgColor auto="1"/>
                </patternFill>
              </fill>
            </x14:dxf>
          </x14:cfRule>
          <x14:cfRule type="expression" priority="65" id="{D1500012-1010-4700-BE42-BF2F5458836B}">
            <xm:f>('34'!#REF!=0)*('34'!#REF!&lt;&gt;"")*(LEN('34'!#REF!)=0)*(('34'!#REF!="")+('34'!#REF!="En curso"))</xm:f>
            <x14:dxf>
              <font>
                <color theme="7" tint="-0.24994659260841701"/>
              </font>
              <fill>
                <patternFill patternType="none">
                  <bgColor auto="1"/>
                </patternFill>
              </fill>
            </x14:dxf>
          </x14:cfRule>
          <x14:cfRule type="expression" priority="66" id="{D87B2EFB-B566-488C-8CC1-C044FC9D8E30}">
            <xm:f>('34'!#REF!&lt;0)*(LEN('34'!#REF!)=0)*(('34'!#REF!="")+('34'!#REF!="En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67" id="{E7FE754B-B859-4154-ABEF-DA58EA2959F0}">
            <xm:f>('34'!#REF!=0)*('34'!#REF!&lt;&gt;"")*(LEN('34'!#REF!)=0)*(('34'!#REF!="")+('34'!#REF!="En curso"))</xm:f>
            <x14:dxf>
              <font>
                <color theme="7" tint="-0.24994659260841701"/>
              </font>
              <fill>
                <patternFill patternType="none">
                  <bgColor auto="1"/>
                </patternFill>
              </fill>
            </x14:dxf>
          </x14:cfRule>
          <x14:cfRule type="expression" priority="68" id="{F2936C88-650C-48AD-BC9E-C7DCE9E5ACD4}">
            <xm:f>('34'!#REF!&lt;0)*(LEN('34'!#REF!)=0)*(('34'!#REF!="")+('34'!#REF!="En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69" id="{D25C586C-D610-4959-B273-6DBD90790AC1}">
            <xm:f>('34'!#REF!=0)*('34'!#REF!&lt;&gt;"")*(LEN('34'!#REF!)=0)*(($F60="")+($F60="En curso"))</xm:f>
            <x14:dxf>
              <font>
                <color theme="7" tint="-0.24994659260841701"/>
              </font>
              <fill>
                <patternFill patternType="none">
                  <bgColor auto="1"/>
                </patternFill>
              </fill>
            </x14:dxf>
          </x14:cfRule>
          <x14:cfRule type="expression" priority="70" id="{67E941BD-5BBF-49D4-83A3-113DA8D7FFF3}">
            <xm:f>('34'!#REF!&lt;0)*(LEN('34'!#REF!)=0)*(($F60="")+($F60="En curso"))</xm:f>
            <x14:dxf>
              <font>
                <color theme="7" tint="-0.24994659260841701"/>
              </font>
              <fill>
                <patternFill patternType="none">
                  <bgColor auto="1"/>
                </patternFill>
              </fill>
            </x14:dxf>
          </x14:cfRule>
          <xm:sqref>F60:F65</xm:sqref>
        </x14:conditionalFormatting>
        <x14:conditionalFormatting xmlns:xm="http://schemas.microsoft.com/office/excel/2006/main">
          <x14:cfRule type="expression" priority="167" id="{7C99D0E4-8861-408D-9B73-F2D1BFCA219C}">
            <xm:f>('34'!#REF!=0)*('34'!#REF!&lt;&gt;"")*(LEN('34'!#REF!)=0)*(($F76="")+($F76="En curso"))</xm:f>
            <x14:dxf>
              <font>
                <color theme="7" tint="-0.24994659260841701"/>
              </font>
              <fill>
                <patternFill patternType="none">
                  <bgColor auto="1"/>
                </patternFill>
              </fill>
            </x14:dxf>
          </x14:cfRule>
          <x14:cfRule type="expression" priority="168" id="{3D7EA776-5232-4779-BA68-D8C7A432769B}">
            <xm:f>('34'!#REF!&lt;0)*(LEN('34'!#REF!)=0)*(($F76="")+($F76="En curso"))</xm:f>
            <x14:dxf>
              <font>
                <color theme="7" tint="-0.24994659260841701"/>
              </font>
              <fill>
                <patternFill patternType="none">
                  <bgColor auto="1"/>
                </patternFill>
              </fill>
            </x14:dxf>
          </x14:cfRule>
          <x14:cfRule type="expression" priority="169" id="{3487567E-CA77-4F38-A418-4BBAC4369918}">
            <xm:f>('34'!#REF!=0)*('34'!#REF!&lt;&gt;"")*(LEN('34'!#REF!)=0)*(($F76="")+($F76="En curso"))</xm:f>
            <x14:dxf>
              <font>
                <color theme="7" tint="-0.24994659260841701"/>
              </font>
              <fill>
                <patternFill patternType="none">
                  <bgColor auto="1"/>
                </patternFill>
              </fill>
            </x14:dxf>
          </x14:cfRule>
          <x14:cfRule type="expression" priority="170" id="{95D84EB4-65E5-466E-8B81-2C5C86F4D1FE}">
            <xm:f>('34'!#REF!&lt;0)*(LEN('34'!#REF!)=0)*(($F76="")+($F76="En curso"))</xm:f>
            <x14:dxf>
              <font>
                <color theme="7" tint="-0.24994659260841701"/>
              </font>
              <fill>
                <patternFill patternType="none">
                  <bgColor auto="1"/>
                </patternFill>
              </fill>
            </x14:dxf>
          </x14:cfRule>
          <xm:sqref>D60:D65</xm:sqref>
        </x14:conditionalFormatting>
        <x14:conditionalFormatting xmlns:xm="http://schemas.microsoft.com/office/excel/2006/main">
          <x14:cfRule type="expression" priority="171" id="{78D6A05E-A7D7-4AB5-A4FA-85CD975F5B27}">
            <xm:f>('34'!#REF!=0)*('34'!#REF!&lt;&gt;"")*(LEN('34'!#REF!)=0)*(($F88="")+($F88="En curso"))</xm:f>
            <x14:dxf>
              <font>
                <color theme="7" tint="-0.24994659260841701"/>
              </font>
              <fill>
                <patternFill patternType="none">
                  <bgColor auto="1"/>
                </patternFill>
              </fill>
            </x14:dxf>
          </x14:cfRule>
          <x14:cfRule type="expression" priority="172" id="{A501363F-A95E-42C4-BF3C-A5185E6FC5A9}">
            <xm:f>('34'!#REF!&lt;0)*(LEN('34'!#REF!)=0)*(($F88="")+($F88="En curso"))</xm:f>
            <x14:dxf>
              <font>
                <color theme="7" tint="-0.24994659260841701"/>
              </font>
              <fill>
                <patternFill patternType="none">
                  <bgColor auto="1"/>
                </patternFill>
              </fill>
            </x14:dxf>
          </x14:cfRule>
          <x14:cfRule type="expression" priority="173" id="{749D753E-DC45-4F2D-A714-92365A7511B6}">
            <xm:f>('34'!#REF!=0)*('34'!#REF!&lt;&gt;"")*(LEN('34'!#REF!)=0)*(($F88="")+($F88="En curso"))</xm:f>
            <x14:dxf>
              <font>
                <color theme="7" tint="-0.24994659260841701"/>
              </font>
              <fill>
                <patternFill patternType="none">
                  <bgColor auto="1"/>
                </patternFill>
              </fill>
            </x14:dxf>
          </x14:cfRule>
          <x14:cfRule type="expression" priority="174" id="{F055A5E8-0215-486D-BE18-BBE0159CB3B7}">
            <xm:f>('34'!#REF!&lt;0)*(LEN('34'!#REF!)=0)*(($F88="")+($F88="En curso"))</xm:f>
            <x14:dxf>
              <font>
                <color theme="7" tint="-0.24994659260841701"/>
              </font>
              <fill>
                <patternFill patternType="none">
                  <bgColor auto="1"/>
                </patternFill>
              </fill>
            </x14:dxf>
          </x14:cfRule>
          <xm:sqref>D60:D65</xm:sqref>
        </x14:conditionalFormatting>
        <x14:conditionalFormatting xmlns:xm="http://schemas.microsoft.com/office/excel/2006/main">
          <x14:cfRule type="expression" priority="175" id="{74E13521-D5DC-4F21-BCA0-2103B2192520}">
            <xm:f>('34'!#REF!=0)*('34'!#REF!&lt;&gt;"")*(LEN('34'!#REF!)=0)*(($F96="")+($F96="En curso"))</xm:f>
            <x14:dxf>
              <font>
                <color theme="7" tint="-0.24994659260841701"/>
              </font>
              <fill>
                <patternFill patternType="none">
                  <bgColor auto="1"/>
                </patternFill>
              </fill>
            </x14:dxf>
          </x14:cfRule>
          <x14:cfRule type="expression" priority="176" id="{4FA0D01B-AA79-4426-98A5-A5B8A919375A}">
            <xm:f>('34'!#REF!&lt;0)*(LEN('34'!#REF!)=0)*(($F96="")+($F96="En curso"))</xm:f>
            <x14:dxf>
              <font>
                <color theme="7" tint="-0.24994659260841701"/>
              </font>
              <fill>
                <patternFill patternType="none">
                  <bgColor auto="1"/>
                </patternFill>
              </fill>
            </x14:dxf>
          </x14:cfRule>
          <x14:cfRule type="expression" priority="177" id="{EE08064D-C4F6-4C13-8ED5-FC6009E3C90F}">
            <xm:f>('34'!#REF!=0)*('34'!#REF!&lt;&gt;"")*(LEN('34'!#REF!)=0)*(($F92="")+($F92="En curso"))</xm:f>
            <x14:dxf>
              <font>
                <color theme="7" tint="-0.24994659260841701"/>
              </font>
              <fill>
                <patternFill patternType="none">
                  <bgColor auto="1"/>
                </patternFill>
              </fill>
            </x14:dxf>
          </x14:cfRule>
          <x14:cfRule type="expression" priority="178" id="{7BDE5DF1-A467-44C4-AC5F-B30AE510DAA4}">
            <xm:f>('34'!#REF!&lt;0)*(LEN('34'!#REF!)=0)*(($F92="")+($F92="En curso"))</xm:f>
            <x14:dxf>
              <font>
                <color theme="7" tint="-0.24994659260841701"/>
              </font>
              <fill>
                <patternFill patternType="none">
                  <bgColor auto="1"/>
                </patternFill>
              </fill>
            </x14:dxf>
          </x14:cfRule>
          <xm:sqref>D60:D65</xm:sqref>
        </x14:conditionalFormatting>
        <x14:conditionalFormatting xmlns:xm="http://schemas.microsoft.com/office/excel/2006/main">
          <x14:cfRule type="expression" priority="179" id="{C67F7565-01EC-4B3D-9F95-E0BEA70B3B69}">
            <xm:f>('34'!#REF!=0)*('34'!#REF!&lt;&gt;"")*(LEN('34'!#REF!)=0)*(($F53="")+($F53="En curso"))</xm:f>
            <x14:dxf>
              <font>
                <color theme="7" tint="-0.24994659260841701"/>
              </font>
              <fill>
                <patternFill patternType="none">
                  <bgColor auto="1"/>
                </patternFill>
              </fill>
            </x14:dxf>
          </x14:cfRule>
          <x14:cfRule type="expression" priority="180" id="{1E4E2973-0A81-490B-9970-F8595CD07998}">
            <xm:f>('34'!#REF!&lt;0)*(LEN('34'!#REF!)=0)*(($F53="")+($F53="En curso"))</xm:f>
            <x14:dxf>
              <font>
                <color theme="7" tint="-0.24994659260841701"/>
              </font>
              <fill>
                <patternFill patternType="none">
                  <bgColor auto="1"/>
                </patternFill>
              </fill>
            </x14:dxf>
          </x14:cfRule>
          <x14:cfRule type="expression" priority="181" id="{95870FE3-1E84-4B85-85D0-2355D9E3252F}">
            <xm:f>('34'!#REF!=0)*('34'!#REF!&lt;&gt;"")*(LEN('34'!#REF!)=0)*(($F60="")+($F60="En curso"))</xm:f>
            <x14:dxf>
              <font>
                <color theme="7" tint="-0.24994659260841701"/>
              </font>
              <fill>
                <patternFill patternType="none">
                  <bgColor auto="1"/>
                </patternFill>
              </fill>
            </x14:dxf>
          </x14:cfRule>
          <x14:cfRule type="expression" priority="182" id="{1F88F46E-AC08-4FE9-83A5-DC3F6478E2FB}">
            <xm:f>('34'!#REF!&lt;0)*(LEN('34'!#REF!)=0)*(($F60="")+($F60="En curso"))</xm:f>
            <x14:dxf>
              <font>
                <color theme="7" tint="-0.24994659260841701"/>
              </font>
              <fill>
                <patternFill patternType="none">
                  <bgColor auto="1"/>
                </patternFill>
              </fill>
            </x14:dxf>
          </x14:cfRule>
          <xm:sqref>C60:C65</xm:sqref>
        </x14:conditionalFormatting>
        <x14:conditionalFormatting xmlns:xm="http://schemas.microsoft.com/office/excel/2006/main">
          <x14:cfRule type="expression" priority="183" id="{0E413319-E785-4918-8B54-6C014FDCFAFA}">
            <xm:f>('34'!#REF!=0)*('34'!#REF!&lt;&gt;"")*(LEN('34'!#REF!)=0)*(($F52="")+($F52="En curso"))</xm:f>
            <x14:dxf>
              <font>
                <color theme="7" tint="-0.24994659260841701"/>
              </font>
              <fill>
                <patternFill patternType="none">
                  <bgColor auto="1"/>
                </patternFill>
              </fill>
            </x14:dxf>
          </x14:cfRule>
          <x14:cfRule type="expression" priority="184" id="{9AB7D992-D714-4575-B22F-80951D1A8BBE}">
            <xm:f>('34'!#REF!&lt;0)*(LEN('34'!#REF!)=0)*(($F52="")+($F52="En curso"))</xm:f>
            <x14:dxf>
              <font>
                <color theme="7" tint="-0.24994659260841701"/>
              </font>
              <fill>
                <patternFill patternType="none">
                  <bgColor auto="1"/>
                </patternFill>
              </fill>
            </x14:dxf>
          </x14:cfRule>
          <x14:cfRule type="expression" priority="185" id="{1D0927F8-D8BA-498B-946A-B672FD67B579}">
            <xm:f>('34'!#REF!=0)*('34'!#REF!&lt;&gt;"")*(LEN('34'!#REF!)=0)*(($F53="")+($F53="En curso"))</xm:f>
            <x14:dxf>
              <font>
                <color theme="7" tint="-0.24994659260841701"/>
              </font>
              <fill>
                <patternFill patternType="none">
                  <bgColor auto="1"/>
                </patternFill>
              </fill>
            </x14:dxf>
          </x14:cfRule>
          <x14:cfRule type="expression" priority="186" id="{C61B9BD2-2962-4259-8075-B2B91322A479}">
            <xm:f>('34'!#REF!&lt;0)*(LEN('34'!#REF!)=0)*(($F53="")+($F53="En curso"))</xm:f>
            <x14:dxf>
              <font>
                <color theme="7" tint="-0.24994659260841701"/>
              </font>
              <fill>
                <patternFill patternType="none">
                  <bgColor auto="1"/>
                </patternFill>
              </fill>
            </x14:dxf>
          </x14:cfRule>
          <xm:sqref>E60:E65</xm:sqref>
        </x14:conditionalFormatting>
        <x14:conditionalFormatting xmlns:xm="http://schemas.microsoft.com/office/excel/2006/main">
          <x14:cfRule type="expression" priority="47" id="{B382CD8D-CC05-4D1F-8761-549F727BCB6F}">
            <xm:f>('34'!#REF!=0)*('34'!#REF!&lt;&gt;"")*(LEN('34'!#REF!)=0)*(($F41="")+($F41="En curso"))</xm:f>
            <x14:dxf>
              <font>
                <color theme="7" tint="-0.24994659260841701"/>
              </font>
              <fill>
                <patternFill patternType="none">
                  <bgColor auto="1"/>
                </patternFill>
              </fill>
            </x14:dxf>
          </x14:cfRule>
          <x14:cfRule type="expression" priority="48" id="{2988CFBF-9BCF-4DF5-9F8A-2B91A2DA2A8E}">
            <xm:f>('34'!#REF!&lt;0)*(LEN('34'!#REF!)=0)*(($F41="")+($F41="En curso"))</xm:f>
            <x14:dxf>
              <font>
                <color theme="7" tint="-0.24994659260841701"/>
              </font>
              <fill>
                <patternFill patternType="none">
                  <bgColor auto="1"/>
                </patternFill>
              </fill>
            </x14:dxf>
          </x14:cfRule>
          <x14:cfRule type="expression" priority="49" id="{54A31B50-F8E7-4486-99B6-B4869BD112E1}">
            <xm:f>('34'!#REF!=0)*('34'!#REF!&lt;&gt;"")*(LEN('34'!#REF!)=0)*(($F41="")+($F41="En curso"))</xm:f>
            <x14:dxf>
              <font>
                <color theme="7" tint="-0.24994659260841701"/>
              </font>
              <fill>
                <patternFill patternType="none">
                  <bgColor auto="1"/>
                </patternFill>
              </fill>
            </x14:dxf>
          </x14:cfRule>
          <x14:cfRule type="expression" priority="50" id="{28A92B55-7185-4FFF-B7B7-69731F5C82C9}">
            <xm:f>('34'!#REF!&lt;0)*(LEN('34'!#REF!)=0)*(($F41="")+($F41="En curso"))</xm:f>
            <x14:dxf>
              <font>
                <color theme="7" tint="-0.24994659260841701"/>
              </font>
              <fill>
                <patternFill patternType="none">
                  <bgColor auto="1"/>
                </patternFill>
              </fill>
            </x14:dxf>
          </x14:cfRule>
          <xm:sqref>D27:D30 D35:D41</xm:sqref>
        </x14:conditionalFormatting>
        <x14:conditionalFormatting xmlns:xm="http://schemas.microsoft.com/office/excel/2006/main">
          <x14:cfRule type="expression" priority="51" id="{C0D34C32-11FE-4FF3-9C8D-6D6C183E7DA8}">
            <xm:f>('34'!#REF!=0)*('34'!#REF!&lt;&gt;"")*(LEN('34'!#REF!)=0)*(($F53="")+($F53="En curso"))</xm:f>
            <x14:dxf>
              <font>
                <color theme="7" tint="-0.24994659260841701"/>
              </font>
              <fill>
                <patternFill patternType="none">
                  <bgColor auto="1"/>
                </patternFill>
              </fill>
            </x14:dxf>
          </x14:cfRule>
          <x14:cfRule type="expression" priority="52" id="{6D1FBE9B-A63A-4C9A-BB90-2E67C402D58D}">
            <xm:f>('34'!#REF!&lt;0)*(LEN('34'!#REF!)=0)*(($F53="")+($F53="En curso"))</xm:f>
            <x14:dxf>
              <font>
                <color theme="7" tint="-0.24994659260841701"/>
              </font>
              <fill>
                <patternFill patternType="none">
                  <bgColor auto="1"/>
                </patternFill>
              </fill>
            </x14:dxf>
          </x14:cfRule>
          <x14:cfRule type="expression" priority="53" id="{669C642B-32E1-4731-BC5E-D5B400826A53}">
            <xm:f>('34'!#REF!=0)*('34'!#REF!&lt;&gt;"")*(LEN('34'!#REF!)=0)*(($F53="")+($F53="En curso"))</xm:f>
            <x14:dxf>
              <font>
                <color theme="7" tint="-0.24994659260841701"/>
              </font>
              <fill>
                <patternFill patternType="none">
                  <bgColor auto="1"/>
                </patternFill>
              </fill>
            </x14:dxf>
          </x14:cfRule>
          <x14:cfRule type="expression" priority="54" id="{D67C1C72-D933-40C4-9EA7-879F615EF398}">
            <xm:f>('34'!#REF!&lt;0)*(LEN('34'!#REF!)=0)*(($F53="")+($F53="En curso"))</xm:f>
            <x14:dxf>
              <font>
                <color theme="7" tint="-0.24994659260841701"/>
              </font>
              <fill>
                <patternFill patternType="none">
                  <bgColor auto="1"/>
                </patternFill>
              </fill>
            </x14:dxf>
          </x14:cfRule>
          <xm:sqref>D27:D30 D35:D41</xm:sqref>
        </x14:conditionalFormatting>
        <x14:conditionalFormatting xmlns:xm="http://schemas.microsoft.com/office/excel/2006/main">
          <x14:cfRule type="expression" priority="55" id="{07532446-2502-4631-8E85-150ECE90D4B1}">
            <xm:f>('34'!#REF!=0)*('34'!#REF!&lt;&gt;"")*(LEN('34'!#REF!)=0)*(($F61="")+($F61="En curso"))</xm:f>
            <x14:dxf>
              <font>
                <color theme="7" tint="-0.24994659260841701"/>
              </font>
              <fill>
                <patternFill patternType="none">
                  <bgColor auto="1"/>
                </patternFill>
              </fill>
            </x14:dxf>
          </x14:cfRule>
          <x14:cfRule type="expression" priority="56" id="{B4B728B4-0338-4BA7-B37F-054D9883ABED}">
            <xm:f>('34'!#REF!&lt;0)*(LEN('34'!#REF!)=0)*(($F61="")+($F61="En curso"))</xm:f>
            <x14:dxf>
              <font>
                <color theme="7" tint="-0.24994659260841701"/>
              </font>
              <fill>
                <patternFill patternType="none">
                  <bgColor auto="1"/>
                </patternFill>
              </fill>
            </x14:dxf>
          </x14:cfRule>
          <x14:cfRule type="expression" priority="57" id="{CFF55DE0-6890-4BF9-9305-EF85B0DD2041}">
            <xm:f>('34'!#REF!=0)*('34'!#REF!&lt;&gt;"")*(LEN('34'!#REF!)=0)*(($F57="")+($F57="En curso"))</xm:f>
            <x14:dxf>
              <font>
                <color theme="7" tint="-0.24994659260841701"/>
              </font>
              <fill>
                <patternFill patternType="none">
                  <bgColor auto="1"/>
                </patternFill>
              </fill>
            </x14:dxf>
          </x14:cfRule>
          <x14:cfRule type="expression" priority="58" id="{0D62EB6C-7C0D-41A8-B80D-96A64A368CA6}">
            <xm:f>('34'!#REF!&lt;0)*(LEN('34'!#REF!)=0)*(($F57="")+($F57="En curso"))</xm:f>
            <x14:dxf>
              <font>
                <color theme="7" tint="-0.24994659260841701"/>
              </font>
              <fill>
                <patternFill patternType="none">
                  <bgColor auto="1"/>
                </patternFill>
              </fill>
            </x14:dxf>
          </x14:cfRule>
          <xm:sqref>D27:D30 D35:D41</xm:sqref>
        </x14:conditionalFormatting>
        <x14:conditionalFormatting xmlns:xm="http://schemas.microsoft.com/office/excel/2006/main">
          <x14:cfRule type="expression" priority="611" id="{798C8290-A21D-49C8-80A7-E001765AD44D}">
            <xm:f>('34'!#REF!=0)*('34'!#REF!&lt;&gt;"")*(LEN('34'!#REF!)=0)*(($F21="")+($F21="En curso"))</xm:f>
            <x14:dxf>
              <font>
                <color theme="7" tint="-0.24994659260841701"/>
              </font>
              <fill>
                <patternFill patternType="none">
                  <bgColor auto="1"/>
                </patternFill>
              </fill>
            </x14:dxf>
          </x14:cfRule>
          <x14:cfRule type="expression" priority="612" id="{63EB9E3B-DA45-44AF-92AA-45B7C60CD16D}">
            <xm:f>('34'!#REF!&lt;0)*(LEN('34'!#REF!)=0)*(($F21="")+($F21="En curso"))</xm:f>
            <x14:dxf>
              <font>
                <color theme="7" tint="-0.24994659260841701"/>
              </font>
              <fill>
                <patternFill patternType="none">
                  <bgColor auto="1"/>
                </patternFill>
              </fill>
            </x14:dxf>
          </x14:cfRule>
          <x14:cfRule type="expression" priority="613" id="{F12625EA-7F09-4ECB-BE67-5212D47A661B}">
            <xm:f>('34'!#REF!=0)*('34'!#REF!&lt;&gt;"")*(LEN('34'!#REF!)=0)*(($F23="")+($F23="En curso"))</xm:f>
            <x14:dxf>
              <font>
                <color theme="7" tint="-0.24994659260841701"/>
              </font>
              <fill>
                <patternFill patternType="none">
                  <bgColor auto="1"/>
                </patternFill>
              </fill>
            </x14:dxf>
          </x14:cfRule>
          <x14:cfRule type="expression" priority="614" id="{CA64DCBD-33F0-4974-B8D7-9C872EA2026D}">
            <xm:f>('34'!#REF!&lt;0)*(LEN('34'!#REF!)=0)*(($F23="")+($F23="En curso"))</xm:f>
            <x14:dxf>
              <font>
                <color theme="7" tint="-0.24994659260841701"/>
              </font>
              <fill>
                <patternFill patternType="none">
                  <bgColor auto="1"/>
                </patternFill>
              </fill>
            </x14:dxf>
          </x14:cfRule>
          <xm:sqref>C23:C24</xm:sqref>
        </x14:conditionalFormatting>
        <x14:conditionalFormatting xmlns:xm="http://schemas.microsoft.com/office/excel/2006/main">
          <x14:cfRule type="expression" priority="615" id="{4E616A50-0605-4199-87AC-79364BB28A6B}">
            <xm:f>('34'!#REF!=0)*('34'!#REF!&lt;&gt;"")*(LEN('34'!#REF!)=0)*(($F22="")+($F22="En curso"))</xm:f>
            <x14:dxf>
              <font>
                <color theme="7" tint="-0.24994659260841701"/>
              </font>
              <fill>
                <patternFill patternType="none">
                  <bgColor auto="1"/>
                </patternFill>
              </fill>
            </x14:dxf>
          </x14:cfRule>
          <x14:cfRule type="expression" priority="616" id="{E172868F-BCAE-4C2C-BF4E-79BCF9E0676B}">
            <xm:f>('34'!#REF!&lt;0)*(LEN('34'!#REF!)=0)*(($F22="")+($F22="En curso"))</xm:f>
            <x14:dxf>
              <font>
                <color theme="7" tint="-0.24994659260841701"/>
              </font>
              <fill>
                <patternFill patternType="none">
                  <bgColor auto="1"/>
                </patternFill>
              </fill>
            </x14:dxf>
          </x14:cfRule>
          <x14:cfRule type="expression" priority="617" id="{CF05FF25-48F7-49DA-95A1-AF947F5DA23B}">
            <xm:f>('34'!#REF!=0)*('34'!#REF!&lt;&gt;"")*(LEN('34'!#REF!)=0)*(($F29="")+($F29="En curso"))</xm:f>
            <x14:dxf>
              <font>
                <color theme="7" tint="-0.24994659260841701"/>
              </font>
              <fill>
                <patternFill patternType="none">
                  <bgColor auto="1"/>
                </patternFill>
              </fill>
            </x14:dxf>
          </x14:cfRule>
          <x14:cfRule type="expression" priority="618" id="{A0671917-419F-434B-9D5F-7BD86937B78F}">
            <xm:f>('34'!#REF!&lt;0)*(LEN('34'!#REF!)=0)*(($F29="")+($F29="En curso"))</xm:f>
            <x14:dxf>
              <font>
                <color theme="7" tint="-0.24994659260841701"/>
              </font>
              <fill>
                <patternFill patternType="none">
                  <bgColor auto="1"/>
                </patternFill>
              </fill>
            </x14:dxf>
          </x14:cfRule>
          <xm:sqref>C29</xm:sqref>
        </x14:conditionalFormatting>
        <x14:conditionalFormatting xmlns:xm="http://schemas.microsoft.com/office/excel/2006/main">
          <x14:cfRule type="expression" priority="619" id="{52A213D6-3199-4440-9152-B4CF7252BC57}">
            <xm:f>('34'!#REF!=0)*('34'!#REF!&lt;&gt;"")*(LEN('34'!#REF!)=0)*(($F22="")+($F22="En curso"))</xm:f>
            <x14:dxf>
              <font>
                <color theme="7" tint="-0.24994659260841701"/>
              </font>
              <fill>
                <patternFill patternType="none">
                  <bgColor auto="1"/>
                </patternFill>
              </fill>
            </x14:dxf>
          </x14:cfRule>
          <x14:cfRule type="expression" priority="620" id="{784BBB2C-9BA3-448E-9220-16BDA265764B}">
            <xm:f>('34'!#REF!&lt;0)*(LEN('34'!#REF!)=0)*(($F22="")+($F22="En curso"))</xm:f>
            <x14:dxf>
              <font>
                <color theme="7" tint="-0.24994659260841701"/>
              </font>
              <fill>
                <patternFill patternType="none">
                  <bgColor auto="1"/>
                </patternFill>
              </fill>
            </x14:dxf>
          </x14:cfRule>
          <x14:cfRule type="expression" priority="621" id="{DF6B529E-EBED-4A5E-810F-CED142EC048F}">
            <xm:f>('34'!#REF!=0)*('34'!#REF!&lt;&gt;"")*(LEN('34'!#REF!)=0)*(($F25="")+($F25="En curso"))</xm:f>
            <x14:dxf>
              <font>
                <color theme="7" tint="-0.24994659260841701"/>
              </font>
              <fill>
                <patternFill patternType="none">
                  <bgColor auto="1"/>
                </patternFill>
              </fill>
            </x14:dxf>
          </x14:cfRule>
          <x14:cfRule type="expression" priority="622" id="{CBCB2967-0018-40B0-9ECE-8BE84CF7B1F6}">
            <xm:f>('34'!#REF!&lt;0)*(LEN('34'!#REF!)=0)*(($F25="")+($F25="En curso"))</xm:f>
            <x14:dxf>
              <font>
                <color theme="7" tint="-0.24994659260841701"/>
              </font>
              <fill>
                <patternFill patternType="none">
                  <bgColor auto="1"/>
                </patternFill>
              </fill>
            </x14:dxf>
          </x14:cfRule>
          <xm:sqref>C25</xm:sqref>
        </x14:conditionalFormatting>
        <x14:conditionalFormatting xmlns:xm="http://schemas.microsoft.com/office/excel/2006/main">
          <x14:cfRule type="expression" priority="623" id="{A42711C9-6D66-45FF-827C-A125ED7F0A31}">
            <xm:f>('34'!#REF!=0)*('34'!#REF!&lt;&gt;"")*(LEN('34'!#REF!)=0)*(($F22="")+($F22="En curso"))</xm:f>
            <x14:dxf>
              <font>
                <color theme="7" tint="-0.24994659260841701"/>
              </font>
              <fill>
                <patternFill patternType="none">
                  <bgColor auto="1"/>
                </patternFill>
              </fill>
            </x14:dxf>
          </x14:cfRule>
          <x14:cfRule type="expression" priority="624" id="{0945E8E1-955E-4BB5-971B-F7BFD5EC1487}">
            <xm:f>('34'!#REF!&lt;0)*(LEN('34'!#REF!)=0)*(($F22="")+($F22="En curso"))</xm:f>
            <x14:dxf>
              <font>
                <color theme="7" tint="-0.24994659260841701"/>
              </font>
              <fill>
                <patternFill patternType="none">
                  <bgColor auto="1"/>
                </patternFill>
              </fill>
            </x14:dxf>
          </x14:cfRule>
          <x14:cfRule type="expression" priority="625" id="{37C4D2E2-9786-45CE-BAE7-62F00BB37DE8}">
            <xm:f>('34'!#REF!=0)*('34'!#REF!&lt;&gt;"")*(LEN('34'!#REF!)=0)*(($F26="")+($F26="En curso"))</xm:f>
            <x14:dxf>
              <font>
                <color theme="7" tint="-0.24994659260841701"/>
              </font>
              <fill>
                <patternFill patternType="none">
                  <bgColor auto="1"/>
                </patternFill>
              </fill>
            </x14:dxf>
          </x14:cfRule>
          <x14:cfRule type="expression" priority="626" id="{31B1E800-31F0-4CAE-9091-C0BF85181A67}">
            <xm:f>('34'!#REF!&lt;0)*(LEN('34'!#REF!)=0)*(($F26="")+($F26="En curso"))</xm:f>
            <x14:dxf>
              <font>
                <color theme="7" tint="-0.24994659260841701"/>
              </font>
              <fill>
                <patternFill patternType="none">
                  <bgColor auto="1"/>
                </patternFill>
              </fill>
            </x14:dxf>
          </x14:cfRule>
          <xm:sqref>C26</xm:sqref>
        </x14:conditionalFormatting>
        <x14:conditionalFormatting xmlns:xm="http://schemas.microsoft.com/office/excel/2006/main">
          <x14:cfRule type="expression" priority="627" id="{B196DB96-2CC2-44DE-A7D7-88A565597C0E}">
            <xm:f>('34'!#REF!=0)*('34'!#REF!&lt;&gt;"")*(LEN('34'!#REF!)=0)*(($F21="")+($F21="En curso"))</xm:f>
            <x14:dxf>
              <font>
                <color theme="7" tint="-0.24994659260841701"/>
              </font>
              <fill>
                <patternFill patternType="none">
                  <bgColor auto="1"/>
                </patternFill>
              </fill>
            </x14:dxf>
          </x14:cfRule>
          <x14:cfRule type="expression" priority="628" id="{10E85109-12F1-468D-BE5C-7A68C8A8A164}">
            <xm:f>('34'!#REF!&lt;0)*(LEN('34'!#REF!)=0)*(($F21="")+($F21="En curso"))</xm:f>
            <x14:dxf>
              <font>
                <color theme="7" tint="-0.24994659260841701"/>
              </font>
              <fill>
                <patternFill patternType="none">
                  <bgColor auto="1"/>
                </patternFill>
              </fill>
            </x14:dxf>
          </x14:cfRule>
          <x14:cfRule type="expression" priority="629" id="{7C78514F-5A1F-4431-8B93-BEA4DD2EB62A}">
            <xm:f>('34'!#REF!=0)*('34'!#REF!&lt;&gt;"")*(LEN('34'!#REF!)=0)*(($F27="")+($F27="En curso"))</xm:f>
            <x14:dxf>
              <font>
                <color theme="7" tint="-0.24994659260841701"/>
              </font>
              <fill>
                <patternFill patternType="none">
                  <bgColor auto="1"/>
                </patternFill>
              </fill>
            </x14:dxf>
          </x14:cfRule>
          <x14:cfRule type="expression" priority="630" id="{2E0CC0E0-1C22-4D5C-908A-49CCE49422EB}">
            <xm:f>('34'!#REF!&lt;0)*(LEN('34'!#REF!)=0)*(($F27="")+($F27="En curso"))</xm:f>
            <x14:dxf>
              <font>
                <color theme="7" tint="-0.24994659260841701"/>
              </font>
              <fill>
                <patternFill patternType="none">
                  <bgColor auto="1"/>
                </patternFill>
              </fill>
            </x14:dxf>
          </x14:cfRule>
          <xm:sqref>C27:C28 C46 C35:C41</xm:sqref>
        </x14:conditionalFormatting>
        <x14:conditionalFormatting xmlns:xm="http://schemas.microsoft.com/office/excel/2006/main">
          <x14:cfRule type="expression" priority="703" id="{9E78CD0C-BB6F-49F8-B951-2A376CC888F8}">
            <xm:f>('34'!#REF!=0)*('34'!#REF!&lt;&gt;"")*(LEN('34'!#REF!)=0)*(($F20="")+($F20="En curso"))</xm:f>
            <x14:dxf>
              <font>
                <color theme="7" tint="-0.24994659260841701"/>
              </font>
              <fill>
                <patternFill patternType="none">
                  <bgColor auto="1"/>
                </patternFill>
              </fill>
            </x14:dxf>
          </x14:cfRule>
          <x14:cfRule type="expression" priority="704" id="{CCCFDB87-9FD1-44A1-B92A-47ED68218836}">
            <xm:f>('34'!#REF!&lt;0)*(LEN('34'!#REF!)=0)*(($F20="")+($F20="En curso"))</xm:f>
            <x14:dxf>
              <font>
                <color theme="7" tint="-0.24994659260841701"/>
              </font>
              <fill>
                <patternFill patternType="none">
                  <bgColor auto="1"/>
                </patternFill>
              </fill>
            </x14:dxf>
          </x14:cfRule>
          <x14:cfRule type="expression" priority="705" id="{2A1A01E8-26A8-4681-BB22-6EFBCF5F5105}">
            <xm:f>('34'!#REF!=0)*('34'!#REF!&lt;&gt;"")*(LEN('34'!#REF!)=0)*(($F20="")+($F20="En curso"))</xm:f>
            <x14:dxf>
              <font>
                <color theme="7" tint="-0.24994659260841701"/>
              </font>
              <fill>
                <patternFill patternType="none">
                  <bgColor auto="1"/>
                </patternFill>
              </fill>
            </x14:dxf>
          </x14:cfRule>
          <x14:cfRule type="expression" priority="706" id="{DB88C7BB-5659-4B68-B74C-F217C9F94D1D}">
            <xm:f>('34'!#REF!&lt;0)*(LEN('34'!#REF!)=0)*(($F20="")+($F20="En curso"))</xm:f>
            <x14:dxf>
              <font>
                <color theme="7" tint="-0.24994659260841701"/>
              </font>
              <fill>
                <patternFill patternType="none">
                  <bgColor auto="1"/>
                </patternFill>
              </fill>
            </x14:dxf>
          </x14:cfRule>
          <xm:sqref>E46 E35:E41 E26:E28</xm:sqref>
        </x14:conditionalFormatting>
        <x14:conditionalFormatting xmlns:xm="http://schemas.microsoft.com/office/excel/2006/main">
          <x14:cfRule type="expression" priority="707" id="{60DFD1D8-5349-410C-AB99-940C12A9A90D}">
            <xm:f>('34'!#REF!=0)*('34'!#REF!&lt;&gt;"")*(LEN('34'!#REF!)=0)*((#REF!="")+(#REF!="En curso"))</xm:f>
            <x14:dxf>
              <font>
                <color theme="7" tint="-0.24994659260841701"/>
              </font>
              <fill>
                <patternFill patternType="none">
                  <bgColor auto="1"/>
                </patternFill>
              </fill>
            </x14:dxf>
          </x14:cfRule>
          <x14:cfRule type="expression" priority="708" id="{7C087F30-2D25-4DC0-8809-A4467DC80EC8}">
            <xm:f>('34'!#REF!&lt;0)*(LEN('34'!#REF!)=0)*((#REF!="")+(#REF!="En curso"))</xm:f>
            <x14:dxf>
              <font>
                <color theme="7" tint="-0.24994659260841701"/>
              </font>
              <fill>
                <patternFill patternType="none">
                  <bgColor auto="1"/>
                </patternFill>
              </fill>
            </x14:dxf>
          </x14:cfRule>
          <x14:cfRule type="expression" priority="709" id="{84087503-2D42-46DB-836E-DA28C95BD0A7}">
            <xm:f>('34'!#REF!=0)*('34'!#REF!&lt;&gt;"")*(LEN('34'!#REF!)=0)*((#REF!="")+(#REF!="En curso"))</xm:f>
            <x14:dxf>
              <font>
                <color theme="7" tint="-0.24994659260841701"/>
              </font>
              <fill>
                <patternFill patternType="none">
                  <bgColor auto="1"/>
                </patternFill>
              </fill>
            </x14:dxf>
          </x14:cfRule>
          <x14:cfRule type="expression" priority="710" id="{EB79F2A1-7B53-4F7F-9C95-46F55C61B83C}">
            <xm:f>('34'!#REF!&lt;0)*(LEN('34'!#REF!)=0)*((#REF!="")+(#REF!="En curso"))</xm:f>
            <x14:dxf>
              <font>
                <color theme="7" tint="-0.24994659260841701"/>
              </font>
              <fill>
                <patternFill patternType="none">
                  <bgColor auto="1"/>
                </patternFill>
              </fill>
            </x14:dxf>
          </x14:cfRule>
          <xm:sqref>E29</xm:sqref>
        </x14:conditionalFormatting>
        <x14:conditionalFormatting xmlns:xm="http://schemas.microsoft.com/office/excel/2006/main">
          <x14:cfRule type="expression" priority="711" id="{A72ACB90-D814-47E0-A911-5D4AD42D40D5}">
            <xm:f>('34'!#REF!=0)*('34'!#REF!&lt;&gt;"")*(LEN('34'!#REF!)=0)*(($F20="")+($F20="En curso"))</xm:f>
            <x14:dxf>
              <font>
                <color theme="7" tint="-0.24994659260841701"/>
              </font>
              <fill>
                <patternFill patternType="none">
                  <bgColor auto="1"/>
                </patternFill>
              </fill>
            </x14:dxf>
          </x14:cfRule>
          <x14:cfRule type="expression" priority="712" id="{2E6F47EA-8387-4069-9280-5E3DBFF778FD}">
            <xm:f>('34'!#REF!&lt;0)*(LEN('34'!#REF!)=0)*(($F20="")+($F20="En curso"))</xm:f>
            <x14:dxf>
              <font>
                <color theme="7" tint="-0.24994659260841701"/>
              </font>
              <fill>
                <patternFill patternType="none">
                  <bgColor auto="1"/>
                </patternFill>
              </fill>
            </x14:dxf>
          </x14:cfRule>
          <x14:cfRule type="expression" priority="713" id="{419078D6-343C-484D-B119-39156554AE0A}">
            <xm:f>('34'!#REF!=0)*('34'!#REF!&lt;&gt;"")*(LEN('34'!#REF!)=0)*(($F21="")+($F21="En curso"))</xm:f>
            <x14:dxf>
              <font>
                <color theme="7" tint="-0.24994659260841701"/>
              </font>
              <fill>
                <patternFill patternType="none">
                  <bgColor auto="1"/>
                </patternFill>
              </fill>
            </x14:dxf>
          </x14:cfRule>
          <x14:cfRule type="expression" priority="714" id="{B3871553-5699-49A6-970A-82EBB3D4952F}">
            <xm:f>('34'!#REF!&lt;0)*(LEN('34'!#REF!)=0)*(($F21="")+($F21="En curso"))</xm:f>
            <x14:dxf>
              <font>
                <color theme="7" tint="-0.24994659260841701"/>
              </font>
              <fill>
                <patternFill patternType="none">
                  <bgColor auto="1"/>
                </patternFill>
              </fill>
            </x14:dxf>
          </x14:cfRule>
          <xm:sqref>E35:E41 E27:E28</xm:sqref>
        </x14:conditionalFormatting>
        <x14:conditionalFormatting xmlns:xm="http://schemas.microsoft.com/office/excel/2006/main">
          <x14:cfRule type="expression" priority="715" id="{4350E746-0DC0-49CC-9010-F846D620C114}">
            <xm:f>('34'!#REF!=0)*('34'!#REF!&lt;&gt;"")*(LEN('34'!#REF!)=0)*((#REF!="")+(#REF!="En curso"))</xm:f>
            <x14:dxf>
              <font>
                <color theme="7" tint="-0.24994659260841701"/>
              </font>
              <fill>
                <patternFill patternType="none">
                  <bgColor auto="1"/>
                </patternFill>
              </fill>
            </x14:dxf>
          </x14:cfRule>
          <x14:cfRule type="expression" priority="716" id="{CAA6A70C-32F9-487D-8A22-E78092352394}">
            <xm:f>('34'!#REF!&lt;0)*(LEN('34'!#REF!)=0)*((#REF!="")+(#REF!="En curso"))</xm:f>
            <x14:dxf>
              <font>
                <color theme="7" tint="-0.24994659260841701"/>
              </font>
              <fill>
                <patternFill patternType="none">
                  <bgColor auto="1"/>
                </patternFill>
              </fill>
            </x14:dxf>
          </x14:cfRule>
          <x14:cfRule type="expression" priority="717" id="{5431C5E2-5AAE-4EC0-94D8-48A8CBD11C1E}">
            <xm:f>('34'!#REF!=0)*('34'!#REF!&lt;&gt;"")*(LEN('34'!#REF!)=0)*(($F23="")+($F23="En curso"))</xm:f>
            <x14:dxf>
              <font>
                <color theme="7" tint="-0.24994659260841701"/>
              </font>
              <fill>
                <patternFill patternType="none">
                  <bgColor auto="1"/>
                </patternFill>
              </fill>
            </x14:dxf>
          </x14:cfRule>
          <x14:cfRule type="expression" priority="718" id="{91686104-F090-4E2A-BEF5-6EF60BAFE53D}">
            <xm:f>('34'!#REF!&lt;0)*(LEN('34'!#REF!)=0)*(($F23="")+($F23="En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719" id="{16CB2B8A-E621-4F8E-BC28-7D5130028FE4}">
            <xm:f>('34'!#REF!=0)*('34'!#REF!&lt;&gt;"")*(LEN('34'!#REF!)=0)*(($F22="")+($F22="En curso"))</xm:f>
            <x14:dxf>
              <font>
                <color theme="7" tint="-0.24994659260841701"/>
              </font>
              <fill>
                <patternFill patternType="none">
                  <bgColor auto="1"/>
                </patternFill>
              </fill>
            </x14:dxf>
          </x14:cfRule>
          <x14:cfRule type="expression" priority="720" id="{529B4A3D-C56D-4225-9C31-9A1908D8C3D6}">
            <xm:f>('34'!#REF!&lt;0)*(LEN('34'!#REF!)=0)*(($F22="")+($F22="En curso"))</xm:f>
            <x14:dxf>
              <font>
                <color theme="7" tint="-0.24994659260841701"/>
              </font>
              <fill>
                <patternFill patternType="none">
                  <bgColor auto="1"/>
                </patternFill>
              </fill>
            </x14:dxf>
          </x14:cfRule>
          <x14:cfRule type="expression" priority="721" id="{C93B0CC6-7AEF-412E-A99B-E1622531F66C}">
            <xm:f>('34'!#REF!=0)*('34'!#REF!&lt;&gt;"")*(LEN('34'!#REF!)=0)*((#REF!="")+(#REF!="En curso"))</xm:f>
            <x14:dxf>
              <font>
                <color theme="7" tint="-0.24994659260841701"/>
              </font>
              <fill>
                <patternFill patternType="none">
                  <bgColor auto="1"/>
                </patternFill>
              </fill>
            </x14:dxf>
          </x14:cfRule>
          <x14:cfRule type="expression" priority="722" id="{A7F82A6D-8B9B-4FE2-89A3-D824D7DA09C8}">
            <xm:f>('34'!#REF!&lt;0)*(LEN('34'!#REF!)=0)*((#REF!="")+(#REF!="En curso"))</xm:f>
            <x14:dxf>
              <font>
                <color theme="7" tint="-0.24994659260841701"/>
              </font>
              <fill>
                <patternFill patternType="none">
                  <bgColor auto="1"/>
                </patternFill>
              </fill>
            </x14:dxf>
          </x14:cfRule>
          <xm:sqref>E29</xm:sqref>
        </x14:conditionalFormatting>
        <x14:conditionalFormatting xmlns:xm="http://schemas.microsoft.com/office/excel/2006/main">
          <x14:cfRule type="expression" priority="753" id="{66FB1AF1-651E-4E6B-9C12-6E70E5331C38}">
            <xm:f>('34'!#REF!=0)*('34'!#REF!&lt;&gt;"")*(LEN('34'!#REF!)=0)*((#REF!="")+(#REF!="En curso"))</xm:f>
            <x14:dxf>
              <font>
                <color theme="7" tint="-0.24994659260841701"/>
              </font>
              <fill>
                <patternFill patternType="none">
                  <bgColor auto="1"/>
                </patternFill>
              </fill>
            </x14:dxf>
          </x14:cfRule>
          <x14:cfRule type="expression" priority="754" id="{47CC47AA-5AFF-478C-A8B4-1C46D2430B3E}">
            <xm:f>('34'!#REF!&lt;0)*(LEN('34'!#REF!)=0)*((#REF!="")+(#REF!="En curso"))</xm:f>
            <x14:dxf>
              <font>
                <color theme="7" tint="-0.24994659260841701"/>
              </font>
              <fill>
                <patternFill patternType="none">
                  <bgColor auto="1"/>
                </patternFill>
              </fill>
            </x14:dxf>
          </x14:cfRule>
          <x14:cfRule type="expression" priority="755" id="{C2BEC3BC-6B78-424E-B971-9E130EC427B6}">
            <xm:f>('34'!#REF!=0)*('34'!#REF!&lt;&gt;"")*(LEN('34'!#REF!)=0)*((#REF!="")+(#REF!="En curso"))</xm:f>
            <x14:dxf>
              <font>
                <color theme="7" tint="-0.24994659260841701"/>
              </font>
              <fill>
                <patternFill patternType="none">
                  <bgColor auto="1"/>
                </patternFill>
              </fill>
            </x14:dxf>
          </x14:cfRule>
          <x14:cfRule type="expression" priority="756" id="{2C39FAB2-ED3C-4719-881E-18F38AA30FDE}">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757" id="{2F6BE04F-E03C-49FD-90FD-DFFE81925762}">
            <xm:f>('34'!#REF!=0)*('34'!#REF!&lt;&gt;"")*(LEN('34'!#REF!)=0)*((#REF!="")+(#REF!="En curso"))</xm:f>
            <x14:dxf>
              <font>
                <color theme="7" tint="-0.24994659260841701"/>
              </font>
              <fill>
                <patternFill patternType="none">
                  <bgColor auto="1"/>
                </patternFill>
              </fill>
            </x14:dxf>
          </x14:cfRule>
          <x14:cfRule type="expression" priority="758" id="{4A41C995-D62F-4E6B-B970-09E3CFF219F4}">
            <xm:f>('34'!#REF!&lt;0)*(LEN('34'!#REF!)=0)*((#REF!="")+(#REF!="En curso"))</xm:f>
            <x14:dxf>
              <font>
                <color theme="7" tint="-0.24994659260841701"/>
              </font>
              <fill>
                <patternFill patternType="none">
                  <bgColor auto="1"/>
                </patternFill>
              </fill>
            </x14:dxf>
          </x14:cfRule>
          <x14:cfRule type="expression" priority="759" id="{12E8BF0D-5431-4B7A-B8F0-B5FC47CCE487}">
            <xm:f>('34'!#REF!=0)*('34'!#REF!&lt;&gt;"")*(LEN('34'!#REF!)=0)*((#REF!="")+(#REF!="En curso"))</xm:f>
            <x14:dxf>
              <font>
                <color theme="7" tint="-0.24994659260841701"/>
              </font>
              <fill>
                <patternFill patternType="none">
                  <bgColor auto="1"/>
                </patternFill>
              </fill>
            </x14:dxf>
          </x14:cfRule>
          <x14:cfRule type="expression" priority="760" id="{FDDCBAE9-EA2A-4F00-A44A-4FD347AEDE84}">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773" id="{C929C7F8-145A-4A10-BBE4-8895AC4CB231}">
            <xm:f>('34'!#REF!=0)*('34'!#REF!&lt;&gt;"")*(LEN('34'!#REF!)=0)*(($F1="")+($F1="En curso"))</xm:f>
            <x14:dxf>
              <font>
                <color theme="7" tint="-0.24994659260841701"/>
              </font>
              <fill>
                <patternFill patternType="none">
                  <bgColor auto="1"/>
                </patternFill>
              </fill>
            </x14:dxf>
          </x14:cfRule>
          <x14:cfRule type="expression" priority="774" id="{99E9CD56-1778-467B-B43A-D0CDE9D026D4}">
            <xm:f>('34'!#REF!&lt;0)*(LEN('34'!#REF!)=0)*(($F1="")+($F1="En curso"))</xm:f>
            <x14:dxf>
              <font>
                <color theme="7" tint="-0.24994659260841701"/>
              </font>
              <fill>
                <patternFill patternType="none">
                  <bgColor auto="1"/>
                </patternFill>
              </fill>
            </x14:dxf>
          </x14:cfRule>
          <x14:cfRule type="expression" priority="775" id="{24BE793A-9BFA-4F60-B8BE-5BED7B2AB66E}">
            <xm:f>('34'!#REF!=0)*('34'!#REF!&lt;&gt;"")*(LEN('34'!#REF!)=0)*((#REF!="")+(#REF!="En curso"))</xm:f>
            <x14:dxf>
              <font>
                <color theme="7" tint="-0.24994659260841701"/>
              </font>
              <fill>
                <patternFill patternType="none">
                  <bgColor auto="1"/>
                </patternFill>
              </fill>
            </x14:dxf>
          </x14:cfRule>
          <x14:cfRule type="expression" priority="776" id="{7F6AE005-14AB-48E7-9C82-E6C478461C3B}">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807" id="{48113F21-24F0-4869-A0AA-2025D146E62C}">
            <xm:f>('34'!#REF!=0)*('34'!#REF!&lt;&gt;"")*(LEN('34'!#REF!)=0)*((#REF!="")+(#REF!="En curso"))</xm:f>
            <x14:dxf>
              <font>
                <color theme="7" tint="-0.24994659260841701"/>
              </font>
              <fill>
                <patternFill patternType="none">
                  <bgColor auto="1"/>
                </patternFill>
              </fill>
            </x14:dxf>
          </x14:cfRule>
          <x14:cfRule type="expression" priority="808" id="{DE306627-E1E4-4C58-8244-4F01D459F424}">
            <xm:f>('34'!#REF!&lt;0)*(LEN('34'!#REF!)=0)*((#REF!="")+(#REF!="En curso"))</xm:f>
            <x14:dxf>
              <font>
                <color theme="7" tint="-0.24994659260841701"/>
              </font>
              <fill>
                <patternFill patternType="none">
                  <bgColor auto="1"/>
                </patternFill>
              </fill>
            </x14:dxf>
          </x14:cfRule>
          <x14:cfRule type="expression" priority="809" id="{E6EA7045-E7E1-42A6-A746-DABB9090FD19}">
            <xm:f>('34'!#REF!=0)*('34'!#REF!&lt;&gt;"")*(LEN('34'!#REF!)=0)*((#REF!="")+(#REF!="En curso"))</xm:f>
            <x14:dxf>
              <font>
                <color theme="7" tint="-0.24994659260841701"/>
              </font>
              <fill>
                <patternFill patternType="none">
                  <bgColor auto="1"/>
                </patternFill>
              </fill>
            </x14:dxf>
          </x14:cfRule>
          <x14:cfRule type="expression" priority="810" id="{C75FA665-8A85-4398-AE28-DC34EFFC99FB}">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811" id="{B213DC59-E3ED-48E0-85B4-A15728B2272A}">
            <xm:f>('34'!#REF!=0)*('34'!#REF!&lt;&gt;"")*(LEN('34'!#REF!)=0)*((#REF!="")+(#REF!="En curso"))</xm:f>
            <x14:dxf>
              <font>
                <color theme="7" tint="-0.24994659260841701"/>
              </font>
              <fill>
                <patternFill patternType="none">
                  <bgColor auto="1"/>
                </patternFill>
              </fill>
            </x14:dxf>
          </x14:cfRule>
          <x14:cfRule type="expression" priority="812" id="{C6D37F19-8B1A-4230-BC57-95C587DF6B77}">
            <xm:f>('34'!#REF!&lt;0)*(LEN('34'!#REF!)=0)*((#REF!="")+(#REF!="En curso"))</xm:f>
            <x14:dxf>
              <font>
                <color theme="7" tint="-0.24994659260841701"/>
              </font>
              <fill>
                <patternFill patternType="none">
                  <bgColor auto="1"/>
                </patternFill>
              </fill>
            </x14:dxf>
          </x14:cfRule>
          <x14:cfRule type="expression" priority="813" id="{A5BBD94E-AD57-4A6C-9EEB-6AEF9464EC8D}">
            <xm:f>('34'!#REF!=0)*('34'!#REF!&lt;&gt;"")*(LEN('34'!#REF!)=0)*((#REF!="")+(#REF!="En curso"))</xm:f>
            <x14:dxf>
              <font>
                <color theme="7" tint="-0.24994659260841701"/>
              </font>
              <fill>
                <patternFill patternType="none">
                  <bgColor auto="1"/>
                </patternFill>
              </fill>
            </x14:dxf>
          </x14:cfRule>
          <x14:cfRule type="expression" priority="814" id="{4C01C332-B83F-4566-A291-9BE30D00172B}">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869" id="{B5C73CB9-86CD-481D-8B7C-BCC8E1213C57}">
            <xm:f>('34'!#REF!=0)*('34'!#REF!&lt;&gt;"")*(LEN('34'!#REF!)=0)*((#REF!="")+(#REF!="En curso"))</xm:f>
            <x14:dxf>
              <font>
                <color theme="7" tint="-0.24994659260841701"/>
              </font>
              <fill>
                <patternFill patternType="none">
                  <bgColor auto="1"/>
                </patternFill>
              </fill>
            </x14:dxf>
          </x14:cfRule>
          <x14:cfRule type="expression" priority="870" id="{19F78868-D38B-47D9-9368-9C9E8EDE4676}">
            <xm:f>('34'!#REF!&lt;0)*(LEN('34'!#REF!)=0)*((#REF!="")+(#REF!="En curso"))</xm:f>
            <x14:dxf>
              <font>
                <color theme="7" tint="-0.24994659260841701"/>
              </font>
              <fill>
                <patternFill patternType="none">
                  <bgColor auto="1"/>
                </patternFill>
              </fill>
            </x14:dxf>
          </x14:cfRule>
          <x14:cfRule type="expression" priority="871" id="{4B7ED56E-888C-4CE4-8F3A-B4A58FB6AEAC}">
            <xm:f>('34'!#REF!=0)*('34'!#REF!&lt;&gt;"")*(LEN('34'!#REF!)=0)*((#REF!="")+(#REF!="En curso"))</xm:f>
            <x14:dxf>
              <font>
                <color theme="7" tint="-0.24994659260841701"/>
              </font>
              <fill>
                <patternFill patternType="none">
                  <bgColor auto="1"/>
                </patternFill>
              </fill>
            </x14:dxf>
          </x14:cfRule>
          <x14:cfRule type="expression" priority="872" id="{A4171E82-5844-4A70-A2CC-494620269A8F}">
            <xm:f>('34'!#REF!&lt;0)*(LEN('34'!#REF!)=0)*((#REF!="")+(#REF!="En curso"))</xm:f>
            <x14:dxf>
              <font>
                <color theme="7" tint="-0.24994659260841701"/>
              </font>
              <fill>
                <patternFill patternType="none">
                  <bgColor auto="1"/>
                </patternFill>
              </fill>
            </x14:dxf>
          </x14:cfRule>
          <xm:sqref>E45</xm:sqref>
        </x14:conditionalFormatting>
        <x14:conditionalFormatting xmlns:xm="http://schemas.microsoft.com/office/excel/2006/main">
          <x14:cfRule type="expression" priority="873" id="{2283740F-E381-499D-8A36-317087042941}">
            <xm:f>('34'!#REF!=0)*('34'!#REF!&lt;&gt;"")*(LEN('34'!#REF!)=0)*((#REF!="")+(#REF!="En curso"))</xm:f>
            <x14:dxf>
              <font>
                <color theme="7" tint="-0.24994659260841701"/>
              </font>
              <fill>
                <patternFill patternType="none">
                  <bgColor auto="1"/>
                </patternFill>
              </fill>
            </x14:dxf>
          </x14:cfRule>
          <x14:cfRule type="expression" priority="874" id="{E547BFE3-3C8B-4FCA-A419-F5D62D7CA33B}">
            <xm:f>('34'!#REF!&lt;0)*(LEN('34'!#REF!)=0)*((#REF!="")+(#REF!="En curso"))</xm:f>
            <x14:dxf>
              <font>
                <color theme="7" tint="-0.24994659260841701"/>
              </font>
              <fill>
                <patternFill patternType="none">
                  <bgColor auto="1"/>
                </patternFill>
              </fill>
            </x14:dxf>
          </x14:cfRule>
          <x14:cfRule type="expression" priority="875" id="{C5FDBDA4-A130-46C4-AEFE-7E26D4E2B19B}">
            <xm:f>('34'!#REF!=0)*('34'!#REF!&lt;&gt;"")*(LEN('34'!#REF!)=0)*(($F45="")+($F45="En curso"))</xm:f>
            <x14:dxf>
              <font>
                <color theme="7" tint="-0.24994659260841701"/>
              </font>
              <fill>
                <patternFill patternType="none">
                  <bgColor auto="1"/>
                </patternFill>
              </fill>
            </x14:dxf>
          </x14:cfRule>
          <x14:cfRule type="expression" priority="876" id="{2E6B1D67-BCB5-4F62-A014-0D4FD44231E2}">
            <xm:f>('34'!#REF!&lt;0)*(LEN('34'!#REF!)=0)*(($F45="")+($F45="En curso"))</xm:f>
            <x14:dxf>
              <font>
                <color theme="7" tint="-0.24994659260841701"/>
              </font>
              <fill>
                <patternFill patternType="none">
                  <bgColor auto="1"/>
                </patternFill>
              </fill>
            </x14:dxf>
          </x14:cfRule>
          <xm:sqref>C45</xm:sqref>
        </x14:conditionalFormatting>
        <x14:conditionalFormatting xmlns:xm="http://schemas.microsoft.com/office/excel/2006/main">
          <x14:cfRule type="expression" priority="877" id="{AFDF1441-311C-41D3-ACDE-6CD90C0F2F2A}">
            <xm:f>('34'!#REF!=0)*('34'!#REF!&lt;&gt;"")*(LEN('34'!#REF!)=0)*((#REF!="")+(#REF!="En curso"))</xm:f>
            <x14:dxf>
              <font>
                <color theme="7" tint="-0.24994659260841701"/>
              </font>
              <fill>
                <patternFill patternType="none">
                  <bgColor auto="1"/>
                </patternFill>
              </fill>
            </x14:dxf>
          </x14:cfRule>
          <x14:cfRule type="expression" priority="878" id="{09EA4F1D-3A11-4632-89A9-988F45E65A6C}">
            <xm:f>('34'!#REF!&lt;0)*(LEN('34'!#REF!)=0)*((#REF!="")+(#REF!="En curso"))</xm:f>
            <x14:dxf>
              <font>
                <color theme="7" tint="-0.24994659260841701"/>
              </font>
              <fill>
                <patternFill patternType="none">
                  <bgColor auto="1"/>
                </patternFill>
              </fill>
            </x14:dxf>
          </x14:cfRule>
          <x14:cfRule type="expression" priority="879" id="{55CECB17-0303-4F32-91CC-1796A5151505}">
            <xm:f>('34'!#REF!=0)*('34'!#REF!&lt;&gt;"")*(LEN('34'!#REF!)=0)*(($F40="")+($F40="En curso"))</xm:f>
            <x14:dxf>
              <font>
                <color theme="7" tint="-0.24994659260841701"/>
              </font>
              <fill>
                <patternFill patternType="none">
                  <bgColor auto="1"/>
                </patternFill>
              </fill>
            </x14:dxf>
          </x14:cfRule>
          <x14:cfRule type="expression" priority="880" id="{BA4C4D04-35B8-44EC-8084-F50E225C07F6}">
            <xm:f>('34'!#REF!&lt;0)*(LEN('34'!#REF!)=0)*(($F40="")+($F40="En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881" id="{334328E3-A272-4903-8AA6-EA55C75D4F4F}">
            <xm:f>('34'!#REF!=0)*('34'!#REF!&lt;&gt;"")*(LEN('34'!#REF!)=0)*(($F39="")+($F39="En curso"))</xm:f>
            <x14:dxf>
              <font>
                <color theme="7" tint="-0.24994659260841701"/>
              </font>
              <fill>
                <patternFill patternType="none">
                  <bgColor auto="1"/>
                </patternFill>
              </fill>
            </x14:dxf>
          </x14:cfRule>
          <x14:cfRule type="expression" priority="882" id="{9107E780-5750-4E0B-9251-6A0DBBC5F692}">
            <xm:f>('34'!#REF!&lt;0)*(LEN('34'!#REF!)=0)*(($F39="")+($F39="En curso"))</xm:f>
            <x14:dxf>
              <font>
                <color theme="7" tint="-0.24994659260841701"/>
              </font>
              <fill>
                <patternFill patternType="none">
                  <bgColor auto="1"/>
                </patternFill>
              </fill>
            </x14:dxf>
          </x14:cfRule>
          <x14:cfRule type="expression" priority="883" id="{6F257884-196D-460D-8EBF-BAE56EB3CC47}">
            <xm:f>('34'!#REF!=0)*('34'!#REF!&lt;&gt;"")*(LEN('34'!#REF!)=0)*((#REF!="")+(#REF!="En curso"))</xm:f>
            <x14:dxf>
              <font>
                <color theme="7" tint="-0.24994659260841701"/>
              </font>
              <fill>
                <patternFill patternType="none">
                  <bgColor auto="1"/>
                </patternFill>
              </fill>
            </x14:dxf>
          </x14:cfRule>
          <x14:cfRule type="expression" priority="884" id="{6F16AF72-32C2-4CAA-8641-E31E6A2785D8}">
            <xm:f>('34'!#REF!&lt;0)*(LEN('34'!#REF!)=0)*((#REF!="")+(#REF!="En curso"))</xm:f>
            <x14:dxf>
              <font>
                <color theme="7" tint="-0.24994659260841701"/>
              </font>
              <fill>
                <patternFill patternType="none">
                  <bgColor auto="1"/>
                </patternFill>
              </fill>
            </x14:dxf>
          </x14:cfRule>
          <xm:sqref>E45</xm:sqref>
        </x14:conditionalFormatting>
        <x14:conditionalFormatting xmlns:xm="http://schemas.microsoft.com/office/excel/2006/main">
          <x14:cfRule type="expression" priority="975" id="{736C4A76-2487-48AE-BD2D-33F6462DD28F}">
            <xm:f>('34'!#REF!=0)*('34'!#REF!&lt;&gt;"")*(LEN('34'!#REF!)=0)*((#REF!="")+(#REF!="En curso"))</xm:f>
            <x14:dxf>
              <font>
                <color theme="7" tint="-0.24994659260841701"/>
              </font>
              <fill>
                <patternFill patternType="none">
                  <bgColor auto="1"/>
                </patternFill>
              </fill>
            </x14:dxf>
          </x14:cfRule>
          <x14:cfRule type="expression" priority="976" id="{E9B7927C-62BF-4814-BA42-C37C0E71BB8A}">
            <xm:f>('34'!#REF!&lt;0)*(LEN('34'!#REF!)=0)*((#REF!="")+(#REF!="En curso"))</xm:f>
            <x14:dxf>
              <font>
                <color theme="7" tint="-0.24994659260841701"/>
              </font>
              <fill>
                <patternFill patternType="none">
                  <bgColor auto="1"/>
                </patternFill>
              </fill>
            </x14:dxf>
          </x14:cfRule>
          <x14:cfRule type="expression" priority="977" id="{6F398A6F-DF28-48FD-9C9C-240BEF2BFF07}">
            <xm:f>('34'!#REF!=0)*('34'!#REF!&lt;&gt;"")*(LEN('34'!#REF!)=0)*((#REF!="")+(#REF!="En curso"))</xm:f>
            <x14:dxf>
              <font>
                <color theme="7" tint="-0.24994659260841701"/>
              </font>
              <fill>
                <patternFill patternType="none">
                  <bgColor auto="1"/>
                </patternFill>
              </fill>
            </x14:dxf>
          </x14:cfRule>
          <x14:cfRule type="expression" priority="978" id="{40E4AC7D-99B1-4B63-922B-FA7494F4FAAA}">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979" id="{8832A304-CAED-417A-B962-A644D55174B3}">
            <xm:f>('34'!#REF!=0)*('34'!#REF!&lt;&gt;"")*(LEN('34'!#REF!)=0)*((#REF!="")+(#REF!="En curso"))</xm:f>
            <x14:dxf>
              <font>
                <color theme="7" tint="-0.24994659260841701"/>
              </font>
              <fill>
                <patternFill patternType="none">
                  <bgColor auto="1"/>
                </patternFill>
              </fill>
            </x14:dxf>
          </x14:cfRule>
          <x14:cfRule type="expression" priority="980" id="{16D89BE4-8509-4B44-8BF2-1B8DDE31FAE3}">
            <xm:f>('34'!#REF!&lt;0)*(LEN('34'!#REF!)=0)*((#REF!="")+(#REF!="En curso"))</xm:f>
            <x14:dxf>
              <font>
                <color theme="7" tint="-0.24994659260841701"/>
              </font>
              <fill>
                <patternFill patternType="none">
                  <bgColor auto="1"/>
                </patternFill>
              </fill>
            </x14:dxf>
          </x14:cfRule>
          <x14:cfRule type="expression" priority="981" id="{AA9D751C-A1B7-47B1-9C25-50DCDF6B5CDF}">
            <xm:f>('34'!#REF!=0)*('34'!#REF!&lt;&gt;"")*(LEN('34'!#REF!)=0)*(($F47="")+($F47="En curso"))</xm:f>
            <x14:dxf>
              <font>
                <color theme="7" tint="-0.24994659260841701"/>
              </font>
              <fill>
                <patternFill patternType="none">
                  <bgColor auto="1"/>
                </patternFill>
              </fill>
            </x14:dxf>
          </x14:cfRule>
          <x14:cfRule type="expression" priority="982" id="{0970375F-11C1-49ED-B06E-F1D178567001}">
            <xm:f>('34'!#REF!&lt;0)*(LEN('34'!#REF!)=0)*(($F47="")+($F47="En curso"))</xm:f>
            <x14:dxf>
              <font>
                <color theme="7" tint="-0.24994659260841701"/>
              </font>
              <fill>
                <patternFill patternType="none">
                  <bgColor auto="1"/>
                </patternFill>
              </fill>
            </x14:dxf>
          </x14:cfRule>
          <xm:sqref>C47</xm:sqref>
        </x14:conditionalFormatting>
        <x14:conditionalFormatting xmlns:xm="http://schemas.microsoft.com/office/excel/2006/main">
          <x14:cfRule type="expression" priority="983" id="{B63CEED7-7135-45E8-A70E-4724CAA4D750}">
            <xm:f>('34'!#REF!=0)*('34'!#REF!&lt;&gt;"")*(LEN('34'!#REF!)=0)*(($F40="")+($F40="En curso"))</xm:f>
            <x14:dxf>
              <font>
                <color theme="7" tint="-0.24994659260841701"/>
              </font>
              <fill>
                <patternFill patternType="none">
                  <bgColor auto="1"/>
                </patternFill>
              </fill>
            </x14:dxf>
          </x14:cfRule>
          <x14:cfRule type="expression" priority="984" id="{C1F0E679-36AF-4B19-AD70-78D01F0A0EFC}">
            <xm:f>('34'!#REF!&lt;0)*(LEN('34'!#REF!)=0)*(($F40="")+($F40="En curso"))</xm:f>
            <x14:dxf>
              <font>
                <color theme="7" tint="-0.24994659260841701"/>
              </font>
              <fill>
                <patternFill patternType="none">
                  <bgColor auto="1"/>
                </patternFill>
              </fill>
            </x14:dxf>
          </x14:cfRule>
          <x14:cfRule type="expression" priority="985" id="{862EBF3B-C8F2-4D5E-AB3C-A3CC875BA84E}">
            <xm:f>('34'!#REF!=0)*('34'!#REF!&lt;&gt;"")*(LEN('34'!#REF!)=0)*((#REF!="")+(#REF!="En curso"))</xm:f>
            <x14:dxf>
              <font>
                <color theme="7" tint="-0.24994659260841701"/>
              </font>
              <fill>
                <patternFill patternType="none">
                  <bgColor auto="1"/>
                </patternFill>
              </fill>
            </x14:dxf>
          </x14:cfRule>
          <x14:cfRule type="expression" priority="986" id="{9F911CB3-5E9B-462C-9DD4-91CC889E7E20}">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987" id="{473F057A-0948-45EC-80ED-7C1DC2779AAE}">
            <xm:f>('34'!#REF!=0)*('34'!#REF!&lt;&gt;"")*(LEN('34'!#REF!)=0)*((#REF!="")+(#REF!="En curso"))</xm:f>
            <x14:dxf>
              <font>
                <color theme="7" tint="-0.24994659260841701"/>
              </font>
              <fill>
                <patternFill patternType="none">
                  <bgColor auto="1"/>
                </patternFill>
              </fill>
            </x14:dxf>
          </x14:cfRule>
          <x14:cfRule type="expression" priority="988" id="{75E78E0C-1E4B-464D-ACB5-C81B71DE2096}">
            <xm:f>('34'!#REF!&lt;0)*(LEN('34'!#REF!)=0)*((#REF!="")+(#REF!="En curso"))</xm:f>
            <x14:dxf>
              <font>
                <color theme="7" tint="-0.24994659260841701"/>
              </font>
              <fill>
                <patternFill patternType="none">
                  <bgColor auto="1"/>
                </patternFill>
              </fill>
            </x14:dxf>
          </x14:cfRule>
          <x14:cfRule type="expression" priority="989" id="{E24AF4BA-2223-465B-AAA5-6788E681FAE8}">
            <xm:f>('34'!#REF!=0)*('34'!#REF!&lt;&gt;"")*(LEN('34'!#REF!)=0)*(($F41="")+($F41="En curso"))</xm:f>
            <x14:dxf>
              <font>
                <color theme="7" tint="-0.24994659260841701"/>
              </font>
              <fill>
                <patternFill patternType="none">
                  <bgColor auto="1"/>
                </patternFill>
              </fill>
            </x14:dxf>
          </x14:cfRule>
          <x14:cfRule type="expression" priority="990" id="{A4EEBE9F-7041-4128-85D9-B3140A596BB8}">
            <xm:f>('34'!#REF!&lt;0)*(LEN('34'!#REF!)=0)*(($F41="")+($F41="En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991" id="{989C25A7-A2D7-444C-B768-FFB74D195DB1}">
            <xm:f>('34'!#REF!=0)*('34'!#REF!&lt;&gt;"")*(LEN('34'!#REF!)=0)*(($F37="")+($F37="En curso"))</xm:f>
            <x14:dxf>
              <font>
                <color theme="7" tint="-0.24994659260841701"/>
              </font>
              <fill>
                <patternFill patternType="none">
                  <bgColor auto="1"/>
                </patternFill>
              </fill>
            </x14:dxf>
          </x14:cfRule>
          <x14:cfRule type="expression" priority="992" id="{0C6B3B7B-5A54-4766-8B5C-42E03E5448AD}">
            <xm:f>('34'!#REF!&lt;0)*(LEN('34'!#REF!)=0)*(($F37="")+($F37="En curso"))</xm:f>
            <x14:dxf>
              <font>
                <color theme="7" tint="-0.24994659260841701"/>
              </font>
              <fill>
                <patternFill patternType="none">
                  <bgColor auto="1"/>
                </patternFill>
              </fill>
            </x14:dxf>
          </x14:cfRule>
          <x14:cfRule type="expression" priority="993" id="{4F49A54E-73B3-4909-BDF9-C05FB2C2472F}">
            <xm:f>('34'!#REF!=0)*('34'!#REF!&lt;&gt;"")*(LEN('34'!#REF!)=0)*(($F42="")+($F42="En curso"))</xm:f>
            <x14:dxf>
              <font>
                <color theme="7" tint="-0.24994659260841701"/>
              </font>
              <fill>
                <patternFill patternType="none">
                  <bgColor auto="1"/>
                </patternFill>
              </fill>
            </x14:dxf>
          </x14:cfRule>
          <x14:cfRule type="expression" priority="994" id="{549C2D2C-8FF8-4EAA-AECF-9A98FA14EAA0}">
            <xm:f>('34'!#REF!&lt;0)*(LEN('34'!#REF!)=0)*(($F42="")+($F42="En curso"))</xm:f>
            <x14:dxf>
              <font>
                <color theme="7" tint="-0.24994659260841701"/>
              </font>
              <fill>
                <patternFill patternType="none">
                  <bgColor auto="1"/>
                </patternFill>
              </fill>
            </x14:dxf>
          </x14:cfRule>
          <xm:sqref>C42:C44</xm:sqref>
        </x14:conditionalFormatting>
        <x14:conditionalFormatting xmlns:xm="http://schemas.microsoft.com/office/excel/2006/main">
          <x14:cfRule type="expression" priority="995" id="{3D73A319-0B1C-4339-B70C-4D6A45A6C03D}">
            <xm:f>('34'!#REF!=0)*('34'!#REF!&lt;&gt;"")*(LEN('34'!#REF!)=0)*(($F37="")+($F37="En curso"))</xm:f>
            <x14:dxf>
              <font>
                <color theme="7" tint="-0.24994659260841701"/>
              </font>
              <fill>
                <patternFill patternType="none">
                  <bgColor auto="1"/>
                </patternFill>
              </fill>
            </x14:dxf>
          </x14:cfRule>
          <x14:cfRule type="expression" priority="996" id="{C15DAEB0-6549-4A79-BC41-C1F19B0646FC}">
            <xm:f>('34'!#REF!&lt;0)*(LEN('34'!#REF!)=0)*(($F37="")+($F37="En curso"))</xm:f>
            <x14:dxf>
              <font>
                <color theme="7" tint="-0.24994659260841701"/>
              </font>
              <fill>
                <patternFill patternType="none">
                  <bgColor auto="1"/>
                </patternFill>
              </fill>
            </x14:dxf>
          </x14:cfRule>
          <x14:cfRule type="expression" priority="997" id="{17A3DF8E-057B-452A-8DC9-57172F25AF58}">
            <xm:f>('34'!#REF!=0)*('34'!#REF!&lt;&gt;"")*(LEN('34'!#REF!)=0)*(($F37="")+($F37="En curso"))</xm:f>
            <x14:dxf>
              <font>
                <color theme="7" tint="-0.24994659260841701"/>
              </font>
              <fill>
                <patternFill patternType="none">
                  <bgColor auto="1"/>
                </patternFill>
              </fill>
            </x14:dxf>
          </x14:cfRule>
          <x14:cfRule type="expression" priority="998" id="{DEB8E363-14F4-484A-9643-152E18BF57B7}">
            <xm:f>('34'!#REF!&lt;0)*(LEN('34'!#REF!)=0)*(($F37="")+($F37="En curso"))</xm:f>
            <x14:dxf>
              <font>
                <color theme="7" tint="-0.24994659260841701"/>
              </font>
              <fill>
                <patternFill patternType="none">
                  <bgColor auto="1"/>
                </patternFill>
              </fill>
            </x14:dxf>
          </x14:cfRule>
          <xm:sqref>E42:E44</xm:sqref>
        </x14:conditionalFormatting>
        <x14:conditionalFormatting xmlns:xm="http://schemas.microsoft.com/office/excel/2006/main">
          <x14:cfRule type="expression" priority="999" id="{CB8DCD11-102B-48B2-BA72-3FFBECF9230F}">
            <xm:f>('34'!#REF!=0)*('34'!#REF!&lt;&gt;"")*(LEN('34'!#REF!)=0)*(($F36="")+($F36="En curso"))</xm:f>
            <x14:dxf>
              <font>
                <color theme="7" tint="-0.24994659260841701"/>
              </font>
              <fill>
                <patternFill patternType="none">
                  <bgColor auto="1"/>
                </patternFill>
              </fill>
            </x14:dxf>
          </x14:cfRule>
          <x14:cfRule type="expression" priority="1000" id="{7EC3AA32-9955-4655-A692-D19547B42E73}">
            <xm:f>('34'!#REF!&lt;0)*(LEN('34'!#REF!)=0)*(($F36="")+($F36="En curso"))</xm:f>
            <x14:dxf>
              <font>
                <color theme="7" tint="-0.24994659260841701"/>
              </font>
              <fill>
                <patternFill patternType="none">
                  <bgColor auto="1"/>
                </patternFill>
              </fill>
            </x14:dxf>
          </x14:cfRule>
          <x14:cfRule type="expression" priority="1001" id="{33D226CA-1AB8-4699-A09A-1BE6E0B85BB5}">
            <xm:f>('34'!#REF!=0)*('34'!#REF!&lt;&gt;"")*(LEN('34'!#REF!)=0)*(($F37="")+($F37="En curso"))</xm:f>
            <x14:dxf>
              <font>
                <color theme="7" tint="-0.24994659260841701"/>
              </font>
              <fill>
                <patternFill patternType="none">
                  <bgColor auto="1"/>
                </patternFill>
              </fill>
            </x14:dxf>
          </x14:cfRule>
          <x14:cfRule type="expression" priority="1002" id="{37FBAC10-0F25-4E96-BAFB-6FAEB6AF0515}">
            <xm:f>('34'!#REF!&lt;0)*(LEN('34'!#REF!)=0)*(($F37="")+($F37="En curso"))</xm:f>
            <x14:dxf>
              <font>
                <color theme="7" tint="-0.24994659260841701"/>
              </font>
              <fill>
                <patternFill patternType="none">
                  <bgColor auto="1"/>
                </patternFill>
              </fill>
            </x14:dxf>
          </x14:cfRule>
          <xm:sqref>E42:E44</xm:sqref>
        </x14:conditionalFormatting>
        <x14:conditionalFormatting xmlns:xm="http://schemas.microsoft.com/office/excel/2006/main">
          <x14:cfRule type="expression" priority="1039" id="{A9EA8618-33C4-40FB-B331-34D19A1A8EF3}">
            <xm:f>('34'!#REF!=0)*('34'!#REF!&lt;&gt;"")*(LEN('34'!#REF!)=0)*((#REF!="")+(#REF!="En curso"))</xm:f>
            <x14:dxf>
              <font>
                <color theme="7" tint="-0.24994659260841701"/>
              </font>
              <fill>
                <patternFill patternType="none">
                  <bgColor auto="1"/>
                </patternFill>
              </fill>
            </x14:dxf>
          </x14:cfRule>
          <x14:cfRule type="expression" priority="1040" id="{69B7E935-2972-4BC5-9D2C-46C94E648989}">
            <xm:f>('34'!#REF!&lt;0)*(LEN('34'!#REF!)=0)*((#REF!="")+(#REF!="En curso"))</xm:f>
            <x14:dxf>
              <font>
                <color theme="7" tint="-0.24994659260841701"/>
              </font>
              <fill>
                <patternFill patternType="none">
                  <bgColor auto="1"/>
                </patternFill>
              </fill>
            </x14:dxf>
          </x14:cfRule>
          <x14:cfRule type="expression" priority="1041" id="{341175B2-7901-48B6-9EB0-85AD73C0369A}">
            <xm:f>('34'!#REF!=0)*('34'!#REF!&lt;&gt;"")*(LEN('34'!#REF!)=0)*((#REF!="")+(#REF!="En curso"))</xm:f>
            <x14:dxf>
              <font>
                <color theme="7" tint="-0.24994659260841701"/>
              </font>
              <fill>
                <patternFill patternType="none">
                  <bgColor auto="1"/>
                </patternFill>
              </fill>
            </x14:dxf>
          </x14:cfRule>
          <x14:cfRule type="expression" priority="1042" id="{A81AB52B-EFF2-42EB-BF04-E92A7C58E5CC}">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1043" id="{F219B2FA-AB73-47D7-93A2-6AB69C1ABF36}">
            <xm:f>('34'!#REF!=0)*('34'!#REF!&lt;&gt;"")*(LEN('34'!#REF!)=0)*((#REF!="")+(#REF!="En curso"))</xm:f>
            <x14:dxf>
              <font>
                <color theme="7" tint="-0.24994659260841701"/>
              </font>
              <fill>
                <patternFill patternType="none">
                  <bgColor auto="1"/>
                </patternFill>
              </fill>
            </x14:dxf>
          </x14:cfRule>
          <x14:cfRule type="expression" priority="1044" id="{F11415B0-F190-44B3-8EA3-966F7A1350BC}">
            <xm:f>('34'!#REF!&lt;0)*(LEN('34'!#REF!)=0)*((#REF!="")+(#REF!="En curso"))</xm:f>
            <x14:dxf>
              <font>
                <color theme="7" tint="-0.24994659260841701"/>
              </font>
              <fill>
                <patternFill patternType="none">
                  <bgColor auto="1"/>
                </patternFill>
              </fill>
            </x14:dxf>
          </x14:cfRule>
          <x14:cfRule type="expression" priority="1045" id="{0A636624-AE52-451A-A85A-CBE7B9673641}">
            <xm:f>('34'!#REF!=0)*('34'!#REF!&lt;&gt;"")*(LEN('34'!#REF!)=0)*((#REF!="")+(#REF!="En curso"))</xm:f>
            <x14:dxf>
              <font>
                <color theme="7" tint="-0.24994659260841701"/>
              </font>
              <fill>
                <patternFill patternType="none">
                  <bgColor auto="1"/>
                </patternFill>
              </fill>
            </x14:dxf>
          </x14:cfRule>
          <x14:cfRule type="expression" priority="1046" id="{07C87CC5-4F42-4304-8EC7-89224BE09CF8}">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9" id="{1C6EA73C-3C91-4E5D-B781-4F53694B6BF1}">
            <xm:f>('34'!#REF!=0)*('34'!#REF!&lt;&gt;"")*(LEN('34'!#REF!)=0)*(($F35="")+($F35="En curso"))</xm:f>
            <x14:dxf>
              <font>
                <color theme="7" tint="-0.24994659260841701"/>
              </font>
              <fill>
                <patternFill patternType="none">
                  <bgColor auto="1"/>
                </patternFill>
              </fill>
            </x14:dxf>
          </x14:cfRule>
          <x14:cfRule type="expression" priority="10" id="{6760C5A8-8115-4D3D-8364-F70B6C731EE1}">
            <xm:f>('34'!#REF!&lt;0)*(LEN('34'!#REF!)=0)*(($F35="")+($F35="En curso"))</xm:f>
            <x14:dxf>
              <font>
                <color theme="7" tint="-0.24994659260841701"/>
              </font>
              <fill>
                <patternFill patternType="none">
                  <bgColor auto="1"/>
                </patternFill>
              </fill>
            </x14:dxf>
          </x14:cfRule>
          <xm:sqref>F35:F41</xm:sqref>
        </x14:conditionalFormatting>
        <x14:conditionalFormatting xmlns:xm="http://schemas.microsoft.com/office/excel/2006/main">
          <x14:cfRule type="expression" priority="1" id="{3B556EA2-A521-44AF-8CC8-C0BA7D9D5BF2}">
            <xm:f>'34'!#REF!="Vencida"</xm:f>
            <x14:dxf>
              <font>
                <color theme="8" tint="-0.24994659260841701"/>
              </font>
            </x14:dxf>
          </x14:cfRule>
          <x14:cfRule type="expression" priority="2" id="{DE6396E7-66E0-49DE-AE44-266A58C0BBAE}">
            <xm:f>'34'!#REF!="Cancelada"</xm:f>
            <x14:dxf>
              <font>
                <color theme="0" tint="-0.24994659260841701"/>
              </font>
            </x14:dxf>
          </x14:cfRule>
          <x14:cfRule type="expression" priority="3" id="{22B5F515-7A14-4D46-A3D7-7BB7521C3265}">
            <xm:f>'34'!#REF!="Pausada"</xm:f>
            <x14:dxf>
              <font>
                <color theme="9"/>
              </font>
            </x14:dxf>
          </x14:cfRule>
          <x14:cfRule type="expression" priority="4" id="{1DB26458-12BB-45CB-BE26-97F125726CDE}">
            <xm:f>'34'!#REF!="Para hoy"</xm:f>
            <x14:dxf>
              <font>
                <color theme="6" tint="-0.499984740745262"/>
              </font>
            </x14:dxf>
          </x14:cfRule>
          <x14:cfRule type="expression" priority="5" id="{7411374D-7085-47B3-A305-4E7B58ACA4CE}">
            <xm:f>'34'!#REF!="En curso"</xm:f>
            <x14:dxf>
              <font>
                <color theme="7" tint="-0.24994659260841701"/>
              </font>
            </x14:dxf>
          </x14:cfRule>
          <x14:cfRule type="expression" priority="6" id="{50065C15-EA2D-4FBE-9877-9E2CD1F80DD4}">
            <xm:f>'34'!#REF!="Completada"</xm:f>
            <x14:dxf>
              <font>
                <strike/>
                <color theme="0" tint="-0.24994659260841701"/>
              </font>
              <fill>
                <patternFill patternType="none">
                  <bgColor auto="1"/>
                </patternFill>
              </fill>
            </x14:dxf>
          </x14:cfRule>
          <x14:cfRule type="expression" priority="7" id="{BC094EC0-E228-4C65-AF04-CB0FB3A4BC1D}">
            <xm:f>('34'!#REF!=0)*('34'!#REF!&lt;&gt;"")*(LEN('34'!#REF!)=0)*(('34'!#REF!="")+('34'!#REF!="En curso"))</xm:f>
            <x14:dxf>
              <font>
                <color theme="7" tint="-0.24994659260841701"/>
              </font>
              <fill>
                <patternFill patternType="none">
                  <bgColor auto="1"/>
                </patternFill>
              </fill>
            </x14:dxf>
          </x14:cfRule>
          <x14:cfRule type="expression" priority="8" id="{76E8DD0B-8269-4EB7-AE87-9E0D938EACAB}">
            <xm:f>('34'!#REF!&lt;0)*(LEN('34'!#REF!)=0)*(('34'!#REF!="")+('34'!#REF!="En curso"))</xm:f>
            <x14:dxf>
              <font>
                <color theme="7" tint="-0.24994659260841701"/>
              </font>
              <fill>
                <patternFill patternType="none">
                  <bgColor auto="1"/>
                </patternFill>
              </fill>
            </x14:dxf>
          </x14:cfRule>
          <xm:sqref>E35:E41</xm:sqref>
        </x14:conditionalFormatting>
        <x14:conditionalFormatting xmlns:xm="http://schemas.microsoft.com/office/excel/2006/main">
          <x14:cfRule type="expression" priority="1107" id="{B61D0A68-5D04-4ED4-AF6C-FCBBB00A05D7}">
            <xm:f>('34'!#REF!=0)*('34'!#REF!&lt;&gt;"")*(LEN('34'!#REF!)=0)*((#REF!="")+(#REF!="En curso"))</xm:f>
            <x14:dxf>
              <font>
                <color theme="7" tint="-0.24994659260841701"/>
              </font>
              <fill>
                <patternFill patternType="none">
                  <bgColor auto="1"/>
                </patternFill>
              </fill>
            </x14:dxf>
          </x14:cfRule>
          <x14:cfRule type="expression" priority="1108" id="{5CC2BF0D-9158-4A39-A210-8290A91896C7}">
            <xm:f>('34'!#REF!&lt;0)*(LEN('34'!#REF!)=0)*((#REF!="")+(#REF!="En curso"))</xm:f>
            <x14:dxf>
              <font>
                <color theme="7" tint="-0.24994659260841701"/>
              </font>
              <fill>
                <patternFill patternType="none">
                  <bgColor auto="1"/>
                </patternFill>
              </fill>
            </x14:dxf>
          </x14:cfRule>
          <x14:cfRule type="expression" priority="1109" id="{F01F322D-9A8A-46ED-BF05-01BBC4952347}">
            <xm:f>('34'!#REF!=0)*('34'!#REF!&lt;&gt;"")*(LEN('34'!#REF!)=0)*(($F22="")+($F22="En curso"))</xm:f>
            <x14:dxf>
              <font>
                <color theme="7" tint="-0.24994659260841701"/>
              </font>
              <fill>
                <patternFill patternType="none">
                  <bgColor auto="1"/>
                </patternFill>
              </fill>
            </x14:dxf>
          </x14:cfRule>
          <x14:cfRule type="expression" priority="1110" id="{DA1C53F8-8A2F-4494-906B-41CC5FDC83E3}">
            <xm:f>('34'!#REF!&lt;0)*(LEN('34'!#REF!)=0)*(($F22="")+($F22="En curso"))</xm:f>
            <x14:dxf>
              <font>
                <color theme="7" tint="-0.24994659260841701"/>
              </font>
              <fill>
                <patternFill patternType="none">
                  <bgColor auto="1"/>
                </patternFill>
              </fill>
            </x14:dxf>
          </x14:cfRule>
          <xm:sqref>C22</xm:sqref>
        </x14:conditionalFormatting>
        <x14:conditionalFormatting xmlns:xm="http://schemas.microsoft.com/office/excel/2006/main">
          <x14:cfRule type="expression" priority="1111" id="{72859E25-C9EB-40B6-A086-8D4399C81BD4}">
            <xm:f>('34'!#REF!=0)*('34'!#REF!&lt;&gt;"")*(LEN('34'!#REF!)=0)*(($F17="")+($F17="En curso"))</xm:f>
            <x14:dxf>
              <font>
                <color theme="7" tint="-0.24994659260841701"/>
              </font>
              <fill>
                <patternFill patternType="none">
                  <bgColor auto="1"/>
                </patternFill>
              </fill>
            </x14:dxf>
          </x14:cfRule>
          <x14:cfRule type="expression" priority="1112" id="{179D31B6-DD48-40A6-96D6-7FE9FEB7FD8C}">
            <xm:f>('34'!#REF!&lt;0)*(LEN('34'!#REF!)=0)*(($F17="")+($F17="En curso"))</xm:f>
            <x14:dxf>
              <font>
                <color theme="7" tint="-0.24994659260841701"/>
              </font>
              <fill>
                <patternFill patternType="none">
                  <bgColor auto="1"/>
                </patternFill>
              </fill>
            </x14:dxf>
          </x14:cfRule>
          <x14:cfRule type="expression" priority="1113" id="{09205166-93D9-4C42-9BF2-BEB1C422037A}">
            <xm:f>('34'!#REF!=0)*('34'!#REF!&lt;&gt;"")*(LEN('34'!#REF!)=0)*(($F17="")+($F17="En curso"))</xm:f>
            <x14:dxf>
              <font>
                <color theme="7" tint="-0.24994659260841701"/>
              </font>
              <fill>
                <patternFill patternType="none">
                  <bgColor auto="1"/>
                </patternFill>
              </fill>
            </x14:dxf>
          </x14:cfRule>
          <x14:cfRule type="expression" priority="1114" id="{26F056A7-FEAA-4E82-8146-92BC0C03B324}">
            <xm:f>('34'!#REF!&lt;0)*(LEN('34'!#REF!)=0)*(($F17="")+($F17="En curso"))</xm:f>
            <x14:dxf>
              <font>
                <color theme="7" tint="-0.24994659260841701"/>
              </font>
              <fill>
                <patternFill patternType="none">
                  <bgColor auto="1"/>
                </patternFill>
              </fill>
            </x14:dxf>
          </x14:cfRule>
          <xm:sqref>E22:E25</xm:sqref>
        </x14:conditionalFormatting>
        <x14:conditionalFormatting xmlns:xm="http://schemas.microsoft.com/office/excel/2006/main">
          <x14:cfRule type="expression" priority="1115" id="{47FD819C-0A42-49E3-898F-1B6E062BEF68}">
            <xm:f>('34'!#REF!=0)*('34'!#REF!&lt;&gt;"")*(LEN('34'!#REF!)=0)*((#REF!="")+(#REF!="En curso"))</xm:f>
            <x14:dxf>
              <font>
                <color theme="7" tint="-0.24994659260841701"/>
              </font>
              <fill>
                <patternFill patternType="none">
                  <bgColor auto="1"/>
                </patternFill>
              </fill>
            </x14:dxf>
          </x14:cfRule>
          <x14:cfRule type="expression" priority="1116" id="{AB67C8E9-EF7C-4966-A6BD-868C848E02B3}">
            <xm:f>('34'!#REF!&lt;0)*(LEN('34'!#REF!)=0)*((#REF!="")+(#REF!="En curso"))</xm:f>
            <x14:dxf>
              <font>
                <color theme="7" tint="-0.24994659260841701"/>
              </font>
              <fill>
                <patternFill patternType="none">
                  <bgColor auto="1"/>
                </patternFill>
              </fill>
            </x14:dxf>
          </x14:cfRule>
          <x14:cfRule type="expression" priority="1117" id="{8DB4A14A-9899-4A07-87EA-6C9337F10C47}">
            <xm:f>('34'!#REF!=0)*('34'!#REF!&lt;&gt;"")*(LEN('34'!#REF!)=0)*((#REF!="")+(#REF!="En curso"))</xm:f>
            <x14:dxf>
              <font>
                <color theme="7" tint="-0.24994659260841701"/>
              </font>
              <fill>
                <patternFill patternType="none">
                  <bgColor auto="1"/>
                </patternFill>
              </fill>
            </x14:dxf>
          </x14:cfRule>
          <x14:cfRule type="expression" priority="1118" id="{49389D80-EDA3-4686-9200-AD812373CA10}">
            <xm:f>('34'!#REF!&lt;0)*(LEN('34'!#REF!)=0)*((#REF!="")+(#REF!="En curso"))</xm:f>
            <x14:dxf>
              <font>
                <color theme="7" tint="-0.24994659260841701"/>
              </font>
              <fill>
                <patternFill patternType="none">
                  <bgColor auto="1"/>
                </patternFill>
              </fill>
            </x14:dxf>
          </x14:cfRule>
          <xm:sqref>E25</xm:sqref>
        </x14:conditionalFormatting>
        <x14:conditionalFormatting xmlns:xm="http://schemas.microsoft.com/office/excel/2006/main">
          <x14:cfRule type="expression" priority="1119" id="{845C9AA5-FF89-4577-9BE3-75F4A7FD74E8}">
            <xm:f>('34'!#REF!=0)*('34'!#REF!&lt;&gt;"")*(LEN('34'!#REF!)=0)*(($F16="")+($F16="En curso"))</xm:f>
            <x14:dxf>
              <font>
                <color theme="7" tint="-0.24994659260841701"/>
              </font>
              <fill>
                <patternFill patternType="none">
                  <bgColor auto="1"/>
                </patternFill>
              </fill>
            </x14:dxf>
          </x14:cfRule>
          <x14:cfRule type="expression" priority="1120" id="{DB4A3144-D591-48B1-B419-1AC1EC1552B5}">
            <xm:f>('34'!#REF!&lt;0)*(LEN('34'!#REF!)=0)*(($F16="")+($F16="En curso"))</xm:f>
            <x14:dxf>
              <font>
                <color theme="7" tint="-0.24994659260841701"/>
              </font>
              <fill>
                <patternFill patternType="none">
                  <bgColor auto="1"/>
                </patternFill>
              </fill>
            </x14:dxf>
          </x14:cfRule>
          <x14:cfRule type="expression" priority="1121" id="{786F0498-ED46-48FF-A3C9-C42ECEC35D24}">
            <xm:f>('34'!#REF!=0)*('34'!#REF!&lt;&gt;"")*(LEN('34'!#REF!)=0)*(($F17="")+($F17="En curso"))</xm:f>
            <x14:dxf>
              <font>
                <color theme="7" tint="-0.24994659260841701"/>
              </font>
              <fill>
                <patternFill patternType="none">
                  <bgColor auto="1"/>
                </patternFill>
              </fill>
            </x14:dxf>
          </x14:cfRule>
          <x14:cfRule type="expression" priority="1122" id="{9A6F3C67-367C-485A-B4DF-9AD7F88E4C49}">
            <xm:f>('34'!#REF!&lt;0)*(LEN('34'!#REF!)=0)*(($F17="")+($F17="En curso"))</xm:f>
            <x14:dxf>
              <font>
                <color theme="7" tint="-0.24994659260841701"/>
              </font>
              <fill>
                <patternFill patternType="none">
                  <bgColor auto="1"/>
                </patternFill>
              </fill>
            </x14:dxf>
          </x14:cfRule>
          <xm:sqref>E22:E25</xm:sqref>
        </x14:conditionalFormatting>
        <x14:conditionalFormatting xmlns:xm="http://schemas.microsoft.com/office/excel/2006/main">
          <x14:cfRule type="expression" priority="1123" id="{E7FBD5BD-0D0B-469E-B0CD-D7E5DFE1F431}">
            <xm:f>('34'!#REF!=0)*('34'!#REF!&lt;&gt;"")*(LEN('34'!#REF!)=0)*((#REF!="")+(#REF!="En curso"))</xm:f>
            <x14:dxf>
              <font>
                <color theme="7" tint="-0.24994659260841701"/>
              </font>
              <fill>
                <patternFill patternType="none">
                  <bgColor auto="1"/>
                </patternFill>
              </fill>
            </x14:dxf>
          </x14:cfRule>
          <x14:cfRule type="expression" priority="1124" id="{EE1F9EE6-21F7-4EA4-9D4A-183533BE1670}">
            <xm:f>('34'!#REF!&lt;0)*(LEN('34'!#REF!)=0)*((#REF!="")+(#REF!="En curso"))</xm:f>
            <x14:dxf>
              <font>
                <color theme="7" tint="-0.24994659260841701"/>
              </font>
              <fill>
                <patternFill patternType="none">
                  <bgColor auto="1"/>
                </patternFill>
              </fill>
            </x14:dxf>
          </x14:cfRule>
          <x14:cfRule type="expression" priority="1125" id="{04092F88-DD2C-4DF3-BF40-0363F2A82122}">
            <xm:f>('34'!#REF!=0)*('34'!#REF!&lt;&gt;"")*(LEN('34'!#REF!)=0)*(($F20="")+($F20="En curso"))</xm:f>
            <x14:dxf>
              <font>
                <color theme="7" tint="-0.24994659260841701"/>
              </font>
              <fill>
                <patternFill patternType="none">
                  <bgColor auto="1"/>
                </patternFill>
              </fill>
            </x14:dxf>
          </x14:cfRule>
          <x14:cfRule type="expression" priority="1126" id="{C7961DE8-4F3F-4622-B397-0F19C5E9ED7C}">
            <xm:f>('34'!#REF!&lt;0)*(LEN('34'!#REF!)=0)*(($F20="")+($F20="En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1127" id="{59A24BCF-391F-434C-B860-A69CADC68DD0}">
            <xm:f>('34'!#REF!=0)*('34'!#REF!&lt;&gt;"")*(LEN('34'!#REF!)=0)*(($F19="")+($F19="En curso"))</xm:f>
            <x14:dxf>
              <font>
                <color theme="7" tint="-0.24994659260841701"/>
              </font>
              <fill>
                <patternFill patternType="none">
                  <bgColor auto="1"/>
                </patternFill>
              </fill>
            </x14:dxf>
          </x14:cfRule>
          <x14:cfRule type="expression" priority="1128" id="{CC2F6D77-821F-420E-8209-9ED78BD1CEE2}">
            <xm:f>('34'!#REF!&lt;0)*(LEN('34'!#REF!)=0)*(($F19="")+($F19="En curso"))</xm:f>
            <x14:dxf>
              <font>
                <color theme="7" tint="-0.24994659260841701"/>
              </font>
              <fill>
                <patternFill patternType="none">
                  <bgColor auto="1"/>
                </patternFill>
              </fill>
            </x14:dxf>
          </x14:cfRule>
          <x14:cfRule type="expression" priority="1129" id="{5B0D5CA7-01C5-4984-9ED5-EF8FDB8ED159}">
            <xm:f>('34'!#REF!=0)*('34'!#REF!&lt;&gt;"")*(LEN('34'!#REF!)=0)*((#REF!="")+(#REF!="En curso"))</xm:f>
            <x14:dxf>
              <font>
                <color theme="7" tint="-0.24994659260841701"/>
              </font>
              <fill>
                <patternFill patternType="none">
                  <bgColor auto="1"/>
                </patternFill>
              </fill>
            </x14:dxf>
          </x14:cfRule>
          <x14:cfRule type="expression" priority="1130" id="{4731AC31-A5C6-41AE-9200-8202999DEB2C}">
            <xm:f>('34'!#REF!&lt;0)*(LEN('34'!#REF!)=0)*((#REF!="")+(#REF!="En curso"))</xm:f>
            <x14:dxf>
              <font>
                <color theme="7" tint="-0.24994659260841701"/>
              </font>
              <fill>
                <patternFill patternType="none">
                  <bgColor auto="1"/>
                </patternFill>
              </fill>
            </x14:dxf>
          </x14:cfRule>
          <xm:sqref>E25</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1AAF-DF5A-4AF7-850E-8815DC1F7634}">
  <sheetPr>
    <tabColor theme="4"/>
  </sheetPr>
  <dimension ref="A1:R116"/>
  <sheetViews>
    <sheetView showGridLines="0" topLeftCell="A33" zoomScale="70" zoomScaleNormal="70" workbookViewId="0">
      <selection activeCell="G53" sqref="B53:G53"/>
    </sheetView>
  </sheetViews>
  <sheetFormatPr defaultColWidth="8.6640625" defaultRowHeight="18.2"/>
  <cols>
    <col min="4" max="4" width="59.88671875" customWidth="1"/>
    <col min="5" max="5" width="10.21875" customWidth="1"/>
    <col min="6" max="6" width="14.6640625" customWidth="1"/>
    <col min="7" max="7" width="13.88671875" customWidth="1"/>
    <col min="8" max="8" width="43.5546875" bestFit="1" customWidth="1"/>
    <col min="9" max="11" width="10" bestFit="1" customWidth="1"/>
    <col min="12" max="12" width="16.6640625" customWidth="1"/>
    <col min="13" max="13" width="16.44140625" customWidth="1"/>
  </cols>
  <sheetData>
    <row r="1" spans="1:17" ht="34.5">
      <c r="A1" s="3"/>
      <c r="B1" s="430" t="s">
        <v>590</v>
      </c>
      <c r="C1" s="430"/>
      <c r="D1" s="430"/>
      <c r="E1" s="430"/>
      <c r="F1" s="425"/>
      <c r="G1" s="425"/>
      <c r="H1" s="425"/>
      <c r="I1" s="425"/>
      <c r="J1" s="425"/>
      <c r="K1" s="425"/>
      <c r="L1" s="425"/>
      <c r="M1" s="425"/>
      <c r="N1" s="425"/>
      <c r="O1" s="425"/>
      <c r="P1" s="425"/>
      <c r="Q1" s="425"/>
    </row>
    <row r="2" spans="1:17" ht="34.5">
      <c r="A2" s="12"/>
      <c r="B2" s="431" t="s">
        <v>591</v>
      </c>
      <c r="C2" s="431"/>
      <c r="D2" s="431"/>
      <c r="E2" s="431"/>
      <c r="F2" s="13"/>
      <c r="G2" s="13"/>
      <c r="H2" s="13"/>
      <c r="I2" s="13"/>
      <c r="J2" s="13"/>
      <c r="K2" s="13"/>
      <c r="L2" s="324" t="s">
        <v>2</v>
      </c>
      <c r="M2" s="324" t="s">
        <v>3</v>
      </c>
      <c r="N2" s="14"/>
      <c r="O2" s="14"/>
      <c r="P2" s="14"/>
      <c r="Q2" s="14"/>
    </row>
    <row r="3" spans="1:17" ht="36.4">
      <c r="A3" s="23"/>
      <c r="B3" s="202" t="s">
        <v>4</v>
      </c>
      <c r="C3" s="203" t="s">
        <v>5</v>
      </c>
      <c r="D3" s="203" t="s">
        <v>6</v>
      </c>
      <c r="E3" s="203" t="s">
        <v>7</v>
      </c>
      <c r="F3" s="203" t="s">
        <v>8</v>
      </c>
      <c r="G3" s="205" t="s">
        <v>9</v>
      </c>
      <c r="H3" s="314" t="s">
        <v>10</v>
      </c>
      <c r="I3" s="23"/>
      <c r="J3" s="23"/>
      <c r="K3" s="23"/>
      <c r="L3" s="327" t="s">
        <v>11</v>
      </c>
      <c r="M3" s="325">
        <v>2</v>
      </c>
      <c r="N3" s="23"/>
      <c r="O3" s="23"/>
      <c r="P3" s="23"/>
      <c r="Q3" s="23"/>
    </row>
    <row r="4" spans="1:17" s="119" customFormat="1">
      <c r="A4" s="114"/>
      <c r="B4" s="286"/>
      <c r="C4" s="287">
        <v>1</v>
      </c>
      <c r="D4" s="239" t="s">
        <v>592</v>
      </c>
      <c r="E4" s="289">
        <v>16</v>
      </c>
      <c r="F4" s="286"/>
      <c r="G4" s="286"/>
      <c r="H4" s="322"/>
      <c r="J4" s="114"/>
      <c r="K4" s="114"/>
      <c r="L4" s="326"/>
      <c r="M4" s="326"/>
      <c r="N4" s="114"/>
      <c r="O4" s="114"/>
      <c r="P4" s="114"/>
      <c r="Q4" s="114"/>
    </row>
    <row r="5" spans="1:17" s="119" customFormat="1" ht="36.4">
      <c r="A5" s="114"/>
      <c r="B5" s="286"/>
      <c r="C5" s="287">
        <v>1</v>
      </c>
      <c r="D5" s="167" t="s">
        <v>593</v>
      </c>
      <c r="E5" s="289">
        <v>2</v>
      </c>
      <c r="F5" s="286"/>
      <c r="G5" s="286"/>
      <c r="H5" s="322"/>
      <c r="J5" s="114"/>
      <c r="K5" s="114"/>
      <c r="L5" s="114"/>
      <c r="M5" s="114"/>
      <c r="N5" s="114"/>
      <c r="O5" s="114"/>
      <c r="P5" s="114"/>
      <c r="Q5" s="114"/>
    </row>
    <row r="6" spans="1:17" s="119" customFormat="1" ht="21.75" customHeight="1">
      <c r="A6" s="114"/>
      <c r="B6" s="286"/>
      <c r="C6" s="287">
        <v>1</v>
      </c>
      <c r="D6" s="330" t="s">
        <v>594</v>
      </c>
      <c r="E6" s="289">
        <v>2</v>
      </c>
      <c r="F6" s="286"/>
      <c r="G6" s="286"/>
      <c r="H6" s="322"/>
      <c r="J6" s="114"/>
      <c r="K6" s="114"/>
      <c r="L6" s="114" t="s">
        <v>16</v>
      </c>
      <c r="M6" s="114">
        <v>45</v>
      </c>
      <c r="N6" s="114"/>
      <c r="O6" s="114"/>
      <c r="P6" s="114"/>
      <c r="Q6" s="114"/>
    </row>
    <row r="7" spans="1:17" s="119" customFormat="1">
      <c r="A7" s="114"/>
      <c r="B7" s="286"/>
      <c r="C7" s="287">
        <v>1</v>
      </c>
      <c r="D7" s="44" t="s">
        <v>595</v>
      </c>
      <c r="E7" s="289">
        <v>2</v>
      </c>
      <c r="F7" s="286"/>
      <c r="G7" s="286"/>
      <c r="H7" s="322"/>
      <c r="J7" s="114"/>
      <c r="K7" s="114"/>
      <c r="L7" s="114" t="s">
        <v>596</v>
      </c>
      <c r="M7" s="328">
        <f>SUM(E19,Lista311151923273135394347515559636771757999115103[[#Totals],[Estimación]],Lista34121620242832364044485256606468727680100116104[[#Totals],[Estimación]],Lista345131721252933374145495357616569737781101117105[[#Totals],[Estimación]])</f>
        <v>88.25</v>
      </c>
      <c r="N7" s="114"/>
      <c r="O7" s="114"/>
      <c r="P7" s="114"/>
      <c r="Q7" s="114"/>
    </row>
    <row r="8" spans="1:17" s="119" customFormat="1" ht="36.4">
      <c r="A8" s="114"/>
      <c r="B8" s="20"/>
      <c r="C8" s="268"/>
      <c r="D8"/>
      <c r="E8" s="15"/>
      <c r="F8" s="20"/>
      <c r="G8" s="20"/>
      <c r="H8" s="322"/>
      <c r="J8" s="114"/>
      <c r="K8" s="114"/>
      <c r="L8" s="114" t="s">
        <v>18</v>
      </c>
      <c r="M8" s="114">
        <f>M7/M3</f>
        <v>44.125</v>
      </c>
      <c r="N8" s="114"/>
      <c r="O8" s="114"/>
      <c r="P8" s="114"/>
      <c r="Q8" s="114"/>
    </row>
    <row r="9" spans="1:17" s="119" customFormat="1">
      <c r="A9" s="114"/>
      <c r="B9" s="20"/>
      <c r="C9" s="268"/>
      <c r="D9" s="20"/>
      <c r="E9" s="15"/>
      <c r="F9" s="20"/>
      <c r="G9" s="20"/>
      <c r="H9" s="322"/>
      <c r="J9" s="114"/>
      <c r="K9" s="114"/>
      <c r="L9" s="114"/>
      <c r="M9" s="114"/>
      <c r="N9" s="114"/>
      <c r="O9" s="114"/>
      <c r="P9" s="114"/>
      <c r="Q9" s="114"/>
    </row>
    <row r="10" spans="1:17" s="119" customFormat="1" ht="27.75" customHeight="1">
      <c r="A10" s="114"/>
      <c r="B10" s="20"/>
      <c r="C10" s="268"/>
      <c r="D10" s="20"/>
      <c r="E10" s="15"/>
      <c r="F10" s="20"/>
      <c r="G10" s="20"/>
      <c r="H10" s="322"/>
      <c r="J10" s="114"/>
      <c r="K10" s="114"/>
      <c r="L10" s="114"/>
      <c r="M10" s="114"/>
      <c r="N10" s="114"/>
      <c r="O10" s="114"/>
      <c r="P10" s="114"/>
      <c r="Q10" s="114"/>
    </row>
    <row r="11" spans="1:17" s="119" customFormat="1" ht="27.75" customHeight="1">
      <c r="A11" s="114"/>
      <c r="B11" s="20"/>
      <c r="C11" s="268"/>
      <c r="D11" s="20"/>
      <c r="E11" s="15"/>
      <c r="F11" s="20"/>
      <c r="G11" s="20"/>
      <c r="H11" s="322"/>
      <c r="J11" s="114"/>
      <c r="K11" s="114"/>
      <c r="L11" s="114"/>
      <c r="M11" s="114"/>
      <c r="N11" s="114"/>
      <c r="O11" s="114"/>
      <c r="P11" s="114"/>
      <c r="Q11" s="114"/>
    </row>
    <row r="12" spans="1:17" s="119" customFormat="1">
      <c r="A12" s="114"/>
      <c r="B12" s="20"/>
      <c r="C12" s="268"/>
      <c r="D12" s="20"/>
      <c r="E12" s="15"/>
      <c r="F12" s="20"/>
      <c r="G12" s="20"/>
      <c r="H12" s="322"/>
      <c r="J12" s="114"/>
      <c r="K12" s="114"/>
      <c r="L12" s="114"/>
      <c r="M12" s="114"/>
      <c r="N12" s="114"/>
      <c r="O12" s="114"/>
      <c r="P12" s="114"/>
      <c r="Q12" s="114"/>
    </row>
    <row r="13" spans="1:17" s="119" customFormat="1">
      <c r="A13" s="114"/>
      <c r="B13" s="20"/>
      <c r="C13" s="268"/>
      <c r="D13" s="20"/>
      <c r="E13" s="15"/>
      <c r="F13" s="20"/>
      <c r="G13" s="20"/>
      <c r="H13" s="322"/>
      <c r="J13" s="114"/>
      <c r="K13" s="114"/>
      <c r="L13" s="114"/>
      <c r="M13" s="114"/>
      <c r="N13" s="114"/>
      <c r="O13" s="114"/>
      <c r="P13" s="114"/>
      <c r="Q13" s="114"/>
    </row>
    <row r="14" spans="1:17" s="119" customFormat="1">
      <c r="A14" s="114"/>
      <c r="B14" s="20"/>
      <c r="C14" s="268"/>
      <c r="D14" s="269"/>
      <c r="E14" s="15"/>
      <c r="F14" s="20"/>
      <c r="G14" s="20"/>
      <c r="H14" s="322"/>
      <c r="J14" s="114"/>
      <c r="K14" s="114"/>
      <c r="L14" s="114"/>
      <c r="M14" s="114"/>
      <c r="N14" s="114"/>
      <c r="O14" s="114"/>
      <c r="P14" s="114"/>
      <c r="Q14" s="114"/>
    </row>
    <row r="15" spans="1:17" s="119" customFormat="1">
      <c r="A15" s="114"/>
      <c r="B15" s="20"/>
      <c r="C15" s="268"/>
      <c r="D15" s="269"/>
      <c r="E15" s="15"/>
      <c r="F15" s="20"/>
      <c r="G15" s="20"/>
      <c r="H15" s="322"/>
      <c r="J15" s="114"/>
      <c r="K15" s="114"/>
      <c r="L15" s="114"/>
      <c r="M15" s="114"/>
      <c r="N15" s="114"/>
      <c r="O15" s="114"/>
      <c r="P15" s="114"/>
      <c r="Q15" s="114"/>
    </row>
    <row r="16" spans="1:17" s="119" customFormat="1">
      <c r="A16" s="114"/>
      <c r="B16" s="20"/>
      <c r="C16" s="268"/>
      <c r="D16" s="269"/>
      <c r="E16" s="15"/>
      <c r="F16" s="20"/>
      <c r="G16" s="20"/>
      <c r="H16" s="322"/>
      <c r="J16" s="114"/>
      <c r="K16" s="114"/>
      <c r="L16" s="114"/>
      <c r="M16" s="114"/>
      <c r="N16" s="114"/>
      <c r="O16" s="114"/>
      <c r="P16" s="114"/>
      <c r="Q16" s="114"/>
    </row>
    <row r="17" spans="1:18" s="119" customFormat="1">
      <c r="A17" s="114"/>
      <c r="B17" s="20"/>
      <c r="C17" s="268"/>
      <c r="D17" s="269"/>
      <c r="E17" s="15"/>
      <c r="F17" s="20"/>
      <c r="G17" s="20"/>
      <c r="H17" s="322"/>
      <c r="J17" s="114"/>
      <c r="K17" s="114"/>
      <c r="L17" s="114"/>
      <c r="M17" s="114"/>
      <c r="N17" s="114"/>
      <c r="O17" s="114"/>
      <c r="P17" s="114"/>
      <c r="Q17" s="114"/>
    </row>
    <row r="18" spans="1:18" s="119" customFormat="1">
      <c r="A18" s="114"/>
      <c r="B18" s="20"/>
      <c r="C18" s="268"/>
      <c r="D18" s="269"/>
      <c r="E18" s="15"/>
      <c r="F18" s="20"/>
      <c r="G18" s="20"/>
      <c r="H18" s="322"/>
      <c r="J18" s="114"/>
      <c r="K18" s="114"/>
      <c r="L18" s="114"/>
      <c r="M18" s="114"/>
      <c r="N18" s="114"/>
      <c r="O18" s="114"/>
      <c r="P18" s="114"/>
      <c r="Q18" s="114"/>
    </row>
    <row r="19" spans="1:18">
      <c r="A19" s="25"/>
      <c r="B19" s="119"/>
      <c r="C19" s="119"/>
      <c r="D19" s="119" t="s">
        <v>38</v>
      </c>
      <c r="E19" s="224">
        <f>SUM(E4:E17)</f>
        <v>22</v>
      </c>
      <c r="F19" s="119"/>
      <c r="G19" s="119"/>
      <c r="H19" s="322"/>
      <c r="I19" s="25"/>
      <c r="J19" s="25"/>
      <c r="K19" s="25"/>
      <c r="L19" s="25"/>
      <c r="M19" s="25"/>
      <c r="N19" s="25"/>
      <c r="O19" s="25"/>
      <c r="P19" s="25"/>
      <c r="Q19" s="25"/>
    </row>
    <row r="20" spans="1:18" ht="34.5">
      <c r="A20" s="12"/>
      <c r="B20" s="433" t="s">
        <v>597</v>
      </c>
      <c r="C20" s="433"/>
      <c r="D20" s="433"/>
      <c r="E20" s="433"/>
      <c r="F20" s="270"/>
      <c r="G20" s="270"/>
      <c r="H20" s="13"/>
      <c r="I20" s="13"/>
      <c r="J20" s="13"/>
      <c r="K20" s="13"/>
      <c r="L20" s="14"/>
      <c r="M20" s="14"/>
      <c r="N20" s="14"/>
      <c r="O20" s="14"/>
      <c r="P20" s="14"/>
      <c r="Q20" s="14"/>
    </row>
    <row r="21" spans="1:18">
      <c r="A21" s="23"/>
      <c r="B21" s="248" t="s">
        <v>4</v>
      </c>
      <c r="C21" s="249" t="s">
        <v>5</v>
      </c>
      <c r="D21" s="249" t="s">
        <v>10</v>
      </c>
      <c r="E21" s="249" t="s">
        <v>7</v>
      </c>
      <c r="F21" s="249" t="s">
        <v>8</v>
      </c>
      <c r="G21" s="251" t="s">
        <v>9</v>
      </c>
      <c r="H21" s="314" t="s">
        <v>554</v>
      </c>
      <c r="I21" s="23"/>
      <c r="J21" s="23"/>
      <c r="K21" s="23"/>
      <c r="L21" s="23"/>
      <c r="M21" s="23"/>
      <c r="N21" s="23"/>
      <c r="O21" s="23"/>
      <c r="P21" s="23"/>
      <c r="Q21" s="23"/>
    </row>
    <row r="22" spans="1:18" s="119" customFormat="1" ht="21.75" customHeight="1">
      <c r="A22" s="114"/>
      <c r="B22" s="258"/>
      <c r="C22" s="259">
        <v>1</v>
      </c>
      <c r="D22" s="167" t="s">
        <v>598</v>
      </c>
      <c r="E22" s="216">
        <v>3</v>
      </c>
      <c r="F22" s="258"/>
      <c r="G22" s="258"/>
      <c r="H22" s="321"/>
      <c r="J22" s="114"/>
      <c r="K22" s="114"/>
      <c r="L22" s="114"/>
      <c r="M22" s="114"/>
      <c r="N22" s="114"/>
      <c r="O22" s="114"/>
      <c r="P22" s="114"/>
      <c r="Q22" s="114"/>
    </row>
    <row r="23" spans="1:18" s="119" customFormat="1">
      <c r="A23" s="114"/>
      <c r="B23" s="258"/>
      <c r="C23" s="259">
        <v>1</v>
      </c>
      <c r="D23" s="167" t="s">
        <v>599</v>
      </c>
      <c r="E23" s="216">
        <v>4.5</v>
      </c>
      <c r="F23" s="258"/>
      <c r="G23" s="258"/>
      <c r="H23" s="321"/>
      <c r="J23" s="114"/>
      <c r="K23" s="114"/>
      <c r="L23" s="114"/>
      <c r="M23" s="114"/>
      <c r="N23" s="114"/>
      <c r="O23" s="114"/>
      <c r="P23" s="114"/>
      <c r="Q23" s="114"/>
    </row>
    <row r="24" spans="1:18" s="119" customFormat="1" ht="36.4">
      <c r="A24" s="114"/>
      <c r="B24" s="258"/>
      <c r="C24" s="259">
        <v>1</v>
      </c>
      <c r="D24" s="167" t="s">
        <v>600</v>
      </c>
      <c r="E24" s="216">
        <v>3.5</v>
      </c>
      <c r="F24" s="258"/>
      <c r="G24" s="258"/>
      <c r="H24" s="321"/>
      <c r="J24" s="114"/>
      <c r="K24" s="114"/>
      <c r="L24" s="114"/>
      <c r="M24" s="114"/>
      <c r="N24" s="114"/>
      <c r="O24" s="114"/>
      <c r="P24" s="114"/>
      <c r="Q24" s="114"/>
    </row>
    <row r="25" spans="1:18" s="119" customFormat="1">
      <c r="A25" s="114"/>
      <c r="B25" s="258"/>
      <c r="C25" s="259">
        <v>1</v>
      </c>
      <c r="D25" s="167" t="s">
        <v>601</v>
      </c>
      <c r="E25" s="216">
        <v>2.5</v>
      </c>
      <c r="F25" s="258"/>
      <c r="G25" s="258"/>
      <c r="H25" s="321"/>
      <c r="J25" s="114"/>
      <c r="K25" s="114"/>
      <c r="L25" s="114"/>
      <c r="M25" s="114"/>
      <c r="N25" s="114"/>
      <c r="O25" s="114"/>
      <c r="P25" s="114"/>
      <c r="Q25" s="114"/>
    </row>
    <row r="26" spans="1:18" s="119" customFormat="1" ht="36.4">
      <c r="A26" s="114"/>
      <c r="B26" s="258"/>
      <c r="C26" s="259">
        <v>1</v>
      </c>
      <c r="D26" s="167" t="s">
        <v>602</v>
      </c>
      <c r="E26" s="216">
        <v>5</v>
      </c>
      <c r="F26" s="258"/>
      <c r="G26" s="258"/>
      <c r="H26" s="321"/>
      <c r="J26" s="114"/>
      <c r="K26" s="114"/>
      <c r="L26" s="114"/>
      <c r="M26" s="114"/>
      <c r="N26" s="114"/>
      <c r="O26" s="114"/>
      <c r="P26" s="114"/>
      <c r="Q26" s="114"/>
    </row>
    <row r="27" spans="1:18" ht="36.4">
      <c r="A27" s="25"/>
      <c r="B27" s="252"/>
      <c r="C27" s="253">
        <v>3</v>
      </c>
      <c r="D27" s="399" t="s">
        <v>603</v>
      </c>
      <c r="E27" s="254">
        <v>1.5</v>
      </c>
      <c r="F27" s="252"/>
      <c r="G27" s="252"/>
      <c r="H27" s="321"/>
      <c r="J27" s="25"/>
      <c r="K27" s="25"/>
      <c r="L27" s="25"/>
      <c r="M27" s="25"/>
      <c r="N27" s="25"/>
      <c r="O27" s="25"/>
      <c r="P27" s="25"/>
      <c r="Q27" s="25"/>
    </row>
    <row r="28" spans="1:18">
      <c r="A28" s="25"/>
      <c r="B28" s="246"/>
      <c r="C28" s="267"/>
      <c r="D28" s="246"/>
      <c r="E28" s="247"/>
      <c r="F28" s="246"/>
      <c r="G28" s="246"/>
      <c r="H28" s="321"/>
      <c r="J28" s="25"/>
      <c r="K28" s="25"/>
      <c r="L28" s="25"/>
      <c r="M28" s="25"/>
      <c r="N28" s="25"/>
      <c r="O28" s="25"/>
      <c r="P28" s="25"/>
      <c r="Q28" s="25"/>
    </row>
    <row r="29" spans="1:18">
      <c r="A29" s="25"/>
      <c r="B29" s="246"/>
      <c r="C29" s="267"/>
      <c r="D29" s="246"/>
      <c r="E29" s="247"/>
      <c r="F29" s="246"/>
      <c r="G29" s="246"/>
      <c r="H29" s="321"/>
      <c r="J29" s="25"/>
      <c r="K29" s="25"/>
      <c r="L29" s="25"/>
      <c r="M29" s="25"/>
      <c r="N29" s="25"/>
      <c r="O29" s="25"/>
      <c r="P29" s="25"/>
      <c r="Q29" s="25"/>
    </row>
    <row r="30" spans="1:18" s="119" customFormat="1">
      <c r="A30" s="114"/>
      <c r="B30" s="246"/>
      <c r="C30" s="246"/>
      <c r="D30" s="246"/>
      <c r="E30" s="247"/>
      <c r="F30" s="247"/>
      <c r="G30" s="246"/>
      <c r="H30" s="321"/>
      <c r="I30" s="114"/>
      <c r="K30" s="114"/>
      <c r="L30" s="114"/>
      <c r="M30" s="114"/>
      <c r="N30" s="114"/>
      <c r="O30" s="114"/>
      <c r="P30" s="114"/>
      <c r="Q30" s="114"/>
      <c r="R30" s="114"/>
    </row>
    <row r="31" spans="1:18">
      <c r="A31" s="25"/>
      <c r="E31" s="183">
        <f>SUBTOTAL(109,Lista311151923273135394347515559636771757999115103[Estimación])</f>
        <v>20</v>
      </c>
      <c r="H31" s="313"/>
      <c r="I31" s="25"/>
      <c r="J31" s="25"/>
      <c r="K31" s="25"/>
      <c r="L31" s="25"/>
      <c r="M31" s="25"/>
      <c r="N31" s="25"/>
      <c r="O31" s="25"/>
      <c r="P31" s="25"/>
      <c r="Q31" s="25"/>
    </row>
    <row r="32" spans="1:18">
      <c r="A32" s="25"/>
      <c r="H32" s="25"/>
      <c r="I32" s="25"/>
      <c r="J32" s="25"/>
      <c r="K32" s="25"/>
      <c r="L32" s="25"/>
      <c r="M32" s="25"/>
      <c r="N32" s="25"/>
      <c r="O32" s="25"/>
      <c r="P32" s="25"/>
      <c r="Q32" s="25"/>
    </row>
    <row r="33" spans="1:17" ht="34.5">
      <c r="A33" s="12"/>
      <c r="B33" s="434" t="s">
        <v>604</v>
      </c>
      <c r="C33" s="434"/>
      <c r="D33" s="434"/>
      <c r="E33" s="434"/>
      <c r="F33" s="273"/>
      <c r="G33" s="273"/>
      <c r="H33" s="13"/>
      <c r="I33" s="13"/>
      <c r="J33" s="13"/>
      <c r="K33" s="13"/>
      <c r="L33" s="14"/>
      <c r="M33" s="14"/>
      <c r="N33" s="14"/>
      <c r="O33" s="14"/>
      <c r="P33" s="14"/>
      <c r="Q33" s="14"/>
    </row>
    <row r="34" spans="1:17">
      <c r="A34" s="23"/>
      <c r="B34" s="148" t="s">
        <v>4</v>
      </c>
      <c r="C34" s="149" t="s">
        <v>5</v>
      </c>
      <c r="D34" s="149" t="s">
        <v>6</v>
      </c>
      <c r="E34" s="149" t="s">
        <v>7</v>
      </c>
      <c r="F34" s="149" t="s">
        <v>8</v>
      </c>
      <c r="G34" s="151" t="s">
        <v>9</v>
      </c>
      <c r="H34" s="23"/>
      <c r="I34" s="23"/>
      <c r="J34" s="23"/>
      <c r="K34" s="23"/>
      <c r="L34" s="23"/>
      <c r="M34" s="23"/>
      <c r="N34" s="23"/>
      <c r="O34" s="23"/>
      <c r="P34" s="23"/>
      <c r="Q34" s="23"/>
    </row>
    <row r="35" spans="1:17">
      <c r="A35" s="25"/>
      <c r="B35" s="252"/>
      <c r="C35" s="253">
        <v>3</v>
      </c>
      <c r="D35" s="252" t="s">
        <v>605</v>
      </c>
      <c r="E35" s="254">
        <v>4</v>
      </c>
      <c r="F35" s="252"/>
      <c r="G35" s="252"/>
      <c r="H35" s="25"/>
      <c r="I35" s="25"/>
      <c r="J35" s="25"/>
      <c r="K35" s="25"/>
      <c r="L35" s="119"/>
      <c r="M35" s="119"/>
      <c r="N35" s="119"/>
      <c r="O35" s="25"/>
      <c r="P35" s="25"/>
      <c r="Q35" s="25"/>
    </row>
    <row r="36" spans="1:17">
      <c r="A36" s="25"/>
      <c r="B36" s="252"/>
      <c r="C36" s="253">
        <v>3</v>
      </c>
      <c r="D36" s="252" t="s">
        <v>606</v>
      </c>
      <c r="E36" s="254">
        <v>4.5</v>
      </c>
      <c r="F36" s="252"/>
      <c r="G36" s="252"/>
      <c r="H36" s="25"/>
      <c r="I36" s="25"/>
      <c r="J36" s="25"/>
      <c r="K36" s="25"/>
      <c r="L36" s="114"/>
      <c r="M36" s="119"/>
      <c r="N36" s="114"/>
      <c r="O36" s="25"/>
      <c r="P36" s="25"/>
      <c r="Q36" s="25"/>
    </row>
    <row r="37" spans="1:17">
      <c r="A37" s="25"/>
      <c r="B37" s="252"/>
      <c r="C37" s="253">
        <v>3</v>
      </c>
      <c r="D37" s="252" t="s">
        <v>607</v>
      </c>
      <c r="E37" s="331">
        <v>0.75</v>
      </c>
      <c r="F37" s="252"/>
      <c r="G37" s="252"/>
      <c r="H37" s="25"/>
      <c r="I37" s="25"/>
      <c r="J37" s="25"/>
      <c r="K37" s="25"/>
      <c r="L37" s="114"/>
      <c r="M37" s="119"/>
      <c r="N37" s="114"/>
      <c r="O37" s="25"/>
      <c r="P37" s="25"/>
      <c r="Q37" s="25"/>
    </row>
    <row r="38" spans="1:17">
      <c r="A38" s="25"/>
      <c r="B38" s="252"/>
      <c r="C38" s="253">
        <v>3</v>
      </c>
      <c r="D38" s="252" t="s">
        <v>608</v>
      </c>
      <c r="E38" s="254">
        <v>1</v>
      </c>
      <c r="F38" s="252"/>
      <c r="G38" s="252"/>
      <c r="H38" s="25"/>
      <c r="I38" s="25"/>
      <c r="J38" s="25"/>
      <c r="K38" s="25"/>
      <c r="L38" s="114"/>
      <c r="M38" s="119"/>
      <c r="N38" s="114"/>
      <c r="O38" s="25"/>
      <c r="P38" s="25"/>
      <c r="Q38" s="25"/>
    </row>
    <row r="39" spans="1:17">
      <c r="A39" s="25"/>
      <c r="B39" s="252"/>
      <c r="C39" s="253">
        <v>3</v>
      </c>
      <c r="D39" s="72" t="s">
        <v>609</v>
      </c>
      <c r="E39" s="254">
        <v>9</v>
      </c>
      <c r="F39" s="252"/>
      <c r="G39" s="252"/>
      <c r="H39" s="25"/>
      <c r="I39" s="25"/>
      <c r="J39" s="25"/>
      <c r="K39" s="25"/>
      <c r="L39" s="114"/>
      <c r="M39" s="119"/>
      <c r="N39" s="114"/>
      <c r="O39" s="25"/>
      <c r="P39" s="25"/>
      <c r="Q39" s="25"/>
    </row>
    <row r="40" spans="1:17" ht="36.4">
      <c r="A40" s="25"/>
      <c r="B40" s="258"/>
      <c r="C40" s="259">
        <v>2</v>
      </c>
      <c r="D40" s="167" t="s">
        <v>610</v>
      </c>
      <c r="E40" s="260">
        <v>0.5</v>
      </c>
      <c r="F40" s="258"/>
      <c r="G40" s="258"/>
      <c r="H40" s="25"/>
      <c r="I40" s="25"/>
      <c r="J40" s="25"/>
      <c r="K40" s="25"/>
      <c r="L40" s="114"/>
      <c r="M40" s="114"/>
      <c r="N40" s="114"/>
      <c r="O40" s="25"/>
      <c r="P40" s="25"/>
      <c r="Q40" s="25"/>
    </row>
    <row r="41" spans="1:17" ht="16.5" customHeight="1">
      <c r="A41" s="25"/>
      <c r="B41" s="206"/>
      <c r="C41" s="207"/>
      <c r="D41" s="220"/>
      <c r="E41" s="208"/>
      <c r="F41" s="206"/>
      <c r="G41" s="206"/>
      <c r="H41" s="25"/>
      <c r="I41" s="25"/>
      <c r="J41" s="25"/>
      <c r="K41" s="25"/>
      <c r="L41" s="119"/>
      <c r="M41" s="119"/>
      <c r="N41" s="114"/>
      <c r="O41" s="25"/>
      <c r="P41" s="25"/>
      <c r="Q41" s="25"/>
    </row>
    <row r="42" spans="1:17">
      <c r="B42" s="206"/>
      <c r="C42" s="207"/>
      <c r="D42" s="220"/>
      <c r="E42" s="208"/>
      <c r="F42" s="206"/>
      <c r="G42" s="206"/>
      <c r="L42" s="119"/>
      <c r="M42" s="119"/>
      <c r="N42" s="119"/>
    </row>
    <row r="43" spans="1:17">
      <c r="A43" s="25"/>
      <c r="B43" s="206"/>
      <c r="C43" s="207"/>
      <c r="D43" s="220"/>
      <c r="E43" s="208"/>
      <c r="F43" s="206"/>
      <c r="G43" s="206"/>
      <c r="H43" s="25"/>
      <c r="I43" s="25"/>
      <c r="J43" s="25"/>
      <c r="K43" s="25"/>
      <c r="L43" s="114"/>
      <c r="M43" s="114"/>
      <c r="N43" s="114"/>
      <c r="O43" s="25"/>
      <c r="P43" s="25"/>
      <c r="Q43" s="25"/>
    </row>
    <row r="44" spans="1:17">
      <c r="A44" s="25"/>
      <c r="B44" s="206"/>
      <c r="C44" s="207"/>
      <c r="D44" s="220"/>
      <c r="E44" s="208"/>
      <c r="F44" s="206"/>
      <c r="G44" s="206"/>
      <c r="H44" s="25"/>
      <c r="I44" s="25"/>
      <c r="J44" s="25"/>
      <c r="K44" s="25"/>
      <c r="L44" s="119"/>
      <c r="M44" s="301"/>
      <c r="N44" s="114"/>
      <c r="O44" s="25"/>
      <c r="P44" s="25"/>
      <c r="Q44" s="25"/>
    </row>
    <row r="45" spans="1:17">
      <c r="A45" s="25"/>
      <c r="B45" s="206"/>
      <c r="C45" s="207"/>
      <c r="D45" s="220"/>
      <c r="E45" s="208"/>
      <c r="F45" s="206"/>
      <c r="G45" s="206"/>
      <c r="H45" s="25"/>
      <c r="I45" s="25"/>
      <c r="J45" s="25"/>
      <c r="K45" s="25"/>
      <c r="L45" s="114"/>
      <c r="M45" s="301"/>
      <c r="N45" s="114"/>
      <c r="O45" s="25"/>
      <c r="P45" s="25"/>
      <c r="Q45" s="25"/>
    </row>
    <row r="46" spans="1:17">
      <c r="A46" s="25"/>
      <c r="B46" s="206"/>
      <c r="C46" s="207"/>
      <c r="D46" s="220"/>
      <c r="E46" s="208"/>
      <c r="F46" s="206"/>
      <c r="G46" s="206"/>
      <c r="H46" s="25"/>
      <c r="I46" s="25"/>
      <c r="J46" s="25"/>
      <c r="K46" s="25"/>
      <c r="L46" s="114"/>
      <c r="M46" s="301"/>
      <c r="N46" s="114"/>
      <c r="O46" s="25"/>
      <c r="P46" s="25"/>
      <c r="Q46" s="25"/>
    </row>
    <row r="47" spans="1:17">
      <c r="A47" s="25"/>
      <c r="B47" s="206"/>
      <c r="C47" s="207"/>
      <c r="D47" s="220"/>
      <c r="E47" s="208"/>
      <c r="F47" s="206"/>
      <c r="G47" s="206"/>
      <c r="H47" s="25"/>
      <c r="I47" s="25"/>
      <c r="J47" s="25"/>
      <c r="K47" s="25"/>
      <c r="L47" s="114"/>
      <c r="M47" s="301"/>
      <c r="N47" s="114"/>
      <c r="O47" s="25"/>
      <c r="P47" s="25"/>
      <c r="Q47" s="25"/>
    </row>
    <row r="48" spans="1:17">
      <c r="A48" s="25"/>
      <c r="B48" s="206"/>
      <c r="C48" s="207"/>
      <c r="D48" s="220"/>
      <c r="E48" s="208"/>
      <c r="F48" s="206"/>
      <c r="G48" s="206"/>
      <c r="H48" s="25"/>
      <c r="I48" s="25"/>
      <c r="J48" s="25"/>
      <c r="K48" s="25"/>
      <c r="L48" s="114"/>
      <c r="M48" s="301"/>
      <c r="N48" s="114"/>
      <c r="O48" s="25"/>
      <c r="P48" s="25"/>
      <c r="Q48" s="25"/>
    </row>
    <row r="49" spans="1:17">
      <c r="A49" s="25"/>
      <c r="E49" s="18">
        <f>SUBTOTAL(109,Lista34121620242832364044485256606468727680100116104[Estimación])</f>
        <v>19.75</v>
      </c>
      <c r="F49" s="193"/>
      <c r="H49" s="25"/>
      <c r="I49" s="25"/>
      <c r="J49" s="25"/>
      <c r="K49" s="25"/>
      <c r="L49" s="114"/>
      <c r="M49" s="301"/>
      <c r="N49" s="114"/>
      <c r="O49" s="25"/>
      <c r="P49" s="25"/>
      <c r="Q49" s="25"/>
    </row>
    <row r="50" spans="1:17">
      <c r="A50" s="25"/>
      <c r="B50" s="25"/>
      <c r="C50" s="25"/>
      <c r="D50" s="25"/>
      <c r="E50" s="195"/>
      <c r="F50" s="25"/>
      <c r="G50" s="25"/>
      <c r="H50" s="25"/>
      <c r="I50" s="25"/>
      <c r="J50" s="25"/>
      <c r="K50" s="25"/>
      <c r="L50" s="114"/>
      <c r="M50" s="301"/>
      <c r="N50" s="114"/>
      <c r="O50" s="25"/>
      <c r="P50" s="25"/>
      <c r="Q50" s="25"/>
    </row>
    <row r="51" spans="1:17" ht="34.5">
      <c r="A51" s="12"/>
      <c r="B51" s="431" t="s">
        <v>611</v>
      </c>
      <c r="C51" s="431"/>
      <c r="D51" s="431"/>
      <c r="E51" s="431"/>
      <c r="F51" s="13"/>
      <c r="G51" s="13"/>
      <c r="H51" s="13"/>
      <c r="I51" s="13"/>
      <c r="J51" s="13"/>
      <c r="K51" s="13"/>
      <c r="L51" s="302"/>
      <c r="M51" s="301"/>
      <c r="N51" s="302"/>
      <c r="O51" s="14"/>
      <c r="P51" s="14"/>
      <c r="Q51" s="14"/>
    </row>
    <row r="52" spans="1:17">
      <c r="A52" s="23"/>
      <c r="B52" s="148" t="s">
        <v>4</v>
      </c>
      <c r="C52" s="149" t="s">
        <v>5</v>
      </c>
      <c r="D52" s="149" t="s">
        <v>6</v>
      </c>
      <c r="E52" s="149" t="s">
        <v>7</v>
      </c>
      <c r="F52" s="150" t="s">
        <v>8</v>
      </c>
      <c r="G52" s="151" t="s">
        <v>9</v>
      </c>
      <c r="H52" s="334" t="s">
        <v>612</v>
      </c>
      <c r="I52" s="23"/>
      <c r="J52" s="23"/>
      <c r="K52" s="23"/>
      <c r="L52" s="303"/>
      <c r="M52" s="301"/>
      <c r="N52" s="303"/>
      <c r="O52" s="23"/>
      <c r="P52" s="23"/>
      <c r="Q52" s="23"/>
    </row>
    <row r="53" spans="1:17">
      <c r="A53" s="25"/>
      <c r="B53" s="211"/>
      <c r="C53" s="212">
        <v>3</v>
      </c>
      <c r="D53" s="252" t="s">
        <v>613</v>
      </c>
      <c r="E53" s="254">
        <v>3.5</v>
      </c>
      <c r="F53" s="211"/>
      <c r="G53" s="211"/>
      <c r="H53" s="332"/>
      <c r="I53" s="25"/>
      <c r="J53" s="25"/>
      <c r="K53" s="25"/>
      <c r="L53" s="114"/>
      <c r="M53" s="301"/>
      <c r="N53" s="114"/>
      <c r="O53" s="25"/>
      <c r="P53" s="25"/>
      <c r="Q53" s="25"/>
    </row>
    <row r="54" spans="1:17" ht="36.4">
      <c r="A54" s="25"/>
      <c r="B54" s="211"/>
      <c r="C54" s="212">
        <v>3</v>
      </c>
      <c r="D54" s="72" t="s">
        <v>614</v>
      </c>
      <c r="E54" s="213">
        <v>2.5</v>
      </c>
      <c r="F54" s="211"/>
      <c r="G54" s="211"/>
      <c r="H54" s="332"/>
      <c r="I54" s="25"/>
      <c r="J54" s="25"/>
      <c r="K54" s="25"/>
      <c r="L54" s="114"/>
      <c r="M54" s="301"/>
      <c r="N54" s="114"/>
      <c r="O54" s="25"/>
      <c r="P54" s="25"/>
      <c r="Q54" s="25"/>
    </row>
    <row r="55" spans="1:17">
      <c r="B55" s="211"/>
      <c r="C55" s="212">
        <v>3</v>
      </c>
      <c r="D55" s="72" t="s">
        <v>615</v>
      </c>
      <c r="E55" s="213">
        <v>4.5</v>
      </c>
      <c r="F55" s="211"/>
      <c r="G55" s="211"/>
      <c r="H55" s="332" t="s">
        <v>616</v>
      </c>
      <c r="L55" s="119"/>
      <c r="M55" s="301"/>
      <c r="N55" s="119"/>
    </row>
    <row r="56" spans="1:17" ht="54.6">
      <c r="B56" s="211"/>
      <c r="C56" s="212">
        <v>3</v>
      </c>
      <c r="D56" s="72" t="s">
        <v>617</v>
      </c>
      <c r="E56" s="213">
        <v>3</v>
      </c>
      <c r="F56" s="211"/>
      <c r="G56" s="211"/>
      <c r="H56" s="332"/>
      <c r="L56" s="119"/>
      <c r="M56" s="301"/>
      <c r="N56" s="119"/>
    </row>
    <row r="57" spans="1:17" ht="54.6">
      <c r="B57" s="214"/>
      <c r="C57" s="215">
        <v>3</v>
      </c>
      <c r="D57" s="167" t="s">
        <v>618</v>
      </c>
      <c r="E57" s="216">
        <v>6</v>
      </c>
      <c r="F57" s="214"/>
      <c r="G57" s="214"/>
      <c r="H57" s="332"/>
      <c r="L57" s="119"/>
      <c r="M57" s="301"/>
      <c r="N57" s="119"/>
    </row>
    <row r="58" spans="1:17" ht="36.4">
      <c r="B58" s="214"/>
      <c r="C58" s="215">
        <v>2</v>
      </c>
      <c r="D58" s="167" t="s">
        <v>619</v>
      </c>
      <c r="E58" s="216">
        <v>0.5</v>
      </c>
      <c r="F58" s="214"/>
      <c r="G58" s="214"/>
      <c r="H58" s="332"/>
      <c r="L58" s="119"/>
      <c r="M58" s="301"/>
      <c r="N58" s="119"/>
    </row>
    <row r="59" spans="1:17" ht="36.4">
      <c r="B59" s="211"/>
      <c r="C59" s="212"/>
      <c r="D59" s="72" t="s">
        <v>620</v>
      </c>
      <c r="E59" s="213">
        <v>6.5</v>
      </c>
      <c r="F59" s="211"/>
      <c r="G59" s="211"/>
      <c r="H59" s="332" t="s">
        <v>621</v>
      </c>
      <c r="L59" s="119"/>
      <c r="M59" s="301"/>
      <c r="N59" s="119"/>
    </row>
    <row r="60" spans="1:17">
      <c r="B60" s="206"/>
      <c r="C60" s="207"/>
      <c r="D60" s="220"/>
      <c r="E60" s="208"/>
      <c r="F60" s="206"/>
      <c r="G60" s="206"/>
      <c r="H60" s="332"/>
      <c r="L60" s="119"/>
      <c r="M60" s="301"/>
      <c r="N60" s="119"/>
    </row>
    <row r="61" spans="1:17">
      <c r="A61" s="28"/>
      <c r="B61" s="206"/>
      <c r="C61" s="207"/>
      <c r="D61" s="220"/>
      <c r="E61" s="208"/>
      <c r="F61" s="206"/>
      <c r="G61" s="206"/>
      <c r="H61" s="333"/>
      <c r="I61" s="28"/>
      <c r="J61" s="28"/>
      <c r="K61" s="28"/>
      <c r="L61" s="304"/>
      <c r="M61" s="301"/>
      <c r="N61" s="304"/>
      <c r="O61" s="28"/>
      <c r="P61" s="28"/>
      <c r="Q61" s="28"/>
    </row>
    <row r="62" spans="1:17">
      <c r="A62" s="28"/>
      <c r="B62" s="206"/>
      <c r="C62" s="207"/>
      <c r="D62" s="220"/>
      <c r="E62" s="208"/>
      <c r="F62" s="206"/>
      <c r="G62" s="206"/>
      <c r="H62" s="333"/>
      <c r="I62" s="28"/>
      <c r="J62" s="28"/>
      <c r="K62" s="28"/>
      <c r="L62" s="304"/>
      <c r="M62" s="301"/>
      <c r="N62" s="304"/>
      <c r="O62" s="28"/>
      <c r="P62" s="28"/>
      <c r="Q62" s="28"/>
    </row>
    <row r="63" spans="1:17">
      <c r="B63" s="206"/>
      <c r="C63" s="207"/>
      <c r="D63" s="220"/>
      <c r="E63" s="208"/>
      <c r="F63" s="206"/>
      <c r="G63" s="206"/>
      <c r="H63" s="332"/>
      <c r="L63" s="119"/>
      <c r="M63" s="301"/>
      <c r="N63" s="119"/>
    </row>
    <row r="64" spans="1:17">
      <c r="B64" s="206"/>
      <c r="C64" s="207"/>
      <c r="D64" s="220"/>
      <c r="E64" s="208"/>
      <c r="F64" s="206"/>
      <c r="G64" s="206"/>
      <c r="H64" s="332"/>
      <c r="L64" s="119"/>
      <c r="M64" s="301"/>
      <c r="N64" s="119"/>
    </row>
    <row r="65" spans="1:17">
      <c r="B65" s="4"/>
      <c r="C65" s="6"/>
      <c r="D65" s="6"/>
      <c r="E65" s="184"/>
      <c r="F65" s="6"/>
      <c r="G65" s="11"/>
      <c r="H65" s="332"/>
      <c r="L65" s="119"/>
      <c r="M65" s="301"/>
      <c r="N65" s="119"/>
    </row>
    <row r="66" spans="1:17">
      <c r="A66" s="25"/>
      <c r="E66" s="183">
        <f>SUBTOTAL(109,Lista345131721252933374145495357616569737781101117105[Estimación])</f>
        <v>26.5</v>
      </c>
      <c r="H66" s="313"/>
      <c r="I66" s="25"/>
      <c r="J66" s="25"/>
      <c r="K66" s="25"/>
      <c r="L66" s="114"/>
      <c r="M66" s="301"/>
      <c r="N66" s="114"/>
      <c r="O66" s="25"/>
      <c r="P66" s="25"/>
      <c r="Q66" s="25"/>
    </row>
    <row r="67" spans="1:17">
      <c r="A67" s="25"/>
      <c r="B67" s="25"/>
      <c r="C67" s="25"/>
      <c r="D67" s="25"/>
      <c r="E67" s="25"/>
      <c r="F67" s="25"/>
      <c r="G67" s="25"/>
      <c r="H67" s="25"/>
      <c r="I67" s="25"/>
      <c r="J67" s="25"/>
      <c r="K67" s="25"/>
      <c r="L67" s="114"/>
      <c r="M67" s="301"/>
      <c r="N67" s="114"/>
      <c r="O67" s="25"/>
      <c r="P67" s="25"/>
      <c r="Q67" s="25"/>
    </row>
    <row r="68" spans="1:17" ht="34.5">
      <c r="A68" s="25"/>
      <c r="B68" s="431" t="s">
        <v>39</v>
      </c>
      <c r="C68" s="431"/>
      <c r="D68" s="431"/>
      <c r="E68" s="431"/>
      <c r="F68" s="13"/>
      <c r="G68" s="13"/>
      <c r="H68" s="25"/>
      <c r="I68" s="25"/>
      <c r="J68" s="25"/>
      <c r="K68" s="25"/>
      <c r="L68" s="114"/>
      <c r="M68" s="301"/>
      <c r="N68" s="114"/>
      <c r="O68" s="25"/>
      <c r="P68" s="25"/>
      <c r="Q68" s="25"/>
    </row>
    <row r="69" spans="1:17">
      <c r="A69" s="25"/>
      <c r="B69" s="148" t="s">
        <v>4</v>
      </c>
      <c r="C69" s="149" t="s">
        <v>5</v>
      </c>
      <c r="D69" s="149" t="s">
        <v>6</v>
      </c>
      <c r="E69" s="149" t="s">
        <v>7</v>
      </c>
      <c r="F69" s="150" t="s">
        <v>8</v>
      </c>
      <c r="G69" s="151" t="s">
        <v>9</v>
      </c>
      <c r="H69" s="25"/>
      <c r="I69" s="25"/>
      <c r="J69" s="25"/>
      <c r="K69" s="25"/>
      <c r="L69" s="114"/>
      <c r="M69" s="301"/>
      <c r="N69" s="114"/>
      <c r="O69" s="25"/>
      <c r="P69" s="25"/>
      <c r="Q69" s="25"/>
    </row>
    <row r="70" spans="1:17">
      <c r="A70" s="25"/>
      <c r="B70" s="206"/>
      <c r="C70" s="207"/>
      <c r="D70" s="25" t="s">
        <v>622</v>
      </c>
      <c r="E70" s="247">
        <v>3</v>
      </c>
      <c r="F70" s="206"/>
      <c r="G70" s="206"/>
      <c r="H70" s="25"/>
      <c r="I70" s="25"/>
      <c r="J70" s="25"/>
      <c r="K70" s="25"/>
      <c r="L70" s="114"/>
      <c r="M70" s="301"/>
      <c r="N70" s="114"/>
      <c r="O70" s="25"/>
      <c r="P70" s="25"/>
      <c r="Q70" s="25"/>
    </row>
    <row r="71" spans="1:17" ht="41.45" customHeight="1">
      <c r="A71" s="25"/>
      <c r="B71" s="206"/>
      <c r="C71" s="207"/>
      <c r="D71" s="25" t="s">
        <v>623</v>
      </c>
      <c r="E71" s="208">
        <v>5.5</v>
      </c>
      <c r="F71" s="206"/>
      <c r="G71" s="206"/>
      <c r="H71" s="25"/>
      <c r="I71" s="25"/>
      <c r="J71" s="25"/>
      <c r="K71" s="25"/>
      <c r="L71" s="114"/>
      <c r="M71" s="301"/>
      <c r="N71" s="114"/>
      <c r="O71" s="25"/>
      <c r="P71" s="25"/>
      <c r="Q71" s="25"/>
    </row>
    <row r="72" spans="1:17" ht="36.4">
      <c r="A72" s="25"/>
      <c r="B72" s="206"/>
      <c r="C72" s="207"/>
      <c r="D72" s="25" t="s">
        <v>624</v>
      </c>
      <c r="E72" s="208">
        <v>3.5</v>
      </c>
      <c r="F72" s="206"/>
      <c r="G72" s="206"/>
      <c r="H72" s="25"/>
      <c r="I72" s="25"/>
      <c r="J72" s="25"/>
      <c r="K72" s="25"/>
      <c r="L72" s="114"/>
      <c r="M72" s="301"/>
      <c r="N72" s="114"/>
      <c r="O72" s="25"/>
      <c r="P72" s="25"/>
      <c r="Q72" s="25"/>
    </row>
    <row r="73" spans="1:17" ht="36.4">
      <c r="A73" s="25"/>
      <c r="B73" s="206"/>
      <c r="C73" s="207"/>
      <c r="D73" s="25" t="s">
        <v>625</v>
      </c>
      <c r="E73" s="208">
        <v>6</v>
      </c>
      <c r="F73" s="206"/>
      <c r="G73" s="206"/>
      <c r="H73" s="25"/>
      <c r="I73" s="25"/>
      <c r="J73" s="25"/>
      <c r="K73" s="25"/>
      <c r="L73" s="114"/>
      <c r="M73" s="301"/>
      <c r="N73" s="114"/>
      <c r="O73" s="25"/>
      <c r="P73" s="25"/>
      <c r="Q73" s="25"/>
    </row>
    <row r="74" spans="1:17">
      <c r="A74" s="25"/>
      <c r="B74" s="206"/>
      <c r="C74" s="207"/>
      <c r="D74" s="25" t="s">
        <v>626</v>
      </c>
      <c r="E74" s="208">
        <v>3.5</v>
      </c>
      <c r="F74" s="206"/>
      <c r="G74" s="206"/>
      <c r="H74" s="25"/>
      <c r="I74" s="25"/>
      <c r="J74" s="25"/>
      <c r="K74" s="25"/>
      <c r="L74" s="114"/>
      <c r="M74" s="301"/>
      <c r="N74" s="114"/>
      <c r="O74" s="25"/>
      <c r="P74" s="25"/>
      <c r="Q74" s="25"/>
    </row>
    <row r="75" spans="1:17">
      <c r="A75" s="25"/>
      <c r="B75" s="206"/>
      <c r="C75" s="207"/>
      <c r="D75" s="25"/>
      <c r="E75" s="208"/>
      <c r="F75" s="206"/>
      <c r="G75" s="206"/>
      <c r="H75" s="25"/>
      <c r="I75" s="25"/>
      <c r="J75" s="25"/>
      <c r="K75" s="25"/>
      <c r="L75" s="114"/>
      <c r="M75" s="301"/>
      <c r="N75" s="114"/>
      <c r="O75" s="25"/>
      <c r="P75" s="25"/>
      <c r="Q75" s="25"/>
    </row>
    <row r="76" spans="1:17">
      <c r="A76" s="25"/>
      <c r="B76" s="206"/>
      <c r="C76" s="207"/>
      <c r="D76" s="220"/>
      <c r="E76" s="208"/>
      <c r="F76" s="206"/>
      <c r="G76" s="206"/>
      <c r="H76" s="25"/>
      <c r="I76" s="25"/>
      <c r="J76" s="25"/>
      <c r="K76" s="25"/>
      <c r="L76" s="114"/>
      <c r="M76" s="301"/>
      <c r="N76" s="114"/>
      <c r="O76" s="25"/>
      <c r="P76" s="25"/>
      <c r="Q76" s="25"/>
    </row>
    <row r="77" spans="1:17">
      <c r="A77" s="25"/>
      <c r="B77" s="206"/>
      <c r="C77" s="207"/>
      <c r="D77" s="220"/>
      <c r="E77" s="208"/>
      <c r="F77" s="206"/>
      <c r="G77" s="206"/>
      <c r="H77" s="25"/>
      <c r="I77" s="25"/>
      <c r="J77" s="25"/>
      <c r="K77" s="25"/>
      <c r="L77" s="114"/>
      <c r="M77" s="301"/>
      <c r="N77" s="114"/>
      <c r="O77" s="25"/>
      <c r="P77" s="25"/>
      <c r="Q77" s="25"/>
    </row>
    <row r="78" spans="1:17">
      <c r="B78" s="206"/>
      <c r="C78" s="207"/>
      <c r="D78" s="220"/>
      <c r="E78" s="208"/>
      <c r="F78" s="206"/>
      <c r="G78" s="206"/>
      <c r="L78" s="119"/>
      <c r="M78" s="301"/>
      <c r="N78" s="119"/>
    </row>
    <row r="79" spans="1:17">
      <c r="B79" s="206"/>
      <c r="C79" s="207"/>
      <c r="D79" s="220"/>
      <c r="E79" s="208"/>
      <c r="F79" s="206"/>
      <c r="G79" s="206"/>
      <c r="L79" s="119"/>
      <c r="M79" s="301"/>
      <c r="N79" s="119"/>
    </row>
    <row r="80" spans="1:17">
      <c r="B80" s="206"/>
      <c r="C80" s="207"/>
      <c r="D80" s="220"/>
      <c r="E80" s="208"/>
      <c r="F80" s="206"/>
      <c r="G80" s="206"/>
      <c r="L80" s="119"/>
      <c r="M80" s="301"/>
      <c r="N80" s="119"/>
    </row>
    <row r="81" spans="2:14">
      <c r="B81" s="206"/>
      <c r="C81" s="207"/>
      <c r="D81" s="220"/>
      <c r="E81" s="208"/>
      <c r="F81" s="206"/>
      <c r="G81" s="206"/>
      <c r="L81" s="119"/>
      <c r="M81" s="301"/>
      <c r="N81" s="119"/>
    </row>
    <row r="82" spans="2:14">
      <c r="B82" s="4"/>
      <c r="C82" s="6"/>
      <c r="D82" s="6"/>
      <c r="E82" s="184"/>
      <c r="F82" s="6"/>
      <c r="G82" s="11"/>
      <c r="L82" s="119"/>
      <c r="M82" s="301"/>
      <c r="N82" s="119"/>
    </row>
    <row r="83" spans="2:14">
      <c r="E83" s="183">
        <f>SUBTOTAL(109,Lista345131721252933374145495357616569737781101117105106[Estimación])</f>
        <v>21.5</v>
      </c>
      <c r="L83" s="119"/>
      <c r="M83" s="301"/>
      <c r="N83" s="119"/>
    </row>
    <row r="84" spans="2:14">
      <c r="L84" s="119"/>
      <c r="M84" s="301"/>
      <c r="N84" s="119"/>
    </row>
    <row r="85" spans="2:14" ht="34.5">
      <c r="B85" s="431" t="s">
        <v>40</v>
      </c>
      <c r="C85" s="431"/>
      <c r="D85" s="431"/>
      <c r="E85" s="431"/>
      <c r="F85" s="13"/>
      <c r="G85" s="13"/>
      <c r="L85" s="119"/>
      <c r="M85" s="301"/>
      <c r="N85" s="119"/>
    </row>
    <row r="86" spans="2:14">
      <c r="B86" s="148" t="s">
        <v>4</v>
      </c>
      <c r="C86" s="149" t="s">
        <v>5</v>
      </c>
      <c r="D86" s="149" t="s">
        <v>6</v>
      </c>
      <c r="E86" s="149" t="s">
        <v>7</v>
      </c>
      <c r="F86" s="150" t="s">
        <v>8</v>
      </c>
      <c r="G86" s="151" t="s">
        <v>9</v>
      </c>
      <c r="L86" s="119"/>
      <c r="M86" s="301"/>
      <c r="N86" s="119"/>
    </row>
    <row r="87" spans="2:14" ht="36.4">
      <c r="B87" s="206"/>
      <c r="C87" s="207"/>
      <c r="D87" s="25" t="s">
        <v>627</v>
      </c>
      <c r="E87" s="247"/>
      <c r="F87" s="206"/>
      <c r="G87" s="206"/>
      <c r="L87" s="119"/>
      <c r="M87" s="301"/>
      <c r="N87" s="119"/>
    </row>
    <row r="88" spans="2:14">
      <c r="B88" s="206"/>
      <c r="C88" s="207"/>
      <c r="D88" s="25" t="s">
        <v>628</v>
      </c>
      <c r="E88" s="208"/>
      <c r="F88" s="206"/>
      <c r="G88" s="206"/>
      <c r="L88" s="119"/>
      <c r="M88" s="301"/>
      <c r="N88" s="119"/>
    </row>
    <row r="89" spans="2:14">
      <c r="B89" s="206"/>
      <c r="C89" s="207"/>
      <c r="D89" s="25"/>
      <c r="E89" s="208"/>
      <c r="F89" s="206"/>
      <c r="G89" s="206"/>
      <c r="L89" s="119"/>
      <c r="M89" s="301"/>
      <c r="N89" s="119"/>
    </row>
    <row r="90" spans="2:14">
      <c r="B90" s="206"/>
      <c r="C90" s="207"/>
      <c r="D90" s="25"/>
      <c r="E90" s="208"/>
      <c r="F90" s="206"/>
      <c r="G90" s="206"/>
      <c r="L90" s="119"/>
      <c r="M90" s="301"/>
      <c r="N90" s="119"/>
    </row>
    <row r="91" spans="2:14">
      <c r="B91" s="206"/>
      <c r="C91" s="207"/>
      <c r="D91" s="25"/>
      <c r="E91" s="208"/>
      <c r="F91" s="206"/>
      <c r="G91" s="206"/>
      <c r="L91" s="119"/>
      <c r="M91" s="301"/>
      <c r="N91" s="119"/>
    </row>
    <row r="92" spans="2:14">
      <c r="B92" s="206"/>
      <c r="C92" s="207"/>
      <c r="D92" s="400"/>
      <c r="E92" s="208"/>
      <c r="F92" s="206"/>
      <c r="G92" s="206"/>
      <c r="L92" s="119"/>
      <c r="M92" s="301"/>
      <c r="N92" s="119"/>
    </row>
    <row r="93" spans="2:14">
      <c r="B93" s="206"/>
      <c r="C93" s="207"/>
      <c r="D93" s="329"/>
      <c r="E93" s="208"/>
      <c r="F93" s="206"/>
      <c r="G93" s="206"/>
      <c r="L93" s="119"/>
      <c r="M93" s="301"/>
      <c r="N93" s="119"/>
    </row>
    <row r="94" spans="2:14">
      <c r="B94" s="206"/>
      <c r="C94" s="207"/>
      <c r="D94" s="220"/>
      <c r="E94" s="208"/>
      <c r="F94" s="206"/>
      <c r="G94" s="206"/>
      <c r="L94" s="119"/>
      <c r="M94" s="301"/>
      <c r="N94" s="119"/>
    </row>
    <row r="95" spans="2:14">
      <c r="B95" s="206"/>
      <c r="C95" s="207"/>
      <c r="D95" s="220"/>
      <c r="E95" s="208"/>
      <c r="F95" s="206"/>
      <c r="G95" s="206"/>
      <c r="L95" s="119"/>
      <c r="M95" s="301"/>
      <c r="N95" s="119"/>
    </row>
    <row r="96" spans="2:14">
      <c r="B96" s="206"/>
      <c r="C96" s="207"/>
      <c r="D96" s="220"/>
      <c r="E96" s="208"/>
      <c r="F96" s="206"/>
      <c r="G96" s="206"/>
      <c r="L96" s="119"/>
      <c r="M96" s="301"/>
      <c r="N96" s="119"/>
    </row>
    <row r="97" spans="2:14">
      <c r="B97" s="206"/>
      <c r="C97" s="207"/>
      <c r="D97" s="220"/>
      <c r="E97" s="208"/>
      <c r="F97" s="206"/>
      <c r="G97" s="206"/>
      <c r="L97" s="119"/>
      <c r="M97" s="301"/>
      <c r="N97" s="119"/>
    </row>
    <row r="98" spans="2:14">
      <c r="B98" s="206"/>
      <c r="C98" s="207"/>
      <c r="D98" s="220"/>
      <c r="E98" s="208"/>
      <c r="F98" s="206"/>
      <c r="G98" s="206"/>
      <c r="L98" s="119"/>
      <c r="M98" s="301"/>
      <c r="N98" s="119"/>
    </row>
    <row r="99" spans="2:14">
      <c r="B99" s="4"/>
      <c r="C99" s="6"/>
      <c r="D99" s="6"/>
      <c r="E99" s="184"/>
      <c r="F99" s="6"/>
      <c r="G99" s="11"/>
      <c r="L99" s="119"/>
      <c r="M99" s="301"/>
      <c r="N99" s="119"/>
    </row>
    <row r="100" spans="2:14">
      <c r="E100" s="183">
        <f>SUBTOTAL(109,Lista345131721252933374145495357616569737781101117105106107[Estimación])</f>
        <v>0</v>
      </c>
      <c r="L100" s="119"/>
      <c r="M100" s="301"/>
      <c r="N100" s="119"/>
    </row>
    <row r="101" spans="2:14">
      <c r="L101" s="119"/>
      <c r="M101" s="301"/>
      <c r="N101" s="119"/>
    </row>
    <row r="102" spans="2:14">
      <c r="L102" s="119"/>
      <c r="M102" s="301"/>
      <c r="N102" s="119"/>
    </row>
    <row r="103" spans="2:14">
      <c r="L103" s="119"/>
      <c r="M103" s="301"/>
      <c r="N103" s="119"/>
    </row>
    <row r="104" spans="2:14">
      <c r="L104" s="119"/>
      <c r="M104" s="301"/>
      <c r="N104" s="119"/>
    </row>
    <row r="105" spans="2:14">
      <c r="L105" s="119"/>
      <c r="M105" s="301"/>
      <c r="N105" s="119"/>
    </row>
    <row r="106" spans="2:14">
      <c r="L106" s="119"/>
      <c r="M106" s="301"/>
      <c r="N106" s="119"/>
    </row>
    <row r="107" spans="2:14">
      <c r="L107" s="119"/>
      <c r="M107" s="301"/>
      <c r="N107" s="119"/>
    </row>
    <row r="108" spans="2:14">
      <c r="L108" s="119"/>
      <c r="M108" s="301"/>
      <c r="N108" s="119"/>
    </row>
    <row r="109" spans="2:14">
      <c r="L109" s="119"/>
      <c r="M109" s="301"/>
      <c r="N109" s="119"/>
    </row>
    <row r="110" spans="2:14">
      <c r="L110" s="119"/>
      <c r="M110" s="301"/>
      <c r="N110" s="119"/>
    </row>
    <row r="111" spans="2:14">
      <c r="L111" s="119"/>
      <c r="M111" s="301"/>
      <c r="N111" s="119"/>
    </row>
    <row r="112" spans="2:14">
      <c r="L112" s="119"/>
      <c r="M112" s="301"/>
      <c r="N112" s="119"/>
    </row>
    <row r="113" spans="12:14">
      <c r="L113" s="119"/>
      <c r="M113" s="301"/>
      <c r="N113" s="119"/>
    </row>
    <row r="114" spans="12:14">
      <c r="L114" s="119"/>
      <c r="M114" s="301"/>
      <c r="N114" s="119"/>
    </row>
    <row r="115" spans="12:14">
      <c r="L115" s="119"/>
      <c r="M115" s="301"/>
      <c r="N115" s="119"/>
    </row>
    <row r="116" spans="12:14">
      <c r="M116" s="223"/>
    </row>
  </sheetData>
  <mergeCells count="11">
    <mergeCell ref="B85:E85"/>
    <mergeCell ref="I1:K1"/>
    <mergeCell ref="L1:N1"/>
    <mergeCell ref="O1:Q1"/>
    <mergeCell ref="B2:E2"/>
    <mergeCell ref="B68:E68"/>
    <mergeCell ref="B20:E20"/>
    <mergeCell ref="B33:E33"/>
    <mergeCell ref="B51:E51"/>
    <mergeCell ref="B1:E1"/>
    <mergeCell ref="F1:H1"/>
  </mergeCells>
  <conditionalFormatting sqref="F22:F29 F4:F18 F35:F48">
    <cfRule type="expression" dxfId="6869" priority="1149">
      <formula>$F4="Vencida"</formula>
    </cfRule>
    <cfRule type="expression" dxfId="6868" priority="1150">
      <formula>$F4="Cancelada"</formula>
    </cfRule>
    <cfRule type="expression" dxfId="6867" priority="1151">
      <formula>$F4="Pausada"</formula>
    </cfRule>
    <cfRule type="expression" dxfId="6866" priority="1152">
      <formula>$F4="Para hoy"</formula>
    </cfRule>
    <cfRule type="expression" dxfId="6865" priority="1153">
      <formula>$F4="En curso"</formula>
    </cfRule>
    <cfRule type="expression" dxfId="6864" priority="1154">
      <formula>$F4="Completada"</formula>
    </cfRule>
  </conditionalFormatting>
  <conditionalFormatting sqref="E19">
    <cfRule type="expression" dxfId="6863" priority="1157">
      <formula>$F19="Vencida"</formula>
    </cfRule>
    <cfRule type="expression" dxfId="6862" priority="1158">
      <formula>$F19="Cancelada"</formula>
    </cfRule>
    <cfRule type="expression" dxfId="6861" priority="1159">
      <formula>$F19="Pausada"</formula>
    </cfRule>
    <cfRule type="expression" dxfId="6860" priority="1160">
      <formula>$F19="Para hoy"</formula>
    </cfRule>
    <cfRule type="expression" dxfId="6859" priority="1161">
      <formula>$F19="En curso"</formula>
    </cfRule>
    <cfRule type="expression" dxfId="6858" priority="1162">
      <formula>$F19="Completada"</formula>
    </cfRule>
  </conditionalFormatting>
  <conditionalFormatting sqref="E31">
    <cfRule type="expression" dxfId="6857" priority="1141">
      <formula>$F31="Vencida"</formula>
    </cfRule>
    <cfRule type="expression" dxfId="6856" priority="1142">
      <formula>$F31="Cancelada"</formula>
    </cfRule>
    <cfRule type="expression" dxfId="6855" priority="1143">
      <formula>$F31="Pausada"</formula>
    </cfRule>
    <cfRule type="expression" dxfId="6854" priority="1144">
      <formula>$F31="Para hoy"</formula>
    </cfRule>
    <cfRule type="expression" dxfId="6853" priority="1145">
      <formula>$F31="En curso"</formula>
    </cfRule>
    <cfRule type="expression" dxfId="6852" priority="1146">
      <formula>$F31="Completada"</formula>
    </cfRule>
  </conditionalFormatting>
  <conditionalFormatting sqref="E49">
    <cfRule type="expression" dxfId="6851" priority="1133">
      <formula>$F49="Vencida"</formula>
    </cfRule>
    <cfRule type="expression" dxfId="6850" priority="1134">
      <formula>$F49="Cancelada"</formula>
    </cfRule>
    <cfRule type="expression" dxfId="6849" priority="1135">
      <formula>$F49="Pausada"</formula>
    </cfRule>
    <cfRule type="expression" dxfId="6848" priority="1136">
      <formula>$F49="Para hoy"</formula>
    </cfRule>
    <cfRule type="expression" dxfId="6847" priority="1137">
      <formula>$F49="En curso"</formula>
    </cfRule>
    <cfRule type="expression" dxfId="6846" priority="1138">
      <formula>$F49="Completada"</formula>
    </cfRule>
  </conditionalFormatting>
  <conditionalFormatting sqref="E66">
    <cfRule type="expression" dxfId="6845" priority="1125">
      <formula>$F66="Vencida"</formula>
    </cfRule>
    <cfRule type="expression" dxfId="6844" priority="1126">
      <formula>$F66="Cancelada"</formula>
    </cfRule>
    <cfRule type="expression" dxfId="6843" priority="1127">
      <formula>$F66="Pausada"</formula>
    </cfRule>
    <cfRule type="expression" dxfId="6842" priority="1128">
      <formula>$F66="Para hoy"</formula>
    </cfRule>
    <cfRule type="expression" dxfId="6841" priority="1129">
      <formula>$F66="En curso"</formula>
    </cfRule>
    <cfRule type="expression" dxfId="6840" priority="1130">
      <formula>$F66="Completada"</formula>
    </cfRule>
  </conditionalFormatting>
  <conditionalFormatting sqref="C25">
    <cfRule type="expression" dxfId="6839" priority="1103">
      <formula>$F22="Vencida"</formula>
    </cfRule>
    <cfRule type="expression" dxfId="6838" priority="1104">
      <formula>$F22="Cancelada"</formula>
    </cfRule>
    <cfRule type="expression" dxfId="6837" priority="1105">
      <formula>$F22="Pausada"</formula>
    </cfRule>
    <cfRule type="expression" dxfId="6836" priority="1106">
      <formula>$F22="Para hoy"</formula>
    </cfRule>
    <cfRule type="expression" dxfId="6835" priority="1107">
      <formula>$F22="En curso"</formula>
    </cfRule>
    <cfRule type="expression" dxfId="6834" priority="1108">
      <formula>$F22="Completada"</formula>
    </cfRule>
    <cfRule type="expression" dxfId="6833" priority="1109">
      <formula>$F25="Vencida"</formula>
    </cfRule>
    <cfRule type="expression" dxfId="6832" priority="1110">
      <formula>$F25="Cancelada"</formula>
    </cfRule>
    <cfRule type="expression" dxfId="6831" priority="1111">
      <formula>$F25="Pausada"</formula>
    </cfRule>
    <cfRule type="expression" dxfId="6830" priority="1112">
      <formula>$F25="Para hoy"</formula>
    </cfRule>
    <cfRule type="expression" dxfId="6829" priority="1113">
      <formula>$F25="En curso"</formula>
    </cfRule>
    <cfRule type="expression" dxfId="6828" priority="1114">
      <formula>$F25="Completada"</formula>
    </cfRule>
  </conditionalFormatting>
  <conditionalFormatting sqref="G30">
    <cfRule type="expression" dxfId="6827" priority="1087">
      <formula>$F30="Vencida"</formula>
    </cfRule>
    <cfRule type="expression" dxfId="6826" priority="1088">
      <formula>$F30="Cancelada"</formula>
    </cfRule>
    <cfRule type="expression" dxfId="6825" priority="1089">
      <formula>$F30="Pausada"</formula>
    </cfRule>
    <cfRule type="expression" dxfId="6824" priority="1090">
      <formula>$F30="Para hoy"</formula>
    </cfRule>
    <cfRule type="expression" dxfId="6823" priority="1091">
      <formula>$F30="En curso"</formula>
    </cfRule>
    <cfRule type="expression" dxfId="6822" priority="1092">
      <formula>$F30="Completada"</formula>
    </cfRule>
  </conditionalFormatting>
  <conditionalFormatting sqref="F30">
    <cfRule type="expression" dxfId="6821" priority="1081">
      <formula>$F29="Vencida"</formula>
    </cfRule>
    <cfRule type="expression" dxfId="6820" priority="1082">
      <formula>$F29="Cancelada"</formula>
    </cfRule>
    <cfRule type="expression" dxfId="6819" priority="1083">
      <formula>$F29="Pausada"</formula>
    </cfRule>
    <cfRule type="expression" dxfId="6818" priority="1084">
      <formula>$F29="Para hoy"</formula>
    </cfRule>
    <cfRule type="expression" dxfId="6817" priority="1085">
      <formula>$F29="En curso"</formula>
    </cfRule>
    <cfRule type="expression" dxfId="6816" priority="1086">
      <formula>$F29="Completada"</formula>
    </cfRule>
  </conditionalFormatting>
  <conditionalFormatting sqref="F30">
    <cfRule type="expression" dxfId="6815" priority="1053">
      <formula>$F22="Vencida"</formula>
    </cfRule>
    <cfRule type="expression" dxfId="6814" priority="1054">
      <formula>$F22="Cancelada"</formula>
    </cfRule>
    <cfRule type="expression" dxfId="6813" priority="1055">
      <formula>$F22="Pausada"</formula>
    </cfRule>
    <cfRule type="expression" dxfId="6812" priority="1056">
      <formula>$F22="Para hoy"</formula>
    </cfRule>
    <cfRule type="expression" dxfId="6811" priority="1057">
      <formula>$F22="En curso"</formula>
    </cfRule>
    <cfRule type="expression" dxfId="6810" priority="1058">
      <formula>$F22="Completada"</formula>
    </cfRule>
    <cfRule type="expression" dxfId="6809" priority="1061">
      <formula>#REF!="Vencida"</formula>
    </cfRule>
    <cfRule type="expression" dxfId="6808" priority="1062">
      <formula>#REF!="Cancelada"</formula>
    </cfRule>
    <cfRule type="expression" dxfId="6807" priority="1063">
      <formula>#REF!="Pausada"</formula>
    </cfRule>
    <cfRule type="expression" dxfId="6806" priority="1064">
      <formula>#REF!="Para hoy"</formula>
    </cfRule>
    <cfRule type="expression" dxfId="6805" priority="1065">
      <formula>#REF!="En curso"</formula>
    </cfRule>
    <cfRule type="expression" dxfId="6804" priority="1066">
      <formula>#REF!="Completada"</formula>
    </cfRule>
  </conditionalFormatting>
  <conditionalFormatting sqref="F30 E4:E18">
    <cfRule type="expression" dxfId="6803" priority="1037">
      <formula>#REF!="Vencida"</formula>
    </cfRule>
    <cfRule type="expression" dxfId="6802" priority="1038">
      <formula>#REF!="Cancelada"</formula>
    </cfRule>
    <cfRule type="expression" dxfId="6801" priority="1039">
      <formula>#REF!="Pausada"</formula>
    </cfRule>
    <cfRule type="expression" dxfId="6800" priority="1040">
      <formula>#REF!="Para hoy"</formula>
    </cfRule>
    <cfRule type="expression" dxfId="6799" priority="1041">
      <formula>#REF!="En curso"</formula>
    </cfRule>
    <cfRule type="expression" dxfId="6798" priority="1042">
      <formula>#REF!="Completada"</formula>
    </cfRule>
    <cfRule type="expression" dxfId="6797" priority="1045">
      <formula>#REF!="Vencida"</formula>
    </cfRule>
    <cfRule type="expression" dxfId="6796" priority="1046">
      <formula>#REF!="Cancelada"</formula>
    </cfRule>
    <cfRule type="expression" dxfId="6795" priority="1047">
      <formula>#REF!="Pausada"</formula>
    </cfRule>
    <cfRule type="expression" dxfId="6794" priority="1048">
      <formula>#REF!="Para hoy"</formula>
    </cfRule>
    <cfRule type="expression" dxfId="6793" priority="1049">
      <formula>#REF!="En curso"</formula>
    </cfRule>
    <cfRule type="expression" dxfId="6792" priority="1050">
      <formula>#REF!="Completada"</formula>
    </cfRule>
  </conditionalFormatting>
  <conditionalFormatting sqref="C4:C18">
    <cfRule type="expression" dxfId="6791" priority="1165">
      <formula>#REF!="Vencida"</formula>
    </cfRule>
    <cfRule type="expression" dxfId="6790" priority="1166">
      <formula>#REF!="Cancelada"</formula>
    </cfRule>
    <cfRule type="expression" dxfId="6789" priority="1167">
      <formula>#REF!="Pausada"</formula>
    </cfRule>
    <cfRule type="expression" dxfId="6788" priority="1168">
      <formula>#REF!="Para hoy"</formula>
    </cfRule>
    <cfRule type="expression" dxfId="6787" priority="1169">
      <formula>#REF!="En curso"</formula>
    </cfRule>
    <cfRule type="expression" dxfId="6786" priority="1170">
      <formula>#REF!="Completada"</formula>
    </cfRule>
    <cfRule type="expression" dxfId="6785" priority="1171">
      <formula>$F4="Vencida"</formula>
    </cfRule>
    <cfRule type="expression" dxfId="6784" priority="1172">
      <formula>$F4="Cancelada"</formula>
    </cfRule>
    <cfRule type="expression" dxfId="6783" priority="1173">
      <formula>$F4="Pausada"</formula>
    </cfRule>
    <cfRule type="expression" dxfId="6782" priority="1174">
      <formula>$F4="Para hoy"</formula>
    </cfRule>
    <cfRule type="expression" dxfId="6781" priority="1175">
      <formula>$F4="En curso"</formula>
    </cfRule>
    <cfRule type="expression" dxfId="6780" priority="1176">
      <formula>$F4="Completada"</formula>
    </cfRule>
  </conditionalFormatting>
  <conditionalFormatting sqref="C26">
    <cfRule type="expression" dxfId="6779" priority="1181">
      <formula>$F22="Vencida"</formula>
    </cfRule>
    <cfRule type="expression" dxfId="6778" priority="1182">
      <formula>$F22="Cancelada"</formula>
    </cfRule>
    <cfRule type="expression" dxfId="6777" priority="1183">
      <formula>$F22="Pausada"</formula>
    </cfRule>
    <cfRule type="expression" dxfId="6776" priority="1184">
      <formula>$F22="Para hoy"</formula>
    </cfRule>
    <cfRule type="expression" dxfId="6775" priority="1185">
      <formula>$F22="En curso"</formula>
    </cfRule>
    <cfRule type="expression" dxfId="6774" priority="1186">
      <formula>$F22="Completada"</formula>
    </cfRule>
    <cfRule type="expression" dxfId="6773" priority="1187">
      <formula>$F26="Vencida"</formula>
    </cfRule>
    <cfRule type="expression" dxfId="6772" priority="1188">
      <formula>$F26="Cancelada"</formula>
    </cfRule>
    <cfRule type="expression" dxfId="6771" priority="1189">
      <formula>$F26="Pausada"</formula>
    </cfRule>
    <cfRule type="expression" dxfId="6770" priority="1190">
      <formula>$F26="Para hoy"</formula>
    </cfRule>
    <cfRule type="expression" dxfId="6769" priority="1191">
      <formula>$F26="En curso"</formula>
    </cfRule>
    <cfRule type="expression" dxfId="6768" priority="1192">
      <formula>$F26="Completada"</formula>
    </cfRule>
  </conditionalFormatting>
  <conditionalFormatting sqref="C29 C47:C48">
    <cfRule type="expression" dxfId="6767" priority="1193">
      <formula>$F22="Vencida"</formula>
    </cfRule>
    <cfRule type="expression" dxfId="6766" priority="1194">
      <formula>$F22="Cancelada"</formula>
    </cfRule>
    <cfRule type="expression" dxfId="6765" priority="1195">
      <formula>$F22="Pausada"</formula>
    </cfRule>
    <cfRule type="expression" dxfId="6764" priority="1196">
      <formula>$F22="Para hoy"</formula>
    </cfRule>
    <cfRule type="expression" dxfId="6763" priority="1197">
      <formula>$F22="En curso"</formula>
    </cfRule>
    <cfRule type="expression" dxfId="6762" priority="1198">
      <formula>$F22="Completada"</formula>
    </cfRule>
    <cfRule type="expression" dxfId="6761" priority="1199">
      <formula>$F29="Vencida"</formula>
    </cfRule>
    <cfRule type="expression" dxfId="6760" priority="1200">
      <formula>$F29="Cancelada"</formula>
    </cfRule>
    <cfRule type="expression" dxfId="6759" priority="1201">
      <formula>$F29="Pausada"</formula>
    </cfRule>
    <cfRule type="expression" dxfId="6758" priority="1202">
      <formula>$F29="Para hoy"</formula>
    </cfRule>
    <cfRule type="expression" dxfId="6757" priority="1203">
      <formula>$F29="En curso"</formula>
    </cfRule>
    <cfRule type="expression" dxfId="6756" priority="1204">
      <formula>$F29="Completada"</formula>
    </cfRule>
  </conditionalFormatting>
  <conditionalFormatting sqref="E4:E18">
    <cfRule type="expression" dxfId="6755" priority="1205">
      <formula>#REF!="Vencida"</formula>
    </cfRule>
    <cfRule type="expression" dxfId="6754" priority="1206">
      <formula>#REF!="Cancelada"</formula>
    </cfRule>
    <cfRule type="expression" dxfId="6753" priority="1207">
      <formula>#REF!="Pausada"</formula>
    </cfRule>
    <cfRule type="expression" dxfId="6752" priority="1208">
      <formula>#REF!="Para hoy"</formula>
    </cfRule>
    <cfRule type="expression" dxfId="6751" priority="1209">
      <formula>#REF!="En curso"</formula>
    </cfRule>
    <cfRule type="expression" dxfId="6750" priority="1210">
      <formula>#REF!="Completada"</formula>
    </cfRule>
  </conditionalFormatting>
  <conditionalFormatting sqref="E28:E30 E45:E48 E13:E18 E35:E36">
    <cfRule type="expression" dxfId="6749" priority="963">
      <formula>$F8="Vencida"</formula>
    </cfRule>
    <cfRule type="expression" dxfId="6748" priority="964">
      <formula>$F8="Cancelada"</formula>
    </cfRule>
    <cfRule type="expression" dxfId="6747" priority="965">
      <formula>$F8="Pausada"</formula>
    </cfRule>
    <cfRule type="expression" dxfId="6746" priority="966">
      <formula>$F8="Para hoy"</formula>
    </cfRule>
    <cfRule type="expression" dxfId="6745" priority="967">
      <formula>$F8="En curso"</formula>
    </cfRule>
    <cfRule type="expression" dxfId="6744" priority="968">
      <formula>$F8="Completada"</formula>
    </cfRule>
  </conditionalFormatting>
  <conditionalFormatting sqref="E30 E47:E48">
    <cfRule type="expression" dxfId="6743" priority="947">
      <formula>$F23="Vencida"</formula>
    </cfRule>
    <cfRule type="expression" dxfId="6742" priority="948">
      <formula>$F23="Cancelada"</formula>
    </cfRule>
    <cfRule type="expression" dxfId="6741" priority="949">
      <formula>$F23="Pausada"</formula>
    </cfRule>
    <cfRule type="expression" dxfId="6740" priority="950">
      <formula>$F23="Para hoy"</formula>
    </cfRule>
    <cfRule type="expression" dxfId="6739" priority="951">
      <formula>$F23="En curso"</formula>
    </cfRule>
    <cfRule type="expression" dxfId="6738" priority="952">
      <formula>$F23="Completada"</formula>
    </cfRule>
    <cfRule type="expression" dxfId="6737" priority="955">
      <formula>$F23="Vencida"</formula>
    </cfRule>
    <cfRule type="expression" dxfId="6736" priority="956">
      <formula>$F23="Cancelada"</formula>
    </cfRule>
    <cfRule type="expression" dxfId="6735" priority="957">
      <formula>$F23="Pausada"</formula>
    </cfRule>
    <cfRule type="expression" dxfId="6734" priority="958">
      <formula>$F23="Para hoy"</formula>
    </cfRule>
    <cfRule type="expression" dxfId="6733" priority="959">
      <formula>$F23="En curso"</formula>
    </cfRule>
    <cfRule type="expression" dxfId="6732" priority="960">
      <formula>$F23="Completada"</formula>
    </cfRule>
  </conditionalFormatting>
  <conditionalFormatting sqref="D41:D48">
    <cfRule type="expression" dxfId="6731" priority="969">
      <formula>$F57="Vencida"</formula>
    </cfRule>
    <cfRule type="expression" dxfId="6730" priority="970">
      <formula>$F57="Cancelada"</formula>
    </cfRule>
    <cfRule type="expression" dxfId="6729" priority="971">
      <formula>$F57="Pausada"</formula>
    </cfRule>
    <cfRule type="expression" dxfId="6728" priority="972">
      <formula>$F57="Para hoy"</formula>
    </cfRule>
    <cfRule type="expression" dxfId="6727" priority="973">
      <formula>$F57="En curso"</formula>
    </cfRule>
    <cfRule type="expression" dxfId="6726" priority="974">
      <formula>$F57="Completada"</formula>
    </cfRule>
    <cfRule type="expression" dxfId="6725" priority="975">
      <formula>$F57="Vencida"</formula>
    </cfRule>
    <cfRule type="expression" dxfId="6724" priority="976">
      <formula>$F57="Cancelada"</formula>
    </cfRule>
    <cfRule type="expression" dxfId="6723" priority="977">
      <formula>$F57="Pausada"</formula>
    </cfRule>
    <cfRule type="expression" dxfId="6722" priority="978">
      <formula>$F57="Para hoy"</formula>
    </cfRule>
    <cfRule type="expression" dxfId="6721" priority="979">
      <formula>$F57="En curso"</formula>
    </cfRule>
    <cfRule type="expression" dxfId="6720" priority="980">
      <formula>$F57="Completada"</formula>
    </cfRule>
  </conditionalFormatting>
  <conditionalFormatting sqref="D41:D48">
    <cfRule type="expression" dxfId="6719" priority="981">
      <formula>$F69="Vencida"</formula>
    </cfRule>
    <cfRule type="expression" dxfId="6718" priority="982">
      <formula>$F69="Cancelada"</formula>
    </cfRule>
    <cfRule type="expression" dxfId="6717" priority="983">
      <formula>$F69="Pausada"</formula>
    </cfRule>
    <cfRule type="expression" dxfId="6716" priority="984">
      <formula>$F69="Para hoy"</formula>
    </cfRule>
    <cfRule type="expression" dxfId="6715" priority="985">
      <formula>$F69="En curso"</formula>
    </cfRule>
    <cfRule type="expression" dxfId="6714" priority="986">
      <formula>$F69="Completada"</formula>
    </cfRule>
    <cfRule type="expression" dxfId="6713" priority="987">
      <formula>$F69="Vencida"</formula>
    </cfRule>
    <cfRule type="expression" dxfId="6712" priority="988">
      <formula>$F69="Cancelada"</formula>
    </cfRule>
    <cfRule type="expression" dxfId="6711" priority="989">
      <formula>$F69="Pausada"</formula>
    </cfRule>
    <cfRule type="expression" dxfId="6710" priority="990">
      <formula>$F69="Para hoy"</formula>
    </cfRule>
    <cfRule type="expression" dxfId="6709" priority="991">
      <formula>$F69="En curso"</formula>
    </cfRule>
    <cfRule type="expression" dxfId="6708" priority="992">
      <formula>$F69="Completada"</formula>
    </cfRule>
  </conditionalFormatting>
  <conditionalFormatting sqref="D41:D48">
    <cfRule type="expression" dxfId="6707" priority="993">
      <formula>$F77="Vencida"</formula>
    </cfRule>
    <cfRule type="expression" dxfId="6706" priority="994">
      <formula>$F77="Cancelada"</formula>
    </cfRule>
    <cfRule type="expression" dxfId="6705" priority="995">
      <formula>$F77="Pausada"</formula>
    </cfRule>
    <cfRule type="expression" dxfId="6704" priority="996">
      <formula>$F77="Para hoy"</formula>
    </cfRule>
    <cfRule type="expression" dxfId="6703" priority="997">
      <formula>$F77="En curso"</formula>
    </cfRule>
    <cfRule type="expression" dxfId="6702" priority="998">
      <formula>$F77="Completada"</formula>
    </cfRule>
    <cfRule type="expression" dxfId="6701" priority="999">
      <formula>$F73="Vencida"</formula>
    </cfRule>
    <cfRule type="expression" dxfId="6700" priority="1000">
      <formula>$F73="Cancelada"</formula>
    </cfRule>
    <cfRule type="expression" dxfId="6699" priority="1001">
      <formula>$F73="Pausada"</formula>
    </cfRule>
    <cfRule type="expression" dxfId="6698" priority="1002">
      <formula>$F73="Para hoy"</formula>
    </cfRule>
    <cfRule type="expression" dxfId="6697" priority="1003">
      <formula>$F73="En curso"</formula>
    </cfRule>
    <cfRule type="expression" dxfId="6696" priority="1004">
      <formula>$F73="Completada"</formula>
    </cfRule>
  </conditionalFormatting>
  <conditionalFormatting sqref="E48">
    <cfRule type="expression" dxfId="6695" priority="1005">
      <formula>$F40="Vencida"</formula>
    </cfRule>
    <cfRule type="expression" dxfId="6694" priority="1006">
      <formula>$F40="Cancelada"</formula>
    </cfRule>
    <cfRule type="expression" dxfId="6693" priority="1007">
      <formula>$F40="Pausada"</formula>
    </cfRule>
    <cfRule type="expression" dxfId="6692" priority="1008">
      <formula>$F40="Para hoy"</formula>
    </cfRule>
    <cfRule type="expression" dxfId="6691" priority="1009">
      <formula>$F40="En curso"</formula>
    </cfRule>
    <cfRule type="expression" dxfId="6690" priority="1010">
      <formula>$F40="Completada"</formula>
    </cfRule>
    <cfRule type="expression" dxfId="6689" priority="1011">
      <formula>$F41="Vencida"</formula>
    </cfRule>
    <cfRule type="expression" dxfId="6688" priority="1012">
      <formula>$F41="Cancelada"</formula>
    </cfRule>
    <cfRule type="expression" dxfId="6687" priority="1013">
      <formula>$F41="Pausada"</formula>
    </cfRule>
    <cfRule type="expression" dxfId="6686" priority="1014">
      <formula>$F41="Para hoy"</formula>
    </cfRule>
    <cfRule type="expression" dxfId="6685" priority="1015">
      <formula>$F41="En curso"</formula>
    </cfRule>
    <cfRule type="expression" dxfId="6684" priority="1016">
      <formula>$F41="Completada"</formula>
    </cfRule>
  </conditionalFormatting>
  <conditionalFormatting sqref="F53:F58">
    <cfRule type="expression" dxfId="6683" priority="823">
      <formula>$F53="Vencida"</formula>
    </cfRule>
    <cfRule type="expression" dxfId="6682" priority="824">
      <formula>$F53="Cancelada"</formula>
    </cfRule>
    <cfRule type="expression" dxfId="6681" priority="825">
      <formula>$F53="Pausada"</formula>
    </cfRule>
    <cfRule type="expression" dxfId="6680" priority="826">
      <formula>$F53="Para hoy"</formula>
    </cfRule>
    <cfRule type="expression" dxfId="6679" priority="827">
      <formula>$F53="En curso"</formula>
    </cfRule>
    <cfRule type="expression" dxfId="6678" priority="828">
      <formula>$F53="Completada"</formula>
    </cfRule>
  </conditionalFormatting>
  <conditionalFormatting sqref="E53:E58">
    <cfRule type="expression" dxfId="6677" priority="853">
      <formula>$F48="Vencida"</formula>
    </cfRule>
    <cfRule type="expression" dxfId="6676" priority="854">
      <formula>$F48="Cancelada"</formula>
    </cfRule>
    <cfRule type="expression" dxfId="6675" priority="855">
      <formula>$F48="Pausada"</formula>
    </cfRule>
    <cfRule type="expression" dxfId="6674" priority="856">
      <formula>$F48="Para hoy"</formula>
    </cfRule>
    <cfRule type="expression" dxfId="6673" priority="857">
      <formula>$F48="En curso"</formula>
    </cfRule>
    <cfRule type="expression" dxfId="6672" priority="858">
      <formula>$F48="Completada"</formula>
    </cfRule>
  </conditionalFormatting>
  <conditionalFormatting sqref="E53:E58">
    <cfRule type="expression" dxfId="6671" priority="837">
      <formula>$F46="Vencida"</formula>
    </cfRule>
    <cfRule type="expression" dxfId="6670" priority="838">
      <formula>$F46="Cancelada"</formula>
    </cfRule>
    <cfRule type="expression" dxfId="6669" priority="839">
      <formula>$F46="Pausada"</formula>
    </cfRule>
    <cfRule type="expression" dxfId="6668" priority="840">
      <formula>$F46="Para hoy"</formula>
    </cfRule>
    <cfRule type="expression" dxfId="6667" priority="841">
      <formula>$F46="En curso"</formula>
    </cfRule>
    <cfRule type="expression" dxfId="6666" priority="842">
      <formula>$F46="Completada"</formula>
    </cfRule>
    <cfRule type="expression" dxfId="6665" priority="845">
      <formula>$F46="Vencida"</formula>
    </cfRule>
    <cfRule type="expression" dxfId="6664" priority="846">
      <formula>$F46="Cancelada"</formula>
    </cfRule>
    <cfRule type="expression" dxfId="6663" priority="847">
      <formula>$F46="Pausada"</formula>
    </cfRule>
    <cfRule type="expression" dxfId="6662" priority="848">
      <formula>$F46="Para hoy"</formula>
    </cfRule>
    <cfRule type="expression" dxfId="6661" priority="849">
      <formula>$F46="En curso"</formula>
    </cfRule>
    <cfRule type="expression" dxfId="6660" priority="850">
      <formula>$F46="Completada"</formula>
    </cfRule>
  </conditionalFormatting>
  <conditionalFormatting sqref="D53">
    <cfRule type="expression" dxfId="6659" priority="859">
      <formula>$F69="Vencida"</formula>
    </cfRule>
    <cfRule type="expression" dxfId="6658" priority="860">
      <formula>$F69="Cancelada"</formula>
    </cfRule>
    <cfRule type="expression" dxfId="6657" priority="861">
      <formula>$F69="Pausada"</formula>
    </cfRule>
    <cfRule type="expression" dxfId="6656" priority="862">
      <formula>$F69="Para hoy"</formula>
    </cfRule>
    <cfRule type="expression" dxfId="6655" priority="863">
      <formula>$F69="En curso"</formula>
    </cfRule>
    <cfRule type="expression" dxfId="6654" priority="864">
      <formula>$F69="Completada"</formula>
    </cfRule>
    <cfRule type="expression" dxfId="6653" priority="865">
      <formula>$F69="Vencida"</formula>
    </cfRule>
    <cfRule type="expression" dxfId="6652" priority="866">
      <formula>$F69="Cancelada"</formula>
    </cfRule>
    <cfRule type="expression" dxfId="6651" priority="867">
      <formula>$F69="Pausada"</formula>
    </cfRule>
    <cfRule type="expression" dxfId="6650" priority="868">
      <formula>$F69="Para hoy"</formula>
    </cfRule>
    <cfRule type="expression" dxfId="6649" priority="869">
      <formula>$F69="En curso"</formula>
    </cfRule>
    <cfRule type="expression" dxfId="6648" priority="870">
      <formula>$F69="Completada"</formula>
    </cfRule>
  </conditionalFormatting>
  <conditionalFormatting sqref="D53">
    <cfRule type="expression" dxfId="6647" priority="871">
      <formula>$F81="Vencida"</formula>
    </cfRule>
    <cfRule type="expression" dxfId="6646" priority="872">
      <formula>$F81="Cancelada"</formula>
    </cfRule>
    <cfRule type="expression" dxfId="6645" priority="873">
      <formula>$F81="Pausada"</formula>
    </cfRule>
    <cfRule type="expression" dxfId="6644" priority="874">
      <formula>$F81="Para hoy"</formula>
    </cfRule>
    <cfRule type="expression" dxfId="6643" priority="875">
      <formula>$F81="En curso"</formula>
    </cfRule>
    <cfRule type="expression" dxfId="6642" priority="876">
      <formula>$F81="Completada"</formula>
    </cfRule>
    <cfRule type="expression" dxfId="6641" priority="877">
      <formula>$F81="Vencida"</formula>
    </cfRule>
    <cfRule type="expression" dxfId="6640" priority="878">
      <formula>$F81="Cancelada"</formula>
    </cfRule>
    <cfRule type="expression" dxfId="6639" priority="879">
      <formula>$F81="Pausada"</formula>
    </cfRule>
    <cfRule type="expression" dxfId="6638" priority="880">
      <formula>$F81="Para hoy"</formula>
    </cfRule>
    <cfRule type="expression" dxfId="6637" priority="881">
      <formula>$F81="En curso"</formula>
    </cfRule>
    <cfRule type="expression" dxfId="6636" priority="882">
      <formula>$F81="Completada"</formula>
    </cfRule>
  </conditionalFormatting>
  <conditionalFormatting sqref="D53">
    <cfRule type="expression" dxfId="6635" priority="883">
      <formula>$F89="Vencida"</formula>
    </cfRule>
    <cfRule type="expression" dxfId="6634" priority="884">
      <formula>$F89="Cancelada"</formula>
    </cfRule>
    <cfRule type="expression" dxfId="6633" priority="885">
      <formula>$F89="Pausada"</formula>
    </cfRule>
    <cfRule type="expression" dxfId="6632" priority="886">
      <formula>$F89="Para hoy"</formula>
    </cfRule>
    <cfRule type="expression" dxfId="6631" priority="887">
      <formula>$F89="En curso"</formula>
    </cfRule>
    <cfRule type="expression" dxfId="6630" priority="888">
      <formula>$F89="Completada"</formula>
    </cfRule>
    <cfRule type="expression" dxfId="6629" priority="889">
      <formula>$F85="Vencida"</formula>
    </cfRule>
    <cfRule type="expression" dxfId="6628" priority="890">
      <formula>$F85="Cancelada"</formula>
    </cfRule>
    <cfRule type="expression" dxfId="6627" priority="891">
      <formula>$F85="Pausada"</formula>
    </cfRule>
    <cfRule type="expression" dxfId="6626" priority="892">
      <formula>$F85="Para hoy"</formula>
    </cfRule>
    <cfRule type="expression" dxfId="6625" priority="893">
      <formula>$F85="En curso"</formula>
    </cfRule>
    <cfRule type="expression" dxfId="6624" priority="894">
      <formula>$F85="Completada"</formula>
    </cfRule>
  </conditionalFormatting>
  <conditionalFormatting sqref="C53:C58">
    <cfRule type="expression" dxfId="6623" priority="895">
      <formula>$F46="Vencida"</formula>
    </cfRule>
    <cfRule type="expression" dxfId="6622" priority="896">
      <formula>$F46="Cancelada"</formula>
    </cfRule>
    <cfRule type="expression" dxfId="6621" priority="897">
      <formula>$F46="Pausada"</formula>
    </cfRule>
    <cfRule type="expression" dxfId="6620" priority="898">
      <formula>$F46="Para hoy"</formula>
    </cfRule>
    <cfRule type="expression" dxfId="6619" priority="899">
      <formula>$F46="En curso"</formula>
    </cfRule>
    <cfRule type="expression" dxfId="6618" priority="900">
      <formula>$F46="Completada"</formula>
    </cfRule>
    <cfRule type="expression" dxfId="6617" priority="901">
      <formula>$F53="Vencida"</formula>
    </cfRule>
    <cfRule type="expression" dxfId="6616" priority="902">
      <formula>$F53="Cancelada"</formula>
    </cfRule>
    <cfRule type="expression" dxfId="6615" priority="903">
      <formula>$F53="Pausada"</formula>
    </cfRule>
    <cfRule type="expression" dxfId="6614" priority="904">
      <formula>$F53="Para hoy"</formula>
    </cfRule>
    <cfRule type="expression" dxfId="6613" priority="905">
      <formula>$F53="En curso"</formula>
    </cfRule>
    <cfRule type="expression" dxfId="6612" priority="906">
      <formula>$F53="Completada"</formula>
    </cfRule>
  </conditionalFormatting>
  <conditionalFormatting sqref="E53:E58">
    <cfRule type="expression" dxfId="6611" priority="907">
      <formula>$F45="Vencida"</formula>
    </cfRule>
    <cfRule type="expression" dxfId="6610" priority="908">
      <formula>$F45="Cancelada"</formula>
    </cfRule>
    <cfRule type="expression" dxfId="6609" priority="909">
      <formula>$F45="Pausada"</formula>
    </cfRule>
    <cfRule type="expression" dxfId="6608" priority="910">
      <formula>$F45="Para hoy"</formula>
    </cfRule>
    <cfRule type="expression" dxfId="6607" priority="911">
      <formula>$F45="En curso"</formula>
    </cfRule>
    <cfRule type="expression" dxfId="6606" priority="912">
      <formula>$F45="Completada"</formula>
    </cfRule>
    <cfRule type="expression" dxfId="6605" priority="913">
      <formula>$F46="Vencida"</formula>
    </cfRule>
    <cfRule type="expression" dxfId="6604" priority="914">
      <formula>$F46="Cancelada"</formula>
    </cfRule>
    <cfRule type="expression" dxfId="6603" priority="915">
      <formula>$F46="Pausada"</formula>
    </cfRule>
    <cfRule type="expression" dxfId="6602" priority="916">
      <formula>$F46="Para hoy"</formula>
    </cfRule>
    <cfRule type="expression" dxfId="6601" priority="917">
      <formula>$F46="En curso"</formula>
    </cfRule>
    <cfRule type="expression" dxfId="6600" priority="918">
      <formula>$F46="Completada"</formula>
    </cfRule>
  </conditionalFormatting>
  <conditionalFormatting sqref="F59:F64">
    <cfRule type="expression" dxfId="6599" priority="695">
      <formula>$F59="Vencida"</formula>
    </cfRule>
    <cfRule type="expression" dxfId="6598" priority="696">
      <formula>$F59="Cancelada"</formula>
    </cfRule>
    <cfRule type="expression" dxfId="6597" priority="697">
      <formula>$F59="Pausada"</formula>
    </cfRule>
    <cfRule type="expression" dxfId="6596" priority="698">
      <formula>$F59="Para hoy"</formula>
    </cfRule>
    <cfRule type="expression" dxfId="6595" priority="699">
      <formula>$F59="En curso"</formula>
    </cfRule>
    <cfRule type="expression" dxfId="6594" priority="700">
      <formula>$F59="Completada"</formula>
    </cfRule>
  </conditionalFormatting>
  <conditionalFormatting sqref="E59:E64">
    <cfRule type="expression" dxfId="6593" priority="725">
      <formula>$F54="Vencida"</formula>
    </cfRule>
    <cfRule type="expression" dxfId="6592" priority="726">
      <formula>$F54="Cancelada"</formula>
    </cfRule>
    <cfRule type="expression" dxfId="6591" priority="727">
      <formula>$F54="Pausada"</formula>
    </cfRule>
    <cfRule type="expression" dxfId="6590" priority="728">
      <formula>$F54="Para hoy"</formula>
    </cfRule>
    <cfRule type="expression" dxfId="6589" priority="729">
      <formula>$F54="En curso"</formula>
    </cfRule>
    <cfRule type="expression" dxfId="6588" priority="730">
      <formula>$F54="Completada"</formula>
    </cfRule>
  </conditionalFormatting>
  <conditionalFormatting sqref="E59:E64">
    <cfRule type="expression" dxfId="6587" priority="709">
      <formula>$F52="Vencida"</formula>
    </cfRule>
    <cfRule type="expression" dxfId="6586" priority="710">
      <formula>$F52="Cancelada"</formula>
    </cfRule>
    <cfRule type="expression" dxfId="6585" priority="711">
      <formula>$F52="Pausada"</formula>
    </cfRule>
    <cfRule type="expression" dxfId="6584" priority="712">
      <formula>$F52="Para hoy"</formula>
    </cfRule>
    <cfRule type="expression" dxfId="6583" priority="713">
      <formula>$F52="En curso"</formula>
    </cfRule>
    <cfRule type="expression" dxfId="6582" priority="714">
      <formula>$F52="Completada"</formula>
    </cfRule>
    <cfRule type="expression" dxfId="6581" priority="717">
      <formula>$F52="Vencida"</formula>
    </cfRule>
    <cfRule type="expression" dxfId="6580" priority="718">
      <formula>$F52="Cancelada"</formula>
    </cfRule>
    <cfRule type="expression" dxfId="6579" priority="719">
      <formula>$F52="Pausada"</formula>
    </cfRule>
    <cfRule type="expression" dxfId="6578" priority="720">
      <formula>$F52="Para hoy"</formula>
    </cfRule>
    <cfRule type="expression" dxfId="6577" priority="721">
      <formula>$F52="En curso"</formula>
    </cfRule>
    <cfRule type="expression" dxfId="6576" priority="722">
      <formula>$F52="Completada"</formula>
    </cfRule>
  </conditionalFormatting>
  <conditionalFormatting sqref="D60:D64">
    <cfRule type="expression" dxfId="6575" priority="731">
      <formula>$F76="Vencida"</formula>
    </cfRule>
    <cfRule type="expression" dxfId="6574" priority="732">
      <formula>$F76="Cancelada"</formula>
    </cfRule>
    <cfRule type="expression" dxfId="6573" priority="733">
      <formula>$F76="Pausada"</formula>
    </cfRule>
    <cfRule type="expression" dxfId="6572" priority="734">
      <formula>$F76="Para hoy"</formula>
    </cfRule>
    <cfRule type="expression" dxfId="6571" priority="735">
      <formula>$F76="En curso"</formula>
    </cfRule>
    <cfRule type="expression" dxfId="6570" priority="736">
      <formula>$F76="Completada"</formula>
    </cfRule>
    <cfRule type="expression" dxfId="6569" priority="737">
      <formula>$F76="Vencida"</formula>
    </cfRule>
    <cfRule type="expression" dxfId="6568" priority="738">
      <formula>$F76="Cancelada"</formula>
    </cfRule>
    <cfRule type="expression" dxfId="6567" priority="739">
      <formula>$F76="Pausada"</formula>
    </cfRule>
    <cfRule type="expression" dxfId="6566" priority="740">
      <formula>$F76="Para hoy"</formula>
    </cfRule>
    <cfRule type="expression" dxfId="6565" priority="741">
      <formula>$F76="En curso"</formula>
    </cfRule>
    <cfRule type="expression" dxfId="6564" priority="742">
      <formula>$F76="Completada"</formula>
    </cfRule>
  </conditionalFormatting>
  <conditionalFormatting sqref="D60:D64">
    <cfRule type="expression" dxfId="6563" priority="743">
      <formula>$F88="Vencida"</formula>
    </cfRule>
    <cfRule type="expression" dxfId="6562" priority="744">
      <formula>$F88="Cancelada"</formula>
    </cfRule>
    <cfRule type="expression" dxfId="6561" priority="745">
      <formula>$F88="Pausada"</formula>
    </cfRule>
    <cfRule type="expression" dxfId="6560" priority="746">
      <formula>$F88="Para hoy"</formula>
    </cfRule>
    <cfRule type="expression" dxfId="6559" priority="747">
      <formula>$F88="En curso"</formula>
    </cfRule>
    <cfRule type="expression" dxfId="6558" priority="748">
      <formula>$F88="Completada"</formula>
    </cfRule>
    <cfRule type="expression" dxfId="6557" priority="749">
      <formula>$F88="Vencida"</formula>
    </cfRule>
    <cfRule type="expression" dxfId="6556" priority="750">
      <formula>$F88="Cancelada"</formula>
    </cfRule>
    <cfRule type="expression" dxfId="6555" priority="751">
      <formula>$F88="Pausada"</formula>
    </cfRule>
    <cfRule type="expression" dxfId="6554" priority="752">
      <formula>$F88="Para hoy"</formula>
    </cfRule>
    <cfRule type="expression" dxfId="6553" priority="753">
      <formula>$F88="En curso"</formula>
    </cfRule>
    <cfRule type="expression" dxfId="6552" priority="754">
      <formula>$F88="Completada"</formula>
    </cfRule>
  </conditionalFormatting>
  <conditionalFormatting sqref="D60:D64">
    <cfRule type="expression" dxfId="6551" priority="755">
      <formula>$F96="Vencida"</formula>
    </cfRule>
    <cfRule type="expression" dxfId="6550" priority="756">
      <formula>$F96="Cancelada"</formula>
    </cfRule>
    <cfRule type="expression" dxfId="6549" priority="757">
      <formula>$F96="Pausada"</formula>
    </cfRule>
    <cfRule type="expression" dxfId="6548" priority="758">
      <formula>$F96="Para hoy"</formula>
    </cfRule>
    <cfRule type="expression" dxfId="6547" priority="759">
      <formula>$F96="En curso"</formula>
    </cfRule>
    <cfRule type="expression" dxfId="6546" priority="760">
      <formula>$F96="Completada"</formula>
    </cfRule>
    <cfRule type="expression" dxfId="6545" priority="761">
      <formula>$F92="Vencida"</formula>
    </cfRule>
    <cfRule type="expression" dxfId="6544" priority="762">
      <formula>$F92="Cancelada"</formula>
    </cfRule>
    <cfRule type="expression" dxfId="6543" priority="763">
      <formula>$F92="Pausada"</formula>
    </cfRule>
    <cfRule type="expression" dxfId="6542" priority="764">
      <formula>$F92="Para hoy"</formula>
    </cfRule>
    <cfRule type="expression" dxfId="6541" priority="765">
      <formula>$F92="En curso"</formula>
    </cfRule>
    <cfRule type="expression" dxfId="6540" priority="766">
      <formula>$F92="Completada"</formula>
    </cfRule>
  </conditionalFormatting>
  <conditionalFormatting sqref="C59:C64">
    <cfRule type="expression" dxfId="6539" priority="767">
      <formula>$F52="Vencida"</formula>
    </cfRule>
    <cfRule type="expression" dxfId="6538" priority="768">
      <formula>$F52="Cancelada"</formula>
    </cfRule>
    <cfRule type="expression" dxfId="6537" priority="769">
      <formula>$F52="Pausada"</formula>
    </cfRule>
    <cfRule type="expression" dxfId="6536" priority="770">
      <formula>$F52="Para hoy"</formula>
    </cfRule>
    <cfRule type="expression" dxfId="6535" priority="771">
      <formula>$F52="En curso"</formula>
    </cfRule>
    <cfRule type="expression" dxfId="6534" priority="772">
      <formula>$F52="Completada"</formula>
    </cfRule>
    <cfRule type="expression" dxfId="6533" priority="773">
      <formula>$F59="Vencida"</formula>
    </cfRule>
    <cfRule type="expression" dxfId="6532" priority="774">
      <formula>$F59="Cancelada"</formula>
    </cfRule>
    <cfRule type="expression" dxfId="6531" priority="775">
      <formula>$F59="Pausada"</formula>
    </cfRule>
    <cfRule type="expression" dxfId="6530" priority="776">
      <formula>$F59="Para hoy"</formula>
    </cfRule>
    <cfRule type="expression" dxfId="6529" priority="777">
      <formula>$F59="En curso"</formula>
    </cfRule>
    <cfRule type="expression" dxfId="6528" priority="778">
      <formula>$F59="Completada"</formula>
    </cfRule>
  </conditionalFormatting>
  <conditionalFormatting sqref="E59:E64">
    <cfRule type="expression" dxfId="6527" priority="779">
      <formula>$F51="Vencida"</formula>
    </cfRule>
    <cfRule type="expression" dxfId="6526" priority="780">
      <formula>$F51="Cancelada"</formula>
    </cfRule>
    <cfRule type="expression" dxfId="6525" priority="781">
      <formula>$F51="Pausada"</formula>
    </cfRule>
    <cfRule type="expression" dxfId="6524" priority="782">
      <formula>$F51="Para hoy"</formula>
    </cfRule>
    <cfRule type="expression" dxfId="6523" priority="783">
      <formula>$F51="En curso"</formula>
    </cfRule>
    <cfRule type="expression" dxfId="6522" priority="784">
      <formula>$F51="Completada"</formula>
    </cfRule>
    <cfRule type="expression" dxfId="6521" priority="785">
      <formula>$F52="Vencida"</formula>
    </cfRule>
    <cfRule type="expression" dxfId="6520" priority="786">
      <formula>$F52="Cancelada"</formula>
    </cfRule>
    <cfRule type="expression" dxfId="6519" priority="787">
      <formula>$F52="Pausada"</formula>
    </cfRule>
    <cfRule type="expression" dxfId="6518" priority="788">
      <formula>$F52="Para hoy"</formula>
    </cfRule>
    <cfRule type="expression" dxfId="6517" priority="789">
      <formula>$F52="En curso"</formula>
    </cfRule>
    <cfRule type="expression" dxfId="6516" priority="790">
      <formula>$F52="Completada"</formula>
    </cfRule>
  </conditionalFormatting>
  <conditionalFormatting sqref="D37:D38">
    <cfRule type="expression" dxfId="6515" priority="635">
      <formula>$F51="Vencida"</formula>
    </cfRule>
    <cfRule type="expression" dxfId="6514" priority="636">
      <formula>$F51="Cancelada"</formula>
    </cfRule>
    <cfRule type="expression" dxfId="6513" priority="637">
      <formula>$F51="Pausada"</formula>
    </cfRule>
    <cfRule type="expression" dxfId="6512" priority="638">
      <formula>$F51="Para hoy"</formula>
    </cfRule>
    <cfRule type="expression" dxfId="6511" priority="639">
      <formula>$F51="En curso"</formula>
    </cfRule>
    <cfRule type="expression" dxfId="6510" priority="640">
      <formula>$F51="Completada"</formula>
    </cfRule>
    <cfRule type="expression" dxfId="6509" priority="641">
      <formula>$F51="Vencida"</formula>
    </cfRule>
    <cfRule type="expression" dxfId="6508" priority="642">
      <formula>$F51="Cancelada"</formula>
    </cfRule>
    <cfRule type="expression" dxfId="6507" priority="643">
      <formula>$F51="Pausada"</formula>
    </cfRule>
    <cfRule type="expression" dxfId="6506" priority="644">
      <formula>$F51="Para hoy"</formula>
    </cfRule>
    <cfRule type="expression" dxfId="6505" priority="645">
      <formula>$F51="En curso"</formula>
    </cfRule>
    <cfRule type="expression" dxfId="6504" priority="646">
      <formula>$F51="Completada"</formula>
    </cfRule>
  </conditionalFormatting>
  <conditionalFormatting sqref="D37:D38">
    <cfRule type="expression" dxfId="6503" priority="647">
      <formula>$F63="Vencida"</formula>
    </cfRule>
    <cfRule type="expression" dxfId="6502" priority="648">
      <formula>$F63="Cancelada"</formula>
    </cfRule>
    <cfRule type="expression" dxfId="6501" priority="649">
      <formula>$F63="Pausada"</formula>
    </cfRule>
    <cfRule type="expression" dxfId="6500" priority="650">
      <formula>$F63="Para hoy"</formula>
    </cfRule>
    <cfRule type="expression" dxfId="6499" priority="651">
      <formula>$F63="En curso"</formula>
    </cfRule>
    <cfRule type="expression" dxfId="6498" priority="652">
      <formula>$F63="Completada"</formula>
    </cfRule>
    <cfRule type="expression" dxfId="6497" priority="653">
      <formula>$F63="Vencida"</formula>
    </cfRule>
    <cfRule type="expression" dxfId="6496" priority="654">
      <formula>$F63="Cancelada"</formula>
    </cfRule>
    <cfRule type="expression" dxfId="6495" priority="655">
      <formula>$F63="Pausada"</formula>
    </cfRule>
    <cfRule type="expression" dxfId="6494" priority="656">
      <formula>$F63="Para hoy"</formula>
    </cfRule>
    <cfRule type="expression" dxfId="6493" priority="657">
      <formula>$F63="En curso"</formula>
    </cfRule>
    <cfRule type="expression" dxfId="6492" priority="658">
      <formula>$F63="Completada"</formula>
    </cfRule>
  </conditionalFormatting>
  <conditionalFormatting sqref="D37:D38">
    <cfRule type="expression" dxfId="6491" priority="659">
      <formula>$F71="Vencida"</formula>
    </cfRule>
    <cfRule type="expression" dxfId="6490" priority="660">
      <formula>$F71="Cancelada"</formula>
    </cfRule>
    <cfRule type="expression" dxfId="6489" priority="661">
      <formula>$F71="Pausada"</formula>
    </cfRule>
    <cfRule type="expression" dxfId="6488" priority="662">
      <formula>$F71="Para hoy"</formula>
    </cfRule>
    <cfRule type="expression" dxfId="6487" priority="663">
      <formula>$F71="En curso"</formula>
    </cfRule>
    <cfRule type="expression" dxfId="6486" priority="664">
      <formula>$F71="Completada"</formula>
    </cfRule>
    <cfRule type="expression" dxfId="6485" priority="665">
      <formula>$F67="Vencida"</formula>
    </cfRule>
    <cfRule type="expression" dxfId="6484" priority="666">
      <formula>$F67="Cancelada"</formula>
    </cfRule>
    <cfRule type="expression" dxfId="6483" priority="667">
      <formula>$F67="Pausada"</formula>
    </cfRule>
    <cfRule type="expression" dxfId="6482" priority="668">
      <formula>$F67="Para hoy"</formula>
    </cfRule>
    <cfRule type="expression" dxfId="6481" priority="669">
      <formula>$F67="En curso"</formula>
    </cfRule>
    <cfRule type="expression" dxfId="6480" priority="670">
      <formula>$F67="Completada"</formula>
    </cfRule>
  </conditionalFormatting>
  <conditionalFormatting sqref="C23:C24">
    <cfRule type="expression" dxfId="6479" priority="1211">
      <formula>$F21="Vencida"</formula>
    </cfRule>
    <cfRule type="expression" dxfId="6478" priority="1212">
      <formula>$F21="Cancelada"</formula>
    </cfRule>
    <cfRule type="expression" dxfId="6477" priority="1213">
      <formula>$F21="Pausada"</formula>
    </cfRule>
    <cfRule type="expression" dxfId="6476" priority="1214">
      <formula>$F21="Para hoy"</formula>
    </cfRule>
    <cfRule type="expression" dxfId="6475" priority="1215">
      <formula>$F21="En curso"</formula>
    </cfRule>
    <cfRule type="expression" dxfId="6474" priority="1216">
      <formula>$F21="Completada"</formula>
    </cfRule>
    <cfRule type="expression" dxfId="6473" priority="1217">
      <formula>$F23="Vencida"</formula>
    </cfRule>
    <cfRule type="expression" dxfId="6472" priority="1218">
      <formula>$F23="Cancelada"</formula>
    </cfRule>
    <cfRule type="expression" dxfId="6471" priority="1219">
      <formula>$F23="Pausada"</formula>
    </cfRule>
    <cfRule type="expression" dxfId="6470" priority="1220">
      <formula>$F23="Para hoy"</formula>
    </cfRule>
    <cfRule type="expression" dxfId="6469" priority="1221">
      <formula>$F23="En curso"</formula>
    </cfRule>
    <cfRule type="expression" dxfId="6468" priority="1222">
      <formula>$F23="Completada"</formula>
    </cfRule>
  </conditionalFormatting>
  <conditionalFormatting sqref="C27:C28 C45 C35:C36">
    <cfRule type="expression" dxfId="6467" priority="1223">
      <formula>$F21="Vencida"</formula>
    </cfRule>
    <cfRule type="expression" dxfId="6466" priority="1224">
      <formula>$F21="Cancelada"</formula>
    </cfRule>
    <cfRule type="expression" dxfId="6465" priority="1225">
      <formula>$F21="Pausada"</formula>
    </cfRule>
    <cfRule type="expression" dxfId="6464" priority="1226">
      <formula>$F21="Para hoy"</formula>
    </cfRule>
    <cfRule type="expression" dxfId="6463" priority="1227">
      <formula>$F21="En curso"</formula>
    </cfRule>
    <cfRule type="expression" dxfId="6462" priority="1228">
      <formula>$F21="Completada"</formula>
    </cfRule>
    <cfRule type="expression" dxfId="6461" priority="1229">
      <formula>$F27="Vencida"</formula>
    </cfRule>
    <cfRule type="expression" dxfId="6460" priority="1230">
      <formula>$F27="Cancelada"</formula>
    </cfRule>
    <cfRule type="expression" dxfId="6459" priority="1231">
      <formula>$F27="Pausada"</formula>
    </cfRule>
    <cfRule type="expression" dxfId="6458" priority="1232">
      <formula>$F27="Para hoy"</formula>
    </cfRule>
    <cfRule type="expression" dxfId="6457" priority="1233">
      <formula>$F27="En curso"</formula>
    </cfRule>
    <cfRule type="expression" dxfId="6456" priority="1234">
      <formula>$F27="Completada"</formula>
    </cfRule>
  </conditionalFormatting>
  <conditionalFormatting sqref="E43 E24:E26 E37:E40">
    <cfRule type="expression" dxfId="6455" priority="1255">
      <formula>$F20="Vencida"</formula>
    </cfRule>
    <cfRule type="expression" dxfId="6454" priority="1256">
      <formula>$F20="Cancelada"</formula>
    </cfRule>
    <cfRule type="expression" dxfId="6453" priority="1257">
      <formula>$F20="Pausada"</formula>
    </cfRule>
    <cfRule type="expression" dxfId="6452" priority="1258">
      <formula>$F20="Para hoy"</formula>
    </cfRule>
    <cfRule type="expression" dxfId="6451" priority="1259">
      <formula>$F20="En curso"</formula>
    </cfRule>
    <cfRule type="expression" dxfId="6450" priority="1260">
      <formula>$F20="Completada"</formula>
    </cfRule>
  </conditionalFormatting>
  <conditionalFormatting sqref="E27">
    <cfRule type="expression" dxfId="6449" priority="1261">
      <formula>#REF!="Vencida"</formula>
    </cfRule>
    <cfRule type="expression" dxfId="6448" priority="1262">
      <formula>#REF!="Cancelada"</formula>
    </cfRule>
    <cfRule type="expression" dxfId="6447" priority="1263">
      <formula>#REF!="Pausada"</formula>
    </cfRule>
    <cfRule type="expression" dxfId="6446" priority="1264">
      <formula>#REF!="Para hoy"</formula>
    </cfRule>
    <cfRule type="expression" dxfId="6445" priority="1265">
      <formula>#REF!="En curso"</formula>
    </cfRule>
    <cfRule type="expression" dxfId="6444" priority="1266">
      <formula>#REF!="Completada"</formula>
    </cfRule>
  </conditionalFormatting>
  <conditionalFormatting sqref="E45 E26:E28 E35:E36">
    <cfRule type="expression" dxfId="6443" priority="1267">
      <formula>$F20="Vencida"</formula>
    </cfRule>
    <cfRule type="expression" dxfId="6442" priority="1268">
      <formula>$F20="Cancelada"</formula>
    </cfRule>
    <cfRule type="expression" dxfId="6441" priority="1269">
      <formula>$F20="Pausada"</formula>
    </cfRule>
    <cfRule type="expression" dxfId="6440" priority="1270">
      <formula>$F20="Para hoy"</formula>
    </cfRule>
    <cfRule type="expression" dxfId="6439" priority="1271">
      <formula>$F20="En curso"</formula>
    </cfRule>
    <cfRule type="expression" dxfId="6438" priority="1272">
      <formula>$F20="Completada"</formula>
    </cfRule>
    <cfRule type="expression" dxfId="6437" priority="1273">
      <formula>$F20="Vencida"</formula>
    </cfRule>
    <cfRule type="expression" dxfId="6436" priority="1274">
      <formula>$F20="Cancelada"</formula>
    </cfRule>
    <cfRule type="expression" dxfId="6435" priority="1275">
      <formula>$F20="Pausada"</formula>
    </cfRule>
    <cfRule type="expression" dxfId="6434" priority="1276">
      <formula>$F20="Para hoy"</formula>
    </cfRule>
    <cfRule type="expression" dxfId="6433" priority="1277">
      <formula>$F20="En curso"</formula>
    </cfRule>
    <cfRule type="expression" dxfId="6432" priority="1278">
      <formula>$F20="Completada"</formula>
    </cfRule>
  </conditionalFormatting>
  <conditionalFormatting sqref="E29">
    <cfRule type="expression" dxfId="6431" priority="1279">
      <formula>#REF!="Vencida"</formula>
    </cfRule>
    <cfRule type="expression" dxfId="6430" priority="1280">
      <formula>#REF!="Cancelada"</formula>
    </cfRule>
    <cfRule type="expression" dxfId="6429" priority="1281">
      <formula>#REF!="Pausada"</formula>
    </cfRule>
    <cfRule type="expression" dxfId="6428" priority="1282">
      <formula>#REF!="Para hoy"</formula>
    </cfRule>
    <cfRule type="expression" dxfId="6427" priority="1283">
      <formula>#REF!="En curso"</formula>
    </cfRule>
    <cfRule type="expression" dxfId="6426" priority="1284">
      <formula>#REF!="Completada"</formula>
    </cfRule>
    <cfRule type="expression" dxfId="6425" priority="1285">
      <formula>#REF!="Vencida"</formula>
    </cfRule>
    <cfRule type="expression" dxfId="6424" priority="1286">
      <formula>#REF!="Cancelada"</formula>
    </cfRule>
    <cfRule type="expression" dxfId="6423" priority="1287">
      <formula>#REF!="Pausada"</formula>
    </cfRule>
    <cfRule type="expression" dxfId="6422" priority="1288">
      <formula>#REF!="Para hoy"</formula>
    </cfRule>
    <cfRule type="expression" dxfId="6421" priority="1289">
      <formula>#REF!="En curso"</formula>
    </cfRule>
    <cfRule type="expression" dxfId="6420" priority="1290">
      <formula>#REF!="Completada"</formula>
    </cfRule>
  </conditionalFormatting>
  <conditionalFormatting sqref="E27:E28 E35:E36">
    <cfRule type="expression" dxfId="6419" priority="1291">
      <formula>$F20="Vencida"</formula>
    </cfRule>
    <cfRule type="expression" dxfId="6418" priority="1292">
      <formula>$F20="Cancelada"</formula>
    </cfRule>
    <cfRule type="expression" dxfId="6417" priority="1293">
      <formula>$F20="Pausada"</formula>
    </cfRule>
    <cfRule type="expression" dxfId="6416" priority="1294">
      <formula>$F20="Para hoy"</formula>
    </cfRule>
    <cfRule type="expression" dxfId="6415" priority="1295">
      <formula>$F20="En curso"</formula>
    </cfRule>
    <cfRule type="expression" dxfId="6414" priority="1296">
      <formula>$F20="Completada"</formula>
    </cfRule>
    <cfRule type="expression" dxfId="6413" priority="1297">
      <formula>$F21="Vencida"</formula>
    </cfRule>
    <cfRule type="expression" dxfId="6412" priority="1298">
      <formula>$F21="Cancelada"</formula>
    </cfRule>
    <cfRule type="expression" dxfId="6411" priority="1299">
      <formula>$F21="Pausada"</formula>
    </cfRule>
    <cfRule type="expression" dxfId="6410" priority="1300">
      <formula>$F21="Para hoy"</formula>
    </cfRule>
    <cfRule type="expression" dxfId="6409" priority="1301">
      <formula>$F21="En curso"</formula>
    </cfRule>
    <cfRule type="expression" dxfId="6408" priority="1302">
      <formula>$F21="Completada"</formula>
    </cfRule>
  </conditionalFormatting>
  <conditionalFormatting sqref="E30">
    <cfRule type="expression" dxfId="6407" priority="1303">
      <formula>#REF!="Vencida"</formula>
    </cfRule>
    <cfRule type="expression" dxfId="6406" priority="1304">
      <formula>#REF!="Cancelada"</formula>
    </cfRule>
    <cfRule type="expression" dxfId="6405" priority="1305">
      <formula>#REF!="Pausada"</formula>
    </cfRule>
    <cfRule type="expression" dxfId="6404" priority="1306">
      <formula>#REF!="Para hoy"</formula>
    </cfRule>
    <cfRule type="expression" dxfId="6403" priority="1307">
      <formula>#REF!="En curso"</formula>
    </cfRule>
    <cfRule type="expression" dxfId="6402" priority="1308">
      <formula>#REF!="Completada"</formula>
    </cfRule>
    <cfRule type="expression" dxfId="6401" priority="1309">
      <formula>$F23="Vencida"</formula>
    </cfRule>
    <cfRule type="expression" dxfId="6400" priority="1310">
      <formula>$F23="Cancelada"</formula>
    </cfRule>
    <cfRule type="expression" dxfId="6399" priority="1311">
      <formula>$F23="Pausada"</formula>
    </cfRule>
    <cfRule type="expression" dxfId="6398" priority="1312">
      <formula>$F23="Para hoy"</formula>
    </cfRule>
    <cfRule type="expression" dxfId="6397" priority="1313">
      <formula>$F23="En curso"</formula>
    </cfRule>
    <cfRule type="expression" dxfId="6396" priority="1314">
      <formula>$F23="Completada"</formula>
    </cfRule>
  </conditionalFormatting>
  <conditionalFormatting sqref="E29">
    <cfRule type="expression" dxfId="6395" priority="1315">
      <formula>$F22="Vencida"</formula>
    </cfRule>
    <cfRule type="expression" dxfId="6394" priority="1316">
      <formula>$F22="Cancelada"</formula>
    </cfRule>
    <cfRule type="expression" dxfId="6393" priority="1317">
      <formula>$F22="Pausada"</formula>
    </cfRule>
    <cfRule type="expression" dxfId="6392" priority="1318">
      <formula>$F22="Para hoy"</formula>
    </cfRule>
    <cfRule type="expression" dxfId="6391" priority="1319">
      <formula>$F22="En curso"</formula>
    </cfRule>
    <cfRule type="expression" dxfId="6390" priority="1320">
      <formula>$F22="Completada"</formula>
    </cfRule>
    <cfRule type="expression" dxfId="6389" priority="1321">
      <formula>#REF!="Vencida"</formula>
    </cfRule>
    <cfRule type="expression" dxfId="6388" priority="1322">
      <formula>#REF!="Cancelada"</formula>
    </cfRule>
    <cfRule type="expression" dxfId="6387" priority="1323">
      <formula>#REF!="Pausada"</formula>
    </cfRule>
    <cfRule type="expression" dxfId="6386" priority="1324">
      <formula>#REF!="Para hoy"</formula>
    </cfRule>
    <cfRule type="expression" dxfId="6385" priority="1325">
      <formula>#REF!="En curso"</formula>
    </cfRule>
    <cfRule type="expression" dxfId="6384" priority="1326">
      <formula>#REF!="Completada"</formula>
    </cfRule>
  </conditionalFormatting>
  <conditionalFormatting sqref="E6:E7">
    <cfRule type="expression" dxfId="6383" priority="1347">
      <formula>$F9="Vencida"</formula>
    </cfRule>
    <cfRule type="expression" dxfId="6382" priority="1348">
      <formula>$F9="Cancelada"</formula>
    </cfRule>
    <cfRule type="expression" dxfId="6381" priority="1349">
      <formula>$F9="Pausada"</formula>
    </cfRule>
    <cfRule type="expression" dxfId="6380" priority="1350">
      <formula>$F9="Para hoy"</formula>
    </cfRule>
    <cfRule type="expression" dxfId="6379" priority="1351">
      <formula>$F9="En curso"</formula>
    </cfRule>
    <cfRule type="expression" dxfId="6378" priority="1352">
      <formula>$F9="Completada"</formula>
    </cfRule>
  </conditionalFormatting>
  <conditionalFormatting sqref="E6:E7">
    <cfRule type="expression" dxfId="6377" priority="1353">
      <formula>#REF!="Vencida"</formula>
    </cfRule>
    <cfRule type="expression" dxfId="6376" priority="1354">
      <formula>#REF!="Cancelada"</formula>
    </cfRule>
    <cfRule type="expression" dxfId="6375" priority="1355">
      <formula>#REF!="Pausada"</formula>
    </cfRule>
    <cfRule type="expression" dxfId="6374" priority="1356">
      <formula>#REF!="Para hoy"</formula>
    </cfRule>
    <cfRule type="expression" dxfId="6373" priority="1357">
      <formula>#REF!="En curso"</formula>
    </cfRule>
    <cfRule type="expression" dxfId="6372" priority="1358">
      <formula>#REF!="Completada"</formula>
    </cfRule>
    <cfRule type="expression" dxfId="6371" priority="1359">
      <formula>#REF!="Vencida"</formula>
    </cfRule>
    <cfRule type="expression" dxfId="6370" priority="1360">
      <formula>#REF!="Cancelada"</formula>
    </cfRule>
    <cfRule type="expression" dxfId="6369" priority="1361">
      <formula>#REF!="Pausada"</formula>
    </cfRule>
    <cfRule type="expression" dxfId="6368" priority="1362">
      <formula>#REF!="Para hoy"</formula>
    </cfRule>
    <cfRule type="expression" dxfId="6367" priority="1363">
      <formula>#REF!="En curso"</formula>
    </cfRule>
    <cfRule type="expression" dxfId="6366" priority="1364">
      <formula>#REF!="Completada"</formula>
    </cfRule>
  </conditionalFormatting>
  <conditionalFormatting sqref="E6:E7">
    <cfRule type="expression" dxfId="6365" priority="1365">
      <formula>#REF!="Vencida"</formula>
    </cfRule>
    <cfRule type="expression" dxfId="6364" priority="1366">
      <formula>#REF!="Cancelada"</formula>
    </cfRule>
    <cfRule type="expression" dxfId="6363" priority="1367">
      <formula>#REF!="Pausada"</formula>
    </cfRule>
    <cfRule type="expression" dxfId="6362" priority="1368">
      <formula>#REF!="Para hoy"</formula>
    </cfRule>
    <cfRule type="expression" dxfId="6361" priority="1369">
      <formula>#REF!="En curso"</formula>
    </cfRule>
    <cfRule type="expression" dxfId="6360" priority="1370">
      <formula>#REF!="Completada"</formula>
    </cfRule>
    <cfRule type="expression" dxfId="6359" priority="1371">
      <formula>#REF!="Vencida"</formula>
    </cfRule>
    <cfRule type="expression" dxfId="6358" priority="1372">
      <formula>#REF!="Cancelada"</formula>
    </cfRule>
    <cfRule type="expression" dxfId="6357" priority="1373">
      <formula>#REF!="Pausada"</formula>
    </cfRule>
    <cfRule type="expression" dxfId="6356" priority="1374">
      <formula>#REF!="Para hoy"</formula>
    </cfRule>
    <cfRule type="expression" dxfId="6355" priority="1375">
      <formula>#REF!="En curso"</formula>
    </cfRule>
    <cfRule type="expression" dxfId="6354" priority="1376">
      <formula>#REF!="Completada"</formula>
    </cfRule>
  </conditionalFormatting>
  <conditionalFormatting sqref="E6:E7">
    <cfRule type="expression" dxfId="6353" priority="1385">
      <formula>$F1="Vencida"</formula>
    </cfRule>
    <cfRule type="expression" dxfId="6352" priority="1386">
      <formula>$F1="Cancelada"</formula>
    </cfRule>
    <cfRule type="expression" dxfId="6351" priority="1387">
      <formula>$F1="Pausada"</formula>
    </cfRule>
    <cfRule type="expression" dxfId="6350" priority="1388">
      <formula>$F1="Para hoy"</formula>
    </cfRule>
    <cfRule type="expression" dxfId="6349" priority="1389">
      <formula>$F1="En curso"</formula>
    </cfRule>
    <cfRule type="expression" dxfId="6348" priority="1390">
      <formula>$F1="Completada"</formula>
    </cfRule>
    <cfRule type="expression" dxfId="6347" priority="1391">
      <formula>#REF!="Vencida"</formula>
    </cfRule>
    <cfRule type="expression" dxfId="6346" priority="1392">
      <formula>#REF!="Cancelada"</formula>
    </cfRule>
    <cfRule type="expression" dxfId="6345" priority="1393">
      <formula>#REF!="Pausada"</formula>
    </cfRule>
    <cfRule type="expression" dxfId="6344" priority="1394">
      <formula>#REF!="Para hoy"</formula>
    </cfRule>
    <cfRule type="expression" dxfId="6343" priority="1395">
      <formula>#REF!="En curso"</formula>
    </cfRule>
    <cfRule type="expression" dxfId="6342" priority="1396">
      <formula>#REF!="Completada"</formula>
    </cfRule>
  </conditionalFormatting>
  <conditionalFormatting sqref="E41 E22">
    <cfRule type="expression" dxfId="6341" priority="1401">
      <formula>$F19="Vencida"</formula>
    </cfRule>
    <cfRule type="expression" dxfId="6340" priority="1402">
      <formula>$F19="Cancelada"</formula>
    </cfRule>
    <cfRule type="expression" dxfId="6339" priority="1403">
      <formula>$F19="Pausada"</formula>
    </cfRule>
    <cfRule type="expression" dxfId="6338" priority="1404">
      <formula>$F19="Para hoy"</formula>
    </cfRule>
    <cfRule type="expression" dxfId="6337" priority="1405">
      <formula>$F19="En curso"</formula>
    </cfRule>
    <cfRule type="expression" dxfId="6336" priority="1406">
      <formula>$F19="Completada"</formula>
    </cfRule>
  </conditionalFormatting>
  <conditionalFormatting sqref="E5">
    <cfRule type="expression" dxfId="6335" priority="1407">
      <formula>#REF!="Vencida"</formula>
    </cfRule>
    <cfRule type="expression" dxfId="6334" priority="1408">
      <formula>#REF!="Cancelada"</formula>
    </cfRule>
    <cfRule type="expression" dxfId="6333" priority="1409">
      <formula>#REF!="Pausada"</formula>
    </cfRule>
    <cfRule type="expression" dxfId="6332" priority="1410">
      <formula>#REF!="Para hoy"</formula>
    </cfRule>
    <cfRule type="expression" dxfId="6331" priority="1411">
      <formula>#REF!="En curso"</formula>
    </cfRule>
    <cfRule type="expression" dxfId="6330" priority="1412">
      <formula>#REF!="Completada"</formula>
    </cfRule>
    <cfRule type="expression" dxfId="6329" priority="1413">
      <formula>#REF!="Vencida"</formula>
    </cfRule>
    <cfRule type="expression" dxfId="6328" priority="1414">
      <formula>#REF!="Cancelada"</formula>
    </cfRule>
    <cfRule type="expression" dxfId="6327" priority="1415">
      <formula>#REF!="Pausada"</formula>
    </cfRule>
    <cfRule type="expression" dxfId="6326" priority="1416">
      <formula>#REF!="Para hoy"</formula>
    </cfRule>
    <cfRule type="expression" dxfId="6325" priority="1417">
      <formula>#REF!="En curso"</formula>
    </cfRule>
    <cfRule type="expression" dxfId="6324" priority="1418">
      <formula>#REF!="Completada"</formula>
    </cfRule>
  </conditionalFormatting>
  <conditionalFormatting sqref="E5">
    <cfRule type="expression" dxfId="6323" priority="1419">
      <formula>#REF!="Vencida"</formula>
    </cfRule>
    <cfRule type="expression" dxfId="6322" priority="1420">
      <formula>#REF!="Cancelada"</formula>
    </cfRule>
    <cfRule type="expression" dxfId="6321" priority="1421">
      <formula>#REF!="Pausada"</formula>
    </cfRule>
    <cfRule type="expression" dxfId="6320" priority="1422">
      <formula>#REF!="Para hoy"</formula>
    </cfRule>
    <cfRule type="expression" dxfId="6319" priority="1423">
      <formula>#REF!="En curso"</formula>
    </cfRule>
    <cfRule type="expression" dxfId="6318" priority="1424">
      <formula>#REF!="Completada"</formula>
    </cfRule>
    <cfRule type="expression" dxfId="6317" priority="1425">
      <formula>#REF!="Vencida"</formula>
    </cfRule>
    <cfRule type="expression" dxfId="6316" priority="1426">
      <formula>#REF!="Cancelada"</formula>
    </cfRule>
    <cfRule type="expression" dxfId="6315" priority="1427">
      <formula>#REF!="Pausada"</formula>
    </cfRule>
    <cfRule type="expression" dxfId="6314" priority="1428">
      <formula>#REF!="Para hoy"</formula>
    </cfRule>
    <cfRule type="expression" dxfId="6313" priority="1429">
      <formula>#REF!="En curso"</formula>
    </cfRule>
    <cfRule type="expression" dxfId="6312" priority="1430">
      <formula>#REF!="Completada"</formula>
    </cfRule>
  </conditionalFormatting>
  <conditionalFormatting sqref="E44">
    <cfRule type="expression" dxfId="6311" priority="1439">
      <formula>#REF!="Vencida"</formula>
    </cfRule>
    <cfRule type="expression" dxfId="6310" priority="1440">
      <formula>#REF!="Cancelada"</formula>
    </cfRule>
    <cfRule type="expression" dxfId="6309" priority="1441">
      <formula>#REF!="Pausada"</formula>
    </cfRule>
    <cfRule type="expression" dxfId="6308" priority="1442">
      <formula>#REF!="Para hoy"</formula>
    </cfRule>
    <cfRule type="expression" dxfId="6307" priority="1443">
      <formula>#REF!="En curso"</formula>
    </cfRule>
    <cfRule type="expression" dxfId="6306" priority="1444">
      <formula>#REF!="Completada"</formula>
    </cfRule>
    <cfRule type="expression" dxfId="6305" priority="1445">
      <formula>#REF!="Vencida"</formula>
    </cfRule>
    <cfRule type="expression" dxfId="6304" priority="1446">
      <formula>#REF!="Cancelada"</formula>
    </cfRule>
    <cfRule type="expression" dxfId="6303" priority="1447">
      <formula>#REF!="Pausada"</formula>
    </cfRule>
    <cfRule type="expression" dxfId="6302" priority="1448">
      <formula>#REF!="Para hoy"</formula>
    </cfRule>
    <cfRule type="expression" dxfId="6301" priority="1449">
      <formula>#REF!="En curso"</formula>
    </cfRule>
    <cfRule type="expression" dxfId="6300" priority="1450">
      <formula>#REF!="Completada"</formula>
    </cfRule>
  </conditionalFormatting>
  <conditionalFormatting sqref="E42">
    <cfRule type="expression" dxfId="6299" priority="1451">
      <formula>#REF!="Vencida"</formula>
    </cfRule>
    <cfRule type="expression" dxfId="6298" priority="1452">
      <formula>#REF!="Cancelada"</formula>
    </cfRule>
    <cfRule type="expression" dxfId="6297" priority="1453">
      <formula>#REF!="Pausada"</formula>
    </cfRule>
    <cfRule type="expression" dxfId="6296" priority="1454">
      <formula>#REF!="Para hoy"</formula>
    </cfRule>
    <cfRule type="expression" dxfId="6295" priority="1455">
      <formula>#REF!="En curso"</formula>
    </cfRule>
    <cfRule type="expression" dxfId="6294" priority="1456">
      <formula>#REF!="Completada"</formula>
    </cfRule>
  </conditionalFormatting>
  <conditionalFormatting sqref="C44">
    <cfRule type="expression" dxfId="6293" priority="1457">
      <formula>#REF!="Vencida"</formula>
    </cfRule>
    <cfRule type="expression" dxfId="6292" priority="1458">
      <formula>#REF!="Cancelada"</formula>
    </cfRule>
    <cfRule type="expression" dxfId="6291" priority="1459">
      <formula>#REF!="Pausada"</formula>
    </cfRule>
    <cfRule type="expression" dxfId="6290" priority="1460">
      <formula>#REF!="Para hoy"</formula>
    </cfRule>
    <cfRule type="expression" dxfId="6289" priority="1461">
      <formula>#REF!="En curso"</formula>
    </cfRule>
    <cfRule type="expression" dxfId="6288" priority="1462">
      <formula>#REF!="Completada"</formula>
    </cfRule>
    <cfRule type="expression" dxfId="6287" priority="1463">
      <formula>$F44="Vencida"</formula>
    </cfRule>
    <cfRule type="expression" dxfId="6286" priority="1464">
      <formula>$F44="Cancelada"</formula>
    </cfRule>
    <cfRule type="expression" dxfId="6285" priority="1465">
      <formula>$F44="Pausada"</formula>
    </cfRule>
    <cfRule type="expression" dxfId="6284" priority="1466">
      <formula>$F44="Para hoy"</formula>
    </cfRule>
    <cfRule type="expression" dxfId="6283" priority="1467">
      <formula>$F44="En curso"</formula>
    </cfRule>
    <cfRule type="expression" dxfId="6282" priority="1468">
      <formula>$F44="Completada"</formula>
    </cfRule>
  </conditionalFormatting>
  <conditionalFormatting sqref="E45">
    <cfRule type="expression" dxfId="6281" priority="1469">
      <formula>#REF!="Vencida"</formula>
    </cfRule>
    <cfRule type="expression" dxfId="6280" priority="1470">
      <formula>#REF!="Cancelada"</formula>
    </cfRule>
    <cfRule type="expression" dxfId="6279" priority="1471">
      <formula>#REF!="Pausada"</formula>
    </cfRule>
    <cfRule type="expression" dxfId="6278" priority="1472">
      <formula>#REF!="Para hoy"</formula>
    </cfRule>
    <cfRule type="expression" dxfId="6277" priority="1473">
      <formula>#REF!="En curso"</formula>
    </cfRule>
    <cfRule type="expression" dxfId="6276" priority="1474">
      <formula>#REF!="Completada"</formula>
    </cfRule>
    <cfRule type="expression" dxfId="6275" priority="1475">
      <formula>$F39="Vencida"</formula>
    </cfRule>
    <cfRule type="expression" dxfId="6274" priority="1476">
      <formula>$F39="Cancelada"</formula>
    </cfRule>
    <cfRule type="expression" dxfId="6273" priority="1477">
      <formula>$F39="Pausada"</formula>
    </cfRule>
    <cfRule type="expression" dxfId="6272" priority="1478">
      <formula>$F39="Para hoy"</formula>
    </cfRule>
    <cfRule type="expression" dxfId="6271" priority="1479">
      <formula>$F39="En curso"</formula>
    </cfRule>
    <cfRule type="expression" dxfId="6270" priority="1480">
      <formula>$F39="Completada"</formula>
    </cfRule>
  </conditionalFormatting>
  <conditionalFormatting sqref="E44">
    <cfRule type="expression" dxfId="6269" priority="1481">
      <formula>$F38="Vencida"</formula>
    </cfRule>
    <cfRule type="expression" dxfId="6268" priority="1482">
      <formula>$F38="Cancelada"</formula>
    </cfRule>
    <cfRule type="expression" dxfId="6267" priority="1483">
      <formula>$F38="Pausada"</formula>
    </cfRule>
    <cfRule type="expression" dxfId="6266" priority="1484">
      <formula>$F38="Para hoy"</formula>
    </cfRule>
    <cfRule type="expression" dxfId="6265" priority="1485">
      <formula>$F38="En curso"</formula>
    </cfRule>
    <cfRule type="expression" dxfId="6264" priority="1486">
      <formula>$F38="Completada"</formula>
    </cfRule>
    <cfRule type="expression" dxfId="6263" priority="1487">
      <formula>#REF!="Vencida"</formula>
    </cfRule>
    <cfRule type="expression" dxfId="6262" priority="1488">
      <formula>#REF!="Cancelada"</formula>
    </cfRule>
    <cfRule type="expression" dxfId="6261" priority="1489">
      <formula>#REF!="Pausada"</formula>
    </cfRule>
    <cfRule type="expression" dxfId="6260" priority="1490">
      <formula>#REF!="Para hoy"</formula>
    </cfRule>
    <cfRule type="expression" dxfId="6259" priority="1491">
      <formula>#REF!="En curso"</formula>
    </cfRule>
    <cfRule type="expression" dxfId="6258" priority="1492">
      <formula>#REF!="Completada"</formula>
    </cfRule>
  </conditionalFormatting>
  <conditionalFormatting sqref="C46">
    <cfRule type="expression" dxfId="6257" priority="1509">
      <formula>#REF!="Vencida"</formula>
    </cfRule>
    <cfRule type="expression" dxfId="6256" priority="1510">
      <formula>#REF!="Cancelada"</formula>
    </cfRule>
    <cfRule type="expression" dxfId="6255" priority="1511">
      <formula>#REF!="Pausada"</formula>
    </cfRule>
    <cfRule type="expression" dxfId="6254" priority="1512">
      <formula>#REF!="Para hoy"</formula>
    </cfRule>
    <cfRule type="expression" dxfId="6253" priority="1513">
      <formula>#REF!="En curso"</formula>
    </cfRule>
    <cfRule type="expression" dxfId="6252" priority="1514">
      <formula>#REF!="Completada"</formula>
    </cfRule>
    <cfRule type="expression" dxfId="6251" priority="1515">
      <formula>$F46="Vencida"</formula>
    </cfRule>
    <cfRule type="expression" dxfId="6250" priority="1516">
      <formula>$F46="Cancelada"</formula>
    </cfRule>
    <cfRule type="expression" dxfId="6249" priority="1517">
      <formula>$F46="Pausada"</formula>
    </cfRule>
    <cfRule type="expression" dxfId="6248" priority="1518">
      <formula>$F46="Para hoy"</formula>
    </cfRule>
    <cfRule type="expression" dxfId="6247" priority="1519">
      <formula>$F46="En curso"</formula>
    </cfRule>
    <cfRule type="expression" dxfId="6246" priority="1520">
      <formula>$F46="Completada"</formula>
    </cfRule>
  </conditionalFormatting>
  <conditionalFormatting sqref="E44">
    <cfRule type="expression" dxfId="6245" priority="1521">
      <formula>#REF!="Vencida"</formula>
    </cfRule>
    <cfRule type="expression" dxfId="6244" priority="1522">
      <formula>#REF!="Cancelada"</formula>
    </cfRule>
    <cfRule type="expression" dxfId="6243" priority="1523">
      <formula>#REF!="Pausada"</formula>
    </cfRule>
    <cfRule type="expression" dxfId="6242" priority="1524">
      <formula>#REF!="Para hoy"</formula>
    </cfRule>
    <cfRule type="expression" dxfId="6241" priority="1525">
      <formula>#REF!="En curso"</formula>
    </cfRule>
    <cfRule type="expression" dxfId="6240" priority="1526">
      <formula>#REF!="Completada"</formula>
    </cfRule>
  </conditionalFormatting>
  <conditionalFormatting sqref="E46">
    <cfRule type="expression" dxfId="6239" priority="1527">
      <formula>#REF!="Vencida"</formula>
    </cfRule>
    <cfRule type="expression" dxfId="6238" priority="1528">
      <formula>#REF!="Cancelada"</formula>
    </cfRule>
    <cfRule type="expression" dxfId="6237" priority="1529">
      <formula>#REF!="Pausada"</formula>
    </cfRule>
    <cfRule type="expression" dxfId="6236" priority="1530">
      <formula>#REF!="Para hoy"</formula>
    </cfRule>
    <cfRule type="expression" dxfId="6235" priority="1531">
      <formula>#REF!="En curso"</formula>
    </cfRule>
    <cfRule type="expression" dxfId="6234" priority="1532">
      <formula>#REF!="Completada"</formula>
    </cfRule>
    <cfRule type="expression" dxfId="6233" priority="1533">
      <formula>#REF!="Vencida"</formula>
    </cfRule>
    <cfRule type="expression" dxfId="6232" priority="1534">
      <formula>#REF!="Cancelada"</formula>
    </cfRule>
    <cfRule type="expression" dxfId="6231" priority="1535">
      <formula>#REF!="Pausada"</formula>
    </cfRule>
    <cfRule type="expression" dxfId="6230" priority="1536">
      <formula>#REF!="Para hoy"</formula>
    </cfRule>
    <cfRule type="expression" dxfId="6229" priority="1537">
      <formula>#REF!="En curso"</formula>
    </cfRule>
    <cfRule type="expression" dxfId="6228" priority="1538">
      <formula>#REF!="Completada"</formula>
    </cfRule>
  </conditionalFormatting>
  <conditionalFormatting sqref="E46">
    <cfRule type="expression" dxfId="6227" priority="1539">
      <formula>$F39="Vencida"</formula>
    </cfRule>
    <cfRule type="expression" dxfId="6226" priority="1540">
      <formula>$F39="Cancelada"</formula>
    </cfRule>
    <cfRule type="expression" dxfId="6225" priority="1541">
      <formula>$F39="Pausada"</formula>
    </cfRule>
    <cfRule type="expression" dxfId="6224" priority="1542">
      <formula>$F39="Para hoy"</formula>
    </cfRule>
    <cfRule type="expression" dxfId="6223" priority="1543">
      <formula>$F39="En curso"</formula>
    </cfRule>
    <cfRule type="expression" dxfId="6222" priority="1544">
      <formula>$F39="Completada"</formula>
    </cfRule>
    <cfRule type="expression" dxfId="6221" priority="1545">
      <formula>#REF!="Vencida"</formula>
    </cfRule>
    <cfRule type="expression" dxfId="6220" priority="1546">
      <formula>#REF!="Cancelada"</formula>
    </cfRule>
    <cfRule type="expression" dxfId="6219" priority="1547">
      <formula>#REF!="Pausada"</formula>
    </cfRule>
    <cfRule type="expression" dxfId="6218" priority="1548">
      <formula>#REF!="Para hoy"</formula>
    </cfRule>
    <cfRule type="expression" dxfId="6217" priority="1549">
      <formula>#REF!="En curso"</formula>
    </cfRule>
    <cfRule type="expression" dxfId="6216" priority="1550">
      <formula>#REF!="Completada"</formula>
    </cfRule>
  </conditionalFormatting>
  <conditionalFormatting sqref="E47">
    <cfRule type="expression" dxfId="6215" priority="1551">
      <formula>#REF!="Vencida"</formula>
    </cfRule>
    <cfRule type="expression" dxfId="6214" priority="1552">
      <formula>#REF!="Cancelada"</formula>
    </cfRule>
    <cfRule type="expression" dxfId="6213" priority="1553">
      <formula>#REF!="Pausada"</formula>
    </cfRule>
    <cfRule type="expression" dxfId="6212" priority="1554">
      <formula>#REF!="Para hoy"</formula>
    </cfRule>
    <cfRule type="expression" dxfId="6211" priority="1555">
      <formula>#REF!="En curso"</formula>
    </cfRule>
    <cfRule type="expression" dxfId="6210" priority="1556">
      <formula>#REF!="Completada"</formula>
    </cfRule>
    <cfRule type="expression" dxfId="6209" priority="1557">
      <formula>$F40="Vencida"</formula>
    </cfRule>
    <cfRule type="expression" dxfId="6208" priority="1558">
      <formula>$F40="Cancelada"</formula>
    </cfRule>
    <cfRule type="expression" dxfId="6207" priority="1559">
      <formula>$F40="Pausada"</formula>
    </cfRule>
    <cfRule type="expression" dxfId="6206" priority="1560">
      <formula>$F40="Para hoy"</formula>
    </cfRule>
    <cfRule type="expression" dxfId="6205" priority="1561">
      <formula>$F40="En curso"</formula>
    </cfRule>
    <cfRule type="expression" dxfId="6204" priority="1562">
      <formula>$F40="Completada"</formula>
    </cfRule>
  </conditionalFormatting>
  <conditionalFormatting sqref="C37:C40 C42:C43">
    <cfRule type="expression" dxfId="6203" priority="1563">
      <formula>$F32="Vencida"</formula>
    </cfRule>
    <cfRule type="expression" dxfId="6202" priority="1564">
      <formula>$F32="Cancelada"</formula>
    </cfRule>
    <cfRule type="expression" dxfId="6201" priority="1565">
      <formula>$F32="Pausada"</formula>
    </cfRule>
    <cfRule type="expression" dxfId="6200" priority="1566">
      <formula>$F32="Para hoy"</formula>
    </cfRule>
    <cfRule type="expression" dxfId="6199" priority="1567">
      <formula>$F32="En curso"</formula>
    </cfRule>
    <cfRule type="expression" dxfId="6198" priority="1568">
      <formula>$F32="Completada"</formula>
    </cfRule>
    <cfRule type="expression" dxfId="6197" priority="1569">
      <formula>$F37="Vencida"</formula>
    </cfRule>
    <cfRule type="expression" dxfId="6196" priority="1570">
      <formula>$F37="Cancelada"</formula>
    </cfRule>
    <cfRule type="expression" dxfId="6195" priority="1571">
      <formula>$F37="Pausada"</formula>
    </cfRule>
    <cfRule type="expression" dxfId="6194" priority="1572">
      <formula>$F37="Para hoy"</formula>
    </cfRule>
    <cfRule type="expression" dxfId="6193" priority="1573">
      <formula>$F37="En curso"</formula>
    </cfRule>
    <cfRule type="expression" dxfId="6192" priority="1574">
      <formula>$F37="Completada"</formula>
    </cfRule>
  </conditionalFormatting>
  <conditionalFormatting sqref="E22:E25 E37:E40 E42:E43">
    <cfRule type="expression" dxfId="6191" priority="1575">
      <formula>$F17="Vencida"</formula>
    </cfRule>
    <cfRule type="expression" dxfId="6190" priority="1576">
      <formula>$F17="Cancelada"</formula>
    </cfRule>
    <cfRule type="expression" dxfId="6189" priority="1577">
      <formula>$F17="Pausada"</formula>
    </cfRule>
    <cfRule type="expression" dxfId="6188" priority="1578">
      <formula>$F17="Para hoy"</formula>
    </cfRule>
    <cfRule type="expression" dxfId="6187" priority="1579">
      <formula>$F17="En curso"</formula>
    </cfRule>
    <cfRule type="expression" dxfId="6186" priority="1580">
      <formula>$F17="Completada"</formula>
    </cfRule>
    <cfRule type="expression" dxfId="6185" priority="1581">
      <formula>$F17="Vencida"</formula>
    </cfRule>
    <cfRule type="expression" dxfId="6184" priority="1582">
      <formula>$F17="Cancelada"</formula>
    </cfRule>
    <cfRule type="expression" dxfId="6183" priority="1583">
      <formula>$F17="Pausada"</formula>
    </cfRule>
    <cfRule type="expression" dxfId="6182" priority="1584">
      <formula>$F17="Para hoy"</formula>
    </cfRule>
    <cfRule type="expression" dxfId="6181" priority="1585">
      <formula>$F17="En curso"</formula>
    </cfRule>
    <cfRule type="expression" dxfId="6180" priority="1586">
      <formula>$F17="Completada"</formula>
    </cfRule>
  </conditionalFormatting>
  <conditionalFormatting sqref="E22:E25 E37:E40 E43">
    <cfRule type="expression" dxfId="6179" priority="1587">
      <formula>$F16="Vencida"</formula>
    </cfRule>
    <cfRule type="expression" dxfId="6178" priority="1588">
      <formula>$F16="Cancelada"</formula>
    </cfRule>
    <cfRule type="expression" dxfId="6177" priority="1589">
      <formula>$F16="Pausada"</formula>
    </cfRule>
    <cfRule type="expression" dxfId="6176" priority="1590">
      <formula>$F16="Para hoy"</formula>
    </cfRule>
    <cfRule type="expression" dxfId="6175" priority="1591">
      <formula>$F16="En curso"</formula>
    </cfRule>
    <cfRule type="expression" dxfId="6174" priority="1592">
      <formula>$F16="Completada"</formula>
    </cfRule>
    <cfRule type="expression" dxfId="6173" priority="1593">
      <formula>$F17="Vencida"</formula>
    </cfRule>
    <cfRule type="expression" dxfId="6172" priority="1594">
      <formula>$F17="Cancelada"</formula>
    </cfRule>
    <cfRule type="expression" dxfId="6171" priority="1595">
      <formula>$F17="Pausada"</formula>
    </cfRule>
    <cfRule type="expression" dxfId="6170" priority="1596">
      <formula>$F17="Para hoy"</formula>
    </cfRule>
    <cfRule type="expression" dxfId="6169" priority="1597">
      <formula>$F17="En curso"</formula>
    </cfRule>
    <cfRule type="expression" dxfId="6168" priority="1598">
      <formula>$F17="Completada"</formula>
    </cfRule>
  </conditionalFormatting>
  <conditionalFormatting sqref="E4">
    <cfRule type="expression" dxfId="6167" priority="1627">
      <formula>$F9="Vencida"</formula>
    </cfRule>
    <cfRule type="expression" dxfId="6166" priority="1628">
      <formula>$F9="Cancelada"</formula>
    </cfRule>
    <cfRule type="expression" dxfId="6165" priority="1629">
      <formula>$F9="Pausada"</formula>
    </cfRule>
    <cfRule type="expression" dxfId="6164" priority="1630">
      <formula>$F9="Para hoy"</formula>
    </cfRule>
    <cfRule type="expression" dxfId="6163" priority="1631">
      <formula>$F9="En curso"</formula>
    </cfRule>
    <cfRule type="expression" dxfId="6162" priority="1632">
      <formula>$F9="Completada"</formula>
    </cfRule>
  </conditionalFormatting>
  <conditionalFormatting sqref="E4">
    <cfRule type="expression" dxfId="6161" priority="1633">
      <formula>#REF!="Vencida"</formula>
    </cfRule>
    <cfRule type="expression" dxfId="6160" priority="1634">
      <formula>#REF!="Cancelada"</formula>
    </cfRule>
    <cfRule type="expression" dxfId="6159" priority="1635">
      <formula>#REF!="Pausada"</formula>
    </cfRule>
    <cfRule type="expression" dxfId="6158" priority="1636">
      <formula>#REF!="Para hoy"</formula>
    </cfRule>
    <cfRule type="expression" dxfId="6157" priority="1637">
      <formula>#REF!="En curso"</formula>
    </cfRule>
    <cfRule type="expression" dxfId="6156" priority="1638">
      <formula>#REF!="Completada"</formula>
    </cfRule>
    <cfRule type="expression" dxfId="6155" priority="1639">
      <formula>#REF!="Vencida"</formula>
    </cfRule>
    <cfRule type="expression" dxfId="6154" priority="1640">
      <formula>#REF!="Cancelada"</formula>
    </cfRule>
    <cfRule type="expression" dxfId="6153" priority="1641">
      <formula>#REF!="Pausada"</formula>
    </cfRule>
    <cfRule type="expression" dxfId="6152" priority="1642">
      <formula>#REF!="Para hoy"</formula>
    </cfRule>
    <cfRule type="expression" dxfId="6151" priority="1643">
      <formula>#REF!="En curso"</formula>
    </cfRule>
    <cfRule type="expression" dxfId="6150" priority="1644">
      <formula>#REF!="Completada"</formula>
    </cfRule>
  </conditionalFormatting>
  <conditionalFormatting sqref="E4">
    <cfRule type="expression" dxfId="6149" priority="1645">
      <formula>#REF!="Vencida"</formula>
    </cfRule>
    <cfRule type="expression" dxfId="6148" priority="1646">
      <formula>#REF!="Cancelada"</formula>
    </cfRule>
    <cfRule type="expression" dxfId="6147" priority="1647">
      <formula>#REF!="Pausada"</formula>
    </cfRule>
    <cfRule type="expression" dxfId="6146" priority="1648">
      <formula>#REF!="Para hoy"</formula>
    </cfRule>
    <cfRule type="expression" dxfId="6145" priority="1649">
      <formula>#REF!="En curso"</formula>
    </cfRule>
    <cfRule type="expression" dxfId="6144" priority="1650">
      <formula>#REF!="Completada"</formula>
    </cfRule>
    <cfRule type="expression" dxfId="6143" priority="1651">
      <formula>#REF!="Vencida"</formula>
    </cfRule>
    <cfRule type="expression" dxfId="6142" priority="1652">
      <formula>#REF!="Cancelada"</formula>
    </cfRule>
    <cfRule type="expression" dxfId="6141" priority="1653">
      <formula>#REF!="Pausada"</formula>
    </cfRule>
    <cfRule type="expression" dxfId="6140" priority="1654">
      <formula>#REF!="Para hoy"</formula>
    </cfRule>
    <cfRule type="expression" dxfId="6139" priority="1655">
      <formula>#REF!="En curso"</formula>
    </cfRule>
    <cfRule type="expression" dxfId="6138" priority="1656">
      <formula>#REF!="Completada"</formula>
    </cfRule>
  </conditionalFormatting>
  <conditionalFormatting sqref="E5">
    <cfRule type="expression" dxfId="6137" priority="1657">
      <formula>$F9="Vencida"</formula>
    </cfRule>
    <cfRule type="expression" dxfId="6136" priority="1658">
      <formula>$F9="Cancelada"</formula>
    </cfRule>
    <cfRule type="expression" dxfId="6135" priority="1659">
      <formula>$F9="Pausada"</formula>
    </cfRule>
    <cfRule type="expression" dxfId="6134" priority="1660">
      <formula>$F9="Para hoy"</formula>
    </cfRule>
    <cfRule type="expression" dxfId="6133" priority="1661">
      <formula>$F9="En curso"</formula>
    </cfRule>
    <cfRule type="expression" dxfId="6132" priority="1662">
      <formula>$F9="Completada"</formula>
    </cfRule>
  </conditionalFormatting>
  <conditionalFormatting sqref="E5:E9 E11:E12">
    <cfRule type="expression" dxfId="6131" priority="1671">
      <formula>$F1048575="Vencida"</formula>
    </cfRule>
    <cfRule type="expression" dxfId="6130" priority="1672">
      <formula>$F1048575="Cancelada"</formula>
    </cfRule>
    <cfRule type="expression" dxfId="6129" priority="1673">
      <formula>$F1048575="Pausada"</formula>
    </cfRule>
    <cfRule type="expression" dxfId="6128" priority="1674">
      <formula>$F1048575="Para hoy"</formula>
    </cfRule>
    <cfRule type="expression" dxfId="6127" priority="1675">
      <formula>$F1048575="En curso"</formula>
    </cfRule>
    <cfRule type="expression" dxfId="6126" priority="1676">
      <formula>$F1048575="Completada"</formula>
    </cfRule>
  </conditionalFormatting>
  <conditionalFormatting sqref="C22">
    <cfRule type="expression" dxfId="6125" priority="1677">
      <formula>#REF!="Vencida"</formula>
    </cfRule>
    <cfRule type="expression" dxfId="6124" priority="1678">
      <formula>#REF!="Cancelada"</formula>
    </cfRule>
    <cfRule type="expression" dxfId="6123" priority="1679">
      <formula>#REF!="Pausada"</formula>
    </cfRule>
    <cfRule type="expression" dxfId="6122" priority="1680">
      <formula>#REF!="Para hoy"</formula>
    </cfRule>
    <cfRule type="expression" dxfId="6121" priority="1681">
      <formula>#REF!="En curso"</formula>
    </cfRule>
    <cfRule type="expression" dxfId="6120" priority="1682">
      <formula>#REF!="Completada"</formula>
    </cfRule>
    <cfRule type="expression" dxfId="6119" priority="1683">
      <formula>$F22="Vencida"</formula>
    </cfRule>
    <cfRule type="expression" dxfId="6118" priority="1684">
      <formula>$F22="Cancelada"</formula>
    </cfRule>
    <cfRule type="expression" dxfId="6117" priority="1685">
      <formula>$F22="Pausada"</formula>
    </cfRule>
    <cfRule type="expression" dxfId="6116" priority="1686">
      <formula>$F22="Para hoy"</formula>
    </cfRule>
    <cfRule type="expression" dxfId="6115" priority="1687">
      <formula>$F22="En curso"</formula>
    </cfRule>
    <cfRule type="expression" dxfId="6114" priority="1688">
      <formula>$F22="Completada"</formula>
    </cfRule>
  </conditionalFormatting>
  <conditionalFormatting sqref="E23:E25">
    <cfRule type="expression" dxfId="6113" priority="1689">
      <formula>#REF!="Vencida"</formula>
    </cfRule>
    <cfRule type="expression" dxfId="6112" priority="1690">
      <formula>#REF!="Cancelada"</formula>
    </cfRule>
    <cfRule type="expression" dxfId="6111" priority="1691">
      <formula>#REF!="Pausada"</formula>
    </cfRule>
    <cfRule type="expression" dxfId="6110" priority="1692">
      <formula>#REF!="Para hoy"</formula>
    </cfRule>
    <cfRule type="expression" dxfId="6109" priority="1693">
      <formula>#REF!="En curso"</formula>
    </cfRule>
    <cfRule type="expression" dxfId="6108" priority="1694">
      <formula>#REF!="Completada"</formula>
    </cfRule>
  </conditionalFormatting>
  <conditionalFormatting sqref="E25">
    <cfRule type="expression" dxfId="6107" priority="1695">
      <formula>#REF!="Vencida"</formula>
    </cfRule>
    <cfRule type="expression" dxfId="6106" priority="1696">
      <formula>#REF!="Cancelada"</formula>
    </cfRule>
    <cfRule type="expression" dxfId="6105" priority="1697">
      <formula>#REF!="Pausada"</formula>
    </cfRule>
    <cfRule type="expression" dxfId="6104" priority="1698">
      <formula>#REF!="Para hoy"</formula>
    </cfRule>
    <cfRule type="expression" dxfId="6103" priority="1699">
      <formula>#REF!="En curso"</formula>
    </cfRule>
    <cfRule type="expression" dxfId="6102" priority="1700">
      <formula>#REF!="Completada"</formula>
    </cfRule>
    <cfRule type="expression" dxfId="6101" priority="1701">
      <formula>#REF!="Vencida"</formula>
    </cfRule>
    <cfRule type="expression" dxfId="6100" priority="1702">
      <formula>#REF!="Cancelada"</formula>
    </cfRule>
    <cfRule type="expression" dxfId="6099" priority="1703">
      <formula>#REF!="Pausada"</formula>
    </cfRule>
    <cfRule type="expression" dxfId="6098" priority="1704">
      <formula>#REF!="Para hoy"</formula>
    </cfRule>
    <cfRule type="expression" dxfId="6097" priority="1705">
      <formula>#REF!="En curso"</formula>
    </cfRule>
    <cfRule type="expression" dxfId="6096" priority="1706">
      <formula>#REF!="Completada"</formula>
    </cfRule>
  </conditionalFormatting>
  <conditionalFormatting sqref="E26">
    <cfRule type="expression" dxfId="6095" priority="1707">
      <formula>#REF!="Vencida"</formula>
    </cfRule>
    <cfRule type="expression" dxfId="6094" priority="1708">
      <formula>#REF!="Cancelada"</formula>
    </cfRule>
    <cfRule type="expression" dxfId="6093" priority="1709">
      <formula>#REF!="Pausada"</formula>
    </cfRule>
    <cfRule type="expression" dxfId="6092" priority="1710">
      <formula>#REF!="Para hoy"</formula>
    </cfRule>
    <cfRule type="expression" dxfId="6091" priority="1711">
      <formula>#REF!="En curso"</formula>
    </cfRule>
    <cfRule type="expression" dxfId="6090" priority="1712">
      <formula>#REF!="Completada"</formula>
    </cfRule>
    <cfRule type="expression" dxfId="6089" priority="1713">
      <formula>$F20="Vencida"</formula>
    </cfRule>
    <cfRule type="expression" dxfId="6088" priority="1714">
      <formula>$F20="Cancelada"</formula>
    </cfRule>
    <cfRule type="expression" dxfId="6087" priority="1715">
      <formula>$F20="Pausada"</formula>
    </cfRule>
    <cfRule type="expression" dxfId="6086" priority="1716">
      <formula>$F20="Para hoy"</formula>
    </cfRule>
    <cfRule type="expression" dxfId="6085" priority="1717">
      <formula>$F20="En curso"</formula>
    </cfRule>
    <cfRule type="expression" dxfId="6084" priority="1718">
      <formula>$F20="Completada"</formula>
    </cfRule>
  </conditionalFormatting>
  <conditionalFormatting sqref="E25">
    <cfRule type="expression" dxfId="6083" priority="1719">
      <formula>$F19="Vencida"</formula>
    </cfRule>
    <cfRule type="expression" dxfId="6082" priority="1720">
      <formula>$F19="Cancelada"</formula>
    </cfRule>
    <cfRule type="expression" dxfId="6081" priority="1721">
      <formula>$F19="Pausada"</formula>
    </cfRule>
    <cfRule type="expression" dxfId="6080" priority="1722">
      <formula>$F19="Para hoy"</formula>
    </cfRule>
    <cfRule type="expression" dxfId="6079" priority="1723">
      <formula>$F19="En curso"</formula>
    </cfRule>
    <cfRule type="expression" dxfId="6078" priority="1724">
      <formula>$F19="Completada"</formula>
    </cfRule>
    <cfRule type="expression" dxfId="6077" priority="1725">
      <formula>#REF!="Vencida"</formula>
    </cfRule>
    <cfRule type="expression" dxfId="6076" priority="1726">
      <formula>#REF!="Cancelada"</formula>
    </cfRule>
    <cfRule type="expression" dxfId="6075" priority="1727">
      <formula>#REF!="Pausada"</formula>
    </cfRule>
    <cfRule type="expression" dxfId="6074" priority="1728">
      <formula>#REF!="Para hoy"</formula>
    </cfRule>
    <cfRule type="expression" dxfId="6073" priority="1729">
      <formula>#REF!="En curso"</formula>
    </cfRule>
    <cfRule type="expression" dxfId="6072" priority="1730">
      <formula>#REF!="Completada"</formula>
    </cfRule>
  </conditionalFormatting>
  <conditionalFormatting sqref="E4">
    <cfRule type="expression" dxfId="6071" priority="1755">
      <formula>$F1048572="Vencida"</formula>
    </cfRule>
    <cfRule type="expression" dxfId="6070" priority="1756">
      <formula>$F1048572="Cancelada"</formula>
    </cfRule>
    <cfRule type="expression" dxfId="6069" priority="1757">
      <formula>$F1048572="Pausada"</formula>
    </cfRule>
    <cfRule type="expression" dxfId="6068" priority="1758">
      <formula>$F1048572="Para hoy"</formula>
    </cfRule>
    <cfRule type="expression" dxfId="6067" priority="1759">
      <formula>$F1048572="En curso"</formula>
    </cfRule>
    <cfRule type="expression" dxfId="6066" priority="1760">
      <formula>$F1048572="Completada"</formula>
    </cfRule>
  </conditionalFormatting>
  <conditionalFormatting sqref="E10">
    <cfRule type="expression" dxfId="6065" priority="1761">
      <formula>#REF!="Vencida"</formula>
    </cfRule>
    <cfRule type="expression" dxfId="6064" priority="1762">
      <formula>#REF!="Cancelada"</formula>
    </cfRule>
    <cfRule type="expression" dxfId="6063" priority="1763">
      <formula>#REF!="Pausada"</formula>
    </cfRule>
    <cfRule type="expression" dxfId="6062" priority="1764">
      <formula>#REF!="Para hoy"</formula>
    </cfRule>
    <cfRule type="expression" dxfId="6061" priority="1765">
      <formula>#REF!="En curso"</formula>
    </cfRule>
    <cfRule type="expression" dxfId="6060" priority="1766">
      <formula>#REF!="Completada"</formula>
    </cfRule>
  </conditionalFormatting>
  <conditionalFormatting sqref="E53">
    <cfRule type="expression" dxfId="6059" priority="15295">
      <formula>$F32="Vencida"</formula>
    </cfRule>
    <cfRule type="expression" dxfId="6058" priority="15296">
      <formula>$F32="Cancelada"</formula>
    </cfRule>
    <cfRule type="expression" dxfId="6057" priority="15297">
      <formula>$F32="Pausada"</formula>
    </cfRule>
    <cfRule type="expression" dxfId="6056" priority="15298">
      <formula>$F32="Para hoy"</formula>
    </cfRule>
    <cfRule type="expression" dxfId="6055" priority="15299">
      <formula>$F32="En curso"</formula>
    </cfRule>
    <cfRule type="expression" dxfId="6054" priority="15300">
      <formula>$F32="Completada"</formula>
    </cfRule>
  </conditionalFormatting>
  <conditionalFormatting sqref="D53">
    <cfRule type="expression" dxfId="6053" priority="15313">
      <formula>$F50="Vencida"</formula>
    </cfRule>
    <cfRule type="expression" dxfId="6052" priority="15314">
      <formula>$F50="Cancelada"</formula>
    </cfRule>
    <cfRule type="expression" dxfId="6051" priority="15315">
      <formula>$F50="Pausada"</formula>
    </cfRule>
    <cfRule type="expression" dxfId="6050" priority="15316">
      <formula>$F50="Para hoy"</formula>
    </cfRule>
    <cfRule type="expression" dxfId="6049" priority="15317">
      <formula>$F50="En curso"</formula>
    </cfRule>
    <cfRule type="expression" dxfId="6048" priority="15318">
      <formula>$F50="Completada"</formula>
    </cfRule>
    <cfRule type="expression" dxfId="6047" priority="15319">
      <formula>$F50="Vencida"</formula>
    </cfRule>
    <cfRule type="expression" dxfId="6046" priority="15320">
      <formula>$F50="Cancelada"</formula>
    </cfRule>
    <cfRule type="expression" dxfId="6045" priority="15321">
      <formula>$F50="Pausada"</formula>
    </cfRule>
    <cfRule type="expression" dxfId="6044" priority="15322">
      <formula>$F50="Para hoy"</formula>
    </cfRule>
    <cfRule type="expression" dxfId="6043" priority="15323">
      <formula>$F50="En curso"</formula>
    </cfRule>
    <cfRule type="expression" dxfId="6042" priority="15324">
      <formula>$F50="Completada"</formula>
    </cfRule>
  </conditionalFormatting>
  <conditionalFormatting sqref="D53">
    <cfRule type="expression" dxfId="6041" priority="15337">
      <formula>$F62="Vencida"</formula>
    </cfRule>
    <cfRule type="expression" dxfId="6040" priority="15338">
      <formula>$F62="Cancelada"</formula>
    </cfRule>
    <cfRule type="expression" dxfId="6039" priority="15339">
      <formula>$F62="Pausada"</formula>
    </cfRule>
    <cfRule type="expression" dxfId="6038" priority="15340">
      <formula>$F62="Para hoy"</formula>
    </cfRule>
    <cfRule type="expression" dxfId="6037" priority="15341">
      <formula>$F62="En curso"</formula>
    </cfRule>
    <cfRule type="expression" dxfId="6036" priority="15342">
      <formula>$F62="Completada"</formula>
    </cfRule>
    <cfRule type="expression" dxfId="6035" priority="15343">
      <formula>$F62="Vencida"</formula>
    </cfRule>
    <cfRule type="expression" dxfId="6034" priority="15344">
      <formula>$F62="Cancelada"</formula>
    </cfRule>
    <cfRule type="expression" dxfId="6033" priority="15345">
      <formula>$F62="Pausada"</formula>
    </cfRule>
    <cfRule type="expression" dxfId="6032" priority="15346">
      <formula>$F62="Para hoy"</formula>
    </cfRule>
    <cfRule type="expression" dxfId="6031" priority="15347">
      <formula>$F62="En curso"</formula>
    </cfRule>
    <cfRule type="expression" dxfId="6030" priority="15348">
      <formula>$F62="Completada"</formula>
    </cfRule>
  </conditionalFormatting>
  <conditionalFormatting sqref="D53">
    <cfRule type="expression" dxfId="6029" priority="15361">
      <formula>$F70="Vencida"</formula>
    </cfRule>
    <cfRule type="expression" dxfId="6028" priority="15362">
      <formula>$F70="Cancelada"</formula>
    </cfRule>
    <cfRule type="expression" dxfId="6027" priority="15363">
      <formula>$F70="Pausada"</formula>
    </cfRule>
    <cfRule type="expression" dxfId="6026" priority="15364">
      <formula>$F70="Para hoy"</formula>
    </cfRule>
    <cfRule type="expression" dxfId="6025" priority="15365">
      <formula>$F70="En curso"</formula>
    </cfRule>
    <cfRule type="expression" dxfId="6024" priority="15366">
      <formula>$F70="Completada"</formula>
    </cfRule>
    <cfRule type="expression" dxfId="6023" priority="15367">
      <formula>$F66="Vencida"</formula>
    </cfRule>
    <cfRule type="expression" dxfId="6022" priority="15368">
      <formula>$F66="Cancelada"</formula>
    </cfRule>
    <cfRule type="expression" dxfId="6021" priority="15369">
      <formula>$F66="Pausada"</formula>
    </cfRule>
    <cfRule type="expression" dxfId="6020" priority="15370">
      <formula>$F66="Para hoy"</formula>
    </cfRule>
    <cfRule type="expression" dxfId="6019" priority="15371">
      <formula>$F66="En curso"</formula>
    </cfRule>
    <cfRule type="expression" dxfId="6018" priority="15372">
      <formula>$F66="Completada"</formula>
    </cfRule>
  </conditionalFormatting>
  <conditionalFormatting sqref="E53">
    <cfRule type="expression" dxfId="6017" priority="15385">
      <formula>$F31="Vencida"</formula>
    </cfRule>
    <cfRule type="expression" dxfId="6016" priority="15386">
      <formula>$F31="Cancelada"</formula>
    </cfRule>
    <cfRule type="expression" dxfId="6015" priority="15387">
      <formula>$F31="Pausada"</formula>
    </cfRule>
    <cfRule type="expression" dxfId="6014" priority="15388">
      <formula>$F31="Para hoy"</formula>
    </cfRule>
    <cfRule type="expression" dxfId="6013" priority="15389">
      <formula>$F31="En curso"</formula>
    </cfRule>
    <cfRule type="expression" dxfId="6012" priority="15390">
      <formula>$F31="Completada"</formula>
    </cfRule>
    <cfRule type="expression" dxfId="6011" priority="15391">
      <formula>$F31="Vencida"</formula>
    </cfRule>
    <cfRule type="expression" dxfId="6010" priority="15392">
      <formula>$F31="Cancelada"</formula>
    </cfRule>
    <cfRule type="expression" dxfId="6009" priority="15393">
      <formula>$F31="Pausada"</formula>
    </cfRule>
    <cfRule type="expression" dxfId="6008" priority="15394">
      <formula>$F31="Para hoy"</formula>
    </cfRule>
    <cfRule type="expression" dxfId="6007" priority="15395">
      <formula>$F31="En curso"</formula>
    </cfRule>
    <cfRule type="expression" dxfId="6006" priority="15396">
      <formula>$F31="Completada"</formula>
    </cfRule>
  </conditionalFormatting>
  <conditionalFormatting sqref="E53">
    <cfRule type="expression" dxfId="6005" priority="15409">
      <formula>$F30="Vencida"</formula>
    </cfRule>
    <cfRule type="expression" dxfId="6004" priority="15410">
      <formula>$F30="Cancelada"</formula>
    </cfRule>
    <cfRule type="expression" dxfId="6003" priority="15411">
      <formula>$F30="Pausada"</formula>
    </cfRule>
    <cfRule type="expression" dxfId="6002" priority="15412">
      <formula>$F30="Para hoy"</formula>
    </cfRule>
    <cfRule type="expression" dxfId="6001" priority="15413">
      <formula>$F30="En curso"</formula>
    </cfRule>
    <cfRule type="expression" dxfId="6000" priority="15414">
      <formula>$F30="Completada"</formula>
    </cfRule>
    <cfRule type="expression" dxfId="5999" priority="15415">
      <formula>$F31="Vencida"</formula>
    </cfRule>
    <cfRule type="expression" dxfId="5998" priority="15416">
      <formula>$F31="Cancelada"</formula>
    </cfRule>
    <cfRule type="expression" dxfId="5997" priority="15417">
      <formula>$F31="Pausada"</formula>
    </cfRule>
    <cfRule type="expression" dxfId="5996" priority="15418">
      <formula>$F31="Para hoy"</formula>
    </cfRule>
    <cfRule type="expression" dxfId="5995" priority="15419">
      <formula>$F31="En curso"</formula>
    </cfRule>
    <cfRule type="expression" dxfId="5994" priority="15420">
      <formula>$F31="Completada"</formula>
    </cfRule>
  </conditionalFormatting>
  <conditionalFormatting sqref="D35:D36 D27:D30">
    <cfRule type="expression" dxfId="5993" priority="15489">
      <formula>$F40="Vencida"</formula>
    </cfRule>
    <cfRule type="expression" dxfId="5992" priority="15490">
      <formula>$F40="Cancelada"</formula>
    </cfRule>
    <cfRule type="expression" dxfId="5991" priority="15491">
      <formula>$F40="Pausada"</formula>
    </cfRule>
    <cfRule type="expression" dxfId="5990" priority="15492">
      <formula>$F40="Para hoy"</formula>
    </cfRule>
    <cfRule type="expression" dxfId="5989" priority="15493">
      <formula>$F40="En curso"</formula>
    </cfRule>
    <cfRule type="expression" dxfId="5988" priority="15494">
      <formula>$F40="Completada"</formula>
    </cfRule>
    <cfRule type="expression" dxfId="5987" priority="15495">
      <formula>$F40="Vencida"</formula>
    </cfRule>
    <cfRule type="expression" dxfId="5986" priority="15496">
      <formula>$F40="Cancelada"</formula>
    </cfRule>
    <cfRule type="expression" dxfId="5985" priority="15497">
      <formula>$F40="Pausada"</formula>
    </cfRule>
    <cfRule type="expression" dxfId="5984" priority="15498">
      <formula>$F40="Para hoy"</formula>
    </cfRule>
    <cfRule type="expression" dxfId="5983" priority="15499">
      <formula>$F40="En curso"</formula>
    </cfRule>
    <cfRule type="expression" dxfId="5982" priority="15500">
      <formula>$F40="Completada"</formula>
    </cfRule>
  </conditionalFormatting>
  <conditionalFormatting sqref="D35:D36 D27:D30">
    <cfRule type="expression" dxfId="5981" priority="15513">
      <formula>$F52="Vencida"</formula>
    </cfRule>
    <cfRule type="expression" dxfId="5980" priority="15514">
      <formula>$F52="Cancelada"</formula>
    </cfRule>
    <cfRule type="expression" dxfId="5979" priority="15515">
      <formula>$F52="Pausada"</formula>
    </cfRule>
    <cfRule type="expression" dxfId="5978" priority="15516">
      <formula>$F52="Para hoy"</formula>
    </cfRule>
    <cfRule type="expression" dxfId="5977" priority="15517">
      <formula>$F52="En curso"</formula>
    </cfRule>
    <cfRule type="expression" dxfId="5976" priority="15518">
      <formula>$F52="Completada"</formula>
    </cfRule>
    <cfRule type="expression" dxfId="5975" priority="15519">
      <formula>$F52="Vencida"</formula>
    </cfRule>
    <cfRule type="expression" dxfId="5974" priority="15520">
      <formula>$F52="Cancelada"</formula>
    </cfRule>
    <cfRule type="expression" dxfId="5973" priority="15521">
      <formula>$F52="Pausada"</formula>
    </cfRule>
    <cfRule type="expression" dxfId="5972" priority="15522">
      <formula>$F52="Para hoy"</formula>
    </cfRule>
    <cfRule type="expression" dxfId="5971" priority="15523">
      <formula>$F52="En curso"</formula>
    </cfRule>
    <cfRule type="expression" dxfId="5970" priority="15524">
      <formula>$F52="Completada"</formula>
    </cfRule>
  </conditionalFormatting>
  <conditionalFormatting sqref="D35:D36 D27:D30">
    <cfRule type="expression" dxfId="5969" priority="15537">
      <formula>$F60="Vencida"</formula>
    </cfRule>
    <cfRule type="expression" dxfId="5968" priority="15538">
      <formula>$F60="Cancelada"</formula>
    </cfRule>
    <cfRule type="expression" dxfId="5967" priority="15539">
      <formula>$F60="Pausada"</formula>
    </cfRule>
    <cfRule type="expression" dxfId="5966" priority="15540">
      <formula>$F60="Para hoy"</formula>
    </cfRule>
    <cfRule type="expression" dxfId="5965" priority="15541">
      <formula>$F60="En curso"</formula>
    </cfRule>
    <cfRule type="expression" dxfId="5964" priority="15542">
      <formula>$F60="Completada"</formula>
    </cfRule>
    <cfRule type="expression" dxfId="5963" priority="15543">
      <formula>$F56="Vencida"</formula>
    </cfRule>
    <cfRule type="expression" dxfId="5962" priority="15544">
      <formula>$F56="Cancelada"</formula>
    </cfRule>
    <cfRule type="expression" dxfId="5961" priority="15545">
      <formula>$F56="Pausada"</formula>
    </cfRule>
    <cfRule type="expression" dxfId="5960" priority="15546">
      <formula>$F56="Para hoy"</formula>
    </cfRule>
    <cfRule type="expression" dxfId="5959" priority="15547">
      <formula>$F56="En curso"</formula>
    </cfRule>
    <cfRule type="expression" dxfId="5958" priority="15548">
      <formula>$F56="Completada"</formula>
    </cfRule>
  </conditionalFormatting>
  <conditionalFormatting sqref="C41">
    <cfRule type="expression" dxfId="5957" priority="15609">
      <formula>#REF!="Vencida"</formula>
    </cfRule>
    <cfRule type="expression" dxfId="5956" priority="15610">
      <formula>#REF!="Cancelada"</formula>
    </cfRule>
    <cfRule type="expression" dxfId="5955" priority="15611">
      <formula>#REF!="Pausada"</formula>
    </cfRule>
    <cfRule type="expression" dxfId="5954" priority="15612">
      <formula>#REF!="Para hoy"</formula>
    </cfRule>
    <cfRule type="expression" dxfId="5953" priority="15613">
      <formula>#REF!="En curso"</formula>
    </cfRule>
    <cfRule type="expression" dxfId="5952" priority="15614">
      <formula>#REF!="Completada"</formula>
    </cfRule>
    <cfRule type="expression" dxfId="5951" priority="15615">
      <formula>$F41="Vencida"</formula>
    </cfRule>
    <cfRule type="expression" dxfId="5950" priority="15616">
      <formula>$F41="Cancelada"</formula>
    </cfRule>
    <cfRule type="expression" dxfId="5949" priority="15617">
      <formula>$F41="Pausada"</formula>
    </cfRule>
    <cfRule type="expression" dxfId="5948" priority="15618">
      <formula>$F41="Para hoy"</formula>
    </cfRule>
    <cfRule type="expression" dxfId="5947" priority="15619">
      <formula>$F41="En curso"</formula>
    </cfRule>
    <cfRule type="expression" dxfId="5946" priority="15620">
      <formula>$F41="Completada"</formula>
    </cfRule>
  </conditionalFormatting>
  <conditionalFormatting sqref="E41">
    <cfRule type="expression" dxfId="5945" priority="15633">
      <formula>#REF!="Vencida"</formula>
    </cfRule>
    <cfRule type="expression" dxfId="5944" priority="15634">
      <formula>#REF!="Cancelada"</formula>
    </cfRule>
    <cfRule type="expression" dxfId="5943" priority="15635">
      <formula>#REF!="Pausada"</formula>
    </cfRule>
    <cfRule type="expression" dxfId="5942" priority="15636">
      <formula>#REF!="Para hoy"</formula>
    </cfRule>
    <cfRule type="expression" dxfId="5941" priority="15637">
      <formula>#REF!="En curso"</formula>
    </cfRule>
    <cfRule type="expression" dxfId="5940" priority="15638">
      <formula>#REF!="Completada"</formula>
    </cfRule>
    <cfRule type="expression" dxfId="5939" priority="15639">
      <formula>#REF!="Vencida"</formula>
    </cfRule>
    <cfRule type="expression" dxfId="5938" priority="15640">
      <formula>#REF!="Cancelada"</formula>
    </cfRule>
    <cfRule type="expression" dxfId="5937" priority="15641">
      <formula>#REF!="Pausada"</formula>
    </cfRule>
    <cfRule type="expression" dxfId="5936" priority="15642">
      <formula>#REF!="Para hoy"</formula>
    </cfRule>
    <cfRule type="expression" dxfId="5935" priority="15643">
      <formula>#REF!="En curso"</formula>
    </cfRule>
    <cfRule type="expression" dxfId="5934" priority="15644">
      <formula>#REF!="Completada"</formula>
    </cfRule>
  </conditionalFormatting>
  <conditionalFormatting sqref="E41">
    <cfRule type="expression" dxfId="5933" priority="15657">
      <formula>$F36="Vencida"</formula>
    </cfRule>
    <cfRule type="expression" dxfId="5932" priority="15658">
      <formula>$F36="Cancelada"</formula>
    </cfRule>
    <cfRule type="expression" dxfId="5931" priority="15659">
      <formula>$F36="Pausada"</formula>
    </cfRule>
    <cfRule type="expression" dxfId="5930" priority="15660">
      <formula>$F36="Para hoy"</formula>
    </cfRule>
    <cfRule type="expression" dxfId="5929" priority="15661">
      <formula>$F36="En curso"</formula>
    </cfRule>
    <cfRule type="expression" dxfId="5928" priority="15662">
      <formula>$F36="Completada"</formula>
    </cfRule>
    <cfRule type="expression" dxfId="5927" priority="15663">
      <formula>#REF!="Vencida"</formula>
    </cfRule>
    <cfRule type="expression" dxfId="5926" priority="15664">
      <formula>#REF!="Cancelada"</formula>
    </cfRule>
    <cfRule type="expression" dxfId="5925" priority="15665">
      <formula>#REF!="Pausada"</formula>
    </cfRule>
    <cfRule type="expression" dxfId="5924" priority="15666">
      <formula>#REF!="Para hoy"</formula>
    </cfRule>
    <cfRule type="expression" dxfId="5923" priority="15667">
      <formula>#REF!="En curso"</formula>
    </cfRule>
    <cfRule type="expression" dxfId="5922" priority="15668">
      <formula>#REF!="Completada"</formula>
    </cfRule>
  </conditionalFormatting>
  <conditionalFormatting sqref="E42">
    <cfRule type="expression" dxfId="5921" priority="15681">
      <formula>#REF!="Vencida"</formula>
    </cfRule>
    <cfRule type="expression" dxfId="5920" priority="15682">
      <formula>#REF!="Cancelada"</formula>
    </cfRule>
    <cfRule type="expression" dxfId="5919" priority="15683">
      <formula>#REF!="Pausada"</formula>
    </cfRule>
    <cfRule type="expression" dxfId="5918" priority="15684">
      <formula>#REF!="Para hoy"</formula>
    </cfRule>
    <cfRule type="expression" dxfId="5917" priority="15685">
      <formula>#REF!="En curso"</formula>
    </cfRule>
    <cfRule type="expression" dxfId="5916" priority="15686">
      <formula>#REF!="Completada"</formula>
    </cfRule>
    <cfRule type="expression" dxfId="5915" priority="15687">
      <formula>$F37="Vencida"</formula>
    </cfRule>
    <cfRule type="expression" dxfId="5914" priority="15688">
      <formula>$F37="Cancelada"</formula>
    </cfRule>
    <cfRule type="expression" dxfId="5913" priority="15689">
      <formula>$F37="Pausada"</formula>
    </cfRule>
    <cfRule type="expression" dxfId="5912" priority="15690">
      <formula>$F37="Para hoy"</formula>
    </cfRule>
    <cfRule type="expression" dxfId="5911" priority="15691">
      <formula>$F37="En curso"</formula>
    </cfRule>
    <cfRule type="expression" dxfId="5910" priority="15692">
      <formula>$F37="Completada"</formula>
    </cfRule>
  </conditionalFormatting>
  <conditionalFormatting sqref="E83">
    <cfRule type="expression" dxfId="5909" priority="531">
      <formula>$F83="Vencida"</formula>
    </cfRule>
    <cfRule type="expression" dxfId="5908" priority="532">
      <formula>$F83="Cancelada"</formula>
    </cfRule>
    <cfRule type="expression" dxfId="5907" priority="533">
      <formula>$F83="Pausada"</formula>
    </cfRule>
    <cfRule type="expression" dxfId="5906" priority="534">
      <formula>$F83="Para hoy"</formula>
    </cfRule>
    <cfRule type="expression" dxfId="5905" priority="535">
      <formula>$F83="En curso"</formula>
    </cfRule>
    <cfRule type="expression" dxfId="5904" priority="536">
      <formula>$F83="Completada"</formula>
    </cfRule>
  </conditionalFormatting>
  <conditionalFormatting sqref="F70:F75">
    <cfRule type="expression" dxfId="5903" priority="405">
      <formula>$F70="Vencida"</formula>
    </cfRule>
    <cfRule type="expression" dxfId="5902" priority="406">
      <formula>$F70="Cancelada"</formula>
    </cfRule>
    <cfRule type="expression" dxfId="5901" priority="407">
      <formula>$F70="Pausada"</formula>
    </cfRule>
    <cfRule type="expression" dxfId="5900" priority="408">
      <formula>$F70="Para hoy"</formula>
    </cfRule>
    <cfRule type="expression" dxfId="5899" priority="409">
      <formula>$F70="En curso"</formula>
    </cfRule>
    <cfRule type="expression" dxfId="5898" priority="410">
      <formula>$F70="Completada"</formula>
    </cfRule>
  </conditionalFormatting>
  <conditionalFormatting sqref="E70:E75">
    <cfRule type="expression" dxfId="5897" priority="435">
      <formula>$F65="Vencida"</formula>
    </cfRule>
    <cfRule type="expression" dxfId="5896" priority="436">
      <formula>$F65="Cancelada"</formula>
    </cfRule>
    <cfRule type="expression" dxfId="5895" priority="437">
      <formula>$F65="Pausada"</formula>
    </cfRule>
    <cfRule type="expression" dxfId="5894" priority="438">
      <formula>$F65="Para hoy"</formula>
    </cfRule>
    <cfRule type="expression" dxfId="5893" priority="439">
      <formula>$F65="En curso"</formula>
    </cfRule>
    <cfRule type="expression" dxfId="5892" priority="440">
      <formula>$F65="Completada"</formula>
    </cfRule>
  </conditionalFormatting>
  <conditionalFormatting sqref="E70:E75">
    <cfRule type="expression" dxfId="5891" priority="419">
      <formula>$F63="Vencida"</formula>
    </cfRule>
    <cfRule type="expression" dxfId="5890" priority="420">
      <formula>$F63="Cancelada"</formula>
    </cfRule>
    <cfRule type="expression" dxfId="5889" priority="421">
      <formula>$F63="Pausada"</formula>
    </cfRule>
    <cfRule type="expression" dxfId="5888" priority="422">
      <formula>$F63="Para hoy"</formula>
    </cfRule>
    <cfRule type="expression" dxfId="5887" priority="423">
      <formula>$F63="En curso"</formula>
    </cfRule>
    <cfRule type="expression" dxfId="5886" priority="424">
      <formula>$F63="Completada"</formula>
    </cfRule>
    <cfRule type="expression" dxfId="5885" priority="427">
      <formula>$F63="Vencida"</formula>
    </cfRule>
    <cfRule type="expression" dxfId="5884" priority="428">
      <formula>$F63="Cancelada"</formula>
    </cfRule>
    <cfRule type="expression" dxfId="5883" priority="429">
      <formula>$F63="Pausada"</formula>
    </cfRule>
    <cfRule type="expression" dxfId="5882" priority="430">
      <formula>$F63="Para hoy"</formula>
    </cfRule>
    <cfRule type="expression" dxfId="5881" priority="431">
      <formula>$F63="En curso"</formula>
    </cfRule>
    <cfRule type="expression" dxfId="5880" priority="432">
      <formula>$F63="Completada"</formula>
    </cfRule>
  </conditionalFormatting>
  <conditionalFormatting sqref="C70:C75">
    <cfRule type="expression" dxfId="5879" priority="477">
      <formula>$F63="Vencida"</formula>
    </cfRule>
    <cfRule type="expression" dxfId="5878" priority="478">
      <formula>$F63="Cancelada"</formula>
    </cfRule>
    <cfRule type="expression" dxfId="5877" priority="479">
      <formula>$F63="Pausada"</formula>
    </cfRule>
    <cfRule type="expression" dxfId="5876" priority="480">
      <formula>$F63="Para hoy"</formula>
    </cfRule>
    <cfRule type="expression" dxfId="5875" priority="481">
      <formula>$F63="En curso"</formula>
    </cfRule>
    <cfRule type="expression" dxfId="5874" priority="482">
      <formula>$F63="Completada"</formula>
    </cfRule>
    <cfRule type="expression" dxfId="5873" priority="483">
      <formula>$F70="Vencida"</formula>
    </cfRule>
    <cfRule type="expression" dxfId="5872" priority="484">
      <formula>$F70="Cancelada"</formula>
    </cfRule>
    <cfRule type="expression" dxfId="5871" priority="485">
      <formula>$F70="Pausada"</formula>
    </cfRule>
    <cfRule type="expression" dxfId="5870" priority="486">
      <formula>$F70="Para hoy"</formula>
    </cfRule>
    <cfRule type="expression" dxfId="5869" priority="487">
      <formula>$F70="En curso"</formula>
    </cfRule>
    <cfRule type="expression" dxfId="5868" priority="488">
      <formula>$F70="Completada"</formula>
    </cfRule>
  </conditionalFormatting>
  <conditionalFormatting sqref="E70:E75">
    <cfRule type="expression" dxfId="5867" priority="489">
      <formula>$F62="Vencida"</formula>
    </cfRule>
    <cfRule type="expression" dxfId="5866" priority="490">
      <formula>$F62="Cancelada"</formula>
    </cfRule>
    <cfRule type="expression" dxfId="5865" priority="491">
      <formula>$F62="Pausada"</formula>
    </cfRule>
    <cfRule type="expression" dxfId="5864" priority="492">
      <formula>$F62="Para hoy"</formula>
    </cfRule>
    <cfRule type="expression" dxfId="5863" priority="493">
      <formula>$F62="En curso"</formula>
    </cfRule>
    <cfRule type="expression" dxfId="5862" priority="494">
      <formula>$F62="Completada"</formula>
    </cfRule>
    <cfRule type="expression" dxfId="5861" priority="495">
      <formula>$F63="Vencida"</formula>
    </cfRule>
    <cfRule type="expression" dxfId="5860" priority="496">
      <formula>$F63="Cancelada"</formula>
    </cfRule>
    <cfRule type="expression" dxfId="5859" priority="497">
      <formula>$F63="Pausada"</formula>
    </cfRule>
    <cfRule type="expression" dxfId="5858" priority="498">
      <formula>$F63="Para hoy"</formula>
    </cfRule>
    <cfRule type="expression" dxfId="5857" priority="499">
      <formula>$F63="En curso"</formula>
    </cfRule>
    <cfRule type="expression" dxfId="5856" priority="500">
      <formula>$F63="Completada"</formula>
    </cfRule>
  </conditionalFormatting>
  <conditionalFormatting sqref="F76:F81">
    <cfRule type="expression" dxfId="5855" priority="277">
      <formula>$F76="Vencida"</formula>
    </cfRule>
    <cfRule type="expression" dxfId="5854" priority="278">
      <formula>$F76="Cancelada"</formula>
    </cfRule>
    <cfRule type="expression" dxfId="5853" priority="279">
      <formula>$F76="Pausada"</formula>
    </cfRule>
    <cfRule type="expression" dxfId="5852" priority="280">
      <formula>$F76="Para hoy"</formula>
    </cfRule>
    <cfRule type="expression" dxfId="5851" priority="281">
      <formula>$F76="En curso"</formula>
    </cfRule>
    <cfRule type="expression" dxfId="5850" priority="282">
      <formula>$F76="Completada"</formula>
    </cfRule>
  </conditionalFormatting>
  <conditionalFormatting sqref="E76:E81">
    <cfRule type="expression" dxfId="5849" priority="307">
      <formula>$F71="Vencida"</formula>
    </cfRule>
    <cfRule type="expression" dxfId="5848" priority="308">
      <formula>$F71="Cancelada"</formula>
    </cfRule>
    <cfRule type="expression" dxfId="5847" priority="309">
      <formula>$F71="Pausada"</formula>
    </cfRule>
    <cfRule type="expression" dxfId="5846" priority="310">
      <formula>$F71="Para hoy"</formula>
    </cfRule>
    <cfRule type="expression" dxfId="5845" priority="311">
      <formula>$F71="En curso"</formula>
    </cfRule>
    <cfRule type="expression" dxfId="5844" priority="312">
      <formula>$F71="Completada"</formula>
    </cfRule>
  </conditionalFormatting>
  <conditionalFormatting sqref="E76:E81">
    <cfRule type="expression" dxfId="5843" priority="291">
      <formula>$F69="Vencida"</formula>
    </cfRule>
    <cfRule type="expression" dxfId="5842" priority="292">
      <formula>$F69="Cancelada"</formula>
    </cfRule>
    <cfRule type="expression" dxfId="5841" priority="293">
      <formula>$F69="Pausada"</formula>
    </cfRule>
    <cfRule type="expression" dxfId="5840" priority="294">
      <formula>$F69="Para hoy"</formula>
    </cfRule>
    <cfRule type="expression" dxfId="5839" priority="295">
      <formula>$F69="En curso"</formula>
    </cfRule>
    <cfRule type="expression" dxfId="5838" priority="296">
      <formula>$F69="Completada"</formula>
    </cfRule>
    <cfRule type="expression" dxfId="5837" priority="299">
      <formula>$F69="Vencida"</formula>
    </cfRule>
    <cfRule type="expression" dxfId="5836" priority="300">
      <formula>$F69="Cancelada"</formula>
    </cfRule>
    <cfRule type="expression" dxfId="5835" priority="301">
      <formula>$F69="Pausada"</formula>
    </cfRule>
    <cfRule type="expression" dxfId="5834" priority="302">
      <formula>$F69="Para hoy"</formula>
    </cfRule>
    <cfRule type="expression" dxfId="5833" priority="303">
      <formula>$F69="En curso"</formula>
    </cfRule>
    <cfRule type="expression" dxfId="5832" priority="304">
      <formula>$F69="Completada"</formula>
    </cfRule>
  </conditionalFormatting>
  <conditionalFormatting sqref="D76:D81">
    <cfRule type="expression" dxfId="5831" priority="313">
      <formula>$F92="Vencida"</formula>
    </cfRule>
    <cfRule type="expression" dxfId="5830" priority="314">
      <formula>$F92="Cancelada"</formula>
    </cfRule>
    <cfRule type="expression" dxfId="5829" priority="315">
      <formula>$F92="Pausada"</formula>
    </cfRule>
    <cfRule type="expression" dxfId="5828" priority="316">
      <formula>$F92="Para hoy"</formula>
    </cfRule>
    <cfRule type="expression" dxfId="5827" priority="317">
      <formula>$F92="En curso"</formula>
    </cfRule>
    <cfRule type="expression" dxfId="5826" priority="318">
      <formula>$F92="Completada"</formula>
    </cfRule>
    <cfRule type="expression" dxfId="5825" priority="319">
      <formula>$F92="Vencida"</formula>
    </cfRule>
    <cfRule type="expression" dxfId="5824" priority="320">
      <formula>$F92="Cancelada"</formula>
    </cfRule>
    <cfRule type="expression" dxfId="5823" priority="321">
      <formula>$F92="Pausada"</formula>
    </cfRule>
    <cfRule type="expression" dxfId="5822" priority="322">
      <formula>$F92="Para hoy"</formula>
    </cfRule>
    <cfRule type="expression" dxfId="5821" priority="323">
      <formula>$F92="En curso"</formula>
    </cfRule>
    <cfRule type="expression" dxfId="5820" priority="324">
      <formula>$F92="Completada"</formula>
    </cfRule>
  </conditionalFormatting>
  <conditionalFormatting sqref="D76:D81">
    <cfRule type="expression" dxfId="5819" priority="325">
      <formula>$F104="Vencida"</formula>
    </cfRule>
    <cfRule type="expression" dxfId="5818" priority="326">
      <formula>$F104="Cancelada"</formula>
    </cfRule>
    <cfRule type="expression" dxfId="5817" priority="327">
      <formula>$F104="Pausada"</formula>
    </cfRule>
    <cfRule type="expression" dxfId="5816" priority="328">
      <formula>$F104="Para hoy"</formula>
    </cfRule>
    <cfRule type="expression" dxfId="5815" priority="329">
      <formula>$F104="En curso"</formula>
    </cfRule>
    <cfRule type="expression" dxfId="5814" priority="330">
      <formula>$F104="Completada"</formula>
    </cfRule>
    <cfRule type="expression" dxfId="5813" priority="331">
      <formula>$F104="Vencida"</formula>
    </cfRule>
    <cfRule type="expression" dxfId="5812" priority="332">
      <formula>$F104="Cancelada"</formula>
    </cfRule>
    <cfRule type="expression" dxfId="5811" priority="333">
      <formula>$F104="Pausada"</formula>
    </cfRule>
    <cfRule type="expression" dxfId="5810" priority="334">
      <formula>$F104="Para hoy"</formula>
    </cfRule>
    <cfRule type="expression" dxfId="5809" priority="335">
      <formula>$F104="En curso"</formula>
    </cfRule>
    <cfRule type="expression" dxfId="5808" priority="336">
      <formula>$F104="Completada"</formula>
    </cfRule>
  </conditionalFormatting>
  <conditionalFormatting sqref="D76:D81">
    <cfRule type="expression" dxfId="5807" priority="337">
      <formula>$F112="Vencida"</formula>
    </cfRule>
    <cfRule type="expression" dxfId="5806" priority="338">
      <formula>$F112="Cancelada"</formula>
    </cfRule>
    <cfRule type="expression" dxfId="5805" priority="339">
      <formula>$F112="Pausada"</formula>
    </cfRule>
    <cfRule type="expression" dxfId="5804" priority="340">
      <formula>$F112="Para hoy"</formula>
    </cfRule>
    <cfRule type="expression" dxfId="5803" priority="341">
      <formula>$F112="En curso"</formula>
    </cfRule>
    <cfRule type="expression" dxfId="5802" priority="342">
      <formula>$F112="Completada"</formula>
    </cfRule>
    <cfRule type="expression" dxfId="5801" priority="343">
      <formula>$F108="Vencida"</formula>
    </cfRule>
    <cfRule type="expression" dxfId="5800" priority="344">
      <formula>$F108="Cancelada"</formula>
    </cfRule>
    <cfRule type="expression" dxfId="5799" priority="345">
      <formula>$F108="Pausada"</formula>
    </cfRule>
    <cfRule type="expression" dxfId="5798" priority="346">
      <formula>$F108="Para hoy"</formula>
    </cfRule>
    <cfRule type="expression" dxfId="5797" priority="347">
      <formula>$F108="En curso"</formula>
    </cfRule>
    <cfRule type="expression" dxfId="5796" priority="348">
      <formula>$F108="Completada"</formula>
    </cfRule>
  </conditionalFormatting>
  <conditionalFormatting sqref="C76:C81">
    <cfRule type="expression" dxfId="5795" priority="349">
      <formula>$F69="Vencida"</formula>
    </cfRule>
    <cfRule type="expression" dxfId="5794" priority="350">
      <formula>$F69="Cancelada"</formula>
    </cfRule>
    <cfRule type="expression" dxfId="5793" priority="351">
      <formula>$F69="Pausada"</formula>
    </cfRule>
    <cfRule type="expression" dxfId="5792" priority="352">
      <formula>$F69="Para hoy"</formula>
    </cfRule>
    <cfRule type="expression" dxfId="5791" priority="353">
      <formula>$F69="En curso"</formula>
    </cfRule>
    <cfRule type="expression" dxfId="5790" priority="354">
      <formula>$F69="Completada"</formula>
    </cfRule>
    <cfRule type="expression" dxfId="5789" priority="355">
      <formula>$F76="Vencida"</formula>
    </cfRule>
    <cfRule type="expression" dxfId="5788" priority="356">
      <formula>$F76="Cancelada"</formula>
    </cfRule>
    <cfRule type="expression" dxfId="5787" priority="357">
      <formula>$F76="Pausada"</formula>
    </cfRule>
    <cfRule type="expression" dxfId="5786" priority="358">
      <formula>$F76="Para hoy"</formula>
    </cfRule>
    <cfRule type="expression" dxfId="5785" priority="359">
      <formula>$F76="En curso"</formula>
    </cfRule>
    <cfRule type="expression" dxfId="5784" priority="360">
      <formula>$F76="Completada"</formula>
    </cfRule>
  </conditionalFormatting>
  <conditionalFormatting sqref="E76:E81">
    <cfRule type="expression" dxfId="5783" priority="361">
      <formula>$F68="Vencida"</formula>
    </cfRule>
    <cfRule type="expression" dxfId="5782" priority="362">
      <formula>$F68="Cancelada"</formula>
    </cfRule>
    <cfRule type="expression" dxfId="5781" priority="363">
      <formula>$F68="Pausada"</formula>
    </cfRule>
    <cfRule type="expression" dxfId="5780" priority="364">
      <formula>$F68="Para hoy"</formula>
    </cfRule>
    <cfRule type="expression" dxfId="5779" priority="365">
      <formula>$F68="En curso"</formula>
    </cfRule>
    <cfRule type="expression" dxfId="5778" priority="366">
      <formula>$F68="Completada"</formula>
    </cfRule>
    <cfRule type="expression" dxfId="5777" priority="367">
      <formula>$F69="Vencida"</formula>
    </cfRule>
    <cfRule type="expression" dxfId="5776" priority="368">
      <formula>$F69="Cancelada"</formula>
    </cfRule>
    <cfRule type="expression" dxfId="5775" priority="369">
      <formula>$F69="Pausada"</formula>
    </cfRule>
    <cfRule type="expression" dxfId="5774" priority="370">
      <formula>$F69="Para hoy"</formula>
    </cfRule>
    <cfRule type="expression" dxfId="5773" priority="371">
      <formula>$F69="En curso"</formula>
    </cfRule>
    <cfRule type="expression" dxfId="5772" priority="372">
      <formula>$F69="Completada"</formula>
    </cfRule>
  </conditionalFormatting>
  <conditionalFormatting sqref="E70">
    <cfRule type="expression" dxfId="5771" priority="539">
      <formula>$F49="Vencida"</formula>
    </cfRule>
    <cfRule type="expression" dxfId="5770" priority="540">
      <formula>$F49="Cancelada"</formula>
    </cfRule>
    <cfRule type="expression" dxfId="5769" priority="541">
      <formula>$F49="Pausada"</formula>
    </cfRule>
    <cfRule type="expression" dxfId="5768" priority="542">
      <formula>$F49="Para hoy"</formula>
    </cfRule>
    <cfRule type="expression" dxfId="5767" priority="543">
      <formula>$F49="En curso"</formula>
    </cfRule>
    <cfRule type="expression" dxfId="5766" priority="544">
      <formula>$F49="Completada"</formula>
    </cfRule>
  </conditionalFormatting>
  <conditionalFormatting sqref="E70">
    <cfRule type="expression" dxfId="5765" priority="581">
      <formula>$F48="Vencida"</formula>
    </cfRule>
    <cfRule type="expression" dxfId="5764" priority="582">
      <formula>$F48="Cancelada"</formula>
    </cfRule>
    <cfRule type="expression" dxfId="5763" priority="583">
      <formula>$F48="Pausada"</formula>
    </cfRule>
    <cfRule type="expression" dxfId="5762" priority="584">
      <formula>$F48="Para hoy"</formula>
    </cfRule>
    <cfRule type="expression" dxfId="5761" priority="585">
      <formula>$F48="En curso"</formula>
    </cfRule>
    <cfRule type="expression" dxfId="5760" priority="586">
      <formula>$F48="Completada"</formula>
    </cfRule>
    <cfRule type="expression" dxfId="5759" priority="587">
      <formula>$F48="Vencida"</formula>
    </cfRule>
    <cfRule type="expression" dxfId="5758" priority="588">
      <formula>$F48="Cancelada"</formula>
    </cfRule>
    <cfRule type="expression" dxfId="5757" priority="589">
      <formula>$F48="Pausada"</formula>
    </cfRule>
    <cfRule type="expression" dxfId="5756" priority="590">
      <formula>$F48="Para hoy"</formula>
    </cfRule>
    <cfRule type="expression" dxfId="5755" priority="591">
      <formula>$F48="En curso"</formula>
    </cfRule>
    <cfRule type="expression" dxfId="5754" priority="592">
      <formula>$F48="Completada"</formula>
    </cfRule>
  </conditionalFormatting>
  <conditionalFormatting sqref="E70">
    <cfRule type="expression" dxfId="5753" priority="593">
      <formula>$F47="Vencida"</formula>
    </cfRule>
    <cfRule type="expression" dxfId="5752" priority="594">
      <formula>$F47="Cancelada"</formula>
    </cfRule>
    <cfRule type="expression" dxfId="5751" priority="595">
      <formula>$F47="Pausada"</formula>
    </cfRule>
    <cfRule type="expression" dxfId="5750" priority="596">
      <formula>$F47="Para hoy"</formula>
    </cfRule>
    <cfRule type="expression" dxfId="5749" priority="597">
      <formula>$F47="En curso"</formula>
    </cfRule>
    <cfRule type="expression" dxfId="5748" priority="598">
      <formula>$F47="Completada"</formula>
    </cfRule>
    <cfRule type="expression" dxfId="5747" priority="599">
      <formula>$F48="Vencida"</formula>
    </cfRule>
    <cfRule type="expression" dxfId="5746" priority="600">
      <formula>$F48="Cancelada"</formula>
    </cfRule>
    <cfRule type="expression" dxfId="5745" priority="601">
      <formula>$F48="Pausada"</formula>
    </cfRule>
    <cfRule type="expression" dxfId="5744" priority="602">
      <formula>$F48="Para hoy"</formula>
    </cfRule>
    <cfRule type="expression" dxfId="5743" priority="603">
      <formula>$F48="En curso"</formula>
    </cfRule>
    <cfRule type="expression" dxfId="5742" priority="604">
      <formula>$F48="Completada"</formula>
    </cfRule>
  </conditionalFormatting>
  <conditionalFormatting sqref="E100">
    <cfRule type="expression" dxfId="5741" priority="219">
      <formula>$F100="Vencida"</formula>
    </cfRule>
    <cfRule type="expression" dxfId="5740" priority="220">
      <formula>$F100="Cancelada"</formula>
    </cfRule>
    <cfRule type="expression" dxfId="5739" priority="221">
      <formula>$F100="Pausada"</formula>
    </cfRule>
    <cfRule type="expression" dxfId="5738" priority="222">
      <formula>$F100="Para hoy"</formula>
    </cfRule>
    <cfRule type="expression" dxfId="5737" priority="223">
      <formula>$F100="En curso"</formula>
    </cfRule>
    <cfRule type="expression" dxfId="5736" priority="224">
      <formula>$F100="Completada"</formula>
    </cfRule>
  </conditionalFormatting>
  <conditionalFormatting sqref="F87:F92">
    <cfRule type="expression" dxfId="5735" priority="141">
      <formula>$F87="Vencida"</formula>
    </cfRule>
    <cfRule type="expression" dxfId="5734" priority="142">
      <formula>$F87="Cancelada"</formula>
    </cfRule>
    <cfRule type="expression" dxfId="5733" priority="143">
      <formula>$F87="Pausada"</formula>
    </cfRule>
    <cfRule type="expression" dxfId="5732" priority="144">
      <formula>$F87="Para hoy"</formula>
    </cfRule>
    <cfRule type="expression" dxfId="5731" priority="145">
      <formula>$F87="En curso"</formula>
    </cfRule>
    <cfRule type="expression" dxfId="5730" priority="146">
      <formula>$F87="Completada"</formula>
    </cfRule>
  </conditionalFormatting>
  <conditionalFormatting sqref="E87:E92">
    <cfRule type="expression" dxfId="5729" priority="171">
      <formula>$F82="Vencida"</formula>
    </cfRule>
    <cfRule type="expression" dxfId="5728" priority="172">
      <formula>$F82="Cancelada"</formula>
    </cfRule>
    <cfRule type="expression" dxfId="5727" priority="173">
      <formula>$F82="Pausada"</formula>
    </cfRule>
    <cfRule type="expression" dxfId="5726" priority="174">
      <formula>$F82="Para hoy"</formula>
    </cfRule>
    <cfRule type="expression" dxfId="5725" priority="175">
      <formula>$F82="En curso"</formula>
    </cfRule>
    <cfRule type="expression" dxfId="5724" priority="176">
      <formula>$F82="Completada"</formula>
    </cfRule>
  </conditionalFormatting>
  <conditionalFormatting sqref="E87:E92">
    <cfRule type="expression" dxfId="5723" priority="155">
      <formula>$F80="Vencida"</formula>
    </cfRule>
    <cfRule type="expression" dxfId="5722" priority="156">
      <formula>$F80="Cancelada"</formula>
    </cfRule>
    <cfRule type="expression" dxfId="5721" priority="157">
      <formula>$F80="Pausada"</formula>
    </cfRule>
    <cfRule type="expression" dxfId="5720" priority="158">
      <formula>$F80="Para hoy"</formula>
    </cfRule>
    <cfRule type="expression" dxfId="5719" priority="159">
      <formula>$F80="En curso"</formula>
    </cfRule>
    <cfRule type="expression" dxfId="5718" priority="160">
      <formula>$F80="Completada"</formula>
    </cfRule>
    <cfRule type="expression" dxfId="5717" priority="163">
      <formula>$F80="Vencida"</formula>
    </cfRule>
    <cfRule type="expression" dxfId="5716" priority="164">
      <formula>$F80="Cancelada"</formula>
    </cfRule>
    <cfRule type="expression" dxfId="5715" priority="165">
      <formula>$F80="Pausada"</formula>
    </cfRule>
    <cfRule type="expression" dxfId="5714" priority="166">
      <formula>$F80="Para hoy"</formula>
    </cfRule>
    <cfRule type="expression" dxfId="5713" priority="167">
      <formula>$F80="En curso"</formula>
    </cfRule>
    <cfRule type="expression" dxfId="5712" priority="168">
      <formula>$F80="Completada"</formula>
    </cfRule>
  </conditionalFormatting>
  <conditionalFormatting sqref="C87:C92">
    <cfRule type="expression" dxfId="5711" priority="177">
      <formula>$F80="Vencida"</formula>
    </cfRule>
    <cfRule type="expression" dxfId="5710" priority="178">
      <formula>$F80="Cancelada"</formula>
    </cfRule>
    <cfRule type="expression" dxfId="5709" priority="179">
      <formula>$F80="Pausada"</formula>
    </cfRule>
    <cfRule type="expression" dxfId="5708" priority="180">
      <formula>$F80="Para hoy"</formula>
    </cfRule>
    <cfRule type="expression" dxfId="5707" priority="181">
      <formula>$F80="En curso"</formula>
    </cfRule>
    <cfRule type="expression" dxfId="5706" priority="182">
      <formula>$F80="Completada"</formula>
    </cfRule>
    <cfRule type="expression" dxfId="5705" priority="183">
      <formula>$F87="Vencida"</formula>
    </cfRule>
    <cfRule type="expression" dxfId="5704" priority="184">
      <formula>$F87="Cancelada"</formula>
    </cfRule>
    <cfRule type="expression" dxfId="5703" priority="185">
      <formula>$F87="Pausada"</formula>
    </cfRule>
    <cfRule type="expression" dxfId="5702" priority="186">
      <formula>$F87="Para hoy"</formula>
    </cfRule>
    <cfRule type="expression" dxfId="5701" priority="187">
      <formula>$F87="En curso"</formula>
    </cfRule>
    <cfRule type="expression" dxfId="5700" priority="188">
      <formula>$F87="Completada"</formula>
    </cfRule>
  </conditionalFormatting>
  <conditionalFormatting sqref="E87:E92">
    <cfRule type="expression" dxfId="5699" priority="189">
      <formula>$F79="Vencida"</formula>
    </cfRule>
    <cfRule type="expression" dxfId="5698" priority="190">
      <formula>$F79="Cancelada"</formula>
    </cfRule>
    <cfRule type="expression" dxfId="5697" priority="191">
      <formula>$F79="Pausada"</formula>
    </cfRule>
    <cfRule type="expression" dxfId="5696" priority="192">
      <formula>$F79="Para hoy"</formula>
    </cfRule>
    <cfRule type="expression" dxfId="5695" priority="193">
      <formula>$F79="En curso"</formula>
    </cfRule>
    <cfRule type="expression" dxfId="5694" priority="194">
      <formula>$F79="Completada"</formula>
    </cfRule>
    <cfRule type="expression" dxfId="5693" priority="195">
      <formula>$F80="Vencida"</formula>
    </cfRule>
    <cfRule type="expression" dxfId="5692" priority="196">
      <formula>$F80="Cancelada"</formula>
    </cfRule>
    <cfRule type="expression" dxfId="5691" priority="197">
      <formula>$F80="Pausada"</formula>
    </cfRule>
    <cfRule type="expression" dxfId="5690" priority="198">
      <formula>$F80="Para hoy"</formula>
    </cfRule>
    <cfRule type="expression" dxfId="5689" priority="199">
      <formula>$F80="En curso"</formula>
    </cfRule>
    <cfRule type="expression" dxfId="5688" priority="200">
      <formula>$F80="Completada"</formula>
    </cfRule>
  </conditionalFormatting>
  <conditionalFormatting sqref="F93:F98">
    <cfRule type="expression" dxfId="5687" priority="13">
      <formula>$F93="Vencida"</formula>
    </cfRule>
    <cfRule type="expression" dxfId="5686" priority="14">
      <formula>$F93="Cancelada"</formula>
    </cfRule>
    <cfRule type="expression" dxfId="5685" priority="15">
      <formula>$F93="Pausada"</formula>
    </cfRule>
    <cfRule type="expression" dxfId="5684" priority="16">
      <formula>$F93="Para hoy"</formula>
    </cfRule>
    <cfRule type="expression" dxfId="5683" priority="17">
      <formula>$F93="En curso"</formula>
    </cfRule>
    <cfRule type="expression" dxfId="5682" priority="18">
      <formula>$F93="Completada"</formula>
    </cfRule>
  </conditionalFormatting>
  <conditionalFormatting sqref="E93:E98">
    <cfRule type="expression" dxfId="5681" priority="43">
      <formula>$F88="Vencida"</formula>
    </cfRule>
    <cfRule type="expression" dxfId="5680" priority="44">
      <formula>$F88="Cancelada"</formula>
    </cfRule>
    <cfRule type="expression" dxfId="5679" priority="45">
      <formula>$F88="Pausada"</formula>
    </cfRule>
    <cfRule type="expression" dxfId="5678" priority="46">
      <formula>$F88="Para hoy"</formula>
    </cfRule>
    <cfRule type="expression" dxfId="5677" priority="47">
      <formula>$F88="En curso"</formula>
    </cfRule>
    <cfRule type="expression" dxfId="5676" priority="48">
      <formula>$F88="Completada"</formula>
    </cfRule>
  </conditionalFormatting>
  <conditionalFormatting sqref="E93:E98">
    <cfRule type="expression" dxfId="5675" priority="27">
      <formula>$F86="Vencida"</formula>
    </cfRule>
    <cfRule type="expression" dxfId="5674" priority="28">
      <formula>$F86="Cancelada"</formula>
    </cfRule>
    <cfRule type="expression" dxfId="5673" priority="29">
      <formula>$F86="Pausada"</formula>
    </cfRule>
    <cfRule type="expression" dxfId="5672" priority="30">
      <formula>$F86="Para hoy"</formula>
    </cfRule>
    <cfRule type="expression" dxfId="5671" priority="31">
      <formula>$F86="En curso"</formula>
    </cfRule>
    <cfRule type="expression" dxfId="5670" priority="32">
      <formula>$F86="Completada"</formula>
    </cfRule>
    <cfRule type="expression" dxfId="5669" priority="35">
      <formula>$F86="Vencida"</formula>
    </cfRule>
    <cfRule type="expression" dxfId="5668" priority="36">
      <formula>$F86="Cancelada"</formula>
    </cfRule>
    <cfRule type="expression" dxfId="5667" priority="37">
      <formula>$F86="Pausada"</formula>
    </cfRule>
    <cfRule type="expression" dxfId="5666" priority="38">
      <formula>$F86="Para hoy"</formula>
    </cfRule>
    <cfRule type="expression" dxfId="5665" priority="39">
      <formula>$F86="En curso"</formula>
    </cfRule>
    <cfRule type="expression" dxfId="5664" priority="40">
      <formula>$F86="Completada"</formula>
    </cfRule>
  </conditionalFormatting>
  <conditionalFormatting sqref="D93:D98">
    <cfRule type="expression" dxfId="5663" priority="49">
      <formula>$F109="Vencida"</formula>
    </cfRule>
    <cfRule type="expression" dxfId="5662" priority="50">
      <formula>$F109="Cancelada"</formula>
    </cfRule>
    <cfRule type="expression" dxfId="5661" priority="51">
      <formula>$F109="Pausada"</formula>
    </cfRule>
    <cfRule type="expression" dxfId="5660" priority="52">
      <formula>$F109="Para hoy"</formula>
    </cfRule>
    <cfRule type="expression" dxfId="5659" priority="53">
      <formula>$F109="En curso"</formula>
    </cfRule>
    <cfRule type="expression" dxfId="5658" priority="54">
      <formula>$F109="Completada"</formula>
    </cfRule>
    <cfRule type="expression" dxfId="5657" priority="55">
      <formula>$F109="Vencida"</formula>
    </cfRule>
    <cfRule type="expression" dxfId="5656" priority="56">
      <formula>$F109="Cancelada"</formula>
    </cfRule>
    <cfRule type="expression" dxfId="5655" priority="57">
      <formula>$F109="Pausada"</formula>
    </cfRule>
    <cfRule type="expression" dxfId="5654" priority="58">
      <formula>$F109="Para hoy"</formula>
    </cfRule>
    <cfRule type="expression" dxfId="5653" priority="59">
      <formula>$F109="En curso"</formula>
    </cfRule>
    <cfRule type="expression" dxfId="5652" priority="60">
      <formula>$F109="Completada"</formula>
    </cfRule>
  </conditionalFormatting>
  <conditionalFormatting sqref="D93:D98">
    <cfRule type="expression" dxfId="5651" priority="61">
      <formula>$F121="Vencida"</formula>
    </cfRule>
    <cfRule type="expression" dxfId="5650" priority="62">
      <formula>$F121="Cancelada"</formula>
    </cfRule>
    <cfRule type="expression" dxfId="5649" priority="63">
      <formula>$F121="Pausada"</formula>
    </cfRule>
    <cfRule type="expression" dxfId="5648" priority="64">
      <formula>$F121="Para hoy"</formula>
    </cfRule>
    <cfRule type="expression" dxfId="5647" priority="65">
      <formula>$F121="En curso"</formula>
    </cfRule>
    <cfRule type="expression" dxfId="5646" priority="66">
      <formula>$F121="Completada"</formula>
    </cfRule>
    <cfRule type="expression" dxfId="5645" priority="67">
      <formula>$F121="Vencida"</formula>
    </cfRule>
    <cfRule type="expression" dxfId="5644" priority="68">
      <formula>$F121="Cancelada"</formula>
    </cfRule>
    <cfRule type="expression" dxfId="5643" priority="69">
      <formula>$F121="Pausada"</formula>
    </cfRule>
    <cfRule type="expression" dxfId="5642" priority="70">
      <formula>$F121="Para hoy"</formula>
    </cfRule>
    <cfRule type="expression" dxfId="5641" priority="71">
      <formula>$F121="En curso"</formula>
    </cfRule>
    <cfRule type="expression" dxfId="5640" priority="72">
      <formula>$F121="Completada"</formula>
    </cfRule>
  </conditionalFormatting>
  <conditionalFormatting sqref="D93:D98">
    <cfRule type="expression" dxfId="5639" priority="73">
      <formula>$F129="Vencida"</formula>
    </cfRule>
    <cfRule type="expression" dxfId="5638" priority="74">
      <formula>$F129="Cancelada"</formula>
    </cfRule>
    <cfRule type="expression" dxfId="5637" priority="75">
      <formula>$F129="Pausada"</formula>
    </cfRule>
    <cfRule type="expression" dxfId="5636" priority="76">
      <formula>$F129="Para hoy"</formula>
    </cfRule>
    <cfRule type="expression" dxfId="5635" priority="77">
      <formula>$F129="En curso"</formula>
    </cfRule>
    <cfRule type="expression" dxfId="5634" priority="78">
      <formula>$F129="Completada"</formula>
    </cfRule>
    <cfRule type="expression" dxfId="5633" priority="79">
      <formula>$F125="Vencida"</formula>
    </cfRule>
    <cfRule type="expression" dxfId="5632" priority="80">
      <formula>$F125="Cancelada"</formula>
    </cfRule>
    <cfRule type="expression" dxfId="5631" priority="81">
      <formula>$F125="Pausada"</formula>
    </cfRule>
    <cfRule type="expression" dxfId="5630" priority="82">
      <formula>$F125="Para hoy"</formula>
    </cfRule>
    <cfRule type="expression" dxfId="5629" priority="83">
      <formula>$F125="En curso"</formula>
    </cfRule>
    <cfRule type="expression" dxfId="5628" priority="84">
      <formula>$F125="Completada"</formula>
    </cfRule>
  </conditionalFormatting>
  <conditionalFormatting sqref="C93:C98">
    <cfRule type="expression" dxfId="5627" priority="85">
      <formula>$F86="Vencida"</formula>
    </cfRule>
    <cfRule type="expression" dxfId="5626" priority="86">
      <formula>$F86="Cancelada"</formula>
    </cfRule>
    <cfRule type="expression" dxfId="5625" priority="87">
      <formula>$F86="Pausada"</formula>
    </cfRule>
    <cfRule type="expression" dxfId="5624" priority="88">
      <formula>$F86="Para hoy"</formula>
    </cfRule>
    <cfRule type="expression" dxfId="5623" priority="89">
      <formula>$F86="En curso"</formula>
    </cfRule>
    <cfRule type="expression" dxfId="5622" priority="90">
      <formula>$F86="Completada"</formula>
    </cfRule>
    <cfRule type="expression" dxfId="5621" priority="91">
      <formula>$F93="Vencida"</formula>
    </cfRule>
    <cfRule type="expression" dxfId="5620" priority="92">
      <formula>$F93="Cancelada"</formula>
    </cfRule>
    <cfRule type="expression" dxfId="5619" priority="93">
      <formula>$F93="Pausada"</formula>
    </cfRule>
    <cfRule type="expression" dxfId="5618" priority="94">
      <formula>$F93="Para hoy"</formula>
    </cfRule>
    <cfRule type="expression" dxfId="5617" priority="95">
      <formula>$F93="En curso"</formula>
    </cfRule>
    <cfRule type="expression" dxfId="5616" priority="96">
      <formula>$F93="Completada"</formula>
    </cfRule>
  </conditionalFormatting>
  <conditionalFormatting sqref="E93:E98">
    <cfRule type="expression" dxfId="5615" priority="97">
      <formula>$F85="Vencida"</formula>
    </cfRule>
    <cfRule type="expression" dxfId="5614" priority="98">
      <formula>$F85="Cancelada"</formula>
    </cfRule>
    <cfRule type="expression" dxfId="5613" priority="99">
      <formula>$F85="Pausada"</formula>
    </cfRule>
    <cfRule type="expression" dxfId="5612" priority="100">
      <formula>$F85="Para hoy"</formula>
    </cfRule>
    <cfRule type="expression" dxfId="5611" priority="101">
      <formula>$F85="En curso"</formula>
    </cfRule>
    <cfRule type="expression" dxfId="5610" priority="102">
      <formula>$F85="Completada"</formula>
    </cfRule>
    <cfRule type="expression" dxfId="5609" priority="103">
      <formula>$F86="Vencida"</formula>
    </cfRule>
    <cfRule type="expression" dxfId="5608" priority="104">
      <formula>$F86="Cancelada"</formula>
    </cfRule>
    <cfRule type="expression" dxfId="5607" priority="105">
      <formula>$F86="Pausada"</formula>
    </cfRule>
    <cfRule type="expression" dxfId="5606" priority="106">
      <formula>$F86="Para hoy"</formula>
    </cfRule>
    <cfRule type="expression" dxfId="5605" priority="107">
      <formula>$F86="En curso"</formula>
    </cfRule>
    <cfRule type="expression" dxfId="5604" priority="108">
      <formula>$F86="Completada"</formula>
    </cfRule>
  </conditionalFormatting>
  <conditionalFormatting sqref="E87">
    <cfRule type="expression" dxfId="5603" priority="227">
      <formula>$F66="Vencida"</formula>
    </cfRule>
    <cfRule type="expression" dxfId="5602" priority="228">
      <formula>$F66="Cancelada"</formula>
    </cfRule>
    <cfRule type="expression" dxfId="5601" priority="229">
      <formula>$F66="Pausada"</formula>
    </cfRule>
    <cfRule type="expression" dxfId="5600" priority="230">
      <formula>$F66="Para hoy"</formula>
    </cfRule>
    <cfRule type="expression" dxfId="5599" priority="231">
      <formula>$F66="En curso"</formula>
    </cfRule>
    <cfRule type="expression" dxfId="5598" priority="232">
      <formula>$F66="Completada"</formula>
    </cfRule>
  </conditionalFormatting>
  <conditionalFormatting sqref="E87">
    <cfRule type="expression" dxfId="5597" priority="233">
      <formula>$F65="Vencida"</formula>
    </cfRule>
    <cfRule type="expression" dxfId="5596" priority="234">
      <formula>$F65="Cancelada"</formula>
    </cfRule>
    <cfRule type="expression" dxfId="5595" priority="235">
      <formula>$F65="Pausada"</formula>
    </cfRule>
    <cfRule type="expression" dxfId="5594" priority="236">
      <formula>$F65="Para hoy"</formula>
    </cfRule>
    <cfRule type="expression" dxfId="5593" priority="237">
      <formula>$F65="En curso"</formula>
    </cfRule>
    <cfRule type="expression" dxfId="5592" priority="238">
      <formula>$F65="Completada"</formula>
    </cfRule>
    <cfRule type="expression" dxfId="5591" priority="239">
      <formula>$F65="Vencida"</formula>
    </cfRule>
    <cfRule type="expression" dxfId="5590" priority="240">
      <formula>$F65="Cancelada"</formula>
    </cfRule>
    <cfRule type="expression" dxfId="5589" priority="241">
      <formula>$F65="Pausada"</formula>
    </cfRule>
    <cfRule type="expression" dxfId="5588" priority="242">
      <formula>$F65="Para hoy"</formula>
    </cfRule>
    <cfRule type="expression" dxfId="5587" priority="243">
      <formula>$F65="En curso"</formula>
    </cfRule>
    <cfRule type="expression" dxfId="5586" priority="244">
      <formula>$F65="Completada"</formula>
    </cfRule>
  </conditionalFormatting>
  <conditionalFormatting sqref="E87">
    <cfRule type="expression" dxfId="5585" priority="245">
      <formula>$F64="Vencida"</formula>
    </cfRule>
    <cfRule type="expression" dxfId="5584" priority="246">
      <formula>$F64="Cancelada"</formula>
    </cfRule>
    <cfRule type="expression" dxfId="5583" priority="247">
      <formula>$F64="Pausada"</formula>
    </cfRule>
    <cfRule type="expression" dxfId="5582" priority="248">
      <formula>$F64="Para hoy"</formula>
    </cfRule>
    <cfRule type="expression" dxfId="5581" priority="249">
      <formula>$F64="En curso"</formula>
    </cfRule>
    <cfRule type="expression" dxfId="5580" priority="250">
      <formula>$F64="Completada"</formula>
    </cfRule>
    <cfRule type="expression" dxfId="5579" priority="251">
      <formula>$F65="Vencida"</formula>
    </cfRule>
    <cfRule type="expression" dxfId="5578" priority="252">
      <formula>$F65="Cancelada"</formula>
    </cfRule>
    <cfRule type="expression" dxfId="5577" priority="253">
      <formula>$F65="Pausada"</formula>
    </cfRule>
    <cfRule type="expression" dxfId="5576" priority="254">
      <formula>$F65="Para hoy"</formula>
    </cfRule>
    <cfRule type="expression" dxfId="5575" priority="255">
      <formula>$F65="En curso"</formula>
    </cfRule>
    <cfRule type="expression" dxfId="5574" priority="256">
      <formula>$F65="Completada"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G30 F53:F64 F22:F29 F4:F18 F35:F48 F70:F81 F87:F98" xr:uid="{D825E704-0708-4B7F-89F1-42721A0AABD8}">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F30 E22:E30 E4:E19 E53:E64 E35:E48 E70:E81 E87:E98" xr:uid="{69978FE5-EF24-4582-8705-4C67142FC779}"/>
    <dataValidation type="list" errorStyle="warning" allowBlank="1" showInputMessage="1" showErrorMessage="1" error="Seleccione un estado de la lista. Seleccione CANCELAR, presione ALT+FLECHA ABAJO para mostrar las opciones y, después, FLECHA ABAJO y ENTRAR para realizar la selección." sqref="C70:C81 C22:C29 C4:C18 C35:C48 C53:C64 C87:C98" xr:uid="{4799DAA8-D773-48F1-ADF6-025566270939}">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C30 B53:B64 B22:B29 B4:B18 B35:B48 B70:B81 B87:B98" xr:uid="{4B1AFB4D-E770-4028-835A-6D8B385ECBEB}">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0:E20 B33:E33 B51:E51 B68:E68 B85:E85" xr:uid="{5C25D1AE-AFF6-4F87-BBBD-EB89C1B9DFDE}"/>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A20 A33 A51" xr:uid="{0B3BF5CB-3A6A-4929-85DC-E8CC80B19F97}"/>
    <dataValidation allowBlank="1" showInputMessage="1" showErrorMessage="1" prompt="Seleccione el estado en esta columna, debajo de este encabezado. Presione ALT+FLECHA ABAJO para mostrar las opciones y, después, FLECHA ABAJO y ENTRAR para realizar la selección." sqref="F3 F52 F21 F34 F69 F86" xr:uid="{0A06EDC2-00B7-4DA5-9E7C-2D53FDFFF9F2}"/>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1:E21 B34:E34 B52:E52 C58 B69:E69 C75 B86:E86 C92" xr:uid="{C9FF9CCB-4640-4D23-93E2-D4E681CDBFB2}"/>
    <dataValidation allowBlank="1" showInputMessage="1" showErrorMessage="1" prompt="Escriba las notas en esta columna, debajo de este encabezado." sqref="H30 G52:G64 G21:G29 G3:G18 G34:G48 G69:G81 G86:G98" xr:uid="{9253B3DF-B5D1-4274-8612-B66A4A45E94F}"/>
  </dataValidations>
  <pageMargins left="0.7" right="0.7" top="0.75" bottom="0.75" header="0.3" footer="0.3"/>
  <drawing r:id="rId1"/>
  <tableParts count="6">
    <tablePart r:id="rId2"/>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expression" priority="1155" id="{2979DBF5-71CC-4C9D-AF8C-93358E8F8A12}">
            <xm:f>('34'!#REF!=0)*('34'!#REF!&lt;&gt;"")*(LEN('34'!#REF!)=0)*(($F4="")+($F4="En curso"))</xm:f>
            <x14:dxf>
              <font>
                <color theme="7" tint="-0.24994659260841701"/>
              </font>
              <fill>
                <patternFill patternType="none">
                  <bgColor auto="1"/>
                </patternFill>
              </fill>
            </x14:dxf>
          </x14:cfRule>
          <x14:cfRule type="expression" priority="1156" id="{EC639E0F-6364-43E9-B347-F92191702BE2}">
            <xm:f>('34'!#REF!&lt;0)*(LEN('34'!#REF!)=0)*(($F4="")+($F4="En curso"))</xm:f>
            <x14:dxf>
              <font>
                <color theme="7" tint="-0.24994659260841701"/>
              </font>
              <fill>
                <patternFill patternType="none">
                  <bgColor auto="1"/>
                </patternFill>
              </fill>
            </x14:dxf>
          </x14:cfRule>
          <xm:sqref>F4:F18 F35:F48</xm:sqref>
        </x14:conditionalFormatting>
        <x14:conditionalFormatting xmlns:xm="http://schemas.microsoft.com/office/excel/2006/main">
          <x14:cfRule type="expression" priority="1117" id="{F9E4449F-EF32-4A6F-8FEC-6E4BD89EF3E7}">
            <xm:f>'34'!#REF!="Vencida"</xm:f>
            <x14:dxf>
              <font>
                <color theme="8" tint="-0.24994659260841701"/>
              </font>
            </x14:dxf>
          </x14:cfRule>
          <x14:cfRule type="expression" priority="1118" id="{3CF49B9B-3A10-4D5B-AA7F-0F851A626241}">
            <xm:f>'34'!#REF!="Cancelada"</xm:f>
            <x14:dxf>
              <font>
                <color theme="0" tint="-0.24994659260841701"/>
              </font>
            </x14:dxf>
          </x14:cfRule>
          <x14:cfRule type="expression" priority="1119" id="{3A61C05F-F952-4012-882F-65DA9505F598}">
            <xm:f>'34'!#REF!="Pausada"</xm:f>
            <x14:dxf>
              <font>
                <color theme="9"/>
              </font>
            </x14:dxf>
          </x14:cfRule>
          <x14:cfRule type="expression" priority="1120" id="{2507EDA9-3B7A-4D02-BE5A-476973BACEC0}">
            <xm:f>'34'!#REF!="Para hoy"</xm:f>
            <x14:dxf>
              <font>
                <color theme="6" tint="-0.499984740745262"/>
              </font>
            </x14:dxf>
          </x14:cfRule>
          <x14:cfRule type="expression" priority="1121" id="{0962446C-5EB5-4F4D-88B9-E8805A69B551}">
            <xm:f>'34'!#REF!="En curso"</xm:f>
            <x14:dxf>
              <font>
                <color theme="7" tint="-0.24994659260841701"/>
              </font>
            </x14:dxf>
          </x14:cfRule>
          <x14:cfRule type="expression" priority="1122" id="{0A15E5DE-A8C9-4428-9BB0-E945103E5691}">
            <xm:f>'34'!#REF!="Completada"</xm:f>
            <x14:dxf>
              <font>
                <strike/>
                <color theme="0" tint="-0.24994659260841701"/>
              </font>
              <fill>
                <patternFill patternType="none">
                  <bgColor auto="1"/>
                </patternFill>
              </fill>
            </x14:dxf>
          </x14:cfRule>
          <x14:cfRule type="expression" priority="1123" id="{B092B939-E1B7-44BD-AFA3-A32FA2ED8955}">
            <xm:f>('34'!#REF!=0)*('34'!#REF!&lt;&gt;"")*(LEN('34'!#REF!)=0)*(('34'!#REF!="")+('34'!#REF!="En curso"))</xm:f>
            <x14:dxf>
              <font>
                <color theme="7" tint="-0.24994659260841701"/>
              </font>
              <fill>
                <patternFill patternType="none">
                  <bgColor auto="1"/>
                </patternFill>
              </fill>
            </x14:dxf>
          </x14:cfRule>
          <x14:cfRule type="expression" priority="1124" id="{6C7D5AE9-F6D2-4A49-BB09-DCBEE00F5EAB}">
            <xm:f>('34'!#REF!&lt;0)*(LEN('34'!#REF!)=0)*(('34'!#REF!="")+('34'!#REF!="En curso"))</xm:f>
            <x14:dxf>
              <font>
                <color theme="7" tint="-0.24994659260841701"/>
              </font>
              <fill>
                <patternFill patternType="none">
                  <bgColor auto="1"/>
                </patternFill>
              </fill>
            </x14:dxf>
          </x14:cfRule>
          <xm:sqref>D19 G22:G29 G4:G18 E4:E18 E35:E48 E53 G35:G48</xm:sqref>
        </x14:conditionalFormatting>
        <x14:conditionalFormatting xmlns:xm="http://schemas.microsoft.com/office/excel/2006/main">
          <x14:cfRule type="expression" priority="1163" id="{67AF6178-AD2F-4EE5-9662-F9EE36D3E869}">
            <xm:f>('34'!#REF!=0)*('34'!#REF!&lt;&gt;"")*(LEN('34'!#REF!)=0)*(($F19="")+($F19="En curso"))</xm:f>
            <x14:dxf>
              <font>
                <color theme="7" tint="-0.24994659260841701"/>
              </font>
              <fill>
                <patternFill patternType="none">
                  <bgColor auto="1"/>
                </patternFill>
              </fill>
            </x14:dxf>
          </x14:cfRule>
          <x14:cfRule type="expression" priority="1164" id="{B7759CF1-B303-40E0-9841-3740DA530ECD}">
            <xm:f>('34'!#REF!&lt;0)*(LEN('34'!#REF!)=0)*(($F19="")+($F19="En curso"))</xm:f>
            <x14:dxf>
              <font>
                <color theme="7" tint="-0.24994659260841701"/>
              </font>
              <fill>
                <patternFill patternType="none">
                  <bgColor auto="1"/>
                </patternFill>
              </fill>
            </x14:dxf>
          </x14:cfRule>
          <xm:sqref>E19</xm:sqref>
        </x14:conditionalFormatting>
        <x14:conditionalFormatting xmlns:xm="http://schemas.microsoft.com/office/excel/2006/main">
          <x14:cfRule type="expression" priority="1147" id="{0B200C36-2357-4D31-A691-A85EF2FB9F6B}">
            <xm:f>('34'!#REF!=0)*('34'!#REF!&lt;&gt;"")*(LEN('34'!#REF!)=0)*(($F31="")+($F31="En curso"))</xm:f>
            <x14:dxf>
              <font>
                <color theme="7" tint="-0.24994659260841701"/>
              </font>
              <fill>
                <patternFill patternType="none">
                  <bgColor auto="1"/>
                </patternFill>
              </fill>
            </x14:dxf>
          </x14:cfRule>
          <x14:cfRule type="expression" priority="1148" id="{30EF9370-4F55-4EA1-B1C3-456248AF00C4}">
            <xm:f>('34'!#REF!&lt;0)*(LEN('34'!#REF!)=0)*(($F31="")+($F31="En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1139" id="{D10ADAA4-3906-444C-BD3C-8BEA28A1079C}">
            <xm:f>('34'!#REF!=0)*('34'!#REF!&lt;&gt;"")*(LEN('34'!#REF!)=0)*(($F49="")+($F49="En curso"))</xm:f>
            <x14:dxf>
              <font>
                <color theme="7" tint="-0.24994659260841701"/>
              </font>
              <fill>
                <patternFill patternType="none">
                  <bgColor auto="1"/>
                </patternFill>
              </fill>
            </x14:dxf>
          </x14:cfRule>
          <x14:cfRule type="expression" priority="1140" id="{A4ECE1F0-9F31-419F-9C68-E43E573AEC2E}">
            <xm:f>('34'!#REF!&lt;0)*(LEN('34'!#REF!)=0)*(($F49="")+($F49="En curso"))</xm:f>
            <x14:dxf>
              <font>
                <color theme="7" tint="-0.24994659260841701"/>
              </font>
              <fill>
                <patternFill patternType="none">
                  <bgColor auto="1"/>
                </patternFill>
              </fill>
            </x14:dxf>
          </x14:cfRule>
          <xm:sqref>E49</xm:sqref>
        </x14:conditionalFormatting>
        <x14:conditionalFormatting xmlns:xm="http://schemas.microsoft.com/office/excel/2006/main">
          <x14:cfRule type="expression" priority="1131" id="{2F359416-9924-417F-909B-E0D7969C90A2}">
            <xm:f>('34'!#REF!=0)*('34'!#REF!&lt;&gt;"")*(LEN('34'!#REF!)=0)*(($F66="")+($F66="En curso"))</xm:f>
            <x14:dxf>
              <font>
                <color theme="7" tint="-0.24994659260841701"/>
              </font>
              <fill>
                <patternFill patternType="none">
                  <bgColor auto="1"/>
                </patternFill>
              </fill>
            </x14:dxf>
          </x14:cfRule>
          <x14:cfRule type="expression" priority="1132" id="{70E6CC79-0DB7-4C56-B2F6-FE48C1FAE5E4}">
            <xm:f>('34'!#REF!&lt;0)*(LEN('34'!#REF!)=0)*(($F66="")+($F66="En curso"))</xm:f>
            <x14:dxf>
              <font>
                <color theme="7" tint="-0.24994659260841701"/>
              </font>
              <fill>
                <patternFill patternType="none">
                  <bgColor auto="1"/>
                </patternFill>
              </fill>
            </x14:dxf>
          </x14:cfRule>
          <xm:sqref>E66</xm:sqref>
        </x14:conditionalFormatting>
        <x14:conditionalFormatting xmlns:xm="http://schemas.microsoft.com/office/excel/2006/main">
          <x14:cfRule type="expression" priority="1115" id="{F42D25D7-59B8-4675-8C4A-1BE8908AF0D0}">
            <xm:f>('34'!#REF!=0)*('34'!#REF!&lt;&gt;"")*(LEN('34'!#REF!)=0)*(('34'!#REF!="")+('34'!#REF!="En curso"))</xm:f>
            <x14:dxf>
              <font>
                <color theme="7" tint="-0.24994659260841701"/>
              </font>
              <fill>
                <patternFill patternType="none">
                  <bgColor auto="1"/>
                </patternFill>
              </fill>
            </x14:dxf>
          </x14:cfRule>
          <x14:cfRule type="expression" priority="1116" id="{2996C893-3AFE-4636-B715-7FA92569C886}">
            <xm:f>('34'!#REF!&lt;0)*(LEN('34'!#REF!)=0)*(('34'!#REF!="")+('34'!#REF!="En curso"))</xm:f>
            <x14:dxf>
              <font>
                <color theme="7" tint="-0.24994659260841701"/>
              </font>
              <fill>
                <patternFill patternType="none">
                  <bgColor auto="1"/>
                </patternFill>
              </fill>
            </x14:dxf>
          </x14:cfRule>
          <xm:sqref>E22:E30 E4:E18 E35:E48 E53</xm:sqref>
        </x14:conditionalFormatting>
        <x14:conditionalFormatting xmlns:xm="http://schemas.microsoft.com/office/excel/2006/main">
          <x14:cfRule type="expression" priority="1101" id="{2C061138-3F72-4B33-9C66-6C82697E374B}">
            <xm:f>('34'!#REF!=0)*('34'!#REF!&lt;&gt;"")*(LEN('34'!#REF!)=0)*(($F22="")+($F22="En curso"))</xm:f>
            <x14:dxf>
              <font>
                <color theme="7" tint="-0.24994659260841701"/>
              </font>
              <fill>
                <patternFill patternType="none">
                  <bgColor auto="1"/>
                </patternFill>
              </fill>
            </x14:dxf>
          </x14:cfRule>
          <x14:cfRule type="expression" priority="1102" id="{D9C54042-F8B6-4DC2-B6A3-11B968422127}">
            <xm:f>('34'!#REF!&lt;0)*(LEN('34'!#REF!)=0)*(($F22="")+($F22="En curso"))</xm:f>
            <x14:dxf>
              <font>
                <color theme="7" tint="-0.24994659260841701"/>
              </font>
              <fill>
                <patternFill patternType="none">
                  <bgColor auto="1"/>
                </patternFill>
              </fill>
            </x14:dxf>
          </x14:cfRule>
          <xm:sqref>F22:F29</xm:sqref>
        </x14:conditionalFormatting>
        <x14:conditionalFormatting xmlns:xm="http://schemas.microsoft.com/office/excel/2006/main">
          <x14:cfRule type="expression" priority="1093" id="{C40739F5-C83D-4160-976A-AA426644ED68}">
            <xm:f>'34'!#REF!="Vencida"</xm:f>
            <x14:dxf>
              <font>
                <color theme="8" tint="-0.24994659260841701"/>
              </font>
            </x14:dxf>
          </x14:cfRule>
          <x14:cfRule type="expression" priority="1094" id="{C517BE09-7F82-49D5-9B06-98BCA4003989}">
            <xm:f>'34'!#REF!="Cancelada"</xm:f>
            <x14:dxf>
              <font>
                <color theme="0" tint="-0.24994659260841701"/>
              </font>
            </x14:dxf>
          </x14:cfRule>
          <x14:cfRule type="expression" priority="1095" id="{F887C342-B89C-42A8-B739-F852ED1E535F}">
            <xm:f>'34'!#REF!="Pausada"</xm:f>
            <x14:dxf>
              <font>
                <color theme="9"/>
              </font>
            </x14:dxf>
          </x14:cfRule>
          <x14:cfRule type="expression" priority="1096" id="{C5C1EDC2-94F6-440F-9703-D687AA3A27B8}">
            <xm:f>'34'!#REF!="Para hoy"</xm:f>
            <x14:dxf>
              <font>
                <color theme="6" tint="-0.499984740745262"/>
              </font>
            </x14:dxf>
          </x14:cfRule>
          <x14:cfRule type="expression" priority="1097" id="{A00BACEE-8E8F-4348-9794-3CF6B3B2470B}">
            <xm:f>'34'!#REF!="En curso"</xm:f>
            <x14:dxf>
              <font>
                <color theme="7" tint="-0.24994659260841701"/>
              </font>
            </x14:dxf>
          </x14:cfRule>
          <x14:cfRule type="expression" priority="1098" id="{D9E3934C-B6D1-4C57-8402-0BA25BC1F32F}">
            <xm:f>'34'!#REF!="Completada"</xm:f>
            <x14:dxf>
              <font>
                <strike/>
                <color theme="0" tint="-0.24994659260841701"/>
              </font>
              <fill>
                <patternFill patternType="none">
                  <bgColor auto="1"/>
                </patternFill>
              </fill>
            </x14:dxf>
          </x14:cfRule>
          <x14:cfRule type="expression" priority="1099" id="{B88757A6-BBAE-4084-B82E-B6236CD7A11C}">
            <xm:f>('34'!#REF!=0)*('34'!#REF!&lt;&gt;"")*(LEN('34'!#REF!)=0)*(('34'!#REF!="")+('34'!#REF!="En curso"))</xm:f>
            <x14:dxf>
              <font>
                <color theme="7" tint="-0.24994659260841701"/>
              </font>
              <fill>
                <patternFill patternType="none">
                  <bgColor auto="1"/>
                </patternFill>
              </fill>
            </x14:dxf>
          </x14:cfRule>
          <x14:cfRule type="expression" priority="1100" id="{D74733EE-262C-46D2-9FE9-BCDC006B190D}">
            <xm:f>('34'!#REF!&lt;0)*(LEN('34'!#REF!)=0)*(('34'!#REF!="")+('34'!#REF!="En curso"))</xm:f>
            <x14:dxf>
              <font>
                <color theme="7" tint="-0.24994659260841701"/>
              </font>
              <fill>
                <patternFill patternType="none">
                  <bgColor auto="1"/>
                </patternFill>
              </fill>
            </x14:dxf>
          </x14:cfRule>
          <xm:sqref>H30</xm:sqref>
        </x14:conditionalFormatting>
        <x14:conditionalFormatting xmlns:xm="http://schemas.microsoft.com/office/excel/2006/main">
          <x14:cfRule type="expression" priority="1069" id="{EA37166B-8A82-4490-ADA1-F05AE2DF7E05}">
            <xm:f>'34'!#REF!="Vencida"</xm:f>
            <x14:dxf>
              <font>
                <color theme="8" tint="-0.24994659260841701"/>
              </font>
            </x14:dxf>
          </x14:cfRule>
          <x14:cfRule type="expression" priority="1070" id="{295A0F96-D110-4A69-9FCB-A8F221253159}">
            <xm:f>'34'!#REF!="Cancelada"</xm:f>
            <x14:dxf>
              <font>
                <color theme="0" tint="-0.24994659260841701"/>
              </font>
            </x14:dxf>
          </x14:cfRule>
          <x14:cfRule type="expression" priority="1071" id="{435D6B3F-57D3-4D8F-A382-70EEDC4E80D9}">
            <xm:f>'34'!#REF!="Pausada"</xm:f>
            <x14:dxf>
              <font>
                <color theme="9"/>
              </font>
            </x14:dxf>
          </x14:cfRule>
          <x14:cfRule type="expression" priority="1072" id="{48EABE3E-438A-4C73-A8A6-063E71101423}">
            <xm:f>'34'!#REF!="Para hoy"</xm:f>
            <x14:dxf>
              <font>
                <color theme="6" tint="-0.499984740745262"/>
              </font>
            </x14:dxf>
          </x14:cfRule>
          <x14:cfRule type="expression" priority="1073" id="{FEB7665F-5082-416D-B190-87C6422743BF}">
            <xm:f>'34'!#REF!="En curso"</xm:f>
            <x14:dxf>
              <font>
                <color theme="7" tint="-0.24994659260841701"/>
              </font>
            </x14:dxf>
          </x14:cfRule>
          <x14:cfRule type="expression" priority="1074" id="{76821B17-5CEC-46E6-BA7B-A17FF651CA14}">
            <xm:f>'34'!#REF!="Completada"</xm:f>
            <x14:dxf>
              <font>
                <strike/>
                <color theme="0" tint="-0.24994659260841701"/>
              </font>
              <fill>
                <patternFill patternType="none">
                  <bgColor auto="1"/>
                </patternFill>
              </fill>
            </x14:dxf>
          </x14:cfRule>
          <x14:cfRule type="expression" priority="1075" id="{DE63F8BB-DF6B-4A9A-BCA1-407C0806F136}">
            <xm:f>('34'!#REF!=0)*('34'!#REF!&lt;&gt;"")*(LEN('34'!#REF!)=0)*(('34'!#REF!="")+('34'!#REF!="En curso"))</xm:f>
            <x14:dxf>
              <font>
                <color theme="7" tint="-0.24994659260841701"/>
              </font>
              <fill>
                <patternFill patternType="none">
                  <bgColor auto="1"/>
                </patternFill>
              </fill>
            </x14:dxf>
          </x14:cfRule>
          <x14:cfRule type="expression" priority="1076" id="{07591F3F-F4C0-436F-82CD-FEFE80C4F25A}">
            <xm:f>('34'!#REF!&lt;0)*(LEN('34'!#REF!)=0)*(('34'!#REF!="")+('34'!#REF!="En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1077" id="{C7CBAD97-E9D7-46B4-B44F-6475B9DA10AA}">
            <xm:f>('34'!#REF!=0)*('34'!#REF!&lt;&gt;"")*(LEN('34'!#REF!)=0)*(('34'!#REF!="")+('34'!#REF!="En curso"))</xm:f>
            <x14:dxf>
              <font>
                <color theme="7" tint="-0.24994659260841701"/>
              </font>
              <fill>
                <patternFill patternType="none">
                  <bgColor auto="1"/>
                </patternFill>
              </fill>
            </x14:dxf>
          </x14:cfRule>
          <x14:cfRule type="expression" priority="1078" id="{466A552C-482F-48D8-B27B-824843AB8CDD}">
            <xm:f>('34'!#REF!&lt;0)*(LEN('34'!#REF!)=0)*(('34'!#REF!="")+('34'!#REF!="En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1079" id="{D30D2545-7683-4570-BB87-D28A331AFA82}">
            <xm:f>('34'!#REF!=0)*('34'!#REF!&lt;&gt;"")*(LEN('34'!#REF!)=0)*(($F30="")+($F30="En curso"))</xm:f>
            <x14:dxf>
              <font>
                <color theme="7" tint="-0.24994659260841701"/>
              </font>
              <fill>
                <patternFill patternType="none">
                  <bgColor auto="1"/>
                </patternFill>
              </fill>
            </x14:dxf>
          </x14:cfRule>
          <x14:cfRule type="expression" priority="1080" id="{BBB0E98F-48EC-4E51-912F-1E53107A058A}">
            <xm:f>('34'!#REF!&lt;0)*(LEN('34'!#REF!)=0)*(($F30="")+($F30="En curso"))</xm:f>
            <x14:dxf>
              <font>
                <color theme="7" tint="-0.24994659260841701"/>
              </font>
              <fill>
                <patternFill patternType="none">
                  <bgColor auto="1"/>
                </patternFill>
              </fill>
            </x14:dxf>
          </x14:cfRule>
          <xm:sqref>G30</xm:sqref>
        </x14:conditionalFormatting>
        <x14:conditionalFormatting xmlns:xm="http://schemas.microsoft.com/office/excel/2006/main">
          <x14:cfRule type="expression" priority="1059" id="{19646F9B-949D-4DA2-B68F-E9B8DC491E99}">
            <xm:f>('34'!#REF!=0)*('34'!#REF!&lt;&gt;"")*(LEN('34'!#REF!)=0)*(($F22="")+($F22="En curso"))</xm:f>
            <x14:dxf>
              <font>
                <color theme="7" tint="-0.24994659260841701"/>
              </font>
              <fill>
                <patternFill patternType="none">
                  <bgColor auto="1"/>
                </patternFill>
              </fill>
            </x14:dxf>
          </x14:cfRule>
          <x14:cfRule type="expression" priority="1060" id="{7F3B1100-1AE8-4ADA-BDFC-F98880822563}">
            <xm:f>('34'!#REF!&lt;0)*(LEN('34'!#REF!)=0)*(($F22="")+($F22="En curso"))</xm:f>
            <x14:dxf>
              <font>
                <color theme="7" tint="-0.24994659260841701"/>
              </font>
              <fill>
                <patternFill patternType="none">
                  <bgColor auto="1"/>
                </patternFill>
              </fill>
            </x14:dxf>
          </x14:cfRule>
          <x14:cfRule type="expression" priority="1067" id="{17F73557-FA7A-4D44-85BA-C716859CDE2C}">
            <xm:f>('34'!#REF!=0)*('34'!#REF!&lt;&gt;"")*(LEN('34'!#REF!)=0)*((#REF!="")+(#REF!="En curso"))</xm:f>
            <x14:dxf>
              <font>
                <color theme="7" tint="-0.24994659260841701"/>
              </font>
              <fill>
                <patternFill patternType="none">
                  <bgColor auto="1"/>
                </patternFill>
              </fill>
            </x14:dxf>
          </x14:cfRule>
          <x14:cfRule type="expression" priority="1068" id="{73E1882E-6F32-4FEE-BEC5-47FC6F40D7CD}">
            <xm:f>('34'!#REF!&lt;0)*(LEN('34'!#REF!)=0)*((#REF!="")+(#REF!="En curso"))</xm:f>
            <x14:dxf>
              <font>
                <color theme="7" tint="-0.24994659260841701"/>
              </font>
              <fill>
                <patternFill patternType="none">
                  <bgColor auto="1"/>
                </patternFill>
              </fill>
            </x14:dxf>
          </x14:cfRule>
          <xm:sqref>F30</xm:sqref>
        </x14:conditionalFormatting>
        <x14:conditionalFormatting xmlns:xm="http://schemas.microsoft.com/office/excel/2006/main">
          <x14:cfRule type="expression" priority="1043" id="{15EFDCB2-0650-405A-9CEE-0D3F1BCBF033}">
            <xm:f>('34'!#REF!=0)*('34'!#REF!&lt;&gt;"")*(LEN('34'!#REF!)=0)*((#REF!="")+(#REF!="En curso"))</xm:f>
            <x14:dxf>
              <font>
                <color theme="7" tint="-0.24994659260841701"/>
              </font>
              <fill>
                <patternFill patternType="none">
                  <bgColor auto="1"/>
                </patternFill>
              </fill>
            </x14:dxf>
          </x14:cfRule>
          <x14:cfRule type="expression" priority="1044" id="{8DBF57BC-953C-4196-ADBE-D14CB9DD4B77}">
            <xm:f>('34'!#REF!&lt;0)*(LEN('34'!#REF!)=0)*((#REF!="")+(#REF!="En curso"))</xm:f>
            <x14:dxf>
              <font>
                <color theme="7" tint="-0.24994659260841701"/>
              </font>
              <fill>
                <patternFill patternType="none">
                  <bgColor auto="1"/>
                </patternFill>
              </fill>
            </x14:dxf>
          </x14:cfRule>
          <x14:cfRule type="expression" priority="1051" id="{C0EF416D-9124-4289-838B-4E26B03D5968}">
            <xm:f>('34'!#REF!=0)*('34'!#REF!&lt;&gt;"")*(LEN('34'!#REF!)=0)*((#REF!="")+(#REF!="En curso"))</xm:f>
            <x14:dxf>
              <font>
                <color theme="7" tint="-0.24994659260841701"/>
              </font>
              <fill>
                <patternFill patternType="none">
                  <bgColor auto="1"/>
                </patternFill>
              </fill>
            </x14:dxf>
          </x14:cfRule>
          <x14:cfRule type="expression" priority="1052" id="{09AD07DF-6607-46D9-BD55-1FC14B6D568D}">
            <xm:f>('34'!#REF!&lt;0)*(LEN('34'!#REF!)=0)*((#REF!="")+(#REF!="En curso"))</xm:f>
            <x14:dxf>
              <font>
                <color theme="7" tint="-0.24994659260841701"/>
              </font>
              <fill>
                <patternFill patternType="none">
                  <bgColor auto="1"/>
                </patternFill>
              </fill>
            </x14:dxf>
          </x14:cfRule>
          <xm:sqref>F30 E4:E18</xm:sqref>
        </x14:conditionalFormatting>
        <x14:conditionalFormatting xmlns:xm="http://schemas.microsoft.com/office/excel/2006/main">
          <x14:cfRule type="expression" priority="1177" id="{1964615B-5723-4401-AF8B-19365CB6BA8B}">
            <xm:f>('34'!#REF!=0)*('34'!#REF!&lt;&gt;"")*(LEN('34'!#REF!)=0)*((#REF!="")+(#REF!="En curso"))</xm:f>
            <x14:dxf>
              <font>
                <color theme="7" tint="-0.24994659260841701"/>
              </font>
              <fill>
                <patternFill patternType="none">
                  <bgColor auto="1"/>
                </patternFill>
              </fill>
            </x14:dxf>
          </x14:cfRule>
          <x14:cfRule type="expression" priority="1178" id="{A2F23C15-0539-40C6-AFF4-A906DA94CB39}">
            <xm:f>('34'!#REF!&lt;0)*(LEN('34'!#REF!)=0)*((#REF!="")+(#REF!="En curso"))</xm:f>
            <x14:dxf>
              <font>
                <color theme="7" tint="-0.24994659260841701"/>
              </font>
              <fill>
                <patternFill patternType="none">
                  <bgColor auto="1"/>
                </patternFill>
              </fill>
            </x14:dxf>
          </x14:cfRule>
          <x14:cfRule type="expression" priority="1179" id="{6D117442-4601-4801-85C2-C4B1E0399AF1}">
            <xm:f>('34'!#REF!=0)*('34'!#REF!&lt;&gt;"")*(LEN('34'!#REF!)=0)*(($F4="")+($F4="En curso"))</xm:f>
            <x14:dxf>
              <font>
                <color theme="7" tint="-0.24994659260841701"/>
              </font>
              <fill>
                <patternFill patternType="none">
                  <bgColor auto="1"/>
                </patternFill>
              </fill>
            </x14:dxf>
          </x14:cfRule>
          <x14:cfRule type="expression" priority="1180" id="{692F8182-6091-45DB-9CC5-AD0BA683A30E}">
            <xm:f>('34'!#REF!&lt;0)*(LEN('34'!#REF!)=0)*(($F4="")+($F4="En curso"))</xm:f>
            <x14:dxf>
              <font>
                <color theme="7" tint="-0.24994659260841701"/>
              </font>
              <fill>
                <patternFill patternType="none">
                  <bgColor auto="1"/>
                </patternFill>
              </fill>
            </x14:dxf>
          </x14:cfRule>
          <xm:sqref>C4:C18</xm:sqref>
        </x14:conditionalFormatting>
        <x14:conditionalFormatting xmlns:xm="http://schemas.microsoft.com/office/excel/2006/main">
          <x14:cfRule type="expression" priority="953" id="{33EBA119-458B-4129-BDAD-1396444768D4}">
            <xm:f>('34'!#REF!=0)*('34'!#REF!&lt;&gt;"")*(LEN('34'!#REF!)=0)*(($F23="")+($F23="En curso"))</xm:f>
            <x14:dxf>
              <font>
                <color theme="7" tint="-0.24994659260841701"/>
              </font>
              <fill>
                <patternFill patternType="none">
                  <bgColor auto="1"/>
                </patternFill>
              </fill>
            </x14:dxf>
          </x14:cfRule>
          <x14:cfRule type="expression" priority="954" id="{5EC3A8BF-867B-424C-A9EA-D3454307653E}">
            <xm:f>('34'!#REF!&lt;0)*(LEN('34'!#REF!)=0)*(($F23="")+($F23="En curso"))</xm:f>
            <x14:dxf>
              <font>
                <color theme="7" tint="-0.24994659260841701"/>
              </font>
              <fill>
                <patternFill patternType="none">
                  <bgColor auto="1"/>
                </patternFill>
              </fill>
            </x14:dxf>
          </x14:cfRule>
          <x14:cfRule type="expression" priority="961" id="{6AE53132-D399-4F8A-AE8D-B85F7EDDEB2C}">
            <xm:f>('34'!#REF!=0)*('34'!#REF!&lt;&gt;"")*(LEN('34'!#REF!)=0)*(($F23="")+($F23="En curso"))</xm:f>
            <x14:dxf>
              <font>
                <color theme="7" tint="-0.24994659260841701"/>
              </font>
              <fill>
                <patternFill patternType="none">
                  <bgColor auto="1"/>
                </patternFill>
              </fill>
            </x14:dxf>
          </x14:cfRule>
          <x14:cfRule type="expression" priority="962" id="{4566EDC1-3DF7-432D-ACF6-D202F21EF510}">
            <xm:f>('34'!#REF!&lt;0)*(LEN('34'!#REF!)=0)*(($F23="")+($F23="En curso"))</xm:f>
            <x14:dxf>
              <font>
                <color theme="7" tint="-0.24994659260841701"/>
              </font>
              <fill>
                <patternFill patternType="none">
                  <bgColor auto="1"/>
                </patternFill>
              </fill>
            </x14:dxf>
          </x14:cfRule>
          <xm:sqref>E30 E47:E48</xm:sqref>
        </x14:conditionalFormatting>
        <x14:conditionalFormatting xmlns:xm="http://schemas.microsoft.com/office/excel/2006/main">
          <x14:cfRule type="expression" priority="939" id="{0D2C79EE-1543-4CEC-94A8-AC56B738A8C3}">
            <xm:f>'34'!#REF!="Vencida"</xm:f>
            <x14:dxf>
              <font>
                <color theme="8" tint="-0.24994659260841701"/>
              </font>
            </x14:dxf>
          </x14:cfRule>
          <x14:cfRule type="expression" priority="940" id="{E72C1503-B3BF-451A-AEDF-B398DE3A186E}">
            <xm:f>'34'!#REF!="Cancelada"</xm:f>
            <x14:dxf>
              <font>
                <color theme="0" tint="-0.24994659260841701"/>
              </font>
            </x14:dxf>
          </x14:cfRule>
          <x14:cfRule type="expression" priority="941" id="{7ECB2FE0-93E7-4C88-A07F-2E0F3F9D1D51}">
            <xm:f>'34'!#REF!="Pausada"</xm:f>
            <x14:dxf>
              <font>
                <color theme="9"/>
              </font>
            </x14:dxf>
          </x14:cfRule>
          <x14:cfRule type="expression" priority="942" id="{E683875C-5B3C-4B0A-B55B-C25A0FBE7743}">
            <xm:f>'34'!#REF!="Para hoy"</xm:f>
            <x14:dxf>
              <font>
                <color theme="6" tint="-0.499984740745262"/>
              </font>
            </x14:dxf>
          </x14:cfRule>
          <x14:cfRule type="expression" priority="943" id="{0F495B6F-D91B-44BA-BA14-D3A8E89ED062}">
            <xm:f>'34'!#REF!="En curso"</xm:f>
            <x14:dxf>
              <font>
                <color theme="7" tint="-0.24994659260841701"/>
              </font>
            </x14:dxf>
          </x14:cfRule>
          <x14:cfRule type="expression" priority="944" id="{38099C42-5E12-4DA3-9A48-4A7951BAF584}">
            <xm:f>'34'!#REF!="Completada"</xm:f>
            <x14:dxf>
              <font>
                <strike/>
                <color theme="0" tint="-0.24994659260841701"/>
              </font>
              <fill>
                <patternFill patternType="none">
                  <bgColor auto="1"/>
                </patternFill>
              </fill>
            </x14:dxf>
          </x14:cfRule>
          <x14:cfRule type="expression" priority="945" id="{928A5672-FCDD-40F6-BF2C-93BA43580D51}">
            <xm:f>('34'!#REF!=0)*('34'!#REF!&lt;&gt;"")*(LEN('34'!#REF!)=0)*(('34'!#REF!="")+('34'!#REF!="En curso"))</xm:f>
            <x14:dxf>
              <font>
                <color theme="7" tint="-0.24994659260841701"/>
              </font>
              <fill>
                <patternFill patternType="none">
                  <bgColor auto="1"/>
                </patternFill>
              </fill>
            </x14:dxf>
          </x14:cfRule>
          <x14:cfRule type="expression" priority="946" id="{1863799D-D668-4B58-99DC-6254C75F28FE}">
            <xm:f>('34'!#REF!&lt;0)*(LEN('34'!#REF!)=0)*(('34'!#REF!="")+('34'!#REF!="En curso"))</xm:f>
            <x14:dxf>
              <font>
                <color theme="7" tint="-0.24994659260841701"/>
              </font>
              <fill>
                <patternFill patternType="none">
                  <bgColor auto="1"/>
                </patternFill>
              </fill>
            </x14:dxf>
          </x14:cfRule>
          <xm:sqref>E22:E30</xm:sqref>
        </x14:conditionalFormatting>
        <x14:conditionalFormatting xmlns:xm="http://schemas.microsoft.com/office/excel/2006/main">
          <x14:cfRule type="expression" priority="1017" id="{3AF4CA5D-CE75-40FD-89E2-C3CF3E02907E}">
            <xm:f>('34'!#REF!=0)*('34'!#REF!&lt;&gt;"")*(LEN('34'!#REF!)=0)*(($F57="")+($F57="En curso"))</xm:f>
            <x14:dxf>
              <font>
                <color theme="7" tint="-0.24994659260841701"/>
              </font>
              <fill>
                <patternFill patternType="none">
                  <bgColor auto="1"/>
                </patternFill>
              </fill>
            </x14:dxf>
          </x14:cfRule>
          <x14:cfRule type="expression" priority="1018" id="{8C531903-0B12-4017-A6F3-8891D568EE95}">
            <xm:f>('34'!#REF!&lt;0)*(LEN('34'!#REF!)=0)*(($F57="")+($F57="En curso"))</xm:f>
            <x14:dxf>
              <font>
                <color theme="7" tint="-0.24994659260841701"/>
              </font>
              <fill>
                <patternFill patternType="none">
                  <bgColor auto="1"/>
                </patternFill>
              </fill>
            </x14:dxf>
          </x14:cfRule>
          <x14:cfRule type="expression" priority="1019" id="{EB05D6EC-AB1C-4BCD-B23D-3D2031D5B16B}">
            <xm:f>('34'!#REF!=0)*('34'!#REF!&lt;&gt;"")*(LEN('34'!#REF!)=0)*(($F57="")+($F57="En curso"))</xm:f>
            <x14:dxf>
              <font>
                <color theme="7" tint="-0.24994659260841701"/>
              </font>
              <fill>
                <patternFill patternType="none">
                  <bgColor auto="1"/>
                </patternFill>
              </fill>
            </x14:dxf>
          </x14:cfRule>
          <x14:cfRule type="expression" priority="1020" id="{C153EEF7-B028-45CA-954F-105628ACE653}">
            <xm:f>('34'!#REF!&lt;0)*(LEN('34'!#REF!)=0)*(($F57="")+($F57="En curso"))</xm:f>
            <x14:dxf>
              <font>
                <color theme="7" tint="-0.24994659260841701"/>
              </font>
              <fill>
                <patternFill patternType="none">
                  <bgColor auto="1"/>
                </patternFill>
              </fill>
            </x14:dxf>
          </x14:cfRule>
          <xm:sqref>D41:D48</xm:sqref>
        </x14:conditionalFormatting>
        <x14:conditionalFormatting xmlns:xm="http://schemas.microsoft.com/office/excel/2006/main">
          <x14:cfRule type="expression" priority="1021" id="{FF0F6ED0-BEB9-49BA-9607-832B641A8E26}">
            <xm:f>('34'!#REF!=0)*('34'!#REF!&lt;&gt;"")*(LEN('34'!#REF!)=0)*(($F69="")+($F69="En curso"))</xm:f>
            <x14:dxf>
              <font>
                <color theme="7" tint="-0.24994659260841701"/>
              </font>
              <fill>
                <patternFill patternType="none">
                  <bgColor auto="1"/>
                </patternFill>
              </fill>
            </x14:dxf>
          </x14:cfRule>
          <x14:cfRule type="expression" priority="1022" id="{F737A8B7-4624-4207-969A-239371B28408}">
            <xm:f>('34'!#REF!&lt;0)*(LEN('34'!#REF!)=0)*(($F69="")+($F69="En curso"))</xm:f>
            <x14:dxf>
              <font>
                <color theme="7" tint="-0.24994659260841701"/>
              </font>
              <fill>
                <patternFill patternType="none">
                  <bgColor auto="1"/>
                </patternFill>
              </fill>
            </x14:dxf>
          </x14:cfRule>
          <x14:cfRule type="expression" priority="1023" id="{ED3DA75A-ACE1-493E-9A57-ECD1A50EC5D4}">
            <xm:f>('34'!#REF!=0)*('34'!#REF!&lt;&gt;"")*(LEN('34'!#REF!)=0)*(($F69="")+($F69="En curso"))</xm:f>
            <x14:dxf>
              <font>
                <color theme="7" tint="-0.24994659260841701"/>
              </font>
              <fill>
                <patternFill patternType="none">
                  <bgColor auto="1"/>
                </patternFill>
              </fill>
            </x14:dxf>
          </x14:cfRule>
          <x14:cfRule type="expression" priority="1024" id="{114E6319-5E92-4236-824F-A8A7326BFFD9}">
            <xm:f>('34'!#REF!&lt;0)*(LEN('34'!#REF!)=0)*(($F69="")+($F69="En curso"))</xm:f>
            <x14:dxf>
              <font>
                <color theme="7" tint="-0.24994659260841701"/>
              </font>
              <fill>
                <patternFill patternType="none">
                  <bgColor auto="1"/>
                </patternFill>
              </fill>
            </x14:dxf>
          </x14:cfRule>
          <xm:sqref>D41:D48</xm:sqref>
        </x14:conditionalFormatting>
        <x14:conditionalFormatting xmlns:xm="http://schemas.microsoft.com/office/excel/2006/main">
          <x14:cfRule type="expression" priority="1025" id="{ADEB619E-ED4E-4551-8972-CC8A4C599510}">
            <xm:f>('34'!#REF!=0)*('34'!#REF!&lt;&gt;"")*(LEN('34'!#REF!)=0)*(($F77="")+($F77="En curso"))</xm:f>
            <x14:dxf>
              <font>
                <color theme="7" tint="-0.24994659260841701"/>
              </font>
              <fill>
                <patternFill patternType="none">
                  <bgColor auto="1"/>
                </patternFill>
              </fill>
            </x14:dxf>
          </x14:cfRule>
          <x14:cfRule type="expression" priority="1026" id="{F427F550-D7AC-4C2C-9BCC-4643533BB569}">
            <xm:f>('34'!#REF!&lt;0)*(LEN('34'!#REF!)=0)*(($F77="")+($F77="En curso"))</xm:f>
            <x14:dxf>
              <font>
                <color theme="7" tint="-0.24994659260841701"/>
              </font>
              <fill>
                <patternFill patternType="none">
                  <bgColor auto="1"/>
                </patternFill>
              </fill>
            </x14:dxf>
          </x14:cfRule>
          <x14:cfRule type="expression" priority="1027" id="{7B17CD2D-2B83-4C46-A856-1461CC96C437}">
            <xm:f>('34'!#REF!=0)*('34'!#REF!&lt;&gt;"")*(LEN('34'!#REF!)=0)*(($F73="")+($F73="En curso"))</xm:f>
            <x14:dxf>
              <font>
                <color theme="7" tint="-0.24994659260841701"/>
              </font>
              <fill>
                <patternFill patternType="none">
                  <bgColor auto="1"/>
                </patternFill>
              </fill>
            </x14:dxf>
          </x14:cfRule>
          <x14:cfRule type="expression" priority="1028" id="{0C0186C0-9983-4653-9A24-9BFBE4D5A712}">
            <xm:f>('34'!#REF!&lt;0)*(LEN('34'!#REF!)=0)*(($F73="")+($F73="En curso"))</xm:f>
            <x14:dxf>
              <font>
                <color theme="7" tint="-0.24994659260841701"/>
              </font>
              <fill>
                <patternFill patternType="none">
                  <bgColor auto="1"/>
                </patternFill>
              </fill>
            </x14:dxf>
          </x14:cfRule>
          <xm:sqref>D41:D48</xm:sqref>
        </x14:conditionalFormatting>
        <x14:conditionalFormatting xmlns:xm="http://schemas.microsoft.com/office/excel/2006/main">
          <x14:cfRule type="expression" priority="1029" id="{504A4FF6-DFB3-480C-B620-3A6A6E0BA51A}">
            <xm:f>('34'!#REF!=0)*('34'!#REF!&lt;&gt;"")*(LEN('34'!#REF!)=0)*(($F40="")+($F40="En curso"))</xm:f>
            <x14:dxf>
              <font>
                <color theme="7" tint="-0.24994659260841701"/>
              </font>
              <fill>
                <patternFill patternType="none">
                  <bgColor auto="1"/>
                </patternFill>
              </fill>
            </x14:dxf>
          </x14:cfRule>
          <x14:cfRule type="expression" priority="1030" id="{B38E4D7C-559B-4F51-B0D1-1BD6D42324FA}">
            <xm:f>('34'!#REF!&lt;0)*(LEN('34'!#REF!)=0)*(($F40="")+($F40="En curso"))</xm:f>
            <x14:dxf>
              <font>
                <color theme="7" tint="-0.24994659260841701"/>
              </font>
              <fill>
                <patternFill patternType="none">
                  <bgColor auto="1"/>
                </patternFill>
              </fill>
            </x14:dxf>
          </x14:cfRule>
          <x14:cfRule type="expression" priority="1031" id="{08167E8B-CD25-4960-93A2-C5DC15B7FA5F}">
            <xm:f>('34'!#REF!=0)*('34'!#REF!&lt;&gt;"")*(LEN('34'!#REF!)=0)*(($F47="")+($F47="En curso"))</xm:f>
            <x14:dxf>
              <font>
                <color theme="7" tint="-0.24994659260841701"/>
              </font>
              <fill>
                <patternFill patternType="none">
                  <bgColor auto="1"/>
                </patternFill>
              </fill>
            </x14:dxf>
          </x14:cfRule>
          <x14:cfRule type="expression" priority="1032" id="{19CE8448-9453-469A-9E35-04E15D3DD6F0}">
            <xm:f>('34'!#REF!&lt;0)*(LEN('34'!#REF!)=0)*(($F47="")+($F47="En curso"))</xm:f>
            <x14:dxf>
              <font>
                <color theme="7" tint="-0.24994659260841701"/>
              </font>
              <fill>
                <patternFill patternType="none">
                  <bgColor auto="1"/>
                </patternFill>
              </fill>
            </x14:dxf>
          </x14:cfRule>
          <xm:sqref>C47:C48</xm:sqref>
        </x14:conditionalFormatting>
        <x14:conditionalFormatting xmlns:xm="http://schemas.microsoft.com/office/excel/2006/main">
          <x14:cfRule type="expression" priority="1033" id="{FB437680-2710-42FE-932B-AA8557B3736E}">
            <xm:f>('34'!#REF!=0)*('34'!#REF!&lt;&gt;"")*(LEN('34'!#REF!)=0)*(($F40="")+($F40="En curso"))</xm:f>
            <x14:dxf>
              <font>
                <color theme="7" tint="-0.24994659260841701"/>
              </font>
              <fill>
                <patternFill patternType="none">
                  <bgColor auto="1"/>
                </patternFill>
              </fill>
            </x14:dxf>
          </x14:cfRule>
          <x14:cfRule type="expression" priority="1034" id="{BA18148B-F800-469E-9056-B00B20181121}">
            <xm:f>('34'!#REF!&lt;0)*(LEN('34'!#REF!)=0)*(($F40="")+($F40="En curso"))</xm:f>
            <x14:dxf>
              <font>
                <color theme="7" tint="-0.24994659260841701"/>
              </font>
              <fill>
                <patternFill patternType="none">
                  <bgColor auto="1"/>
                </patternFill>
              </fill>
            </x14:dxf>
          </x14:cfRule>
          <x14:cfRule type="expression" priority="1035" id="{90064E96-1683-4E91-B7A4-E8434D10DCC5}">
            <xm:f>('34'!#REF!=0)*('34'!#REF!&lt;&gt;"")*(LEN('34'!#REF!)=0)*(($F41="")+($F41="En curso"))</xm:f>
            <x14:dxf>
              <font>
                <color theme="7" tint="-0.24994659260841701"/>
              </font>
              <fill>
                <patternFill patternType="none">
                  <bgColor auto="1"/>
                </patternFill>
              </fill>
            </x14:dxf>
          </x14:cfRule>
          <x14:cfRule type="expression" priority="1036" id="{83599F4B-1288-4A81-B4A3-71F08448635C}">
            <xm:f>('34'!#REF!&lt;0)*(LEN('34'!#REF!)=0)*(($F41="")+($F41="En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843" id="{43D8EE00-B5B9-4442-A3DE-B18CAAAD8427}">
            <xm:f>('34'!#REF!=0)*('34'!#REF!&lt;&gt;"")*(LEN('34'!#REF!)=0)*(($F46="")+($F46="En curso"))</xm:f>
            <x14:dxf>
              <font>
                <color theme="7" tint="-0.24994659260841701"/>
              </font>
              <fill>
                <patternFill patternType="none">
                  <bgColor auto="1"/>
                </patternFill>
              </fill>
            </x14:dxf>
          </x14:cfRule>
          <x14:cfRule type="expression" priority="844" id="{36B20DFE-06F2-4CF2-A574-F40176C58F7A}">
            <xm:f>('34'!#REF!&lt;0)*(LEN('34'!#REF!)=0)*(($F46="")+($F46="En curso"))</xm:f>
            <x14:dxf>
              <font>
                <color theme="7" tint="-0.24994659260841701"/>
              </font>
              <fill>
                <patternFill patternType="none">
                  <bgColor auto="1"/>
                </patternFill>
              </fill>
            </x14:dxf>
          </x14:cfRule>
          <x14:cfRule type="expression" priority="851" id="{9C4AF048-BCD3-4E1F-8C5E-0B86FF598FA8}">
            <xm:f>('34'!#REF!=0)*('34'!#REF!&lt;&gt;"")*(LEN('34'!#REF!)=0)*(($F46="")+($F46="En curso"))</xm:f>
            <x14:dxf>
              <font>
                <color theme="7" tint="-0.24994659260841701"/>
              </font>
              <fill>
                <patternFill patternType="none">
                  <bgColor auto="1"/>
                </patternFill>
              </fill>
            </x14:dxf>
          </x14:cfRule>
          <x14:cfRule type="expression" priority="852" id="{958723D7-EC25-434D-97E8-D0CADF101AD8}">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829" id="{738592DE-1460-4F0F-9465-FF49DCE2782A}">
            <xm:f>'34'!#REF!="Vencida"</xm:f>
            <x14:dxf>
              <font>
                <color theme="8" tint="-0.24994659260841701"/>
              </font>
            </x14:dxf>
          </x14:cfRule>
          <x14:cfRule type="expression" priority="830" id="{38B02976-C0C7-4D74-82C9-2B7DC537175A}">
            <xm:f>'34'!#REF!="Cancelada"</xm:f>
            <x14:dxf>
              <font>
                <color theme="0" tint="-0.24994659260841701"/>
              </font>
            </x14:dxf>
          </x14:cfRule>
          <x14:cfRule type="expression" priority="831" id="{36D9D55D-9F3B-4A06-9A98-D286510E5574}">
            <xm:f>'34'!#REF!="Pausada"</xm:f>
            <x14:dxf>
              <font>
                <color theme="9"/>
              </font>
            </x14:dxf>
          </x14:cfRule>
          <x14:cfRule type="expression" priority="832" id="{18519EDA-00AF-41D3-8585-9EF3C2335263}">
            <xm:f>'34'!#REF!="Para hoy"</xm:f>
            <x14:dxf>
              <font>
                <color theme="6" tint="-0.499984740745262"/>
              </font>
            </x14:dxf>
          </x14:cfRule>
          <x14:cfRule type="expression" priority="833" id="{D4C1C381-2652-4760-A071-5D6CAF8DD875}">
            <xm:f>'34'!#REF!="En curso"</xm:f>
            <x14:dxf>
              <font>
                <color theme="7" tint="-0.24994659260841701"/>
              </font>
            </x14:dxf>
          </x14:cfRule>
          <x14:cfRule type="expression" priority="834" id="{8322CBCA-D07D-4D8F-8339-37C445552206}">
            <xm:f>'34'!#REF!="Completada"</xm:f>
            <x14:dxf>
              <font>
                <strike/>
                <color theme="0" tint="-0.24994659260841701"/>
              </font>
              <fill>
                <patternFill patternType="none">
                  <bgColor auto="1"/>
                </patternFill>
              </fill>
            </x14:dxf>
          </x14:cfRule>
          <x14:cfRule type="expression" priority="835" id="{49C040AF-BC0C-4408-B0B9-6FC1C06F79CD}">
            <xm:f>('34'!#REF!=0)*('34'!#REF!&lt;&gt;"")*(LEN('34'!#REF!)=0)*(('34'!#REF!="")+('34'!#REF!="En curso"))</xm:f>
            <x14:dxf>
              <font>
                <color theme="7" tint="-0.24994659260841701"/>
              </font>
              <fill>
                <patternFill patternType="none">
                  <bgColor auto="1"/>
                </patternFill>
              </fill>
            </x14:dxf>
          </x14:cfRule>
          <x14:cfRule type="expression" priority="836" id="{C3C7E3C5-1B0F-4924-8A71-E8585A471B97}">
            <xm:f>('34'!#REF!&lt;0)*(LEN('34'!#REF!)=0)*(('34'!#REF!="")+('34'!#REF!="En curso"))</xm:f>
            <x14:dxf>
              <font>
                <color theme="7" tint="-0.24994659260841701"/>
              </font>
              <fill>
                <patternFill patternType="none">
                  <bgColor auto="1"/>
                </patternFill>
              </fill>
            </x14:dxf>
          </x14:cfRule>
          <xm:sqref>G53:G58</xm:sqref>
        </x14:conditionalFormatting>
        <x14:conditionalFormatting xmlns:xm="http://schemas.microsoft.com/office/excel/2006/main">
          <x14:cfRule type="expression" priority="811" id="{17CC7C7F-8F48-4EA9-A0C6-8187258F3628}">
            <xm:f>'34'!#REF!="Vencida"</xm:f>
            <x14:dxf>
              <font>
                <color theme="8" tint="-0.24994659260841701"/>
              </font>
            </x14:dxf>
          </x14:cfRule>
          <x14:cfRule type="expression" priority="812" id="{57F0E3F0-C713-4AF4-AFAD-898093575C97}">
            <xm:f>'34'!#REF!="Cancelada"</xm:f>
            <x14:dxf>
              <font>
                <color theme="0" tint="-0.24994659260841701"/>
              </font>
            </x14:dxf>
          </x14:cfRule>
          <x14:cfRule type="expression" priority="813" id="{283878C9-BF14-4787-B4F5-E6124510DEBA}">
            <xm:f>'34'!#REF!="Pausada"</xm:f>
            <x14:dxf>
              <font>
                <color theme="9"/>
              </font>
            </x14:dxf>
          </x14:cfRule>
          <x14:cfRule type="expression" priority="814" id="{FC136A1F-A4F1-4DC9-B0D3-AF3CF07E5A6E}">
            <xm:f>'34'!#REF!="Para hoy"</xm:f>
            <x14:dxf>
              <font>
                <color theme="6" tint="-0.499984740745262"/>
              </font>
            </x14:dxf>
          </x14:cfRule>
          <x14:cfRule type="expression" priority="815" id="{8767EEFF-1FB6-4D6B-A189-28C41344C5EE}">
            <xm:f>'34'!#REF!="En curso"</xm:f>
            <x14:dxf>
              <font>
                <color theme="7" tint="-0.24994659260841701"/>
              </font>
            </x14:dxf>
          </x14:cfRule>
          <x14:cfRule type="expression" priority="816" id="{49957328-4696-4427-BD56-4B8A7440A14B}">
            <xm:f>'34'!#REF!="Completada"</xm:f>
            <x14:dxf>
              <font>
                <strike/>
                <color theme="0" tint="-0.24994659260841701"/>
              </font>
              <fill>
                <patternFill patternType="none">
                  <bgColor auto="1"/>
                </patternFill>
              </fill>
            </x14:dxf>
          </x14:cfRule>
          <x14:cfRule type="expression" priority="817" id="{3DB722AC-EE03-4302-A162-674B755F1360}">
            <xm:f>('34'!#REF!=0)*('34'!#REF!&lt;&gt;"")*(LEN('34'!#REF!)=0)*(('34'!#REF!="")+('34'!#REF!="En curso"))</xm:f>
            <x14:dxf>
              <font>
                <color theme="7" tint="-0.24994659260841701"/>
              </font>
              <fill>
                <patternFill patternType="none">
                  <bgColor auto="1"/>
                </patternFill>
              </fill>
            </x14:dxf>
          </x14:cfRule>
          <x14:cfRule type="expression" priority="818" id="{4AEE610E-3A72-4BA9-B5B6-AC9C0ADC4923}">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819" id="{D1DCC461-F77D-46E9-8294-280DBA5A4030}">
            <xm:f>('34'!#REF!=0)*('34'!#REF!&lt;&gt;"")*(LEN('34'!#REF!)=0)*(('34'!#REF!="")+('34'!#REF!="En curso"))</xm:f>
            <x14:dxf>
              <font>
                <color theme="7" tint="-0.24994659260841701"/>
              </font>
              <fill>
                <patternFill patternType="none">
                  <bgColor auto="1"/>
                </patternFill>
              </fill>
            </x14:dxf>
          </x14:cfRule>
          <x14:cfRule type="expression" priority="820" id="{38549BD7-B4D4-4DFA-9C26-FD258602132F}">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821" id="{98B40C77-EC6F-4A37-AD0A-E3563A8D8955}">
            <xm:f>('34'!#REF!=0)*('34'!#REF!&lt;&gt;"")*(LEN('34'!#REF!)=0)*(($F53="")+($F53="En curso"))</xm:f>
            <x14:dxf>
              <font>
                <color theme="7" tint="-0.24994659260841701"/>
              </font>
              <fill>
                <patternFill patternType="none">
                  <bgColor auto="1"/>
                </patternFill>
              </fill>
            </x14:dxf>
          </x14:cfRule>
          <x14:cfRule type="expression" priority="822" id="{73D9CC1D-876D-46D9-A0AE-A35BC3F7D357}">
            <xm:f>('34'!#REF!&lt;0)*(LEN('34'!#REF!)=0)*(($F53="")+($F53="En curso"))</xm:f>
            <x14:dxf>
              <font>
                <color theme="7" tint="-0.24994659260841701"/>
              </font>
              <fill>
                <patternFill patternType="none">
                  <bgColor auto="1"/>
                </patternFill>
              </fill>
            </x14:dxf>
          </x14:cfRule>
          <xm:sqref>F53:F58</xm:sqref>
        </x14:conditionalFormatting>
        <x14:conditionalFormatting xmlns:xm="http://schemas.microsoft.com/office/excel/2006/main">
          <x14:cfRule type="expression" priority="919" id="{DAAA8215-3260-4BD1-8085-000E1331E851}">
            <xm:f>('34'!#REF!=0)*('34'!#REF!&lt;&gt;"")*(LEN('34'!#REF!)=0)*(($F69="")+($F69="En curso"))</xm:f>
            <x14:dxf>
              <font>
                <color theme="7" tint="-0.24994659260841701"/>
              </font>
              <fill>
                <patternFill patternType="none">
                  <bgColor auto="1"/>
                </patternFill>
              </fill>
            </x14:dxf>
          </x14:cfRule>
          <x14:cfRule type="expression" priority="920" id="{2511294B-BECF-40B9-A3A3-EAAB51F8B1E6}">
            <xm:f>('34'!#REF!&lt;0)*(LEN('34'!#REF!)=0)*(($F69="")+($F69="En curso"))</xm:f>
            <x14:dxf>
              <font>
                <color theme="7" tint="-0.24994659260841701"/>
              </font>
              <fill>
                <patternFill patternType="none">
                  <bgColor auto="1"/>
                </patternFill>
              </fill>
            </x14:dxf>
          </x14:cfRule>
          <x14:cfRule type="expression" priority="921" id="{2566C26F-6674-4565-8695-A8F66E95D765}">
            <xm:f>('34'!#REF!=0)*('34'!#REF!&lt;&gt;"")*(LEN('34'!#REF!)=0)*(($F69="")+($F69="En curso"))</xm:f>
            <x14:dxf>
              <font>
                <color theme="7" tint="-0.24994659260841701"/>
              </font>
              <fill>
                <patternFill patternType="none">
                  <bgColor auto="1"/>
                </patternFill>
              </fill>
            </x14:dxf>
          </x14:cfRule>
          <x14:cfRule type="expression" priority="922" id="{858A5D6A-D2EC-4CFE-B1CE-062656B5108F}">
            <xm:f>('34'!#REF!&lt;0)*(LEN('34'!#REF!)=0)*(($F69="")+($F69="En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923" id="{FD886ABE-758C-4CD5-A182-B7D180ABEED0}">
            <xm:f>('34'!#REF!=0)*('34'!#REF!&lt;&gt;"")*(LEN('34'!#REF!)=0)*(($F81="")+($F81="En curso"))</xm:f>
            <x14:dxf>
              <font>
                <color theme="7" tint="-0.24994659260841701"/>
              </font>
              <fill>
                <patternFill patternType="none">
                  <bgColor auto="1"/>
                </patternFill>
              </fill>
            </x14:dxf>
          </x14:cfRule>
          <x14:cfRule type="expression" priority="924" id="{DF946697-42FA-4939-A331-169329E44074}">
            <xm:f>('34'!#REF!&lt;0)*(LEN('34'!#REF!)=0)*(($F81="")+($F81="En curso"))</xm:f>
            <x14:dxf>
              <font>
                <color theme="7" tint="-0.24994659260841701"/>
              </font>
              <fill>
                <patternFill patternType="none">
                  <bgColor auto="1"/>
                </patternFill>
              </fill>
            </x14:dxf>
          </x14:cfRule>
          <x14:cfRule type="expression" priority="925" id="{7D645043-9E13-4FD1-8D65-F8931A44C2E5}">
            <xm:f>('34'!#REF!=0)*('34'!#REF!&lt;&gt;"")*(LEN('34'!#REF!)=0)*(($F81="")+($F81="En curso"))</xm:f>
            <x14:dxf>
              <font>
                <color theme="7" tint="-0.24994659260841701"/>
              </font>
              <fill>
                <patternFill patternType="none">
                  <bgColor auto="1"/>
                </patternFill>
              </fill>
            </x14:dxf>
          </x14:cfRule>
          <x14:cfRule type="expression" priority="926" id="{16E628EC-FB2A-4483-8EBD-14FFF60F1CCD}">
            <xm:f>('34'!#REF!&lt;0)*(LEN('34'!#REF!)=0)*(($F81="")+($F81="En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927" id="{3B183309-92BD-4238-8961-4CC6E8B754FC}">
            <xm:f>('34'!#REF!=0)*('34'!#REF!&lt;&gt;"")*(LEN('34'!#REF!)=0)*(($F89="")+($F89="En curso"))</xm:f>
            <x14:dxf>
              <font>
                <color theme="7" tint="-0.24994659260841701"/>
              </font>
              <fill>
                <patternFill patternType="none">
                  <bgColor auto="1"/>
                </patternFill>
              </fill>
            </x14:dxf>
          </x14:cfRule>
          <x14:cfRule type="expression" priority="928" id="{70C7BD54-DC93-4307-8270-2D8F723C86ED}">
            <xm:f>('34'!#REF!&lt;0)*(LEN('34'!#REF!)=0)*(($F89="")+($F89="En curso"))</xm:f>
            <x14:dxf>
              <font>
                <color theme="7" tint="-0.24994659260841701"/>
              </font>
              <fill>
                <patternFill patternType="none">
                  <bgColor auto="1"/>
                </patternFill>
              </fill>
            </x14:dxf>
          </x14:cfRule>
          <x14:cfRule type="expression" priority="929" id="{41BC8CE1-CBF7-4F8F-92AA-2A491536D9E2}">
            <xm:f>('34'!#REF!=0)*('34'!#REF!&lt;&gt;"")*(LEN('34'!#REF!)=0)*(($F85="")+($F85="En curso"))</xm:f>
            <x14:dxf>
              <font>
                <color theme="7" tint="-0.24994659260841701"/>
              </font>
              <fill>
                <patternFill patternType="none">
                  <bgColor auto="1"/>
                </patternFill>
              </fill>
            </x14:dxf>
          </x14:cfRule>
          <x14:cfRule type="expression" priority="930" id="{08ADD8C6-F408-4069-9236-AA07CB010C71}">
            <xm:f>('34'!#REF!&lt;0)*(LEN('34'!#REF!)=0)*(($F85="")+($F85="En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931" id="{A702DCA9-E770-4832-9271-3F518DCE5924}">
            <xm:f>('34'!#REF!=0)*('34'!#REF!&lt;&gt;"")*(LEN('34'!#REF!)=0)*(($F46="")+($F46="En curso"))</xm:f>
            <x14:dxf>
              <font>
                <color theme="7" tint="-0.24994659260841701"/>
              </font>
              <fill>
                <patternFill patternType="none">
                  <bgColor auto="1"/>
                </patternFill>
              </fill>
            </x14:dxf>
          </x14:cfRule>
          <x14:cfRule type="expression" priority="932" id="{06A341D9-ADA9-420F-A68D-71AEB233232C}">
            <xm:f>('34'!#REF!&lt;0)*(LEN('34'!#REF!)=0)*(($F46="")+($F46="En curso"))</xm:f>
            <x14:dxf>
              <font>
                <color theme="7" tint="-0.24994659260841701"/>
              </font>
              <fill>
                <patternFill patternType="none">
                  <bgColor auto="1"/>
                </patternFill>
              </fill>
            </x14:dxf>
          </x14:cfRule>
          <x14:cfRule type="expression" priority="933" id="{739F1DFA-3327-42AE-849A-26FA8883C046}">
            <xm:f>('34'!#REF!=0)*('34'!#REF!&lt;&gt;"")*(LEN('34'!#REF!)=0)*(($F53="")+($F53="En curso"))</xm:f>
            <x14:dxf>
              <font>
                <color theme="7" tint="-0.24994659260841701"/>
              </font>
              <fill>
                <patternFill patternType="none">
                  <bgColor auto="1"/>
                </patternFill>
              </fill>
            </x14:dxf>
          </x14:cfRule>
          <x14:cfRule type="expression" priority="934" id="{836487FE-1E3E-497C-A44C-6363E00DE66A}">
            <xm:f>('34'!#REF!&lt;0)*(LEN('34'!#REF!)=0)*(($F53="")+($F53="En curso"))</xm:f>
            <x14:dxf>
              <font>
                <color theme="7" tint="-0.24994659260841701"/>
              </font>
              <fill>
                <patternFill patternType="none">
                  <bgColor auto="1"/>
                </patternFill>
              </fill>
            </x14:dxf>
          </x14:cfRule>
          <xm:sqref>C53:C58</xm:sqref>
        </x14:conditionalFormatting>
        <x14:conditionalFormatting xmlns:xm="http://schemas.microsoft.com/office/excel/2006/main">
          <x14:cfRule type="expression" priority="935" id="{F38146BD-D1F3-4FD7-AAB9-5E6DD6F1EF42}">
            <xm:f>('34'!#REF!=0)*('34'!#REF!&lt;&gt;"")*(LEN('34'!#REF!)=0)*(($F45="")+($F45="En curso"))</xm:f>
            <x14:dxf>
              <font>
                <color theme="7" tint="-0.24994659260841701"/>
              </font>
              <fill>
                <patternFill patternType="none">
                  <bgColor auto="1"/>
                </patternFill>
              </fill>
            </x14:dxf>
          </x14:cfRule>
          <x14:cfRule type="expression" priority="936" id="{7292B9D6-B110-4820-84D1-68D2283186C6}">
            <xm:f>('34'!#REF!&lt;0)*(LEN('34'!#REF!)=0)*(($F45="")+($F45="En curso"))</xm:f>
            <x14:dxf>
              <font>
                <color theme="7" tint="-0.24994659260841701"/>
              </font>
              <fill>
                <patternFill patternType="none">
                  <bgColor auto="1"/>
                </patternFill>
              </fill>
            </x14:dxf>
          </x14:cfRule>
          <x14:cfRule type="expression" priority="937" id="{74B67E1F-5808-4EDF-9BDF-58DE97300DDB}">
            <xm:f>('34'!#REF!=0)*('34'!#REF!&lt;&gt;"")*(LEN('34'!#REF!)=0)*(($F46="")+($F46="En curso"))</xm:f>
            <x14:dxf>
              <font>
                <color theme="7" tint="-0.24994659260841701"/>
              </font>
              <fill>
                <patternFill patternType="none">
                  <bgColor auto="1"/>
                </patternFill>
              </fill>
            </x14:dxf>
          </x14:cfRule>
          <x14:cfRule type="expression" priority="938" id="{CC33B5D8-953E-4A1F-BE27-5135288E70D8}">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715" id="{D8F31ABF-BF07-424C-AE89-4A4DD3A7D405}">
            <xm:f>('34'!#REF!=0)*('34'!#REF!&lt;&gt;"")*(LEN('34'!#REF!)=0)*(($F52="")+($F52="En curso"))</xm:f>
            <x14:dxf>
              <font>
                <color theme="7" tint="-0.24994659260841701"/>
              </font>
              <fill>
                <patternFill patternType="none">
                  <bgColor auto="1"/>
                </patternFill>
              </fill>
            </x14:dxf>
          </x14:cfRule>
          <x14:cfRule type="expression" priority="716" id="{B49EF302-9BA6-4FAE-99F4-8D650E7AB6DC}">
            <xm:f>('34'!#REF!&lt;0)*(LEN('34'!#REF!)=0)*(($F52="")+($F52="En curso"))</xm:f>
            <x14:dxf>
              <font>
                <color theme="7" tint="-0.24994659260841701"/>
              </font>
              <fill>
                <patternFill patternType="none">
                  <bgColor auto="1"/>
                </patternFill>
              </fill>
            </x14:dxf>
          </x14:cfRule>
          <x14:cfRule type="expression" priority="723" id="{D63E201C-8A5D-45E8-928D-92B147775879}">
            <xm:f>('34'!#REF!=0)*('34'!#REF!&lt;&gt;"")*(LEN('34'!#REF!)=0)*(($F52="")+($F52="En curso"))</xm:f>
            <x14:dxf>
              <font>
                <color theme="7" tint="-0.24994659260841701"/>
              </font>
              <fill>
                <patternFill patternType="none">
                  <bgColor auto="1"/>
                </patternFill>
              </fill>
            </x14:dxf>
          </x14:cfRule>
          <x14:cfRule type="expression" priority="724" id="{011F8B94-04B2-41ED-BAA9-2D0E73878E54}">
            <xm:f>('34'!#REF!&lt;0)*(LEN('34'!#REF!)=0)*(($F52="")+($F52="En curso"))</xm:f>
            <x14:dxf>
              <font>
                <color theme="7" tint="-0.24994659260841701"/>
              </font>
              <fill>
                <patternFill patternType="none">
                  <bgColor auto="1"/>
                </patternFill>
              </fill>
            </x14:dxf>
          </x14:cfRule>
          <xm:sqref>E59:E64</xm:sqref>
        </x14:conditionalFormatting>
        <x14:conditionalFormatting xmlns:xm="http://schemas.microsoft.com/office/excel/2006/main">
          <x14:cfRule type="expression" priority="701" id="{ACFFC379-402A-412C-89F0-0154216F9215}">
            <xm:f>'34'!#REF!="Vencida"</xm:f>
            <x14:dxf>
              <font>
                <color theme="8" tint="-0.24994659260841701"/>
              </font>
            </x14:dxf>
          </x14:cfRule>
          <x14:cfRule type="expression" priority="702" id="{5A5CEB1D-9454-48B0-9658-365032C25681}">
            <xm:f>'34'!#REF!="Cancelada"</xm:f>
            <x14:dxf>
              <font>
                <color theme="0" tint="-0.24994659260841701"/>
              </font>
            </x14:dxf>
          </x14:cfRule>
          <x14:cfRule type="expression" priority="703" id="{6DB82C55-7022-4629-BEAE-4536DBE8C6D1}">
            <xm:f>'34'!#REF!="Pausada"</xm:f>
            <x14:dxf>
              <font>
                <color theme="9"/>
              </font>
            </x14:dxf>
          </x14:cfRule>
          <x14:cfRule type="expression" priority="704" id="{AFABD5A4-3CD8-469C-8CE8-34D53E5B5482}">
            <xm:f>'34'!#REF!="Para hoy"</xm:f>
            <x14:dxf>
              <font>
                <color theme="6" tint="-0.499984740745262"/>
              </font>
            </x14:dxf>
          </x14:cfRule>
          <x14:cfRule type="expression" priority="705" id="{E6A3C0C2-32E1-423F-85BF-4624373F1C16}">
            <xm:f>'34'!#REF!="En curso"</xm:f>
            <x14:dxf>
              <font>
                <color theme="7" tint="-0.24994659260841701"/>
              </font>
            </x14:dxf>
          </x14:cfRule>
          <x14:cfRule type="expression" priority="706" id="{EEDA0AEA-B35A-40CC-91E6-468CDB041225}">
            <xm:f>'34'!#REF!="Completada"</xm:f>
            <x14:dxf>
              <font>
                <strike/>
                <color theme="0" tint="-0.24994659260841701"/>
              </font>
              <fill>
                <patternFill patternType="none">
                  <bgColor auto="1"/>
                </patternFill>
              </fill>
            </x14:dxf>
          </x14:cfRule>
          <x14:cfRule type="expression" priority="707" id="{492DCF93-A090-4CDD-88BB-583209782558}">
            <xm:f>('34'!#REF!=0)*('34'!#REF!&lt;&gt;"")*(LEN('34'!#REF!)=0)*(('34'!#REF!="")+('34'!#REF!="En curso"))</xm:f>
            <x14:dxf>
              <font>
                <color theme="7" tint="-0.24994659260841701"/>
              </font>
              <fill>
                <patternFill patternType="none">
                  <bgColor auto="1"/>
                </patternFill>
              </fill>
            </x14:dxf>
          </x14:cfRule>
          <x14:cfRule type="expression" priority="708" id="{D3A665A4-5584-41B5-B8C0-747C9ACD9656}">
            <xm:f>('34'!#REF!&lt;0)*(LEN('34'!#REF!)=0)*(('34'!#REF!="")+('34'!#REF!="En curso"))</xm:f>
            <x14:dxf>
              <font>
                <color theme="7" tint="-0.24994659260841701"/>
              </font>
              <fill>
                <patternFill patternType="none">
                  <bgColor auto="1"/>
                </patternFill>
              </fill>
            </x14:dxf>
          </x14:cfRule>
          <xm:sqref>G59:G64</xm:sqref>
        </x14:conditionalFormatting>
        <x14:conditionalFormatting xmlns:xm="http://schemas.microsoft.com/office/excel/2006/main">
          <x14:cfRule type="expression" priority="683" id="{32F0258F-00E0-4122-96A0-3C3A1E6DD0A1}">
            <xm:f>'34'!#REF!="Vencida"</xm:f>
            <x14:dxf>
              <font>
                <color theme="8" tint="-0.24994659260841701"/>
              </font>
            </x14:dxf>
          </x14:cfRule>
          <x14:cfRule type="expression" priority="684" id="{28A5CC66-D4F9-476E-A367-FEBAE722BB1D}">
            <xm:f>'34'!#REF!="Cancelada"</xm:f>
            <x14:dxf>
              <font>
                <color theme="0" tint="-0.24994659260841701"/>
              </font>
            </x14:dxf>
          </x14:cfRule>
          <x14:cfRule type="expression" priority="685" id="{FE15D490-7611-4BD3-9222-5C2C17388A41}">
            <xm:f>'34'!#REF!="Pausada"</xm:f>
            <x14:dxf>
              <font>
                <color theme="9"/>
              </font>
            </x14:dxf>
          </x14:cfRule>
          <x14:cfRule type="expression" priority="686" id="{D9F132F6-1101-46AB-BCDD-F5FD2589BD9C}">
            <xm:f>'34'!#REF!="Para hoy"</xm:f>
            <x14:dxf>
              <font>
                <color theme="6" tint="-0.499984740745262"/>
              </font>
            </x14:dxf>
          </x14:cfRule>
          <x14:cfRule type="expression" priority="687" id="{E1FA24B3-1641-4B85-B4F2-5AB37477C8F2}">
            <xm:f>'34'!#REF!="En curso"</xm:f>
            <x14:dxf>
              <font>
                <color theme="7" tint="-0.24994659260841701"/>
              </font>
            </x14:dxf>
          </x14:cfRule>
          <x14:cfRule type="expression" priority="688" id="{F4AD8524-FCD3-46B4-AB76-0EF42087BFAD}">
            <xm:f>'34'!#REF!="Completada"</xm:f>
            <x14:dxf>
              <font>
                <strike/>
                <color theme="0" tint="-0.24994659260841701"/>
              </font>
              <fill>
                <patternFill patternType="none">
                  <bgColor auto="1"/>
                </patternFill>
              </fill>
            </x14:dxf>
          </x14:cfRule>
          <x14:cfRule type="expression" priority="689" id="{2C53A32D-4106-4737-8791-8AE025F46DA0}">
            <xm:f>('34'!#REF!=0)*('34'!#REF!&lt;&gt;"")*(LEN('34'!#REF!)=0)*(('34'!#REF!="")+('34'!#REF!="En curso"))</xm:f>
            <x14:dxf>
              <font>
                <color theme="7" tint="-0.24994659260841701"/>
              </font>
              <fill>
                <patternFill patternType="none">
                  <bgColor auto="1"/>
                </patternFill>
              </fill>
            </x14:dxf>
          </x14:cfRule>
          <x14:cfRule type="expression" priority="690" id="{836A9093-7AE4-46B9-AC5C-F645B868534F}">
            <xm:f>('34'!#REF!&lt;0)*(LEN('34'!#REF!)=0)*(('34'!#REF!="")+('34'!#REF!="En curso"))</xm:f>
            <x14:dxf>
              <font>
                <color theme="7" tint="-0.24994659260841701"/>
              </font>
              <fill>
                <patternFill patternType="none">
                  <bgColor auto="1"/>
                </patternFill>
              </fill>
            </x14:dxf>
          </x14:cfRule>
          <xm:sqref>E59:E64</xm:sqref>
        </x14:conditionalFormatting>
        <x14:conditionalFormatting xmlns:xm="http://schemas.microsoft.com/office/excel/2006/main">
          <x14:cfRule type="expression" priority="691" id="{C12AF961-DA5F-4D1D-8434-AD73F1B915CF}">
            <xm:f>('34'!#REF!=0)*('34'!#REF!&lt;&gt;"")*(LEN('34'!#REF!)=0)*(('34'!#REF!="")+('34'!#REF!="En curso"))</xm:f>
            <x14:dxf>
              <font>
                <color theme="7" tint="-0.24994659260841701"/>
              </font>
              <fill>
                <patternFill patternType="none">
                  <bgColor auto="1"/>
                </patternFill>
              </fill>
            </x14:dxf>
          </x14:cfRule>
          <x14:cfRule type="expression" priority="692" id="{860244F5-4A29-431D-9FE0-9E3DE9685361}">
            <xm:f>('34'!#REF!&lt;0)*(LEN('34'!#REF!)=0)*(('34'!#REF!="")+('34'!#REF!="En curso"))</xm:f>
            <x14:dxf>
              <font>
                <color theme="7" tint="-0.24994659260841701"/>
              </font>
              <fill>
                <patternFill patternType="none">
                  <bgColor auto="1"/>
                </patternFill>
              </fill>
            </x14:dxf>
          </x14:cfRule>
          <xm:sqref>E59:E64</xm:sqref>
        </x14:conditionalFormatting>
        <x14:conditionalFormatting xmlns:xm="http://schemas.microsoft.com/office/excel/2006/main">
          <x14:cfRule type="expression" priority="693" id="{1F28A268-AD6F-497E-A0B3-017224B455D7}">
            <xm:f>('34'!#REF!=0)*('34'!#REF!&lt;&gt;"")*(LEN('34'!#REF!)=0)*(($F59="")+($F59="En curso"))</xm:f>
            <x14:dxf>
              <font>
                <color theme="7" tint="-0.24994659260841701"/>
              </font>
              <fill>
                <patternFill patternType="none">
                  <bgColor auto="1"/>
                </patternFill>
              </fill>
            </x14:dxf>
          </x14:cfRule>
          <x14:cfRule type="expression" priority="694" id="{6B2FF25D-8EF4-4CFE-ACB7-C10A78A1F353}">
            <xm:f>('34'!#REF!&lt;0)*(LEN('34'!#REF!)=0)*(($F59="")+($F59="En curso"))</xm:f>
            <x14:dxf>
              <font>
                <color theme="7" tint="-0.24994659260841701"/>
              </font>
              <fill>
                <patternFill patternType="none">
                  <bgColor auto="1"/>
                </patternFill>
              </fill>
            </x14:dxf>
          </x14:cfRule>
          <xm:sqref>F59:F64</xm:sqref>
        </x14:conditionalFormatting>
        <x14:conditionalFormatting xmlns:xm="http://schemas.microsoft.com/office/excel/2006/main">
          <x14:cfRule type="expression" priority="791" id="{7B11D4FB-A288-416E-866F-D19DFF7813FC}">
            <xm:f>('34'!#REF!=0)*('34'!#REF!&lt;&gt;"")*(LEN('34'!#REF!)=0)*(($F76="")+($F76="En curso"))</xm:f>
            <x14:dxf>
              <font>
                <color theme="7" tint="-0.24994659260841701"/>
              </font>
              <fill>
                <patternFill patternType="none">
                  <bgColor auto="1"/>
                </patternFill>
              </fill>
            </x14:dxf>
          </x14:cfRule>
          <x14:cfRule type="expression" priority="792" id="{3027C8EE-5424-4EE9-93CF-3517E70F0AA2}">
            <xm:f>('34'!#REF!&lt;0)*(LEN('34'!#REF!)=0)*(($F76="")+($F76="En curso"))</xm:f>
            <x14:dxf>
              <font>
                <color theme="7" tint="-0.24994659260841701"/>
              </font>
              <fill>
                <patternFill patternType="none">
                  <bgColor auto="1"/>
                </patternFill>
              </fill>
            </x14:dxf>
          </x14:cfRule>
          <x14:cfRule type="expression" priority="793" id="{55315E7C-C17B-47E8-B2CA-83E69E8E0E60}">
            <xm:f>('34'!#REF!=0)*('34'!#REF!&lt;&gt;"")*(LEN('34'!#REF!)=0)*(($F76="")+($F76="En curso"))</xm:f>
            <x14:dxf>
              <font>
                <color theme="7" tint="-0.24994659260841701"/>
              </font>
              <fill>
                <patternFill patternType="none">
                  <bgColor auto="1"/>
                </patternFill>
              </fill>
            </x14:dxf>
          </x14:cfRule>
          <x14:cfRule type="expression" priority="794" id="{1E187D3C-6329-4670-AF39-AB4FD17B0421}">
            <xm:f>('34'!#REF!&lt;0)*(LEN('34'!#REF!)=0)*(($F76="")+($F76="En curso"))</xm:f>
            <x14:dxf>
              <font>
                <color theme="7" tint="-0.24994659260841701"/>
              </font>
              <fill>
                <patternFill patternType="none">
                  <bgColor auto="1"/>
                </patternFill>
              </fill>
            </x14:dxf>
          </x14:cfRule>
          <xm:sqref>D60:D64</xm:sqref>
        </x14:conditionalFormatting>
        <x14:conditionalFormatting xmlns:xm="http://schemas.microsoft.com/office/excel/2006/main">
          <x14:cfRule type="expression" priority="795" id="{2DAD67BE-5221-4F71-A788-073ED6BE88CF}">
            <xm:f>('34'!#REF!=0)*('34'!#REF!&lt;&gt;"")*(LEN('34'!#REF!)=0)*(($F88="")+($F88="En curso"))</xm:f>
            <x14:dxf>
              <font>
                <color theme="7" tint="-0.24994659260841701"/>
              </font>
              <fill>
                <patternFill patternType="none">
                  <bgColor auto="1"/>
                </patternFill>
              </fill>
            </x14:dxf>
          </x14:cfRule>
          <x14:cfRule type="expression" priority="796" id="{822C8E48-E0D9-4E50-9B45-42AD8B566E2D}">
            <xm:f>('34'!#REF!&lt;0)*(LEN('34'!#REF!)=0)*(($F88="")+($F88="En curso"))</xm:f>
            <x14:dxf>
              <font>
                <color theme="7" tint="-0.24994659260841701"/>
              </font>
              <fill>
                <patternFill patternType="none">
                  <bgColor auto="1"/>
                </patternFill>
              </fill>
            </x14:dxf>
          </x14:cfRule>
          <x14:cfRule type="expression" priority="797" id="{B5518880-37AC-4B25-9BF8-7A3FAA7CE256}">
            <xm:f>('34'!#REF!=0)*('34'!#REF!&lt;&gt;"")*(LEN('34'!#REF!)=0)*(($F88="")+($F88="En curso"))</xm:f>
            <x14:dxf>
              <font>
                <color theme="7" tint="-0.24994659260841701"/>
              </font>
              <fill>
                <patternFill patternType="none">
                  <bgColor auto="1"/>
                </patternFill>
              </fill>
            </x14:dxf>
          </x14:cfRule>
          <x14:cfRule type="expression" priority="798" id="{C7D4AD9B-5DCC-450E-9E8A-87E72FEA182A}">
            <xm:f>('34'!#REF!&lt;0)*(LEN('34'!#REF!)=0)*(($F88="")+($F88="En curso"))</xm:f>
            <x14:dxf>
              <font>
                <color theme="7" tint="-0.24994659260841701"/>
              </font>
              <fill>
                <patternFill patternType="none">
                  <bgColor auto="1"/>
                </patternFill>
              </fill>
            </x14:dxf>
          </x14:cfRule>
          <xm:sqref>D60:D64</xm:sqref>
        </x14:conditionalFormatting>
        <x14:conditionalFormatting xmlns:xm="http://schemas.microsoft.com/office/excel/2006/main">
          <x14:cfRule type="expression" priority="799" id="{E1CE0706-D193-441B-8731-EAA8CD203602}">
            <xm:f>('34'!#REF!=0)*('34'!#REF!&lt;&gt;"")*(LEN('34'!#REF!)=0)*(($F96="")+($F96="En curso"))</xm:f>
            <x14:dxf>
              <font>
                <color theme="7" tint="-0.24994659260841701"/>
              </font>
              <fill>
                <patternFill patternType="none">
                  <bgColor auto="1"/>
                </patternFill>
              </fill>
            </x14:dxf>
          </x14:cfRule>
          <x14:cfRule type="expression" priority="800" id="{188A56FF-0C98-4400-89B0-4CCEBFA206C7}">
            <xm:f>('34'!#REF!&lt;0)*(LEN('34'!#REF!)=0)*(($F96="")+($F96="En curso"))</xm:f>
            <x14:dxf>
              <font>
                <color theme="7" tint="-0.24994659260841701"/>
              </font>
              <fill>
                <patternFill patternType="none">
                  <bgColor auto="1"/>
                </patternFill>
              </fill>
            </x14:dxf>
          </x14:cfRule>
          <x14:cfRule type="expression" priority="801" id="{A642AC19-1A06-4B96-BA50-CC66F50A8FC9}">
            <xm:f>('34'!#REF!=0)*('34'!#REF!&lt;&gt;"")*(LEN('34'!#REF!)=0)*(($F92="")+($F92="En curso"))</xm:f>
            <x14:dxf>
              <font>
                <color theme="7" tint="-0.24994659260841701"/>
              </font>
              <fill>
                <patternFill patternType="none">
                  <bgColor auto="1"/>
                </patternFill>
              </fill>
            </x14:dxf>
          </x14:cfRule>
          <x14:cfRule type="expression" priority="802" id="{B0379E45-0F90-4149-8842-5DFB9CD56B48}">
            <xm:f>('34'!#REF!&lt;0)*(LEN('34'!#REF!)=0)*(($F92="")+($F92="En curso"))</xm:f>
            <x14:dxf>
              <font>
                <color theme="7" tint="-0.24994659260841701"/>
              </font>
              <fill>
                <patternFill patternType="none">
                  <bgColor auto="1"/>
                </patternFill>
              </fill>
            </x14:dxf>
          </x14:cfRule>
          <xm:sqref>D60:D64</xm:sqref>
        </x14:conditionalFormatting>
        <x14:conditionalFormatting xmlns:xm="http://schemas.microsoft.com/office/excel/2006/main">
          <x14:cfRule type="expression" priority="803" id="{47B2665C-8D0C-42C5-B09D-40F19A84CCF2}">
            <xm:f>('34'!#REF!=0)*('34'!#REF!&lt;&gt;"")*(LEN('34'!#REF!)=0)*(($F52="")+($F52="En curso"))</xm:f>
            <x14:dxf>
              <font>
                <color theme="7" tint="-0.24994659260841701"/>
              </font>
              <fill>
                <patternFill patternType="none">
                  <bgColor auto="1"/>
                </patternFill>
              </fill>
            </x14:dxf>
          </x14:cfRule>
          <x14:cfRule type="expression" priority="804" id="{43FF9327-A55D-441C-8EE7-24B0FB647790}">
            <xm:f>('34'!#REF!&lt;0)*(LEN('34'!#REF!)=0)*(($F52="")+($F52="En curso"))</xm:f>
            <x14:dxf>
              <font>
                <color theme="7" tint="-0.24994659260841701"/>
              </font>
              <fill>
                <patternFill patternType="none">
                  <bgColor auto="1"/>
                </patternFill>
              </fill>
            </x14:dxf>
          </x14:cfRule>
          <x14:cfRule type="expression" priority="805" id="{D871C246-C2AA-4C34-B187-DB29A2E75D80}">
            <xm:f>('34'!#REF!=0)*('34'!#REF!&lt;&gt;"")*(LEN('34'!#REF!)=0)*(($F59="")+($F59="En curso"))</xm:f>
            <x14:dxf>
              <font>
                <color theme="7" tint="-0.24994659260841701"/>
              </font>
              <fill>
                <patternFill patternType="none">
                  <bgColor auto="1"/>
                </patternFill>
              </fill>
            </x14:dxf>
          </x14:cfRule>
          <x14:cfRule type="expression" priority="806" id="{A20925DA-4426-4A92-B36C-5ED32C3D49B4}">
            <xm:f>('34'!#REF!&lt;0)*(LEN('34'!#REF!)=0)*(($F59="")+($F59="En curso"))</xm:f>
            <x14:dxf>
              <font>
                <color theme="7" tint="-0.24994659260841701"/>
              </font>
              <fill>
                <patternFill patternType="none">
                  <bgColor auto="1"/>
                </patternFill>
              </fill>
            </x14:dxf>
          </x14:cfRule>
          <xm:sqref>C59:C64</xm:sqref>
        </x14:conditionalFormatting>
        <x14:conditionalFormatting xmlns:xm="http://schemas.microsoft.com/office/excel/2006/main">
          <x14:cfRule type="expression" priority="807" id="{0ACA46F9-F0F2-47D6-A575-5F35C4BBE5F4}">
            <xm:f>('34'!#REF!=0)*('34'!#REF!&lt;&gt;"")*(LEN('34'!#REF!)=0)*(($F51="")+($F51="En curso"))</xm:f>
            <x14:dxf>
              <font>
                <color theme="7" tint="-0.24994659260841701"/>
              </font>
              <fill>
                <patternFill patternType="none">
                  <bgColor auto="1"/>
                </patternFill>
              </fill>
            </x14:dxf>
          </x14:cfRule>
          <x14:cfRule type="expression" priority="808" id="{19847754-DF51-408D-A4B6-D84502760A31}">
            <xm:f>('34'!#REF!&lt;0)*(LEN('34'!#REF!)=0)*(($F51="")+($F51="En curso"))</xm:f>
            <x14:dxf>
              <font>
                <color theme="7" tint="-0.24994659260841701"/>
              </font>
              <fill>
                <patternFill patternType="none">
                  <bgColor auto="1"/>
                </patternFill>
              </fill>
            </x14:dxf>
          </x14:cfRule>
          <x14:cfRule type="expression" priority="809" id="{9AC4EEC3-9DE9-4B44-B839-0A115AFA0F2A}">
            <xm:f>('34'!#REF!=0)*('34'!#REF!&lt;&gt;"")*(LEN('34'!#REF!)=0)*(($F52="")+($F52="En curso"))</xm:f>
            <x14:dxf>
              <font>
                <color theme="7" tint="-0.24994659260841701"/>
              </font>
              <fill>
                <patternFill patternType="none">
                  <bgColor auto="1"/>
                </patternFill>
              </fill>
            </x14:dxf>
          </x14:cfRule>
          <x14:cfRule type="expression" priority="810" id="{90FA0374-9779-4760-8F25-9B3D456FD586}">
            <xm:f>('34'!#REF!&lt;0)*(LEN('34'!#REF!)=0)*(($F52="")+($F52="En curso"))</xm:f>
            <x14:dxf>
              <font>
                <color theme="7" tint="-0.24994659260841701"/>
              </font>
              <fill>
                <patternFill patternType="none">
                  <bgColor auto="1"/>
                </patternFill>
              </fill>
            </x14:dxf>
          </x14:cfRule>
          <xm:sqref>E59:E64</xm:sqref>
        </x14:conditionalFormatting>
        <x14:conditionalFormatting xmlns:xm="http://schemas.microsoft.com/office/excel/2006/main">
          <x14:cfRule type="expression" priority="671" id="{B4BAB927-53F4-45B6-A18E-51A80320665B}">
            <xm:f>('34'!#REF!=0)*('34'!#REF!&lt;&gt;"")*(LEN('34'!#REF!)=0)*(($F51="")+($F51="En curso"))</xm:f>
            <x14:dxf>
              <font>
                <color theme="7" tint="-0.24994659260841701"/>
              </font>
              <fill>
                <patternFill patternType="none">
                  <bgColor auto="1"/>
                </patternFill>
              </fill>
            </x14:dxf>
          </x14:cfRule>
          <x14:cfRule type="expression" priority="672" id="{F52F4C29-8CA0-40EC-89DA-A155D80B7377}">
            <xm:f>('34'!#REF!&lt;0)*(LEN('34'!#REF!)=0)*(($F51="")+($F51="En curso"))</xm:f>
            <x14:dxf>
              <font>
                <color theme="7" tint="-0.24994659260841701"/>
              </font>
              <fill>
                <patternFill patternType="none">
                  <bgColor auto="1"/>
                </patternFill>
              </fill>
            </x14:dxf>
          </x14:cfRule>
          <x14:cfRule type="expression" priority="673" id="{C9BDA301-05DA-45F1-8894-DA4CFEEC8A05}">
            <xm:f>('34'!#REF!=0)*('34'!#REF!&lt;&gt;"")*(LEN('34'!#REF!)=0)*(($F51="")+($F51="En curso"))</xm:f>
            <x14:dxf>
              <font>
                <color theme="7" tint="-0.24994659260841701"/>
              </font>
              <fill>
                <patternFill patternType="none">
                  <bgColor auto="1"/>
                </patternFill>
              </fill>
            </x14:dxf>
          </x14:cfRule>
          <x14:cfRule type="expression" priority="674" id="{CA746933-693F-44A0-8F1C-2E9110384AD3}">
            <xm:f>('34'!#REF!&lt;0)*(LEN('34'!#REF!)=0)*(($F51="")+($F51="En curso"))</xm:f>
            <x14:dxf>
              <font>
                <color theme="7" tint="-0.24994659260841701"/>
              </font>
              <fill>
                <patternFill patternType="none">
                  <bgColor auto="1"/>
                </patternFill>
              </fill>
            </x14:dxf>
          </x14:cfRule>
          <xm:sqref>D37:D38</xm:sqref>
        </x14:conditionalFormatting>
        <x14:conditionalFormatting xmlns:xm="http://schemas.microsoft.com/office/excel/2006/main">
          <x14:cfRule type="expression" priority="675" id="{61ECEB28-D795-4DCA-B9CF-CC8EAC3BE183}">
            <xm:f>('34'!#REF!=0)*('34'!#REF!&lt;&gt;"")*(LEN('34'!#REF!)=0)*(($F63="")+($F63="En curso"))</xm:f>
            <x14:dxf>
              <font>
                <color theme="7" tint="-0.24994659260841701"/>
              </font>
              <fill>
                <patternFill patternType="none">
                  <bgColor auto="1"/>
                </patternFill>
              </fill>
            </x14:dxf>
          </x14:cfRule>
          <x14:cfRule type="expression" priority="676" id="{B8BBD017-D3CC-4D15-97E7-3087AC70A0A2}">
            <xm:f>('34'!#REF!&lt;0)*(LEN('34'!#REF!)=0)*(($F63="")+($F63="En curso"))</xm:f>
            <x14:dxf>
              <font>
                <color theme="7" tint="-0.24994659260841701"/>
              </font>
              <fill>
                <patternFill patternType="none">
                  <bgColor auto="1"/>
                </patternFill>
              </fill>
            </x14:dxf>
          </x14:cfRule>
          <x14:cfRule type="expression" priority="677" id="{CEA65228-648C-4CC5-95BB-377BF699FAA6}">
            <xm:f>('34'!#REF!=0)*('34'!#REF!&lt;&gt;"")*(LEN('34'!#REF!)=0)*(($F63="")+($F63="En curso"))</xm:f>
            <x14:dxf>
              <font>
                <color theme="7" tint="-0.24994659260841701"/>
              </font>
              <fill>
                <patternFill patternType="none">
                  <bgColor auto="1"/>
                </patternFill>
              </fill>
            </x14:dxf>
          </x14:cfRule>
          <x14:cfRule type="expression" priority="678" id="{80B58AB8-DFB3-40B3-89C4-1CE58B4F7447}">
            <xm:f>('34'!#REF!&lt;0)*(LEN('34'!#REF!)=0)*(($F63="")+($F63="En curso"))</xm:f>
            <x14:dxf>
              <font>
                <color theme="7" tint="-0.24994659260841701"/>
              </font>
              <fill>
                <patternFill patternType="none">
                  <bgColor auto="1"/>
                </patternFill>
              </fill>
            </x14:dxf>
          </x14:cfRule>
          <xm:sqref>D37:D38</xm:sqref>
        </x14:conditionalFormatting>
        <x14:conditionalFormatting xmlns:xm="http://schemas.microsoft.com/office/excel/2006/main">
          <x14:cfRule type="expression" priority="679" id="{581B8157-C004-4915-B86A-A3863634BC21}">
            <xm:f>('34'!#REF!=0)*('34'!#REF!&lt;&gt;"")*(LEN('34'!#REF!)=0)*(($F71="")+($F71="En curso"))</xm:f>
            <x14:dxf>
              <font>
                <color theme="7" tint="-0.24994659260841701"/>
              </font>
              <fill>
                <patternFill patternType="none">
                  <bgColor auto="1"/>
                </patternFill>
              </fill>
            </x14:dxf>
          </x14:cfRule>
          <x14:cfRule type="expression" priority="680" id="{89E69D5D-270B-4254-9A93-E7E2368A579F}">
            <xm:f>('34'!#REF!&lt;0)*(LEN('34'!#REF!)=0)*(($F71="")+($F71="En curso"))</xm:f>
            <x14:dxf>
              <font>
                <color theme="7" tint="-0.24994659260841701"/>
              </font>
              <fill>
                <patternFill patternType="none">
                  <bgColor auto="1"/>
                </patternFill>
              </fill>
            </x14:dxf>
          </x14:cfRule>
          <x14:cfRule type="expression" priority="681" id="{B7E14436-DBFC-49A8-8FA2-B4140A304B80}">
            <xm:f>('34'!#REF!=0)*('34'!#REF!&lt;&gt;"")*(LEN('34'!#REF!)=0)*(($F67="")+($F67="En curso"))</xm:f>
            <x14:dxf>
              <font>
                <color theme="7" tint="-0.24994659260841701"/>
              </font>
              <fill>
                <patternFill patternType="none">
                  <bgColor auto="1"/>
                </patternFill>
              </fill>
            </x14:dxf>
          </x14:cfRule>
          <x14:cfRule type="expression" priority="682" id="{92D35B6D-5B7A-477D-AF46-6161D3BCE87D}">
            <xm:f>('34'!#REF!&lt;0)*(LEN('34'!#REF!)=0)*(($F67="")+($F67="En curso"))</xm:f>
            <x14:dxf>
              <font>
                <color theme="7" tint="-0.24994659260841701"/>
              </font>
              <fill>
                <patternFill patternType="none">
                  <bgColor auto="1"/>
                </patternFill>
              </fill>
            </x14:dxf>
          </x14:cfRule>
          <xm:sqref>D37:D38</xm:sqref>
        </x14:conditionalFormatting>
        <x14:conditionalFormatting xmlns:xm="http://schemas.microsoft.com/office/excel/2006/main">
          <x14:cfRule type="expression" priority="1235" id="{788745CE-FB49-4A50-9676-FB99D7D4C82D}">
            <xm:f>('34'!#REF!=0)*('34'!#REF!&lt;&gt;"")*(LEN('34'!#REF!)=0)*(($F21="")+($F21="En curso"))</xm:f>
            <x14:dxf>
              <font>
                <color theme="7" tint="-0.24994659260841701"/>
              </font>
              <fill>
                <patternFill patternType="none">
                  <bgColor auto="1"/>
                </patternFill>
              </fill>
            </x14:dxf>
          </x14:cfRule>
          <x14:cfRule type="expression" priority="1236" id="{E0AD8938-F97A-4251-B8D0-3CE21CE4E0F3}">
            <xm:f>('34'!#REF!&lt;0)*(LEN('34'!#REF!)=0)*(($F21="")+($F21="En curso"))</xm:f>
            <x14:dxf>
              <font>
                <color theme="7" tint="-0.24994659260841701"/>
              </font>
              <fill>
                <patternFill patternType="none">
                  <bgColor auto="1"/>
                </patternFill>
              </fill>
            </x14:dxf>
          </x14:cfRule>
          <x14:cfRule type="expression" priority="1237" id="{D40B2218-2D7D-47D5-93CA-3151313D9C60}">
            <xm:f>('34'!#REF!=0)*('34'!#REF!&lt;&gt;"")*(LEN('34'!#REF!)=0)*(($F23="")+($F23="En curso"))</xm:f>
            <x14:dxf>
              <font>
                <color theme="7" tint="-0.24994659260841701"/>
              </font>
              <fill>
                <patternFill patternType="none">
                  <bgColor auto="1"/>
                </patternFill>
              </fill>
            </x14:dxf>
          </x14:cfRule>
          <x14:cfRule type="expression" priority="1238" id="{C9D8C002-BC45-4FC8-9A78-824584A8E712}">
            <xm:f>('34'!#REF!&lt;0)*(LEN('34'!#REF!)=0)*(($F23="")+($F23="En curso"))</xm:f>
            <x14:dxf>
              <font>
                <color theme="7" tint="-0.24994659260841701"/>
              </font>
              <fill>
                <patternFill patternType="none">
                  <bgColor auto="1"/>
                </patternFill>
              </fill>
            </x14:dxf>
          </x14:cfRule>
          <xm:sqref>C23:C24</xm:sqref>
        </x14:conditionalFormatting>
        <x14:conditionalFormatting xmlns:xm="http://schemas.microsoft.com/office/excel/2006/main">
          <x14:cfRule type="expression" priority="1239" id="{B0ED9DE7-22DE-4E84-A9D2-5E9523314F3C}">
            <xm:f>('34'!#REF!=0)*('34'!#REF!&lt;&gt;"")*(LEN('34'!#REF!)=0)*(($F22="")+($F22="En curso"))</xm:f>
            <x14:dxf>
              <font>
                <color theme="7" tint="-0.24994659260841701"/>
              </font>
              <fill>
                <patternFill patternType="none">
                  <bgColor auto="1"/>
                </patternFill>
              </fill>
            </x14:dxf>
          </x14:cfRule>
          <x14:cfRule type="expression" priority="1240" id="{8A92E8A5-483F-4BF9-AB0E-CD82000986EB}">
            <xm:f>('34'!#REF!&lt;0)*(LEN('34'!#REF!)=0)*(($F22="")+($F22="En curso"))</xm:f>
            <x14:dxf>
              <font>
                <color theme="7" tint="-0.24994659260841701"/>
              </font>
              <fill>
                <patternFill patternType="none">
                  <bgColor auto="1"/>
                </patternFill>
              </fill>
            </x14:dxf>
          </x14:cfRule>
          <x14:cfRule type="expression" priority="1241" id="{2B77A7BD-EE78-4808-91F3-AEAC597E12C1}">
            <xm:f>('34'!#REF!=0)*('34'!#REF!&lt;&gt;"")*(LEN('34'!#REF!)=0)*(($F29="")+($F29="En curso"))</xm:f>
            <x14:dxf>
              <font>
                <color theme="7" tint="-0.24994659260841701"/>
              </font>
              <fill>
                <patternFill patternType="none">
                  <bgColor auto="1"/>
                </patternFill>
              </fill>
            </x14:dxf>
          </x14:cfRule>
          <x14:cfRule type="expression" priority="1242" id="{DEB4A204-0009-4B03-8FD4-0AC6C81B4004}">
            <xm:f>('34'!#REF!&lt;0)*(LEN('34'!#REF!)=0)*(($F29="")+($F29="En curso"))</xm:f>
            <x14:dxf>
              <font>
                <color theme="7" tint="-0.24994659260841701"/>
              </font>
              <fill>
                <patternFill patternType="none">
                  <bgColor auto="1"/>
                </patternFill>
              </fill>
            </x14:dxf>
          </x14:cfRule>
          <xm:sqref>C29</xm:sqref>
        </x14:conditionalFormatting>
        <x14:conditionalFormatting xmlns:xm="http://schemas.microsoft.com/office/excel/2006/main">
          <x14:cfRule type="expression" priority="1243" id="{A27723E4-E224-45D6-8F28-6D4AC2E804F4}">
            <xm:f>('34'!#REF!=0)*('34'!#REF!&lt;&gt;"")*(LEN('34'!#REF!)=0)*(($F22="")+($F22="En curso"))</xm:f>
            <x14:dxf>
              <font>
                <color theme="7" tint="-0.24994659260841701"/>
              </font>
              <fill>
                <patternFill patternType="none">
                  <bgColor auto="1"/>
                </patternFill>
              </fill>
            </x14:dxf>
          </x14:cfRule>
          <x14:cfRule type="expression" priority="1244" id="{9C2FCAFC-4612-4799-90E0-2F488A9690BB}">
            <xm:f>('34'!#REF!&lt;0)*(LEN('34'!#REF!)=0)*(($F22="")+($F22="En curso"))</xm:f>
            <x14:dxf>
              <font>
                <color theme="7" tint="-0.24994659260841701"/>
              </font>
              <fill>
                <patternFill patternType="none">
                  <bgColor auto="1"/>
                </patternFill>
              </fill>
            </x14:dxf>
          </x14:cfRule>
          <x14:cfRule type="expression" priority="1245" id="{FAAEDC6A-6873-41E0-AE6B-FB00E797A46D}">
            <xm:f>('34'!#REF!=0)*('34'!#REF!&lt;&gt;"")*(LEN('34'!#REF!)=0)*(($F25="")+($F25="En curso"))</xm:f>
            <x14:dxf>
              <font>
                <color theme="7" tint="-0.24994659260841701"/>
              </font>
              <fill>
                <patternFill patternType="none">
                  <bgColor auto="1"/>
                </patternFill>
              </fill>
            </x14:dxf>
          </x14:cfRule>
          <x14:cfRule type="expression" priority="1246" id="{B8165061-4AF8-4B59-B503-EDB5B3E44E22}">
            <xm:f>('34'!#REF!&lt;0)*(LEN('34'!#REF!)=0)*(($F25="")+($F25="En curso"))</xm:f>
            <x14:dxf>
              <font>
                <color theme="7" tint="-0.24994659260841701"/>
              </font>
              <fill>
                <patternFill patternType="none">
                  <bgColor auto="1"/>
                </patternFill>
              </fill>
            </x14:dxf>
          </x14:cfRule>
          <xm:sqref>C25</xm:sqref>
        </x14:conditionalFormatting>
        <x14:conditionalFormatting xmlns:xm="http://schemas.microsoft.com/office/excel/2006/main">
          <x14:cfRule type="expression" priority="1247" id="{3FBB0078-CDA2-4DEE-8867-2EC4E68B2723}">
            <xm:f>('34'!#REF!=0)*('34'!#REF!&lt;&gt;"")*(LEN('34'!#REF!)=0)*(($F22="")+($F22="En curso"))</xm:f>
            <x14:dxf>
              <font>
                <color theme="7" tint="-0.24994659260841701"/>
              </font>
              <fill>
                <patternFill patternType="none">
                  <bgColor auto="1"/>
                </patternFill>
              </fill>
            </x14:dxf>
          </x14:cfRule>
          <x14:cfRule type="expression" priority="1248" id="{01D5990A-05A3-47EC-9A4B-5AED5B3B60E6}">
            <xm:f>('34'!#REF!&lt;0)*(LEN('34'!#REF!)=0)*(($F22="")+($F22="En curso"))</xm:f>
            <x14:dxf>
              <font>
                <color theme="7" tint="-0.24994659260841701"/>
              </font>
              <fill>
                <patternFill patternType="none">
                  <bgColor auto="1"/>
                </patternFill>
              </fill>
            </x14:dxf>
          </x14:cfRule>
          <x14:cfRule type="expression" priority="1249" id="{32D722AB-7953-44BD-8DCF-F0810050A6B6}">
            <xm:f>('34'!#REF!=0)*('34'!#REF!&lt;&gt;"")*(LEN('34'!#REF!)=0)*(($F26="")+($F26="En curso"))</xm:f>
            <x14:dxf>
              <font>
                <color theme="7" tint="-0.24994659260841701"/>
              </font>
              <fill>
                <patternFill patternType="none">
                  <bgColor auto="1"/>
                </patternFill>
              </fill>
            </x14:dxf>
          </x14:cfRule>
          <x14:cfRule type="expression" priority="1250" id="{C31E43AF-70E6-46BE-93A3-2B68C1F28CE8}">
            <xm:f>('34'!#REF!&lt;0)*(LEN('34'!#REF!)=0)*(($F26="")+($F26="En curso"))</xm:f>
            <x14:dxf>
              <font>
                <color theme="7" tint="-0.24994659260841701"/>
              </font>
              <fill>
                <patternFill patternType="none">
                  <bgColor auto="1"/>
                </patternFill>
              </fill>
            </x14:dxf>
          </x14:cfRule>
          <xm:sqref>C26</xm:sqref>
        </x14:conditionalFormatting>
        <x14:conditionalFormatting xmlns:xm="http://schemas.microsoft.com/office/excel/2006/main">
          <x14:cfRule type="expression" priority="1251" id="{060ACB64-EEC5-4B65-82E9-5A5A9B91F933}">
            <xm:f>('34'!#REF!=0)*('34'!#REF!&lt;&gt;"")*(LEN('34'!#REF!)=0)*(($F21="")+($F21="En curso"))</xm:f>
            <x14:dxf>
              <font>
                <color theme="7" tint="-0.24994659260841701"/>
              </font>
              <fill>
                <patternFill patternType="none">
                  <bgColor auto="1"/>
                </patternFill>
              </fill>
            </x14:dxf>
          </x14:cfRule>
          <x14:cfRule type="expression" priority="1252" id="{55BCA043-0249-464E-A97F-4EAE20D0191F}">
            <xm:f>('34'!#REF!&lt;0)*(LEN('34'!#REF!)=0)*(($F21="")+($F21="En curso"))</xm:f>
            <x14:dxf>
              <font>
                <color theme="7" tint="-0.24994659260841701"/>
              </font>
              <fill>
                <patternFill patternType="none">
                  <bgColor auto="1"/>
                </patternFill>
              </fill>
            </x14:dxf>
          </x14:cfRule>
          <x14:cfRule type="expression" priority="1253" id="{1B375344-F74A-40F9-8BDD-C5BE3375BD53}">
            <xm:f>('34'!#REF!=0)*('34'!#REF!&lt;&gt;"")*(LEN('34'!#REF!)=0)*(($F27="")+($F27="En curso"))</xm:f>
            <x14:dxf>
              <font>
                <color theme="7" tint="-0.24994659260841701"/>
              </font>
              <fill>
                <patternFill patternType="none">
                  <bgColor auto="1"/>
                </patternFill>
              </fill>
            </x14:dxf>
          </x14:cfRule>
          <x14:cfRule type="expression" priority="1254" id="{F08418CB-92FF-4E18-A86D-8C4C6024396B}">
            <xm:f>('34'!#REF!&lt;0)*(LEN('34'!#REF!)=0)*(($F27="")+($F27="En curso"))</xm:f>
            <x14:dxf>
              <font>
                <color theme="7" tint="-0.24994659260841701"/>
              </font>
              <fill>
                <patternFill patternType="none">
                  <bgColor auto="1"/>
                </patternFill>
              </fill>
            </x14:dxf>
          </x14:cfRule>
          <xm:sqref>C27:C28 C45 C35:C36</xm:sqref>
        </x14:conditionalFormatting>
        <x14:conditionalFormatting xmlns:xm="http://schemas.microsoft.com/office/excel/2006/main">
          <x14:cfRule type="expression" priority="1327" id="{E5B81664-50C5-4738-92C8-5C8C9A1D1914}">
            <xm:f>('34'!#REF!=0)*('34'!#REF!&lt;&gt;"")*(LEN('34'!#REF!)=0)*(($F20="")+($F20="En curso"))</xm:f>
            <x14:dxf>
              <font>
                <color theme="7" tint="-0.24994659260841701"/>
              </font>
              <fill>
                <patternFill patternType="none">
                  <bgColor auto="1"/>
                </patternFill>
              </fill>
            </x14:dxf>
          </x14:cfRule>
          <x14:cfRule type="expression" priority="1328" id="{E022035D-165E-42FE-8CAC-23FBC066F5D3}">
            <xm:f>('34'!#REF!&lt;0)*(LEN('34'!#REF!)=0)*(($F20="")+($F20="En curso"))</xm:f>
            <x14:dxf>
              <font>
                <color theme="7" tint="-0.24994659260841701"/>
              </font>
              <fill>
                <patternFill patternType="none">
                  <bgColor auto="1"/>
                </patternFill>
              </fill>
            </x14:dxf>
          </x14:cfRule>
          <x14:cfRule type="expression" priority="1329" id="{FC5B8D1B-1D45-4A45-8DF2-282958E3A4EE}">
            <xm:f>('34'!#REF!=0)*('34'!#REF!&lt;&gt;"")*(LEN('34'!#REF!)=0)*(($F20="")+($F20="En curso"))</xm:f>
            <x14:dxf>
              <font>
                <color theme="7" tint="-0.24994659260841701"/>
              </font>
              <fill>
                <patternFill patternType="none">
                  <bgColor auto="1"/>
                </patternFill>
              </fill>
            </x14:dxf>
          </x14:cfRule>
          <x14:cfRule type="expression" priority="1330" id="{E884BF10-ECB1-4B82-BAAF-A56452543495}">
            <xm:f>('34'!#REF!&lt;0)*(LEN('34'!#REF!)=0)*(($F20="")+($F20="En curso"))</xm:f>
            <x14:dxf>
              <font>
                <color theme="7" tint="-0.24994659260841701"/>
              </font>
              <fill>
                <patternFill patternType="none">
                  <bgColor auto="1"/>
                </patternFill>
              </fill>
            </x14:dxf>
          </x14:cfRule>
          <xm:sqref>E45 E26:E28 E35:E36</xm:sqref>
        </x14:conditionalFormatting>
        <x14:conditionalFormatting xmlns:xm="http://schemas.microsoft.com/office/excel/2006/main">
          <x14:cfRule type="expression" priority="1331" id="{D25E454F-23E9-4394-993E-173E7AFADB33}">
            <xm:f>('34'!#REF!=0)*('34'!#REF!&lt;&gt;"")*(LEN('34'!#REF!)=0)*((#REF!="")+(#REF!="En curso"))</xm:f>
            <x14:dxf>
              <font>
                <color theme="7" tint="-0.24994659260841701"/>
              </font>
              <fill>
                <patternFill patternType="none">
                  <bgColor auto="1"/>
                </patternFill>
              </fill>
            </x14:dxf>
          </x14:cfRule>
          <x14:cfRule type="expression" priority="1332" id="{90CC60AB-63EA-4232-AB93-B7209BC4EBCD}">
            <xm:f>('34'!#REF!&lt;0)*(LEN('34'!#REF!)=0)*((#REF!="")+(#REF!="En curso"))</xm:f>
            <x14:dxf>
              <font>
                <color theme="7" tint="-0.24994659260841701"/>
              </font>
              <fill>
                <patternFill patternType="none">
                  <bgColor auto="1"/>
                </patternFill>
              </fill>
            </x14:dxf>
          </x14:cfRule>
          <x14:cfRule type="expression" priority="1333" id="{022FBE48-6A60-448D-B5B0-19C23D8B8321}">
            <xm:f>('34'!#REF!=0)*('34'!#REF!&lt;&gt;"")*(LEN('34'!#REF!)=0)*((#REF!="")+(#REF!="En curso"))</xm:f>
            <x14:dxf>
              <font>
                <color theme="7" tint="-0.24994659260841701"/>
              </font>
              <fill>
                <patternFill patternType="none">
                  <bgColor auto="1"/>
                </patternFill>
              </fill>
            </x14:dxf>
          </x14:cfRule>
          <x14:cfRule type="expression" priority="1334" id="{A5247BEE-CDC4-42ED-84EC-03A45FD95DC5}">
            <xm:f>('34'!#REF!&lt;0)*(LEN('34'!#REF!)=0)*((#REF!="")+(#REF!="En curso"))</xm:f>
            <x14:dxf>
              <font>
                <color theme="7" tint="-0.24994659260841701"/>
              </font>
              <fill>
                <patternFill patternType="none">
                  <bgColor auto="1"/>
                </patternFill>
              </fill>
            </x14:dxf>
          </x14:cfRule>
          <xm:sqref>E29</xm:sqref>
        </x14:conditionalFormatting>
        <x14:conditionalFormatting xmlns:xm="http://schemas.microsoft.com/office/excel/2006/main">
          <x14:cfRule type="expression" priority="1335" id="{FA1C467B-6234-491A-8264-17A1EAA4DCF4}">
            <xm:f>('34'!#REF!=0)*('34'!#REF!&lt;&gt;"")*(LEN('34'!#REF!)=0)*(($F20="")+($F20="En curso"))</xm:f>
            <x14:dxf>
              <font>
                <color theme="7" tint="-0.24994659260841701"/>
              </font>
              <fill>
                <patternFill patternType="none">
                  <bgColor auto="1"/>
                </patternFill>
              </fill>
            </x14:dxf>
          </x14:cfRule>
          <x14:cfRule type="expression" priority="1336" id="{8B232BE5-87B3-44D4-8198-B89919ABBF36}">
            <xm:f>('34'!#REF!&lt;0)*(LEN('34'!#REF!)=0)*(($F20="")+($F20="En curso"))</xm:f>
            <x14:dxf>
              <font>
                <color theme="7" tint="-0.24994659260841701"/>
              </font>
              <fill>
                <patternFill patternType="none">
                  <bgColor auto="1"/>
                </patternFill>
              </fill>
            </x14:dxf>
          </x14:cfRule>
          <x14:cfRule type="expression" priority="1337" id="{CD7724E1-87FB-45A4-9B88-CF75D52F2674}">
            <xm:f>('34'!#REF!=0)*('34'!#REF!&lt;&gt;"")*(LEN('34'!#REF!)=0)*(($F21="")+($F21="En curso"))</xm:f>
            <x14:dxf>
              <font>
                <color theme="7" tint="-0.24994659260841701"/>
              </font>
              <fill>
                <patternFill patternType="none">
                  <bgColor auto="1"/>
                </patternFill>
              </fill>
            </x14:dxf>
          </x14:cfRule>
          <x14:cfRule type="expression" priority="1338" id="{1B27FCB3-796A-4C40-8923-7FBBDC1B9571}">
            <xm:f>('34'!#REF!&lt;0)*(LEN('34'!#REF!)=0)*(($F21="")+($F21="En curso"))</xm:f>
            <x14:dxf>
              <font>
                <color theme="7" tint="-0.24994659260841701"/>
              </font>
              <fill>
                <patternFill patternType="none">
                  <bgColor auto="1"/>
                </patternFill>
              </fill>
            </x14:dxf>
          </x14:cfRule>
          <xm:sqref>E27:E28 E35:E36</xm:sqref>
        </x14:conditionalFormatting>
        <x14:conditionalFormatting xmlns:xm="http://schemas.microsoft.com/office/excel/2006/main">
          <x14:cfRule type="expression" priority="1339" id="{C2E3BF89-EC04-44DB-B06A-DB8DB8841B54}">
            <xm:f>('34'!#REF!=0)*('34'!#REF!&lt;&gt;"")*(LEN('34'!#REF!)=0)*((#REF!="")+(#REF!="En curso"))</xm:f>
            <x14:dxf>
              <font>
                <color theme="7" tint="-0.24994659260841701"/>
              </font>
              <fill>
                <patternFill patternType="none">
                  <bgColor auto="1"/>
                </patternFill>
              </fill>
            </x14:dxf>
          </x14:cfRule>
          <x14:cfRule type="expression" priority="1340" id="{0A185E68-2499-4415-9FA3-B015DF082AFF}">
            <xm:f>('34'!#REF!&lt;0)*(LEN('34'!#REF!)=0)*((#REF!="")+(#REF!="En curso"))</xm:f>
            <x14:dxf>
              <font>
                <color theme="7" tint="-0.24994659260841701"/>
              </font>
              <fill>
                <patternFill patternType="none">
                  <bgColor auto="1"/>
                </patternFill>
              </fill>
            </x14:dxf>
          </x14:cfRule>
          <x14:cfRule type="expression" priority="1341" id="{9CCC32A6-EFB8-4070-BC99-13B3A5FBDADE}">
            <xm:f>('34'!#REF!=0)*('34'!#REF!&lt;&gt;"")*(LEN('34'!#REF!)=0)*(($F23="")+($F23="En curso"))</xm:f>
            <x14:dxf>
              <font>
                <color theme="7" tint="-0.24994659260841701"/>
              </font>
              <fill>
                <patternFill patternType="none">
                  <bgColor auto="1"/>
                </patternFill>
              </fill>
            </x14:dxf>
          </x14:cfRule>
          <x14:cfRule type="expression" priority="1342" id="{1A85BAE1-40BB-47AC-830B-F1AF12D5F1BD}">
            <xm:f>('34'!#REF!&lt;0)*(LEN('34'!#REF!)=0)*(($F23="")+($F23="En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1343" id="{F5D11181-60EF-40D4-BC0B-9374D43E2E17}">
            <xm:f>('34'!#REF!=0)*('34'!#REF!&lt;&gt;"")*(LEN('34'!#REF!)=0)*(($F22="")+($F22="En curso"))</xm:f>
            <x14:dxf>
              <font>
                <color theme="7" tint="-0.24994659260841701"/>
              </font>
              <fill>
                <patternFill patternType="none">
                  <bgColor auto="1"/>
                </patternFill>
              </fill>
            </x14:dxf>
          </x14:cfRule>
          <x14:cfRule type="expression" priority="1344" id="{2303AECA-0E69-449E-B85F-FDB133787D49}">
            <xm:f>('34'!#REF!&lt;0)*(LEN('34'!#REF!)=0)*(($F22="")+($F22="En curso"))</xm:f>
            <x14:dxf>
              <font>
                <color theme="7" tint="-0.24994659260841701"/>
              </font>
              <fill>
                <patternFill patternType="none">
                  <bgColor auto="1"/>
                </patternFill>
              </fill>
            </x14:dxf>
          </x14:cfRule>
          <x14:cfRule type="expression" priority="1345" id="{D4141D5E-D435-4914-B967-82902E9955BE}">
            <xm:f>('34'!#REF!=0)*('34'!#REF!&lt;&gt;"")*(LEN('34'!#REF!)=0)*((#REF!="")+(#REF!="En curso"))</xm:f>
            <x14:dxf>
              <font>
                <color theme="7" tint="-0.24994659260841701"/>
              </font>
              <fill>
                <patternFill patternType="none">
                  <bgColor auto="1"/>
                </patternFill>
              </fill>
            </x14:dxf>
          </x14:cfRule>
          <x14:cfRule type="expression" priority="1346" id="{2FCF5E94-7331-4B65-9AB6-7B7E33CAB437}">
            <xm:f>('34'!#REF!&lt;0)*(LEN('34'!#REF!)=0)*((#REF!="")+(#REF!="En curso"))</xm:f>
            <x14:dxf>
              <font>
                <color theme="7" tint="-0.24994659260841701"/>
              </font>
              <fill>
                <patternFill patternType="none">
                  <bgColor auto="1"/>
                </patternFill>
              </fill>
            </x14:dxf>
          </x14:cfRule>
          <xm:sqref>E29</xm:sqref>
        </x14:conditionalFormatting>
        <x14:conditionalFormatting xmlns:xm="http://schemas.microsoft.com/office/excel/2006/main">
          <x14:cfRule type="expression" priority="1377" id="{3626229B-165D-4B52-AB6D-D7F7BADDDF1D}">
            <xm:f>('34'!#REF!=0)*('34'!#REF!&lt;&gt;"")*(LEN('34'!#REF!)=0)*((#REF!="")+(#REF!="En curso"))</xm:f>
            <x14:dxf>
              <font>
                <color theme="7" tint="-0.24994659260841701"/>
              </font>
              <fill>
                <patternFill patternType="none">
                  <bgColor auto="1"/>
                </patternFill>
              </fill>
            </x14:dxf>
          </x14:cfRule>
          <x14:cfRule type="expression" priority="1378" id="{2142B956-9BEC-416E-B476-8CF12B5BB488}">
            <xm:f>('34'!#REF!&lt;0)*(LEN('34'!#REF!)=0)*((#REF!="")+(#REF!="En curso"))</xm:f>
            <x14:dxf>
              <font>
                <color theme="7" tint="-0.24994659260841701"/>
              </font>
              <fill>
                <patternFill patternType="none">
                  <bgColor auto="1"/>
                </patternFill>
              </fill>
            </x14:dxf>
          </x14:cfRule>
          <x14:cfRule type="expression" priority="1379" id="{45EE180F-8E35-4BED-86C0-4730A624D625}">
            <xm:f>('34'!#REF!=0)*('34'!#REF!&lt;&gt;"")*(LEN('34'!#REF!)=0)*((#REF!="")+(#REF!="En curso"))</xm:f>
            <x14:dxf>
              <font>
                <color theme="7" tint="-0.24994659260841701"/>
              </font>
              <fill>
                <patternFill patternType="none">
                  <bgColor auto="1"/>
                </patternFill>
              </fill>
            </x14:dxf>
          </x14:cfRule>
          <x14:cfRule type="expression" priority="1380" id="{C9B419F6-271A-4986-B5D2-1E5993BB6D9D}">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1381" id="{EB99ACB8-74C9-4EFE-900B-15978E1EC0DB}">
            <xm:f>('34'!#REF!=0)*('34'!#REF!&lt;&gt;"")*(LEN('34'!#REF!)=0)*((#REF!="")+(#REF!="En curso"))</xm:f>
            <x14:dxf>
              <font>
                <color theme="7" tint="-0.24994659260841701"/>
              </font>
              <fill>
                <patternFill patternType="none">
                  <bgColor auto="1"/>
                </patternFill>
              </fill>
            </x14:dxf>
          </x14:cfRule>
          <x14:cfRule type="expression" priority="1382" id="{4F39D321-2ACC-479B-8099-58B596C65FC1}">
            <xm:f>('34'!#REF!&lt;0)*(LEN('34'!#REF!)=0)*((#REF!="")+(#REF!="En curso"))</xm:f>
            <x14:dxf>
              <font>
                <color theme="7" tint="-0.24994659260841701"/>
              </font>
              <fill>
                <patternFill patternType="none">
                  <bgColor auto="1"/>
                </patternFill>
              </fill>
            </x14:dxf>
          </x14:cfRule>
          <x14:cfRule type="expression" priority="1383" id="{50A28F08-48BA-497F-B247-934801E6BA58}">
            <xm:f>('34'!#REF!=0)*('34'!#REF!&lt;&gt;"")*(LEN('34'!#REF!)=0)*((#REF!="")+(#REF!="En curso"))</xm:f>
            <x14:dxf>
              <font>
                <color theme="7" tint="-0.24994659260841701"/>
              </font>
              <fill>
                <patternFill patternType="none">
                  <bgColor auto="1"/>
                </patternFill>
              </fill>
            </x14:dxf>
          </x14:cfRule>
          <x14:cfRule type="expression" priority="1384" id="{4BDFC278-8BCB-44A7-AA6D-514532FBB631}">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1397" id="{036ADD5C-90D0-4071-AB2E-AF6F8B90CC82}">
            <xm:f>('34'!#REF!=0)*('34'!#REF!&lt;&gt;"")*(LEN('34'!#REF!)=0)*(($F1="")+($F1="En curso"))</xm:f>
            <x14:dxf>
              <font>
                <color theme="7" tint="-0.24994659260841701"/>
              </font>
              <fill>
                <patternFill patternType="none">
                  <bgColor auto="1"/>
                </patternFill>
              </fill>
            </x14:dxf>
          </x14:cfRule>
          <x14:cfRule type="expression" priority="1398" id="{256EA173-FBE5-4B2E-AF31-FD25B3F91A28}">
            <xm:f>('34'!#REF!&lt;0)*(LEN('34'!#REF!)=0)*(($F1="")+($F1="En curso"))</xm:f>
            <x14:dxf>
              <font>
                <color theme="7" tint="-0.24994659260841701"/>
              </font>
              <fill>
                <patternFill patternType="none">
                  <bgColor auto="1"/>
                </patternFill>
              </fill>
            </x14:dxf>
          </x14:cfRule>
          <x14:cfRule type="expression" priority="1399" id="{C08819A4-BC11-467E-B2BB-A04E2927A334}">
            <xm:f>('34'!#REF!=0)*('34'!#REF!&lt;&gt;"")*(LEN('34'!#REF!)=0)*((#REF!="")+(#REF!="En curso"))</xm:f>
            <x14:dxf>
              <font>
                <color theme="7" tint="-0.24994659260841701"/>
              </font>
              <fill>
                <patternFill patternType="none">
                  <bgColor auto="1"/>
                </patternFill>
              </fill>
            </x14:dxf>
          </x14:cfRule>
          <x14:cfRule type="expression" priority="1400" id="{744D9EF5-0BAE-4BDD-BF00-9DE5635E17EC}">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1431" id="{97C8A10A-C289-43F6-BD23-F88A773626D1}">
            <xm:f>('34'!#REF!=0)*('34'!#REF!&lt;&gt;"")*(LEN('34'!#REF!)=0)*((#REF!="")+(#REF!="En curso"))</xm:f>
            <x14:dxf>
              <font>
                <color theme="7" tint="-0.24994659260841701"/>
              </font>
              <fill>
                <patternFill patternType="none">
                  <bgColor auto="1"/>
                </patternFill>
              </fill>
            </x14:dxf>
          </x14:cfRule>
          <x14:cfRule type="expression" priority="1432" id="{37B73F63-F854-460C-B632-38163DDD0514}">
            <xm:f>('34'!#REF!&lt;0)*(LEN('34'!#REF!)=0)*((#REF!="")+(#REF!="En curso"))</xm:f>
            <x14:dxf>
              <font>
                <color theme="7" tint="-0.24994659260841701"/>
              </font>
              <fill>
                <patternFill patternType="none">
                  <bgColor auto="1"/>
                </patternFill>
              </fill>
            </x14:dxf>
          </x14:cfRule>
          <x14:cfRule type="expression" priority="1433" id="{0AC8CF4F-6BA9-42FF-B65B-48E8097C7E92}">
            <xm:f>('34'!#REF!=0)*('34'!#REF!&lt;&gt;"")*(LEN('34'!#REF!)=0)*((#REF!="")+(#REF!="En curso"))</xm:f>
            <x14:dxf>
              <font>
                <color theme="7" tint="-0.24994659260841701"/>
              </font>
              <fill>
                <patternFill patternType="none">
                  <bgColor auto="1"/>
                </patternFill>
              </fill>
            </x14:dxf>
          </x14:cfRule>
          <x14:cfRule type="expression" priority="1434" id="{9177320D-47B9-4B54-834F-48B8097D17AB}">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1435" id="{EAC88029-D42C-4AF0-9710-175B22521A20}">
            <xm:f>('34'!#REF!=0)*('34'!#REF!&lt;&gt;"")*(LEN('34'!#REF!)=0)*((#REF!="")+(#REF!="En curso"))</xm:f>
            <x14:dxf>
              <font>
                <color theme="7" tint="-0.24994659260841701"/>
              </font>
              <fill>
                <patternFill patternType="none">
                  <bgColor auto="1"/>
                </patternFill>
              </fill>
            </x14:dxf>
          </x14:cfRule>
          <x14:cfRule type="expression" priority="1436" id="{6FAB62EC-C30E-4197-8728-80E98FEB5E7F}">
            <xm:f>('34'!#REF!&lt;0)*(LEN('34'!#REF!)=0)*((#REF!="")+(#REF!="En curso"))</xm:f>
            <x14:dxf>
              <font>
                <color theme="7" tint="-0.24994659260841701"/>
              </font>
              <fill>
                <patternFill patternType="none">
                  <bgColor auto="1"/>
                </patternFill>
              </fill>
            </x14:dxf>
          </x14:cfRule>
          <x14:cfRule type="expression" priority="1437" id="{4E446FB6-5FA6-4B0F-89FD-A9C9774EB0A4}">
            <xm:f>('34'!#REF!=0)*('34'!#REF!&lt;&gt;"")*(LEN('34'!#REF!)=0)*((#REF!="")+(#REF!="En curso"))</xm:f>
            <x14:dxf>
              <font>
                <color theme="7" tint="-0.24994659260841701"/>
              </font>
              <fill>
                <patternFill patternType="none">
                  <bgColor auto="1"/>
                </patternFill>
              </fill>
            </x14:dxf>
          </x14:cfRule>
          <x14:cfRule type="expression" priority="1438" id="{5FAD2E1C-BD59-4F44-892E-0A45C480BB71}">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1493" id="{9EABB571-299C-4F15-87ED-99F238FA95E3}">
            <xm:f>('34'!#REF!=0)*('34'!#REF!&lt;&gt;"")*(LEN('34'!#REF!)=0)*((#REF!="")+(#REF!="En curso"))</xm:f>
            <x14:dxf>
              <font>
                <color theme="7" tint="-0.24994659260841701"/>
              </font>
              <fill>
                <patternFill patternType="none">
                  <bgColor auto="1"/>
                </patternFill>
              </fill>
            </x14:dxf>
          </x14:cfRule>
          <x14:cfRule type="expression" priority="1494" id="{5CE15E28-837A-42EC-9429-D758EF3EA6F4}">
            <xm:f>('34'!#REF!&lt;0)*(LEN('34'!#REF!)=0)*((#REF!="")+(#REF!="En curso"))</xm:f>
            <x14:dxf>
              <font>
                <color theme="7" tint="-0.24994659260841701"/>
              </font>
              <fill>
                <patternFill patternType="none">
                  <bgColor auto="1"/>
                </patternFill>
              </fill>
            </x14:dxf>
          </x14:cfRule>
          <x14:cfRule type="expression" priority="1495" id="{8FCBE431-7F1F-4FCB-BDEC-259852C41090}">
            <xm:f>('34'!#REF!=0)*('34'!#REF!&lt;&gt;"")*(LEN('34'!#REF!)=0)*((#REF!="")+(#REF!="En curso"))</xm:f>
            <x14:dxf>
              <font>
                <color theme="7" tint="-0.24994659260841701"/>
              </font>
              <fill>
                <patternFill patternType="none">
                  <bgColor auto="1"/>
                </patternFill>
              </fill>
            </x14:dxf>
          </x14:cfRule>
          <x14:cfRule type="expression" priority="1496" id="{B0379889-2A97-4DCB-A7AD-B8EBDFCC118F}">
            <xm:f>('34'!#REF!&lt;0)*(LEN('34'!#REF!)=0)*((#REF!="")+(#REF!="En curso"))</xm:f>
            <x14:dxf>
              <font>
                <color theme="7" tint="-0.24994659260841701"/>
              </font>
              <fill>
                <patternFill patternType="none">
                  <bgColor auto="1"/>
                </patternFill>
              </fill>
            </x14:dxf>
          </x14:cfRule>
          <xm:sqref>E44</xm:sqref>
        </x14:conditionalFormatting>
        <x14:conditionalFormatting xmlns:xm="http://schemas.microsoft.com/office/excel/2006/main">
          <x14:cfRule type="expression" priority="1497" id="{79B518AA-7442-4050-B4D5-CBAE2B45B942}">
            <xm:f>('34'!#REF!=0)*('34'!#REF!&lt;&gt;"")*(LEN('34'!#REF!)=0)*((#REF!="")+(#REF!="En curso"))</xm:f>
            <x14:dxf>
              <font>
                <color theme="7" tint="-0.24994659260841701"/>
              </font>
              <fill>
                <patternFill patternType="none">
                  <bgColor auto="1"/>
                </patternFill>
              </fill>
            </x14:dxf>
          </x14:cfRule>
          <x14:cfRule type="expression" priority="1498" id="{E39C90DA-E561-42C8-AB25-1EB670121BE4}">
            <xm:f>('34'!#REF!&lt;0)*(LEN('34'!#REF!)=0)*((#REF!="")+(#REF!="En curso"))</xm:f>
            <x14:dxf>
              <font>
                <color theme="7" tint="-0.24994659260841701"/>
              </font>
              <fill>
                <patternFill patternType="none">
                  <bgColor auto="1"/>
                </patternFill>
              </fill>
            </x14:dxf>
          </x14:cfRule>
          <x14:cfRule type="expression" priority="1499" id="{6D3BD650-21B3-4CB2-B4FC-740230D07EAE}">
            <xm:f>('34'!#REF!=0)*('34'!#REF!&lt;&gt;"")*(LEN('34'!#REF!)=0)*(($F44="")+($F44="En curso"))</xm:f>
            <x14:dxf>
              <font>
                <color theme="7" tint="-0.24994659260841701"/>
              </font>
              <fill>
                <patternFill patternType="none">
                  <bgColor auto="1"/>
                </patternFill>
              </fill>
            </x14:dxf>
          </x14:cfRule>
          <x14:cfRule type="expression" priority="1500" id="{5BDC934E-E370-45AE-B3CC-0D8BA7A7283B}">
            <xm:f>('34'!#REF!&lt;0)*(LEN('34'!#REF!)=0)*(($F44="")+($F44="En curso"))</xm:f>
            <x14:dxf>
              <font>
                <color theme="7" tint="-0.24994659260841701"/>
              </font>
              <fill>
                <patternFill patternType="none">
                  <bgColor auto="1"/>
                </patternFill>
              </fill>
            </x14:dxf>
          </x14:cfRule>
          <xm:sqref>C44</xm:sqref>
        </x14:conditionalFormatting>
        <x14:conditionalFormatting xmlns:xm="http://schemas.microsoft.com/office/excel/2006/main">
          <x14:cfRule type="expression" priority="1501" id="{7709E145-4D7C-4C41-9D92-8B93FC9A9990}">
            <xm:f>('34'!#REF!=0)*('34'!#REF!&lt;&gt;"")*(LEN('34'!#REF!)=0)*((#REF!="")+(#REF!="En curso"))</xm:f>
            <x14:dxf>
              <font>
                <color theme="7" tint="-0.24994659260841701"/>
              </font>
              <fill>
                <patternFill patternType="none">
                  <bgColor auto="1"/>
                </patternFill>
              </fill>
            </x14:dxf>
          </x14:cfRule>
          <x14:cfRule type="expression" priority="1502" id="{FD390438-E52C-4A04-9312-C186B2FA17D7}">
            <xm:f>('34'!#REF!&lt;0)*(LEN('34'!#REF!)=0)*((#REF!="")+(#REF!="En curso"))</xm:f>
            <x14:dxf>
              <font>
                <color theme="7" tint="-0.24994659260841701"/>
              </font>
              <fill>
                <patternFill patternType="none">
                  <bgColor auto="1"/>
                </patternFill>
              </fill>
            </x14:dxf>
          </x14:cfRule>
          <x14:cfRule type="expression" priority="1503" id="{3A13E3B5-036A-43E1-86AF-C58153C551AB}">
            <xm:f>('34'!#REF!=0)*('34'!#REF!&lt;&gt;"")*(LEN('34'!#REF!)=0)*(($F39="")+($F39="En curso"))</xm:f>
            <x14:dxf>
              <font>
                <color theme="7" tint="-0.24994659260841701"/>
              </font>
              <fill>
                <patternFill patternType="none">
                  <bgColor auto="1"/>
                </patternFill>
              </fill>
            </x14:dxf>
          </x14:cfRule>
          <x14:cfRule type="expression" priority="1504" id="{CD882F63-4135-440C-BC60-F0EE53334BD5}">
            <xm:f>('34'!#REF!&lt;0)*(LEN('34'!#REF!)=0)*(($F39="")+($F39="En curso"))</xm:f>
            <x14:dxf>
              <font>
                <color theme="7" tint="-0.24994659260841701"/>
              </font>
              <fill>
                <patternFill patternType="none">
                  <bgColor auto="1"/>
                </patternFill>
              </fill>
            </x14:dxf>
          </x14:cfRule>
          <xm:sqref>E45</xm:sqref>
        </x14:conditionalFormatting>
        <x14:conditionalFormatting xmlns:xm="http://schemas.microsoft.com/office/excel/2006/main">
          <x14:cfRule type="expression" priority="1505" id="{05B90139-5E3D-4810-BC11-6143F1D2CC04}">
            <xm:f>('34'!#REF!=0)*('34'!#REF!&lt;&gt;"")*(LEN('34'!#REF!)=0)*(($F38="")+($F38="En curso"))</xm:f>
            <x14:dxf>
              <font>
                <color theme="7" tint="-0.24994659260841701"/>
              </font>
              <fill>
                <patternFill patternType="none">
                  <bgColor auto="1"/>
                </patternFill>
              </fill>
            </x14:dxf>
          </x14:cfRule>
          <x14:cfRule type="expression" priority="1506" id="{DB09568E-96CE-45F2-AACA-333CA0D28980}">
            <xm:f>('34'!#REF!&lt;0)*(LEN('34'!#REF!)=0)*(($F38="")+($F38="En curso"))</xm:f>
            <x14:dxf>
              <font>
                <color theme="7" tint="-0.24994659260841701"/>
              </font>
              <fill>
                <patternFill patternType="none">
                  <bgColor auto="1"/>
                </patternFill>
              </fill>
            </x14:dxf>
          </x14:cfRule>
          <x14:cfRule type="expression" priority="1507" id="{28785CD3-471D-4E01-920E-DD602246F2A6}">
            <xm:f>('34'!#REF!=0)*('34'!#REF!&lt;&gt;"")*(LEN('34'!#REF!)=0)*((#REF!="")+(#REF!="En curso"))</xm:f>
            <x14:dxf>
              <font>
                <color theme="7" tint="-0.24994659260841701"/>
              </font>
              <fill>
                <patternFill patternType="none">
                  <bgColor auto="1"/>
                </patternFill>
              </fill>
            </x14:dxf>
          </x14:cfRule>
          <x14:cfRule type="expression" priority="1508" id="{E685BF41-F45F-4D20-842A-519E4394E97D}">
            <xm:f>('34'!#REF!&lt;0)*(LEN('34'!#REF!)=0)*((#REF!="")+(#REF!="En curso"))</xm:f>
            <x14:dxf>
              <font>
                <color theme="7" tint="-0.24994659260841701"/>
              </font>
              <fill>
                <patternFill patternType="none">
                  <bgColor auto="1"/>
                </patternFill>
              </fill>
            </x14:dxf>
          </x14:cfRule>
          <xm:sqref>E44</xm:sqref>
        </x14:conditionalFormatting>
        <x14:conditionalFormatting xmlns:xm="http://schemas.microsoft.com/office/excel/2006/main">
          <x14:cfRule type="expression" priority="1599" id="{4A2B31C8-A0D0-4A91-88D9-325D8A5DBA44}">
            <xm:f>('34'!#REF!=0)*('34'!#REF!&lt;&gt;"")*(LEN('34'!#REF!)=0)*((#REF!="")+(#REF!="En curso"))</xm:f>
            <x14:dxf>
              <font>
                <color theme="7" tint="-0.24994659260841701"/>
              </font>
              <fill>
                <patternFill patternType="none">
                  <bgColor auto="1"/>
                </patternFill>
              </fill>
            </x14:dxf>
          </x14:cfRule>
          <x14:cfRule type="expression" priority="1600" id="{FAA6DA90-E9D5-4292-BD34-E7F822944BAA}">
            <xm:f>('34'!#REF!&lt;0)*(LEN('34'!#REF!)=0)*((#REF!="")+(#REF!="En curso"))</xm:f>
            <x14:dxf>
              <font>
                <color theme="7" tint="-0.24994659260841701"/>
              </font>
              <fill>
                <patternFill patternType="none">
                  <bgColor auto="1"/>
                </patternFill>
              </fill>
            </x14:dxf>
          </x14:cfRule>
          <x14:cfRule type="expression" priority="1601" id="{C0AC8A8B-17F7-46E8-B76E-F4125875487D}">
            <xm:f>('34'!#REF!=0)*('34'!#REF!&lt;&gt;"")*(LEN('34'!#REF!)=0)*((#REF!="")+(#REF!="En curso"))</xm:f>
            <x14:dxf>
              <font>
                <color theme="7" tint="-0.24994659260841701"/>
              </font>
              <fill>
                <patternFill patternType="none">
                  <bgColor auto="1"/>
                </patternFill>
              </fill>
            </x14:dxf>
          </x14:cfRule>
          <x14:cfRule type="expression" priority="1602" id="{F9EB1B13-088C-4CAE-ABA5-6CCF18750ABA}">
            <xm:f>('34'!#REF!&lt;0)*(LEN('34'!#REF!)=0)*((#REF!="")+(#REF!="En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1603" id="{4FD50C11-1D3C-4468-B561-1D04048EC6DB}">
            <xm:f>('34'!#REF!=0)*('34'!#REF!&lt;&gt;"")*(LEN('34'!#REF!)=0)*((#REF!="")+(#REF!="En curso"))</xm:f>
            <x14:dxf>
              <font>
                <color theme="7" tint="-0.24994659260841701"/>
              </font>
              <fill>
                <patternFill patternType="none">
                  <bgColor auto="1"/>
                </patternFill>
              </fill>
            </x14:dxf>
          </x14:cfRule>
          <x14:cfRule type="expression" priority="1604" id="{3447BC7B-33EB-4DE1-9899-130FFA954CDC}">
            <xm:f>('34'!#REF!&lt;0)*(LEN('34'!#REF!)=0)*((#REF!="")+(#REF!="En curso"))</xm:f>
            <x14:dxf>
              <font>
                <color theme="7" tint="-0.24994659260841701"/>
              </font>
              <fill>
                <patternFill patternType="none">
                  <bgColor auto="1"/>
                </patternFill>
              </fill>
            </x14:dxf>
          </x14:cfRule>
          <x14:cfRule type="expression" priority="1605" id="{2ABCE526-5F9A-4D90-82C3-0E74609B4AE6}">
            <xm:f>('34'!#REF!=0)*('34'!#REF!&lt;&gt;"")*(LEN('34'!#REF!)=0)*(($F46="")+($F46="En curso"))</xm:f>
            <x14:dxf>
              <font>
                <color theme="7" tint="-0.24994659260841701"/>
              </font>
              <fill>
                <patternFill patternType="none">
                  <bgColor auto="1"/>
                </patternFill>
              </fill>
            </x14:dxf>
          </x14:cfRule>
          <x14:cfRule type="expression" priority="1606" id="{A22F9E99-8F0A-4AAC-8699-07D1189C07CE}">
            <xm:f>('34'!#REF!&lt;0)*(LEN('34'!#REF!)=0)*(($F46="")+($F46="En curso"))</xm:f>
            <x14:dxf>
              <font>
                <color theme="7" tint="-0.24994659260841701"/>
              </font>
              <fill>
                <patternFill patternType="none">
                  <bgColor auto="1"/>
                </patternFill>
              </fill>
            </x14:dxf>
          </x14:cfRule>
          <xm:sqref>C46</xm:sqref>
        </x14:conditionalFormatting>
        <x14:conditionalFormatting xmlns:xm="http://schemas.microsoft.com/office/excel/2006/main">
          <x14:cfRule type="expression" priority="1607" id="{B5C23408-3898-4EB7-B4E5-A3D0FAC1EDEC}">
            <xm:f>('34'!#REF!=0)*('34'!#REF!&lt;&gt;"")*(LEN('34'!#REF!)=0)*(($F39="")+($F39="En curso"))</xm:f>
            <x14:dxf>
              <font>
                <color theme="7" tint="-0.24994659260841701"/>
              </font>
              <fill>
                <patternFill patternType="none">
                  <bgColor auto="1"/>
                </patternFill>
              </fill>
            </x14:dxf>
          </x14:cfRule>
          <x14:cfRule type="expression" priority="1608" id="{4294D340-4183-4958-B3CC-BDAAC12FC9D5}">
            <xm:f>('34'!#REF!&lt;0)*(LEN('34'!#REF!)=0)*(($F39="")+($F39="En curso"))</xm:f>
            <x14:dxf>
              <font>
                <color theme="7" tint="-0.24994659260841701"/>
              </font>
              <fill>
                <patternFill patternType="none">
                  <bgColor auto="1"/>
                </patternFill>
              </fill>
            </x14:dxf>
          </x14:cfRule>
          <x14:cfRule type="expression" priority="1609" id="{F552ADAE-FB0C-4F11-AC09-9D775344677E}">
            <xm:f>('34'!#REF!=0)*('34'!#REF!&lt;&gt;"")*(LEN('34'!#REF!)=0)*((#REF!="")+(#REF!="En curso"))</xm:f>
            <x14:dxf>
              <font>
                <color theme="7" tint="-0.24994659260841701"/>
              </font>
              <fill>
                <patternFill patternType="none">
                  <bgColor auto="1"/>
                </patternFill>
              </fill>
            </x14:dxf>
          </x14:cfRule>
          <x14:cfRule type="expression" priority="1610" id="{ADDAB66F-F2BB-41F8-B989-6A8DD19774E3}">
            <xm:f>('34'!#REF!&lt;0)*(LEN('34'!#REF!)=0)*((#REF!="")+(#REF!="En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1611" id="{ED9A1347-F952-4673-9FF0-DD2FB4038DB9}">
            <xm:f>('34'!#REF!=0)*('34'!#REF!&lt;&gt;"")*(LEN('34'!#REF!)=0)*((#REF!="")+(#REF!="En curso"))</xm:f>
            <x14:dxf>
              <font>
                <color theme="7" tint="-0.24994659260841701"/>
              </font>
              <fill>
                <patternFill patternType="none">
                  <bgColor auto="1"/>
                </patternFill>
              </fill>
            </x14:dxf>
          </x14:cfRule>
          <x14:cfRule type="expression" priority="1612" id="{9D5B9C6C-8435-4A6D-B38B-4BD8F160C00B}">
            <xm:f>('34'!#REF!&lt;0)*(LEN('34'!#REF!)=0)*((#REF!="")+(#REF!="En curso"))</xm:f>
            <x14:dxf>
              <font>
                <color theme="7" tint="-0.24994659260841701"/>
              </font>
              <fill>
                <patternFill patternType="none">
                  <bgColor auto="1"/>
                </patternFill>
              </fill>
            </x14:dxf>
          </x14:cfRule>
          <x14:cfRule type="expression" priority="1613" id="{33F88F67-26F9-4C68-8372-DEEDE8B698A1}">
            <xm:f>('34'!#REF!=0)*('34'!#REF!&lt;&gt;"")*(LEN('34'!#REF!)=0)*(($F40="")+($F40="En curso"))</xm:f>
            <x14:dxf>
              <font>
                <color theme="7" tint="-0.24994659260841701"/>
              </font>
              <fill>
                <patternFill patternType="none">
                  <bgColor auto="1"/>
                </patternFill>
              </fill>
            </x14:dxf>
          </x14:cfRule>
          <x14:cfRule type="expression" priority="1614" id="{73BC7EBC-72F1-43F4-B370-6FCC74B21F07}">
            <xm:f>('34'!#REF!&lt;0)*(LEN('34'!#REF!)=0)*(($F40="")+($F40="En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615" id="{C4AF402A-EAE8-4563-9BA8-3C3C978B5618}">
            <xm:f>('34'!#REF!=0)*('34'!#REF!&lt;&gt;"")*(LEN('34'!#REF!)=0)*(($F32="")+($F32="En curso"))</xm:f>
            <x14:dxf>
              <font>
                <color theme="7" tint="-0.24994659260841701"/>
              </font>
              <fill>
                <patternFill patternType="none">
                  <bgColor auto="1"/>
                </patternFill>
              </fill>
            </x14:dxf>
          </x14:cfRule>
          <x14:cfRule type="expression" priority="1616" id="{312EC495-07D6-4251-9D6B-A3322D3F7885}">
            <xm:f>('34'!#REF!&lt;0)*(LEN('34'!#REF!)=0)*(($F32="")+($F32="En curso"))</xm:f>
            <x14:dxf>
              <font>
                <color theme="7" tint="-0.24994659260841701"/>
              </font>
              <fill>
                <patternFill patternType="none">
                  <bgColor auto="1"/>
                </patternFill>
              </fill>
            </x14:dxf>
          </x14:cfRule>
          <x14:cfRule type="expression" priority="1617" id="{8D2823ED-0121-45C7-AEAA-258E11602554}">
            <xm:f>('34'!#REF!=0)*('34'!#REF!&lt;&gt;"")*(LEN('34'!#REF!)=0)*(($F37="")+($F37="En curso"))</xm:f>
            <x14:dxf>
              <font>
                <color theme="7" tint="-0.24994659260841701"/>
              </font>
              <fill>
                <patternFill patternType="none">
                  <bgColor auto="1"/>
                </patternFill>
              </fill>
            </x14:dxf>
          </x14:cfRule>
          <x14:cfRule type="expression" priority="1618" id="{1729E8A3-20B3-4D6D-BD6F-2F59ED427473}">
            <xm:f>('34'!#REF!&lt;0)*(LEN('34'!#REF!)=0)*(($F37="")+($F37="En curso"))</xm:f>
            <x14:dxf>
              <font>
                <color theme="7" tint="-0.24994659260841701"/>
              </font>
              <fill>
                <patternFill patternType="none">
                  <bgColor auto="1"/>
                </patternFill>
              </fill>
            </x14:dxf>
          </x14:cfRule>
          <xm:sqref>C37:C40 C42:C43</xm:sqref>
        </x14:conditionalFormatting>
        <x14:conditionalFormatting xmlns:xm="http://schemas.microsoft.com/office/excel/2006/main">
          <x14:cfRule type="expression" priority="1619" id="{CC1A96D2-4BAB-4A73-A700-A1A7BED11631}">
            <xm:f>('34'!#REF!=0)*('34'!#REF!&lt;&gt;"")*(LEN('34'!#REF!)=0)*(($F32="")+($F32="En curso"))</xm:f>
            <x14:dxf>
              <font>
                <color theme="7" tint="-0.24994659260841701"/>
              </font>
              <fill>
                <patternFill patternType="none">
                  <bgColor auto="1"/>
                </patternFill>
              </fill>
            </x14:dxf>
          </x14:cfRule>
          <x14:cfRule type="expression" priority="1620" id="{E7A8DC80-0954-4A84-8E80-3ADFCA553A87}">
            <xm:f>('34'!#REF!&lt;0)*(LEN('34'!#REF!)=0)*(($F32="")+($F32="En curso"))</xm:f>
            <x14:dxf>
              <font>
                <color theme="7" tint="-0.24994659260841701"/>
              </font>
              <fill>
                <patternFill patternType="none">
                  <bgColor auto="1"/>
                </patternFill>
              </fill>
            </x14:dxf>
          </x14:cfRule>
          <x14:cfRule type="expression" priority="1621" id="{F5B84218-5CBE-461A-A1F0-2BF073FAB495}">
            <xm:f>('34'!#REF!=0)*('34'!#REF!&lt;&gt;"")*(LEN('34'!#REF!)=0)*(($F32="")+($F32="En curso"))</xm:f>
            <x14:dxf>
              <font>
                <color theme="7" tint="-0.24994659260841701"/>
              </font>
              <fill>
                <patternFill patternType="none">
                  <bgColor auto="1"/>
                </patternFill>
              </fill>
            </x14:dxf>
          </x14:cfRule>
          <x14:cfRule type="expression" priority="1622" id="{D7CB09C0-43B7-43D9-BAF8-477DB33464E6}">
            <xm:f>('34'!#REF!&lt;0)*(LEN('34'!#REF!)=0)*(($F32="")+($F32="En curso"))</xm:f>
            <x14:dxf>
              <font>
                <color theme="7" tint="-0.24994659260841701"/>
              </font>
              <fill>
                <patternFill patternType="none">
                  <bgColor auto="1"/>
                </patternFill>
              </fill>
            </x14:dxf>
          </x14:cfRule>
          <xm:sqref>E37:E40 E42:E43</xm:sqref>
        </x14:conditionalFormatting>
        <x14:conditionalFormatting xmlns:xm="http://schemas.microsoft.com/office/excel/2006/main">
          <x14:cfRule type="expression" priority="1623" id="{3146A780-5A35-4894-85C4-C76119609E83}">
            <xm:f>('34'!#REF!=0)*('34'!#REF!&lt;&gt;"")*(LEN('34'!#REF!)=0)*(($F31="")+($F31="En curso"))</xm:f>
            <x14:dxf>
              <font>
                <color theme="7" tint="-0.24994659260841701"/>
              </font>
              <fill>
                <patternFill patternType="none">
                  <bgColor auto="1"/>
                </patternFill>
              </fill>
            </x14:dxf>
          </x14:cfRule>
          <x14:cfRule type="expression" priority="1624" id="{FEE6BFC3-CF6D-4154-A225-91A05CF1A839}">
            <xm:f>('34'!#REF!&lt;0)*(LEN('34'!#REF!)=0)*(($F31="")+($F31="En curso"))</xm:f>
            <x14:dxf>
              <font>
                <color theme="7" tint="-0.24994659260841701"/>
              </font>
              <fill>
                <patternFill patternType="none">
                  <bgColor auto="1"/>
                </patternFill>
              </fill>
            </x14:dxf>
          </x14:cfRule>
          <x14:cfRule type="expression" priority="1625" id="{14E9F169-BF0F-41EB-BD3A-6D58B7136D04}">
            <xm:f>('34'!#REF!=0)*('34'!#REF!&lt;&gt;"")*(LEN('34'!#REF!)=0)*(($F32="")+($F32="En curso"))</xm:f>
            <x14:dxf>
              <font>
                <color theme="7" tint="-0.24994659260841701"/>
              </font>
              <fill>
                <patternFill patternType="none">
                  <bgColor auto="1"/>
                </patternFill>
              </fill>
            </x14:dxf>
          </x14:cfRule>
          <x14:cfRule type="expression" priority="1626" id="{29BDCBC0-1662-4714-8E8B-6C3EB785BB98}">
            <xm:f>('34'!#REF!&lt;0)*(LEN('34'!#REF!)=0)*(($F32="")+($F32="En curso"))</xm:f>
            <x14:dxf>
              <font>
                <color theme="7" tint="-0.24994659260841701"/>
              </font>
              <fill>
                <patternFill patternType="none">
                  <bgColor auto="1"/>
                </patternFill>
              </fill>
            </x14:dxf>
          </x14:cfRule>
          <xm:sqref>E37:E40 E43</xm:sqref>
        </x14:conditionalFormatting>
        <x14:conditionalFormatting xmlns:xm="http://schemas.microsoft.com/office/excel/2006/main">
          <x14:cfRule type="expression" priority="1663" id="{780148FE-4533-42CA-A6AB-EE2635DD5914}">
            <xm:f>('34'!#REF!=0)*('34'!#REF!&lt;&gt;"")*(LEN('34'!#REF!)=0)*((#REF!="")+(#REF!="En curso"))</xm:f>
            <x14:dxf>
              <font>
                <color theme="7" tint="-0.24994659260841701"/>
              </font>
              <fill>
                <patternFill patternType="none">
                  <bgColor auto="1"/>
                </patternFill>
              </fill>
            </x14:dxf>
          </x14:cfRule>
          <x14:cfRule type="expression" priority="1664" id="{B318F959-4660-478B-AE76-85AFC4310F47}">
            <xm:f>('34'!#REF!&lt;0)*(LEN('34'!#REF!)=0)*((#REF!="")+(#REF!="En curso"))</xm:f>
            <x14:dxf>
              <font>
                <color theme="7" tint="-0.24994659260841701"/>
              </font>
              <fill>
                <patternFill patternType="none">
                  <bgColor auto="1"/>
                </patternFill>
              </fill>
            </x14:dxf>
          </x14:cfRule>
          <x14:cfRule type="expression" priority="1665" id="{1C799E9D-538C-4AC9-9B55-441C25C09DC1}">
            <xm:f>('34'!#REF!=0)*('34'!#REF!&lt;&gt;"")*(LEN('34'!#REF!)=0)*((#REF!="")+(#REF!="En curso"))</xm:f>
            <x14:dxf>
              <font>
                <color theme="7" tint="-0.24994659260841701"/>
              </font>
              <fill>
                <patternFill patternType="none">
                  <bgColor auto="1"/>
                </patternFill>
              </fill>
            </x14:dxf>
          </x14:cfRule>
          <x14:cfRule type="expression" priority="1666" id="{79AE47E7-17F5-4345-8A2C-55564B745258}">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1667" id="{CA6D760C-282B-4B4D-8401-64E1883D9BC8}">
            <xm:f>('34'!#REF!=0)*('34'!#REF!&lt;&gt;"")*(LEN('34'!#REF!)=0)*((#REF!="")+(#REF!="En curso"))</xm:f>
            <x14:dxf>
              <font>
                <color theme="7" tint="-0.24994659260841701"/>
              </font>
              <fill>
                <patternFill patternType="none">
                  <bgColor auto="1"/>
                </patternFill>
              </fill>
            </x14:dxf>
          </x14:cfRule>
          <x14:cfRule type="expression" priority="1668" id="{7DED7484-79FF-4D65-A198-6E1B8E499F86}">
            <xm:f>('34'!#REF!&lt;0)*(LEN('34'!#REF!)=0)*((#REF!="")+(#REF!="En curso"))</xm:f>
            <x14:dxf>
              <font>
                <color theme="7" tint="-0.24994659260841701"/>
              </font>
              <fill>
                <patternFill patternType="none">
                  <bgColor auto="1"/>
                </patternFill>
              </fill>
            </x14:dxf>
          </x14:cfRule>
          <x14:cfRule type="expression" priority="1669" id="{9334E53A-3DB1-404B-BA1B-9D8417544FA1}">
            <xm:f>('34'!#REF!=0)*('34'!#REF!&lt;&gt;"")*(LEN('34'!#REF!)=0)*((#REF!="")+(#REF!="En curso"))</xm:f>
            <x14:dxf>
              <font>
                <color theme="7" tint="-0.24994659260841701"/>
              </font>
              <fill>
                <patternFill patternType="none">
                  <bgColor auto="1"/>
                </patternFill>
              </fill>
            </x14:dxf>
          </x14:cfRule>
          <x14:cfRule type="expression" priority="1670" id="{206E5F20-73C2-4421-B5E9-0B35B83B3AAD}">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1731" id="{89864322-0C20-4B3E-A44B-2FB6DB417584}">
            <xm:f>('34'!#REF!=0)*('34'!#REF!&lt;&gt;"")*(LEN('34'!#REF!)=0)*((#REF!="")+(#REF!="En curso"))</xm:f>
            <x14:dxf>
              <font>
                <color theme="7" tint="-0.24994659260841701"/>
              </font>
              <fill>
                <patternFill patternType="none">
                  <bgColor auto="1"/>
                </patternFill>
              </fill>
            </x14:dxf>
          </x14:cfRule>
          <x14:cfRule type="expression" priority="1732" id="{EBECCABF-CD28-48F2-963A-943FB2AF29CA}">
            <xm:f>('34'!#REF!&lt;0)*(LEN('34'!#REF!)=0)*((#REF!="")+(#REF!="En curso"))</xm:f>
            <x14:dxf>
              <font>
                <color theme="7" tint="-0.24994659260841701"/>
              </font>
              <fill>
                <patternFill patternType="none">
                  <bgColor auto="1"/>
                </patternFill>
              </fill>
            </x14:dxf>
          </x14:cfRule>
          <x14:cfRule type="expression" priority="1733" id="{5A069A92-FBF7-4F6C-B548-EA2AB6FD3F49}">
            <xm:f>('34'!#REF!=0)*('34'!#REF!&lt;&gt;"")*(LEN('34'!#REF!)=0)*(($F22="")+($F22="En curso"))</xm:f>
            <x14:dxf>
              <font>
                <color theme="7" tint="-0.24994659260841701"/>
              </font>
              <fill>
                <patternFill patternType="none">
                  <bgColor auto="1"/>
                </patternFill>
              </fill>
            </x14:dxf>
          </x14:cfRule>
          <x14:cfRule type="expression" priority="1734" id="{439DCB73-A681-4FEB-A445-94615DDB61EC}">
            <xm:f>('34'!#REF!&lt;0)*(LEN('34'!#REF!)=0)*(($F22="")+($F22="En curso"))</xm:f>
            <x14:dxf>
              <font>
                <color theme="7" tint="-0.24994659260841701"/>
              </font>
              <fill>
                <patternFill patternType="none">
                  <bgColor auto="1"/>
                </patternFill>
              </fill>
            </x14:dxf>
          </x14:cfRule>
          <xm:sqref>C22</xm:sqref>
        </x14:conditionalFormatting>
        <x14:conditionalFormatting xmlns:xm="http://schemas.microsoft.com/office/excel/2006/main">
          <x14:cfRule type="expression" priority="1735" id="{94E51422-8453-4388-8B4E-9C3B79741EBB}">
            <xm:f>('34'!#REF!=0)*('34'!#REF!&lt;&gt;"")*(LEN('34'!#REF!)=0)*(($F17="")+($F17="En curso"))</xm:f>
            <x14:dxf>
              <font>
                <color theme="7" tint="-0.24994659260841701"/>
              </font>
              <fill>
                <patternFill patternType="none">
                  <bgColor auto="1"/>
                </patternFill>
              </fill>
            </x14:dxf>
          </x14:cfRule>
          <x14:cfRule type="expression" priority="1736" id="{8806AF5B-B5EB-4A8C-A6B2-4D131BD8B181}">
            <xm:f>('34'!#REF!&lt;0)*(LEN('34'!#REF!)=0)*(($F17="")+($F17="En curso"))</xm:f>
            <x14:dxf>
              <font>
                <color theme="7" tint="-0.24994659260841701"/>
              </font>
              <fill>
                <patternFill patternType="none">
                  <bgColor auto="1"/>
                </patternFill>
              </fill>
            </x14:dxf>
          </x14:cfRule>
          <x14:cfRule type="expression" priority="1737" id="{C5B2B538-055B-4EBC-A893-9EF36FD38B9E}">
            <xm:f>('34'!#REF!=0)*('34'!#REF!&lt;&gt;"")*(LEN('34'!#REF!)=0)*(($F17="")+($F17="En curso"))</xm:f>
            <x14:dxf>
              <font>
                <color theme="7" tint="-0.24994659260841701"/>
              </font>
              <fill>
                <patternFill patternType="none">
                  <bgColor auto="1"/>
                </patternFill>
              </fill>
            </x14:dxf>
          </x14:cfRule>
          <x14:cfRule type="expression" priority="1738" id="{8A9D4909-8C53-4CF1-9AE7-2908B3D20FDE}">
            <xm:f>('34'!#REF!&lt;0)*(LEN('34'!#REF!)=0)*(($F17="")+($F17="En curso"))</xm:f>
            <x14:dxf>
              <font>
                <color theme="7" tint="-0.24994659260841701"/>
              </font>
              <fill>
                <patternFill patternType="none">
                  <bgColor auto="1"/>
                </patternFill>
              </fill>
            </x14:dxf>
          </x14:cfRule>
          <xm:sqref>E22:E25</xm:sqref>
        </x14:conditionalFormatting>
        <x14:conditionalFormatting xmlns:xm="http://schemas.microsoft.com/office/excel/2006/main">
          <x14:cfRule type="expression" priority="1739" id="{194196AB-28CD-442A-8741-7278946C4802}">
            <xm:f>('34'!#REF!=0)*('34'!#REF!&lt;&gt;"")*(LEN('34'!#REF!)=0)*((#REF!="")+(#REF!="En curso"))</xm:f>
            <x14:dxf>
              <font>
                <color theme="7" tint="-0.24994659260841701"/>
              </font>
              <fill>
                <patternFill patternType="none">
                  <bgColor auto="1"/>
                </patternFill>
              </fill>
            </x14:dxf>
          </x14:cfRule>
          <x14:cfRule type="expression" priority="1740" id="{887774E5-420E-4553-8152-348D857BE682}">
            <xm:f>('34'!#REF!&lt;0)*(LEN('34'!#REF!)=0)*((#REF!="")+(#REF!="En curso"))</xm:f>
            <x14:dxf>
              <font>
                <color theme="7" tint="-0.24994659260841701"/>
              </font>
              <fill>
                <patternFill patternType="none">
                  <bgColor auto="1"/>
                </patternFill>
              </fill>
            </x14:dxf>
          </x14:cfRule>
          <x14:cfRule type="expression" priority="1741" id="{DEC1E646-0EEF-411E-9B58-00D6263400E0}">
            <xm:f>('34'!#REF!=0)*('34'!#REF!&lt;&gt;"")*(LEN('34'!#REF!)=0)*((#REF!="")+(#REF!="En curso"))</xm:f>
            <x14:dxf>
              <font>
                <color theme="7" tint="-0.24994659260841701"/>
              </font>
              <fill>
                <patternFill patternType="none">
                  <bgColor auto="1"/>
                </patternFill>
              </fill>
            </x14:dxf>
          </x14:cfRule>
          <x14:cfRule type="expression" priority="1742" id="{CBC505AA-4E81-46E3-BDDB-854602179E74}">
            <xm:f>('34'!#REF!&lt;0)*(LEN('34'!#REF!)=0)*((#REF!="")+(#REF!="En curso"))</xm:f>
            <x14:dxf>
              <font>
                <color theme="7" tint="-0.24994659260841701"/>
              </font>
              <fill>
                <patternFill patternType="none">
                  <bgColor auto="1"/>
                </patternFill>
              </fill>
            </x14:dxf>
          </x14:cfRule>
          <xm:sqref>E25</xm:sqref>
        </x14:conditionalFormatting>
        <x14:conditionalFormatting xmlns:xm="http://schemas.microsoft.com/office/excel/2006/main">
          <x14:cfRule type="expression" priority="1743" id="{DE592D8E-CDCA-42C1-985A-F65AEDEA5900}">
            <xm:f>('34'!#REF!=0)*('34'!#REF!&lt;&gt;"")*(LEN('34'!#REF!)=0)*(($F16="")+($F16="En curso"))</xm:f>
            <x14:dxf>
              <font>
                <color theme="7" tint="-0.24994659260841701"/>
              </font>
              <fill>
                <patternFill patternType="none">
                  <bgColor auto="1"/>
                </patternFill>
              </fill>
            </x14:dxf>
          </x14:cfRule>
          <x14:cfRule type="expression" priority="1744" id="{7AD24038-2001-4443-BD44-58787B1A6654}">
            <xm:f>('34'!#REF!&lt;0)*(LEN('34'!#REF!)=0)*(($F16="")+($F16="En curso"))</xm:f>
            <x14:dxf>
              <font>
                <color theme="7" tint="-0.24994659260841701"/>
              </font>
              <fill>
                <patternFill patternType="none">
                  <bgColor auto="1"/>
                </patternFill>
              </fill>
            </x14:dxf>
          </x14:cfRule>
          <x14:cfRule type="expression" priority="1745" id="{AB14A9EB-F69F-4A0D-A0B9-316F90054AF3}">
            <xm:f>('34'!#REF!=0)*('34'!#REF!&lt;&gt;"")*(LEN('34'!#REF!)=0)*(($F17="")+($F17="En curso"))</xm:f>
            <x14:dxf>
              <font>
                <color theme="7" tint="-0.24994659260841701"/>
              </font>
              <fill>
                <patternFill patternType="none">
                  <bgColor auto="1"/>
                </patternFill>
              </fill>
            </x14:dxf>
          </x14:cfRule>
          <x14:cfRule type="expression" priority="1746" id="{02BE999B-AB09-4101-9281-4B2BE2764D2F}">
            <xm:f>('34'!#REF!&lt;0)*(LEN('34'!#REF!)=0)*(($F17="")+($F17="En curso"))</xm:f>
            <x14:dxf>
              <font>
                <color theme="7" tint="-0.24994659260841701"/>
              </font>
              <fill>
                <patternFill patternType="none">
                  <bgColor auto="1"/>
                </patternFill>
              </fill>
            </x14:dxf>
          </x14:cfRule>
          <xm:sqref>E22:E25</xm:sqref>
        </x14:conditionalFormatting>
        <x14:conditionalFormatting xmlns:xm="http://schemas.microsoft.com/office/excel/2006/main">
          <x14:cfRule type="expression" priority="1747" id="{0379F73A-CEF2-4EEE-82E6-BC19412CA994}">
            <xm:f>('34'!#REF!=0)*('34'!#REF!&lt;&gt;"")*(LEN('34'!#REF!)=0)*((#REF!="")+(#REF!="En curso"))</xm:f>
            <x14:dxf>
              <font>
                <color theme="7" tint="-0.24994659260841701"/>
              </font>
              <fill>
                <patternFill patternType="none">
                  <bgColor auto="1"/>
                </patternFill>
              </fill>
            </x14:dxf>
          </x14:cfRule>
          <x14:cfRule type="expression" priority="1748" id="{53AE9A34-4C26-466C-8FB5-AB899E7F7C5A}">
            <xm:f>('34'!#REF!&lt;0)*(LEN('34'!#REF!)=0)*((#REF!="")+(#REF!="En curso"))</xm:f>
            <x14:dxf>
              <font>
                <color theme="7" tint="-0.24994659260841701"/>
              </font>
              <fill>
                <patternFill patternType="none">
                  <bgColor auto="1"/>
                </patternFill>
              </fill>
            </x14:dxf>
          </x14:cfRule>
          <x14:cfRule type="expression" priority="1749" id="{262B22DB-BC38-4C3B-A6DA-B4D9D50378EB}">
            <xm:f>('34'!#REF!=0)*('34'!#REF!&lt;&gt;"")*(LEN('34'!#REF!)=0)*(($F20="")+($F20="En curso"))</xm:f>
            <x14:dxf>
              <font>
                <color theme="7" tint="-0.24994659260841701"/>
              </font>
              <fill>
                <patternFill patternType="none">
                  <bgColor auto="1"/>
                </patternFill>
              </fill>
            </x14:dxf>
          </x14:cfRule>
          <x14:cfRule type="expression" priority="1750" id="{AC856995-7901-49CC-9284-C725254598A9}">
            <xm:f>('34'!#REF!&lt;0)*(LEN('34'!#REF!)=0)*(($F20="")+($F20="En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1751" id="{335CD025-FA30-499D-9F80-151DDE0342BA}">
            <xm:f>('34'!#REF!=0)*('34'!#REF!&lt;&gt;"")*(LEN('34'!#REF!)=0)*(($F19="")+($F19="En curso"))</xm:f>
            <x14:dxf>
              <font>
                <color theme="7" tint="-0.24994659260841701"/>
              </font>
              <fill>
                <patternFill patternType="none">
                  <bgColor auto="1"/>
                </patternFill>
              </fill>
            </x14:dxf>
          </x14:cfRule>
          <x14:cfRule type="expression" priority="1752" id="{DE09D9A8-73B0-4EAA-8BDC-E47BC610D0A7}">
            <xm:f>('34'!#REF!&lt;0)*(LEN('34'!#REF!)=0)*(($F19="")+($F19="En curso"))</xm:f>
            <x14:dxf>
              <font>
                <color theme="7" tint="-0.24994659260841701"/>
              </font>
              <fill>
                <patternFill patternType="none">
                  <bgColor auto="1"/>
                </patternFill>
              </fill>
            </x14:dxf>
          </x14:cfRule>
          <x14:cfRule type="expression" priority="1753" id="{B9957BED-F2F6-4CE1-AFAB-017E311B022E}">
            <xm:f>('34'!#REF!=0)*('34'!#REF!&lt;&gt;"")*(LEN('34'!#REF!)=0)*((#REF!="")+(#REF!="En curso"))</xm:f>
            <x14:dxf>
              <font>
                <color theme="7" tint="-0.24994659260841701"/>
              </font>
              <fill>
                <patternFill patternType="none">
                  <bgColor auto="1"/>
                </patternFill>
              </fill>
            </x14:dxf>
          </x14:cfRule>
          <x14:cfRule type="expression" priority="1754" id="{56055B06-F5A6-470D-A70B-090341F130F2}">
            <xm:f>('34'!#REF!&lt;0)*(LEN('34'!#REF!)=0)*((#REF!="")+(#REF!="En curso"))</xm:f>
            <x14:dxf>
              <font>
                <color theme="7" tint="-0.24994659260841701"/>
              </font>
              <fill>
                <patternFill patternType="none">
                  <bgColor auto="1"/>
                </patternFill>
              </fill>
            </x14:dxf>
          </x14:cfRule>
          <xm:sqref>E25</xm:sqref>
        </x14:conditionalFormatting>
        <x14:conditionalFormatting xmlns:xm="http://schemas.microsoft.com/office/excel/2006/main">
          <x14:cfRule type="expression" priority="15435" id="{B4BAB927-53F4-45B6-A18E-51A80320665B}">
            <xm:f>('34'!#REF!=0)*('34'!#REF!&lt;&gt;"")*(LEN('34'!#REF!)=0)*(($F50="")+($F50="En curso"))</xm:f>
            <x14:dxf>
              <font>
                <color theme="7" tint="-0.24994659260841701"/>
              </font>
              <fill>
                <patternFill patternType="none">
                  <bgColor auto="1"/>
                </patternFill>
              </fill>
            </x14:dxf>
          </x14:cfRule>
          <x14:cfRule type="expression" priority="15436" id="{F52F4C29-8CA0-40EC-89DA-A155D80B7377}">
            <xm:f>('34'!#REF!&lt;0)*(LEN('34'!#REF!)=0)*(($F50="")+($F50="En curso"))</xm:f>
            <x14:dxf>
              <font>
                <color theme="7" tint="-0.24994659260841701"/>
              </font>
              <fill>
                <patternFill patternType="none">
                  <bgColor auto="1"/>
                </patternFill>
              </fill>
            </x14:dxf>
          </x14:cfRule>
          <x14:cfRule type="expression" priority="15437" id="{C9BDA301-05DA-45F1-8894-DA4CFEEC8A05}">
            <xm:f>('34'!#REF!=0)*('34'!#REF!&lt;&gt;"")*(LEN('34'!#REF!)=0)*(($F50="")+($F50="En curso"))</xm:f>
            <x14:dxf>
              <font>
                <color theme="7" tint="-0.24994659260841701"/>
              </font>
              <fill>
                <patternFill patternType="none">
                  <bgColor auto="1"/>
                </patternFill>
              </fill>
            </x14:dxf>
          </x14:cfRule>
          <x14:cfRule type="expression" priority="15438" id="{CA746933-693F-44A0-8F1C-2E9110384AD3}">
            <xm:f>('34'!#REF!&lt;0)*(LEN('34'!#REF!)=0)*(($F50="")+($F50="En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15443" id="{61ECEB28-D795-4DCA-B9CF-CC8EAC3BE183}">
            <xm:f>('34'!#REF!=0)*('34'!#REF!&lt;&gt;"")*(LEN('34'!#REF!)=0)*(($F62="")+($F62="En curso"))</xm:f>
            <x14:dxf>
              <font>
                <color theme="7" tint="-0.24994659260841701"/>
              </font>
              <fill>
                <patternFill patternType="none">
                  <bgColor auto="1"/>
                </patternFill>
              </fill>
            </x14:dxf>
          </x14:cfRule>
          <x14:cfRule type="expression" priority="15444" id="{B8BBD017-D3CC-4D15-97E7-3087AC70A0A2}">
            <xm:f>('34'!#REF!&lt;0)*(LEN('34'!#REF!)=0)*(($F62="")+($F62="En curso"))</xm:f>
            <x14:dxf>
              <font>
                <color theme="7" tint="-0.24994659260841701"/>
              </font>
              <fill>
                <patternFill patternType="none">
                  <bgColor auto="1"/>
                </patternFill>
              </fill>
            </x14:dxf>
          </x14:cfRule>
          <x14:cfRule type="expression" priority="15445" id="{CEA65228-648C-4CC5-95BB-377BF699FAA6}">
            <xm:f>('34'!#REF!=0)*('34'!#REF!&lt;&gt;"")*(LEN('34'!#REF!)=0)*(($F62="")+($F62="En curso"))</xm:f>
            <x14:dxf>
              <font>
                <color theme="7" tint="-0.24994659260841701"/>
              </font>
              <fill>
                <patternFill patternType="none">
                  <bgColor auto="1"/>
                </patternFill>
              </fill>
            </x14:dxf>
          </x14:cfRule>
          <x14:cfRule type="expression" priority="15446" id="{80B58AB8-DFB3-40B3-89C4-1CE58B4F7447}">
            <xm:f>('34'!#REF!&lt;0)*(LEN('34'!#REF!)=0)*(($F62="")+($F62="En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15451" id="{581B8157-C004-4915-B86A-A3863634BC21}">
            <xm:f>('34'!#REF!=0)*('34'!#REF!&lt;&gt;"")*(LEN('34'!#REF!)=0)*(($F70="")+($F70="En curso"))</xm:f>
            <x14:dxf>
              <font>
                <color theme="7" tint="-0.24994659260841701"/>
              </font>
              <fill>
                <patternFill patternType="none">
                  <bgColor auto="1"/>
                </patternFill>
              </fill>
            </x14:dxf>
          </x14:cfRule>
          <x14:cfRule type="expression" priority="15452" id="{89E69D5D-270B-4254-9A93-E7E2368A579F}">
            <xm:f>('34'!#REF!&lt;0)*(LEN('34'!#REF!)=0)*(($F70="")+($F70="En curso"))</xm:f>
            <x14:dxf>
              <font>
                <color theme="7" tint="-0.24994659260841701"/>
              </font>
              <fill>
                <patternFill patternType="none">
                  <bgColor auto="1"/>
                </patternFill>
              </fill>
            </x14:dxf>
          </x14:cfRule>
          <x14:cfRule type="expression" priority="15453" id="{B7E14436-DBFC-49A8-8FA2-B4140A304B80}">
            <xm:f>('34'!#REF!=0)*('34'!#REF!&lt;&gt;"")*(LEN('34'!#REF!)=0)*(($F66="")+($F66="En curso"))</xm:f>
            <x14:dxf>
              <font>
                <color theme="7" tint="-0.24994659260841701"/>
              </font>
              <fill>
                <patternFill patternType="none">
                  <bgColor auto="1"/>
                </patternFill>
              </fill>
            </x14:dxf>
          </x14:cfRule>
          <x14:cfRule type="expression" priority="15454" id="{92D35B6D-5B7A-477D-AF46-6161D3BCE87D}">
            <xm:f>('34'!#REF!&lt;0)*(LEN('34'!#REF!)=0)*(($F66="")+($F66="En curso"))</xm:f>
            <x14:dxf>
              <font>
                <color theme="7" tint="-0.24994659260841701"/>
              </font>
              <fill>
                <patternFill patternType="none">
                  <bgColor auto="1"/>
                </patternFill>
              </fill>
            </x14:dxf>
          </x14:cfRule>
          <xm:sqref>D53</xm:sqref>
        </x14:conditionalFormatting>
        <x14:conditionalFormatting xmlns:xm="http://schemas.microsoft.com/office/excel/2006/main">
          <x14:cfRule type="expression" priority="15459" id="{E5B81664-50C5-4738-92C8-5C8C9A1D1914}">
            <xm:f>('34'!#REF!=0)*('34'!#REF!&lt;&gt;"")*(LEN('34'!#REF!)=0)*(($F31="")+($F31="En curso"))</xm:f>
            <x14:dxf>
              <font>
                <color theme="7" tint="-0.24994659260841701"/>
              </font>
              <fill>
                <patternFill patternType="none">
                  <bgColor auto="1"/>
                </patternFill>
              </fill>
            </x14:dxf>
          </x14:cfRule>
          <x14:cfRule type="expression" priority="15460" id="{E022035D-165E-42FE-8CAC-23FBC066F5D3}">
            <xm:f>('34'!#REF!&lt;0)*(LEN('34'!#REF!)=0)*(($F31="")+($F31="En curso"))</xm:f>
            <x14:dxf>
              <font>
                <color theme="7" tint="-0.24994659260841701"/>
              </font>
              <fill>
                <patternFill patternType="none">
                  <bgColor auto="1"/>
                </patternFill>
              </fill>
            </x14:dxf>
          </x14:cfRule>
          <x14:cfRule type="expression" priority="15461" id="{FC5B8D1B-1D45-4A45-8DF2-282958E3A4EE}">
            <xm:f>('34'!#REF!=0)*('34'!#REF!&lt;&gt;"")*(LEN('34'!#REF!)=0)*(($F31="")+($F31="En curso"))</xm:f>
            <x14:dxf>
              <font>
                <color theme="7" tint="-0.24994659260841701"/>
              </font>
              <fill>
                <patternFill patternType="none">
                  <bgColor auto="1"/>
                </patternFill>
              </fill>
            </x14:dxf>
          </x14:cfRule>
          <x14:cfRule type="expression" priority="15462" id="{E884BF10-ECB1-4B82-BAAF-A56452543495}">
            <xm:f>('34'!#REF!&lt;0)*(LEN('34'!#REF!)=0)*(($F31="")+($F31="En curso"))</xm:f>
            <x14:dxf>
              <font>
                <color theme="7" tint="-0.24994659260841701"/>
              </font>
              <fill>
                <patternFill patternType="none">
                  <bgColor auto="1"/>
                </patternFill>
              </fill>
            </x14:dxf>
          </x14:cfRule>
          <xm:sqref>E53</xm:sqref>
        </x14:conditionalFormatting>
        <x14:conditionalFormatting xmlns:xm="http://schemas.microsoft.com/office/excel/2006/main">
          <x14:cfRule type="expression" priority="15467" id="{FA1C467B-6234-491A-8264-17A1EAA4DCF4}">
            <xm:f>('34'!#REF!=0)*('34'!#REF!&lt;&gt;"")*(LEN('34'!#REF!)=0)*(($F30="")+($F30="En curso"))</xm:f>
            <x14:dxf>
              <font>
                <color theme="7" tint="-0.24994659260841701"/>
              </font>
              <fill>
                <patternFill patternType="none">
                  <bgColor auto="1"/>
                </patternFill>
              </fill>
            </x14:dxf>
          </x14:cfRule>
          <x14:cfRule type="expression" priority="15468" id="{8B232BE5-87B3-44D4-8198-B89919ABBF36}">
            <xm:f>('34'!#REF!&lt;0)*(LEN('34'!#REF!)=0)*(($F30="")+($F30="En curso"))</xm:f>
            <x14:dxf>
              <font>
                <color theme="7" tint="-0.24994659260841701"/>
              </font>
              <fill>
                <patternFill patternType="none">
                  <bgColor auto="1"/>
                </patternFill>
              </fill>
            </x14:dxf>
          </x14:cfRule>
          <x14:cfRule type="expression" priority="15469" id="{CD7724E1-87FB-45A4-9B88-CF75D52F2674}">
            <xm:f>('34'!#REF!=0)*('34'!#REF!&lt;&gt;"")*(LEN('34'!#REF!)=0)*(($F31="")+($F31="En curso"))</xm:f>
            <x14:dxf>
              <font>
                <color theme="7" tint="-0.24994659260841701"/>
              </font>
              <fill>
                <patternFill patternType="none">
                  <bgColor auto="1"/>
                </patternFill>
              </fill>
            </x14:dxf>
          </x14:cfRule>
          <x14:cfRule type="expression" priority="15470" id="{1B27FCB3-796A-4C40-8923-7FBBDC1B9571}">
            <xm:f>('34'!#REF!&lt;0)*(LEN('34'!#REF!)=0)*(($F31="")+($F31="En curso"))</xm:f>
            <x14:dxf>
              <font>
                <color theme="7" tint="-0.24994659260841701"/>
              </font>
              <fill>
                <patternFill patternType="none">
                  <bgColor auto="1"/>
                </patternFill>
              </fill>
            </x14:dxf>
          </x14:cfRule>
          <xm:sqref>E53</xm:sqref>
        </x14:conditionalFormatting>
        <x14:conditionalFormatting xmlns:xm="http://schemas.microsoft.com/office/excel/2006/main">
          <x14:cfRule type="expression" priority="15721" id="{B4BAB927-53F4-45B6-A18E-51A80320665B}">
            <xm:f>('34'!#REF!=0)*('34'!#REF!&lt;&gt;"")*(LEN('34'!#REF!)=0)*(($F40="")+($F40="En curso"))</xm:f>
            <x14:dxf>
              <font>
                <color theme="7" tint="-0.24994659260841701"/>
              </font>
              <fill>
                <patternFill patternType="none">
                  <bgColor auto="1"/>
                </patternFill>
              </fill>
            </x14:dxf>
          </x14:cfRule>
          <x14:cfRule type="expression" priority="15722" id="{F52F4C29-8CA0-40EC-89DA-A155D80B7377}">
            <xm:f>('34'!#REF!&lt;0)*(LEN('34'!#REF!)=0)*(($F40="")+($F40="En curso"))</xm:f>
            <x14:dxf>
              <font>
                <color theme="7" tint="-0.24994659260841701"/>
              </font>
              <fill>
                <patternFill patternType="none">
                  <bgColor auto="1"/>
                </patternFill>
              </fill>
            </x14:dxf>
          </x14:cfRule>
          <x14:cfRule type="expression" priority="15723" id="{C9BDA301-05DA-45F1-8894-DA4CFEEC8A05}">
            <xm:f>('34'!#REF!=0)*('34'!#REF!&lt;&gt;"")*(LEN('34'!#REF!)=0)*(($F40="")+($F40="En curso"))</xm:f>
            <x14:dxf>
              <font>
                <color theme="7" tint="-0.24994659260841701"/>
              </font>
              <fill>
                <patternFill patternType="none">
                  <bgColor auto="1"/>
                </patternFill>
              </fill>
            </x14:dxf>
          </x14:cfRule>
          <x14:cfRule type="expression" priority="15724" id="{CA746933-693F-44A0-8F1C-2E9110384AD3}">
            <xm:f>('34'!#REF!&lt;0)*(LEN('34'!#REF!)=0)*(($F40="")+($F40="En curso"))</xm:f>
            <x14:dxf>
              <font>
                <color theme="7" tint="-0.24994659260841701"/>
              </font>
              <fill>
                <patternFill patternType="none">
                  <bgColor auto="1"/>
                </patternFill>
              </fill>
            </x14:dxf>
          </x14:cfRule>
          <xm:sqref>D35:D36 D27:D30</xm:sqref>
        </x14:conditionalFormatting>
        <x14:conditionalFormatting xmlns:xm="http://schemas.microsoft.com/office/excel/2006/main">
          <x14:cfRule type="expression" priority="15729" id="{61ECEB28-D795-4DCA-B9CF-CC8EAC3BE183}">
            <xm:f>('34'!#REF!=0)*('34'!#REF!&lt;&gt;"")*(LEN('34'!#REF!)=0)*(($F52="")+($F52="En curso"))</xm:f>
            <x14:dxf>
              <font>
                <color theme="7" tint="-0.24994659260841701"/>
              </font>
              <fill>
                <patternFill patternType="none">
                  <bgColor auto="1"/>
                </patternFill>
              </fill>
            </x14:dxf>
          </x14:cfRule>
          <x14:cfRule type="expression" priority="15730" id="{B8BBD017-D3CC-4D15-97E7-3087AC70A0A2}">
            <xm:f>('34'!#REF!&lt;0)*(LEN('34'!#REF!)=0)*(($F52="")+($F52="En curso"))</xm:f>
            <x14:dxf>
              <font>
                <color theme="7" tint="-0.24994659260841701"/>
              </font>
              <fill>
                <patternFill patternType="none">
                  <bgColor auto="1"/>
                </patternFill>
              </fill>
            </x14:dxf>
          </x14:cfRule>
          <x14:cfRule type="expression" priority="15731" id="{CEA65228-648C-4CC5-95BB-377BF699FAA6}">
            <xm:f>('34'!#REF!=0)*('34'!#REF!&lt;&gt;"")*(LEN('34'!#REF!)=0)*(($F52="")+($F52="En curso"))</xm:f>
            <x14:dxf>
              <font>
                <color theme="7" tint="-0.24994659260841701"/>
              </font>
              <fill>
                <patternFill patternType="none">
                  <bgColor auto="1"/>
                </patternFill>
              </fill>
            </x14:dxf>
          </x14:cfRule>
          <x14:cfRule type="expression" priority="15732" id="{80B58AB8-DFB3-40B3-89C4-1CE58B4F7447}">
            <xm:f>('34'!#REF!&lt;0)*(LEN('34'!#REF!)=0)*(($F52="")+($F52="En curso"))</xm:f>
            <x14:dxf>
              <font>
                <color theme="7" tint="-0.24994659260841701"/>
              </font>
              <fill>
                <patternFill patternType="none">
                  <bgColor auto="1"/>
                </patternFill>
              </fill>
            </x14:dxf>
          </x14:cfRule>
          <xm:sqref>D35:D36 D27:D30</xm:sqref>
        </x14:conditionalFormatting>
        <x14:conditionalFormatting xmlns:xm="http://schemas.microsoft.com/office/excel/2006/main">
          <x14:cfRule type="expression" priority="15737" id="{581B8157-C004-4915-B86A-A3863634BC21}">
            <xm:f>('34'!#REF!=0)*('34'!#REF!&lt;&gt;"")*(LEN('34'!#REF!)=0)*(($F60="")+($F60="En curso"))</xm:f>
            <x14:dxf>
              <font>
                <color theme="7" tint="-0.24994659260841701"/>
              </font>
              <fill>
                <patternFill patternType="none">
                  <bgColor auto="1"/>
                </patternFill>
              </fill>
            </x14:dxf>
          </x14:cfRule>
          <x14:cfRule type="expression" priority="15738" id="{89E69D5D-270B-4254-9A93-E7E2368A579F}">
            <xm:f>('34'!#REF!&lt;0)*(LEN('34'!#REF!)=0)*(($F60="")+($F60="En curso"))</xm:f>
            <x14:dxf>
              <font>
                <color theme="7" tint="-0.24994659260841701"/>
              </font>
              <fill>
                <patternFill patternType="none">
                  <bgColor auto="1"/>
                </patternFill>
              </fill>
            </x14:dxf>
          </x14:cfRule>
          <x14:cfRule type="expression" priority="15739" id="{B7E14436-DBFC-49A8-8FA2-B4140A304B80}">
            <xm:f>('34'!#REF!=0)*('34'!#REF!&lt;&gt;"")*(LEN('34'!#REF!)=0)*(($F56="")+($F56="En curso"))</xm:f>
            <x14:dxf>
              <font>
                <color theme="7" tint="-0.24994659260841701"/>
              </font>
              <fill>
                <patternFill patternType="none">
                  <bgColor auto="1"/>
                </patternFill>
              </fill>
            </x14:dxf>
          </x14:cfRule>
          <x14:cfRule type="expression" priority="15740" id="{92D35B6D-5B7A-477D-AF46-6161D3BCE87D}">
            <xm:f>('34'!#REF!&lt;0)*(LEN('34'!#REF!)=0)*(($F56="")+($F56="En curso"))</xm:f>
            <x14:dxf>
              <font>
                <color theme="7" tint="-0.24994659260841701"/>
              </font>
              <fill>
                <patternFill patternType="none">
                  <bgColor auto="1"/>
                </patternFill>
              </fill>
            </x14:dxf>
          </x14:cfRule>
          <xm:sqref>D35:D36 D27:D30</xm:sqref>
        </x14:conditionalFormatting>
        <x14:conditionalFormatting xmlns:xm="http://schemas.microsoft.com/office/excel/2006/main">
          <x14:cfRule type="expression" priority="15761" id="{C4AF402A-EAE8-4563-9BA8-3C3C978B5618}">
            <xm:f>('34'!#REF!=0)*('34'!#REF!&lt;&gt;"")*(LEN('34'!#REF!)=0)*((#REF!="")+(#REF!="En curso"))</xm:f>
            <x14:dxf>
              <font>
                <color theme="7" tint="-0.24994659260841701"/>
              </font>
              <fill>
                <patternFill patternType="none">
                  <bgColor auto="1"/>
                </patternFill>
              </fill>
            </x14:dxf>
          </x14:cfRule>
          <x14:cfRule type="expression" priority="15762" id="{312EC495-07D6-4251-9D6B-A3322D3F7885}">
            <xm:f>('34'!#REF!&lt;0)*(LEN('34'!#REF!)=0)*((#REF!="")+(#REF!="En curso"))</xm:f>
            <x14:dxf>
              <font>
                <color theme="7" tint="-0.24994659260841701"/>
              </font>
              <fill>
                <patternFill patternType="none">
                  <bgColor auto="1"/>
                </patternFill>
              </fill>
            </x14:dxf>
          </x14:cfRule>
          <x14:cfRule type="expression" priority="15763" id="{8D2823ED-0121-45C7-AEAA-258E11602554}">
            <xm:f>('34'!#REF!=0)*('34'!#REF!&lt;&gt;"")*(LEN('34'!#REF!)=0)*(($F41="")+($F41="En curso"))</xm:f>
            <x14:dxf>
              <font>
                <color theme="7" tint="-0.24994659260841701"/>
              </font>
              <fill>
                <patternFill patternType="none">
                  <bgColor auto="1"/>
                </patternFill>
              </fill>
            </x14:dxf>
          </x14:cfRule>
          <x14:cfRule type="expression" priority="15764" id="{1729E8A3-20B3-4D6D-BD6F-2F59ED427473}">
            <xm:f>('34'!#REF!&lt;0)*(LEN('34'!#REF!)=0)*(($F41="")+($F41="En curso"))</xm:f>
            <x14:dxf>
              <font>
                <color theme="7" tint="-0.24994659260841701"/>
              </font>
              <fill>
                <patternFill patternType="none">
                  <bgColor auto="1"/>
                </patternFill>
              </fill>
            </x14:dxf>
          </x14:cfRule>
          <xm:sqref>C41</xm:sqref>
        </x14:conditionalFormatting>
        <x14:conditionalFormatting xmlns:xm="http://schemas.microsoft.com/office/excel/2006/main">
          <x14:cfRule type="expression" priority="15769" id="{CC1A96D2-4BAB-4A73-A700-A1A7BED11631}">
            <xm:f>('34'!#REF!=0)*('34'!#REF!&lt;&gt;"")*(LEN('34'!#REF!)=0)*((#REF!="")+(#REF!="En curso"))</xm:f>
            <x14:dxf>
              <font>
                <color theme="7" tint="-0.24994659260841701"/>
              </font>
              <fill>
                <patternFill patternType="none">
                  <bgColor auto="1"/>
                </patternFill>
              </fill>
            </x14:dxf>
          </x14:cfRule>
          <x14:cfRule type="expression" priority="15770" id="{E7A8DC80-0954-4A84-8E80-3ADFCA553A87}">
            <xm:f>('34'!#REF!&lt;0)*(LEN('34'!#REF!)=0)*((#REF!="")+(#REF!="En curso"))</xm:f>
            <x14:dxf>
              <font>
                <color theme="7" tint="-0.24994659260841701"/>
              </font>
              <fill>
                <patternFill patternType="none">
                  <bgColor auto="1"/>
                </patternFill>
              </fill>
            </x14:dxf>
          </x14:cfRule>
          <x14:cfRule type="expression" priority="15771" id="{F5B84218-5CBE-461A-A1F0-2BF073FAB495}">
            <xm:f>('34'!#REF!=0)*('34'!#REF!&lt;&gt;"")*(LEN('34'!#REF!)=0)*((#REF!="")+(#REF!="En curso"))</xm:f>
            <x14:dxf>
              <font>
                <color theme="7" tint="-0.24994659260841701"/>
              </font>
              <fill>
                <patternFill patternType="none">
                  <bgColor auto="1"/>
                </patternFill>
              </fill>
            </x14:dxf>
          </x14:cfRule>
          <x14:cfRule type="expression" priority="15772" id="{D7CB09C0-43B7-43D9-BAF8-477DB33464E6}">
            <xm:f>('34'!#REF!&lt;0)*(LEN('34'!#REF!)=0)*((#REF!="")+(#REF!="En curso"))</xm:f>
            <x14:dxf>
              <font>
                <color theme="7" tint="-0.24994659260841701"/>
              </font>
              <fill>
                <patternFill patternType="none">
                  <bgColor auto="1"/>
                </patternFill>
              </fill>
            </x14:dxf>
          </x14:cfRule>
          <xm:sqref>E41</xm:sqref>
        </x14:conditionalFormatting>
        <x14:conditionalFormatting xmlns:xm="http://schemas.microsoft.com/office/excel/2006/main">
          <x14:cfRule type="expression" priority="15777" id="{3146A780-5A35-4894-85C4-C76119609E83}">
            <xm:f>('34'!#REF!=0)*('34'!#REF!&lt;&gt;"")*(LEN('34'!#REF!)=0)*(($F36="")+($F36="En curso"))</xm:f>
            <x14:dxf>
              <font>
                <color theme="7" tint="-0.24994659260841701"/>
              </font>
              <fill>
                <patternFill patternType="none">
                  <bgColor auto="1"/>
                </patternFill>
              </fill>
            </x14:dxf>
          </x14:cfRule>
          <x14:cfRule type="expression" priority="15778" id="{FEE6BFC3-CF6D-4154-A225-91A05CF1A839}">
            <xm:f>('34'!#REF!&lt;0)*(LEN('34'!#REF!)=0)*(($F36="")+($F36="En curso"))</xm:f>
            <x14:dxf>
              <font>
                <color theme="7" tint="-0.24994659260841701"/>
              </font>
              <fill>
                <patternFill patternType="none">
                  <bgColor auto="1"/>
                </patternFill>
              </fill>
            </x14:dxf>
          </x14:cfRule>
          <x14:cfRule type="expression" priority="15779" id="{14E9F169-BF0F-41EB-BD3A-6D58B7136D04}">
            <xm:f>('34'!#REF!=0)*('34'!#REF!&lt;&gt;"")*(LEN('34'!#REF!)=0)*((#REF!="")+(#REF!="En curso"))</xm:f>
            <x14:dxf>
              <font>
                <color theme="7" tint="-0.24994659260841701"/>
              </font>
              <fill>
                <patternFill patternType="none">
                  <bgColor auto="1"/>
                </patternFill>
              </fill>
            </x14:dxf>
          </x14:cfRule>
          <x14:cfRule type="expression" priority="15780" id="{29BDCBC0-1662-4714-8E8B-6C3EB785BB98}">
            <xm:f>('34'!#REF!&lt;0)*(LEN('34'!#REF!)=0)*((#REF!="")+(#REF!="En curso"))</xm:f>
            <x14:dxf>
              <font>
                <color theme="7" tint="-0.24994659260841701"/>
              </font>
              <fill>
                <patternFill patternType="none">
                  <bgColor auto="1"/>
                </patternFill>
              </fill>
            </x14:dxf>
          </x14:cfRule>
          <xm:sqref>E41</xm:sqref>
        </x14:conditionalFormatting>
        <x14:conditionalFormatting xmlns:xm="http://schemas.microsoft.com/office/excel/2006/main">
          <x14:cfRule type="expression" priority="15785" id="{3146A780-5A35-4894-85C4-C76119609E83}">
            <xm:f>('34'!#REF!=0)*('34'!#REF!&lt;&gt;"")*(LEN('34'!#REF!)=0)*((#REF!="")+(#REF!="En curso"))</xm:f>
            <x14:dxf>
              <font>
                <color theme="7" tint="-0.24994659260841701"/>
              </font>
              <fill>
                <patternFill patternType="none">
                  <bgColor auto="1"/>
                </patternFill>
              </fill>
            </x14:dxf>
          </x14:cfRule>
          <x14:cfRule type="expression" priority="15786" id="{FEE6BFC3-CF6D-4154-A225-91A05CF1A839}">
            <xm:f>('34'!#REF!&lt;0)*(LEN('34'!#REF!)=0)*((#REF!="")+(#REF!="En curso"))</xm:f>
            <x14:dxf>
              <font>
                <color theme="7" tint="-0.24994659260841701"/>
              </font>
              <fill>
                <patternFill patternType="none">
                  <bgColor auto="1"/>
                </patternFill>
              </fill>
            </x14:dxf>
          </x14:cfRule>
          <x14:cfRule type="expression" priority="15787" id="{14E9F169-BF0F-41EB-BD3A-6D58B7136D04}">
            <xm:f>('34'!#REF!=0)*('34'!#REF!&lt;&gt;"")*(LEN('34'!#REF!)=0)*(($F37="")+($F37="En curso"))</xm:f>
            <x14:dxf>
              <font>
                <color theme="7" tint="-0.24994659260841701"/>
              </font>
              <fill>
                <patternFill patternType="none">
                  <bgColor auto="1"/>
                </patternFill>
              </fill>
            </x14:dxf>
          </x14:cfRule>
          <x14:cfRule type="expression" priority="15788" id="{29BDCBC0-1662-4714-8E8B-6C3EB785BB98}">
            <xm:f>('34'!#REF!&lt;0)*(LEN('34'!#REF!)=0)*(($F37="")+($F37="En curso"))</xm:f>
            <x14:dxf>
              <font>
                <color theme="7" tint="-0.24994659260841701"/>
              </font>
              <fill>
                <patternFill patternType="none">
                  <bgColor auto="1"/>
                </patternFill>
              </fill>
            </x14:dxf>
          </x14:cfRule>
          <xm:sqref>E42</xm:sqref>
        </x14:conditionalFormatting>
        <x14:conditionalFormatting xmlns:xm="http://schemas.microsoft.com/office/excel/2006/main">
          <x14:cfRule type="expression" priority="523" id="{7B003C9D-5954-4A17-AB38-121EB870B3D4}">
            <xm:f>'34'!#REF!="Vencida"</xm:f>
            <x14:dxf>
              <font>
                <color theme="8" tint="-0.24994659260841701"/>
              </font>
            </x14:dxf>
          </x14:cfRule>
          <x14:cfRule type="expression" priority="524" id="{00908064-314D-446F-A2AE-AAACFE56AA96}">
            <xm:f>'34'!#REF!="Cancelada"</xm:f>
            <x14:dxf>
              <font>
                <color theme="0" tint="-0.24994659260841701"/>
              </font>
            </x14:dxf>
          </x14:cfRule>
          <x14:cfRule type="expression" priority="525" id="{7787D9A3-A599-4837-BC10-B3C928A35E03}">
            <xm:f>'34'!#REF!="Pausada"</xm:f>
            <x14:dxf>
              <font>
                <color theme="9"/>
              </font>
            </x14:dxf>
          </x14:cfRule>
          <x14:cfRule type="expression" priority="526" id="{D8F0DEE1-90EF-4473-8291-053684121933}">
            <xm:f>'34'!#REF!="Para hoy"</xm:f>
            <x14:dxf>
              <font>
                <color theme="6" tint="-0.499984740745262"/>
              </font>
            </x14:dxf>
          </x14:cfRule>
          <x14:cfRule type="expression" priority="527" id="{7CB6519C-CF29-4514-BBFE-76C3CD4911D6}">
            <xm:f>'34'!#REF!="En curso"</xm:f>
            <x14:dxf>
              <font>
                <color theme="7" tint="-0.24994659260841701"/>
              </font>
            </x14:dxf>
          </x14:cfRule>
          <x14:cfRule type="expression" priority="528" id="{BEB41947-EB63-4FB9-84FE-7C0234B0BCE6}">
            <xm:f>'34'!#REF!="Completada"</xm:f>
            <x14:dxf>
              <font>
                <strike/>
                <color theme="0" tint="-0.24994659260841701"/>
              </font>
              <fill>
                <patternFill patternType="none">
                  <bgColor auto="1"/>
                </patternFill>
              </fill>
            </x14:dxf>
          </x14:cfRule>
          <x14:cfRule type="expression" priority="529" id="{1F81E8E3-BCDD-46C5-BE10-F62DE54A8395}">
            <xm:f>('34'!#REF!=0)*('34'!#REF!&lt;&gt;"")*(LEN('34'!#REF!)=0)*(('34'!#REF!="")+('34'!#REF!="En curso"))</xm:f>
            <x14:dxf>
              <font>
                <color theme="7" tint="-0.24994659260841701"/>
              </font>
              <fill>
                <patternFill patternType="none">
                  <bgColor auto="1"/>
                </patternFill>
              </fill>
            </x14:dxf>
          </x14:cfRule>
          <x14:cfRule type="expression" priority="530" id="{A528DACD-89FD-4D7B-9283-EFDF8BDAF199}">
            <xm:f>('34'!#REF!&lt;0)*(LEN('34'!#REF!)=0)*(('34'!#REF!="")+('34'!#REF!="En curso"))</xm:f>
            <x14:dxf>
              <font>
                <color theme="7" tint="-0.24994659260841701"/>
              </font>
              <fill>
                <patternFill patternType="none">
                  <bgColor auto="1"/>
                </patternFill>
              </fill>
            </x14:dxf>
          </x14:cfRule>
          <xm:sqref>E70</xm:sqref>
        </x14:conditionalFormatting>
        <x14:conditionalFormatting xmlns:xm="http://schemas.microsoft.com/office/excel/2006/main">
          <x14:cfRule type="expression" priority="537" id="{BA2B41AD-7AC1-43F0-84A5-2EF8F29EAE27}">
            <xm:f>('34'!#REF!=0)*('34'!#REF!&lt;&gt;"")*(LEN('34'!#REF!)=0)*(($F83="")+($F83="En curso"))</xm:f>
            <x14:dxf>
              <font>
                <color theme="7" tint="-0.24994659260841701"/>
              </font>
              <fill>
                <patternFill patternType="none">
                  <bgColor auto="1"/>
                </patternFill>
              </fill>
            </x14:dxf>
          </x14:cfRule>
          <x14:cfRule type="expression" priority="538" id="{FFD47D99-7113-4C7B-B432-2476FF3E4E3B}">
            <xm:f>('34'!#REF!&lt;0)*(LEN('34'!#REF!)=0)*(($F83="")+($F83="En curso"))</xm:f>
            <x14:dxf>
              <font>
                <color theme="7" tint="-0.24994659260841701"/>
              </font>
              <fill>
                <patternFill patternType="none">
                  <bgColor auto="1"/>
                </patternFill>
              </fill>
            </x14:dxf>
          </x14:cfRule>
          <xm:sqref>E83</xm:sqref>
        </x14:conditionalFormatting>
        <x14:conditionalFormatting xmlns:xm="http://schemas.microsoft.com/office/excel/2006/main">
          <x14:cfRule type="expression" priority="521" id="{174E3A52-E4AA-4CF2-84C7-0473ED1F94E6}">
            <xm:f>('34'!#REF!=0)*('34'!#REF!&lt;&gt;"")*(LEN('34'!#REF!)=0)*(('34'!#REF!="")+('34'!#REF!="En curso"))</xm:f>
            <x14:dxf>
              <font>
                <color theme="7" tint="-0.24994659260841701"/>
              </font>
              <fill>
                <patternFill patternType="none">
                  <bgColor auto="1"/>
                </patternFill>
              </fill>
            </x14:dxf>
          </x14:cfRule>
          <x14:cfRule type="expression" priority="522" id="{3418B639-54D5-45AD-93B3-C3F8C3C578FB}">
            <xm:f>('34'!#REF!&lt;0)*(LEN('34'!#REF!)=0)*(('34'!#REF!="")+('34'!#REF!="En curso"))</xm:f>
            <x14:dxf>
              <font>
                <color theme="7" tint="-0.24994659260841701"/>
              </font>
              <fill>
                <patternFill patternType="none">
                  <bgColor auto="1"/>
                </patternFill>
              </fill>
            </x14:dxf>
          </x14:cfRule>
          <xm:sqref>E70</xm:sqref>
        </x14:conditionalFormatting>
        <x14:conditionalFormatting xmlns:xm="http://schemas.microsoft.com/office/excel/2006/main">
          <x14:cfRule type="expression" priority="425" id="{AD1B099E-0281-44AE-A609-D212225217A4}">
            <xm:f>('34'!#REF!=0)*('34'!#REF!&lt;&gt;"")*(LEN('34'!#REF!)=0)*(($F63="")+($F63="En curso"))</xm:f>
            <x14:dxf>
              <font>
                <color theme="7" tint="-0.24994659260841701"/>
              </font>
              <fill>
                <patternFill patternType="none">
                  <bgColor auto="1"/>
                </patternFill>
              </fill>
            </x14:dxf>
          </x14:cfRule>
          <x14:cfRule type="expression" priority="426" id="{525BD9D6-E3A6-4581-AFA2-7B3BA071D60E}">
            <xm:f>('34'!#REF!&lt;0)*(LEN('34'!#REF!)=0)*(($F63="")+($F63="En curso"))</xm:f>
            <x14:dxf>
              <font>
                <color theme="7" tint="-0.24994659260841701"/>
              </font>
              <fill>
                <patternFill patternType="none">
                  <bgColor auto="1"/>
                </patternFill>
              </fill>
            </x14:dxf>
          </x14:cfRule>
          <x14:cfRule type="expression" priority="433" id="{AF47611E-DF2C-4E72-9076-0B6C52CA3B24}">
            <xm:f>('34'!#REF!=0)*('34'!#REF!&lt;&gt;"")*(LEN('34'!#REF!)=0)*(($F63="")+($F63="En curso"))</xm:f>
            <x14:dxf>
              <font>
                <color theme="7" tint="-0.24994659260841701"/>
              </font>
              <fill>
                <patternFill patternType="none">
                  <bgColor auto="1"/>
                </patternFill>
              </fill>
            </x14:dxf>
          </x14:cfRule>
          <x14:cfRule type="expression" priority="434" id="{400876CC-3FC1-4D9D-9CA2-1C4E8BCE1E12}">
            <xm:f>('34'!#REF!&lt;0)*(LEN('34'!#REF!)=0)*(($F63="")+($F63="En curso"))</xm:f>
            <x14:dxf>
              <font>
                <color theme="7" tint="-0.24994659260841701"/>
              </font>
              <fill>
                <patternFill patternType="none">
                  <bgColor auto="1"/>
                </patternFill>
              </fill>
            </x14:dxf>
          </x14:cfRule>
          <xm:sqref>E70:E75</xm:sqref>
        </x14:conditionalFormatting>
        <x14:conditionalFormatting xmlns:xm="http://schemas.microsoft.com/office/excel/2006/main">
          <x14:cfRule type="expression" priority="411" id="{C0B195B4-32D9-47EF-BF32-09C37F6E6DC2}">
            <xm:f>'34'!#REF!="Vencida"</xm:f>
            <x14:dxf>
              <font>
                <color theme="8" tint="-0.24994659260841701"/>
              </font>
            </x14:dxf>
          </x14:cfRule>
          <x14:cfRule type="expression" priority="412" id="{3FA70E65-AF82-48C8-A253-6A7911A0CE24}">
            <xm:f>'34'!#REF!="Cancelada"</xm:f>
            <x14:dxf>
              <font>
                <color theme="0" tint="-0.24994659260841701"/>
              </font>
            </x14:dxf>
          </x14:cfRule>
          <x14:cfRule type="expression" priority="413" id="{DB6F6D69-B7E9-4767-B489-8C305595F52A}">
            <xm:f>'34'!#REF!="Pausada"</xm:f>
            <x14:dxf>
              <font>
                <color theme="9"/>
              </font>
            </x14:dxf>
          </x14:cfRule>
          <x14:cfRule type="expression" priority="414" id="{D053BB7C-5840-4E5A-B851-C313E60F18D8}">
            <xm:f>'34'!#REF!="Para hoy"</xm:f>
            <x14:dxf>
              <font>
                <color theme="6" tint="-0.499984740745262"/>
              </font>
            </x14:dxf>
          </x14:cfRule>
          <x14:cfRule type="expression" priority="415" id="{ADEE9725-FAE1-4DC5-A04B-F033F61A7000}">
            <xm:f>'34'!#REF!="En curso"</xm:f>
            <x14:dxf>
              <font>
                <color theme="7" tint="-0.24994659260841701"/>
              </font>
            </x14:dxf>
          </x14:cfRule>
          <x14:cfRule type="expression" priority="416" id="{43DE21D0-520E-4D07-883E-0D0195F8D6DF}">
            <xm:f>'34'!#REF!="Completada"</xm:f>
            <x14:dxf>
              <font>
                <strike/>
                <color theme="0" tint="-0.24994659260841701"/>
              </font>
              <fill>
                <patternFill patternType="none">
                  <bgColor auto="1"/>
                </patternFill>
              </fill>
            </x14:dxf>
          </x14:cfRule>
          <x14:cfRule type="expression" priority="417" id="{13EE4D33-D18F-4B22-B726-F77F8F63E388}">
            <xm:f>('34'!#REF!=0)*('34'!#REF!&lt;&gt;"")*(LEN('34'!#REF!)=0)*(('34'!#REF!="")+('34'!#REF!="En curso"))</xm:f>
            <x14:dxf>
              <font>
                <color theme="7" tint="-0.24994659260841701"/>
              </font>
              <fill>
                <patternFill patternType="none">
                  <bgColor auto="1"/>
                </patternFill>
              </fill>
            </x14:dxf>
          </x14:cfRule>
          <x14:cfRule type="expression" priority="418" id="{7C47F8AF-F83E-430B-B087-FD221C6D33D9}">
            <xm:f>('34'!#REF!&lt;0)*(LEN('34'!#REF!)=0)*(('34'!#REF!="")+('34'!#REF!="En curso"))</xm:f>
            <x14:dxf>
              <font>
                <color theme="7" tint="-0.24994659260841701"/>
              </font>
              <fill>
                <patternFill patternType="none">
                  <bgColor auto="1"/>
                </patternFill>
              </fill>
            </x14:dxf>
          </x14:cfRule>
          <xm:sqref>G70:G75</xm:sqref>
        </x14:conditionalFormatting>
        <x14:conditionalFormatting xmlns:xm="http://schemas.microsoft.com/office/excel/2006/main">
          <x14:cfRule type="expression" priority="393" id="{152AED28-1C79-4A76-97E0-68206F9CB654}">
            <xm:f>'34'!#REF!="Vencida"</xm:f>
            <x14:dxf>
              <font>
                <color theme="8" tint="-0.24994659260841701"/>
              </font>
            </x14:dxf>
          </x14:cfRule>
          <x14:cfRule type="expression" priority="394" id="{E11D5281-C8ED-4DEF-AC41-D2D0FFFB447D}">
            <xm:f>'34'!#REF!="Cancelada"</xm:f>
            <x14:dxf>
              <font>
                <color theme="0" tint="-0.24994659260841701"/>
              </font>
            </x14:dxf>
          </x14:cfRule>
          <x14:cfRule type="expression" priority="395" id="{F6EB2CB1-968C-429D-8C6C-77880D466449}">
            <xm:f>'34'!#REF!="Pausada"</xm:f>
            <x14:dxf>
              <font>
                <color theme="9"/>
              </font>
            </x14:dxf>
          </x14:cfRule>
          <x14:cfRule type="expression" priority="396" id="{0D4F6B60-080C-44BF-AC90-3CD468ADD41D}">
            <xm:f>'34'!#REF!="Para hoy"</xm:f>
            <x14:dxf>
              <font>
                <color theme="6" tint="-0.499984740745262"/>
              </font>
            </x14:dxf>
          </x14:cfRule>
          <x14:cfRule type="expression" priority="397" id="{241AA35B-22BA-47DB-A388-F76C71875656}">
            <xm:f>'34'!#REF!="En curso"</xm:f>
            <x14:dxf>
              <font>
                <color theme="7" tint="-0.24994659260841701"/>
              </font>
            </x14:dxf>
          </x14:cfRule>
          <x14:cfRule type="expression" priority="398" id="{8C8CE425-F2CB-4995-86C2-8A3B34BAB6A7}">
            <xm:f>'34'!#REF!="Completada"</xm:f>
            <x14:dxf>
              <font>
                <strike/>
                <color theme="0" tint="-0.24994659260841701"/>
              </font>
              <fill>
                <patternFill patternType="none">
                  <bgColor auto="1"/>
                </patternFill>
              </fill>
            </x14:dxf>
          </x14:cfRule>
          <x14:cfRule type="expression" priority="399" id="{2173106C-3B13-43BC-BB40-636F4D001FF2}">
            <xm:f>('34'!#REF!=0)*('34'!#REF!&lt;&gt;"")*(LEN('34'!#REF!)=0)*(('34'!#REF!="")+('34'!#REF!="En curso"))</xm:f>
            <x14:dxf>
              <font>
                <color theme="7" tint="-0.24994659260841701"/>
              </font>
              <fill>
                <patternFill patternType="none">
                  <bgColor auto="1"/>
                </patternFill>
              </fill>
            </x14:dxf>
          </x14:cfRule>
          <x14:cfRule type="expression" priority="400" id="{66F450AD-EB92-4944-B2C9-2F638DBAC3B5}">
            <xm:f>('34'!#REF!&lt;0)*(LEN('34'!#REF!)=0)*(('34'!#REF!="")+('34'!#REF!="En curso"))</xm:f>
            <x14:dxf>
              <font>
                <color theme="7" tint="-0.24994659260841701"/>
              </font>
              <fill>
                <patternFill patternType="none">
                  <bgColor auto="1"/>
                </patternFill>
              </fill>
            </x14:dxf>
          </x14:cfRule>
          <xm:sqref>E70:E75</xm:sqref>
        </x14:conditionalFormatting>
        <x14:conditionalFormatting xmlns:xm="http://schemas.microsoft.com/office/excel/2006/main">
          <x14:cfRule type="expression" priority="401" id="{05B82238-0A90-4AED-B27B-6EA56CC190AA}">
            <xm:f>('34'!#REF!=0)*('34'!#REF!&lt;&gt;"")*(LEN('34'!#REF!)=0)*(('34'!#REF!="")+('34'!#REF!="En curso"))</xm:f>
            <x14:dxf>
              <font>
                <color theme="7" tint="-0.24994659260841701"/>
              </font>
              <fill>
                <patternFill patternType="none">
                  <bgColor auto="1"/>
                </patternFill>
              </fill>
            </x14:dxf>
          </x14:cfRule>
          <x14:cfRule type="expression" priority="402" id="{5D516C80-A85A-46F5-B772-BAFA33AB448F}">
            <xm:f>('34'!#REF!&lt;0)*(LEN('34'!#REF!)=0)*(('34'!#REF!="")+('34'!#REF!="En curso"))</xm:f>
            <x14:dxf>
              <font>
                <color theme="7" tint="-0.24994659260841701"/>
              </font>
              <fill>
                <patternFill patternType="none">
                  <bgColor auto="1"/>
                </patternFill>
              </fill>
            </x14:dxf>
          </x14:cfRule>
          <xm:sqref>E70:E75</xm:sqref>
        </x14:conditionalFormatting>
        <x14:conditionalFormatting xmlns:xm="http://schemas.microsoft.com/office/excel/2006/main">
          <x14:cfRule type="expression" priority="403" id="{2EA3EC6C-61DC-4B43-8AE1-06D1B5B5555F}">
            <xm:f>('34'!#REF!=0)*('34'!#REF!&lt;&gt;"")*(LEN('34'!#REF!)=0)*(($F70="")+($F70="En curso"))</xm:f>
            <x14:dxf>
              <font>
                <color theme="7" tint="-0.24994659260841701"/>
              </font>
              <fill>
                <patternFill patternType="none">
                  <bgColor auto="1"/>
                </patternFill>
              </fill>
            </x14:dxf>
          </x14:cfRule>
          <x14:cfRule type="expression" priority="404" id="{1FAC49C2-8D1E-4180-82FE-0F3BD12BC23D}">
            <xm:f>('34'!#REF!&lt;0)*(LEN('34'!#REF!)=0)*(($F70="")+($F70="En curso"))</xm:f>
            <x14:dxf>
              <font>
                <color theme="7" tint="-0.24994659260841701"/>
              </font>
              <fill>
                <patternFill patternType="none">
                  <bgColor auto="1"/>
                </patternFill>
              </fill>
            </x14:dxf>
          </x14:cfRule>
          <xm:sqref>F70:F75</xm:sqref>
        </x14:conditionalFormatting>
        <x14:conditionalFormatting xmlns:xm="http://schemas.microsoft.com/office/excel/2006/main">
          <x14:cfRule type="expression" priority="513" id="{08732036-2DC6-467E-99B8-D2A03D4F5C6D}">
            <xm:f>('34'!#REF!=0)*('34'!#REF!&lt;&gt;"")*(LEN('34'!#REF!)=0)*(($F63="")+($F63="En curso"))</xm:f>
            <x14:dxf>
              <font>
                <color theme="7" tint="-0.24994659260841701"/>
              </font>
              <fill>
                <patternFill patternType="none">
                  <bgColor auto="1"/>
                </patternFill>
              </fill>
            </x14:dxf>
          </x14:cfRule>
          <x14:cfRule type="expression" priority="514" id="{0DEF7E3E-D84A-40D5-8C58-62D004691F41}">
            <xm:f>('34'!#REF!&lt;0)*(LEN('34'!#REF!)=0)*(($F63="")+($F63="En curso"))</xm:f>
            <x14:dxf>
              <font>
                <color theme="7" tint="-0.24994659260841701"/>
              </font>
              <fill>
                <patternFill patternType="none">
                  <bgColor auto="1"/>
                </patternFill>
              </fill>
            </x14:dxf>
          </x14:cfRule>
          <x14:cfRule type="expression" priority="515" id="{D2F7E0F1-BC80-4964-A438-D8B8C3CCC3E5}">
            <xm:f>('34'!#REF!=0)*('34'!#REF!&lt;&gt;"")*(LEN('34'!#REF!)=0)*(($F70="")+($F70="En curso"))</xm:f>
            <x14:dxf>
              <font>
                <color theme="7" tint="-0.24994659260841701"/>
              </font>
              <fill>
                <patternFill patternType="none">
                  <bgColor auto="1"/>
                </patternFill>
              </fill>
            </x14:dxf>
          </x14:cfRule>
          <x14:cfRule type="expression" priority="516" id="{34FB0305-CD1F-49A7-BAAE-29B5918F8F51}">
            <xm:f>('34'!#REF!&lt;0)*(LEN('34'!#REF!)=0)*(($F70="")+($F70="En curso"))</xm:f>
            <x14:dxf>
              <font>
                <color theme="7" tint="-0.24994659260841701"/>
              </font>
              <fill>
                <patternFill patternType="none">
                  <bgColor auto="1"/>
                </patternFill>
              </fill>
            </x14:dxf>
          </x14:cfRule>
          <xm:sqref>C70:C75</xm:sqref>
        </x14:conditionalFormatting>
        <x14:conditionalFormatting xmlns:xm="http://schemas.microsoft.com/office/excel/2006/main">
          <x14:cfRule type="expression" priority="517" id="{2684D725-2F4B-4F5F-A548-725A7B15AF9E}">
            <xm:f>('34'!#REF!=0)*('34'!#REF!&lt;&gt;"")*(LEN('34'!#REF!)=0)*(($F62="")+($F62="En curso"))</xm:f>
            <x14:dxf>
              <font>
                <color theme="7" tint="-0.24994659260841701"/>
              </font>
              <fill>
                <patternFill patternType="none">
                  <bgColor auto="1"/>
                </patternFill>
              </fill>
            </x14:dxf>
          </x14:cfRule>
          <x14:cfRule type="expression" priority="518" id="{6763610F-71B6-408C-A72A-BA7F9DACD52D}">
            <xm:f>('34'!#REF!&lt;0)*(LEN('34'!#REF!)=0)*(($F62="")+($F62="En curso"))</xm:f>
            <x14:dxf>
              <font>
                <color theme="7" tint="-0.24994659260841701"/>
              </font>
              <fill>
                <patternFill patternType="none">
                  <bgColor auto="1"/>
                </patternFill>
              </fill>
            </x14:dxf>
          </x14:cfRule>
          <x14:cfRule type="expression" priority="519" id="{506CD3CC-AF5A-45E5-8CE1-DDA1B22425C9}">
            <xm:f>('34'!#REF!=0)*('34'!#REF!&lt;&gt;"")*(LEN('34'!#REF!)=0)*(($F63="")+($F63="En curso"))</xm:f>
            <x14:dxf>
              <font>
                <color theme="7" tint="-0.24994659260841701"/>
              </font>
              <fill>
                <patternFill patternType="none">
                  <bgColor auto="1"/>
                </patternFill>
              </fill>
            </x14:dxf>
          </x14:cfRule>
          <x14:cfRule type="expression" priority="520" id="{CD8AB0D7-D1AD-4348-886F-F4C55804C63C}">
            <xm:f>('34'!#REF!&lt;0)*(LEN('34'!#REF!)=0)*(($F63="")+($F63="En curso"))</xm:f>
            <x14:dxf>
              <font>
                <color theme="7" tint="-0.24994659260841701"/>
              </font>
              <fill>
                <patternFill patternType="none">
                  <bgColor auto="1"/>
                </patternFill>
              </fill>
            </x14:dxf>
          </x14:cfRule>
          <xm:sqref>E70:E75</xm:sqref>
        </x14:conditionalFormatting>
        <x14:conditionalFormatting xmlns:xm="http://schemas.microsoft.com/office/excel/2006/main">
          <x14:cfRule type="expression" priority="297" id="{84D5F411-CC06-4EA2-9C29-6DCF94D34118}">
            <xm:f>('34'!#REF!=0)*('34'!#REF!&lt;&gt;"")*(LEN('34'!#REF!)=0)*(($F69="")+($F69="En curso"))</xm:f>
            <x14:dxf>
              <font>
                <color theme="7" tint="-0.24994659260841701"/>
              </font>
              <fill>
                <patternFill patternType="none">
                  <bgColor auto="1"/>
                </patternFill>
              </fill>
            </x14:dxf>
          </x14:cfRule>
          <x14:cfRule type="expression" priority="298" id="{811B4F39-4F03-4BD3-8097-EEE343F3860F}">
            <xm:f>('34'!#REF!&lt;0)*(LEN('34'!#REF!)=0)*(($F69="")+($F69="En curso"))</xm:f>
            <x14:dxf>
              <font>
                <color theme="7" tint="-0.24994659260841701"/>
              </font>
              <fill>
                <patternFill patternType="none">
                  <bgColor auto="1"/>
                </patternFill>
              </fill>
            </x14:dxf>
          </x14:cfRule>
          <x14:cfRule type="expression" priority="305" id="{7809BB7C-7554-48C1-8F6A-126F30BE3A16}">
            <xm:f>('34'!#REF!=0)*('34'!#REF!&lt;&gt;"")*(LEN('34'!#REF!)=0)*(($F69="")+($F69="En curso"))</xm:f>
            <x14:dxf>
              <font>
                <color theme="7" tint="-0.24994659260841701"/>
              </font>
              <fill>
                <patternFill patternType="none">
                  <bgColor auto="1"/>
                </patternFill>
              </fill>
            </x14:dxf>
          </x14:cfRule>
          <x14:cfRule type="expression" priority="306" id="{4533765A-D26C-4370-9CA7-97FE6DE1BAB7}">
            <xm:f>('34'!#REF!&lt;0)*(LEN('34'!#REF!)=0)*(($F69="")+($F69="En curso"))</xm:f>
            <x14:dxf>
              <font>
                <color theme="7" tint="-0.24994659260841701"/>
              </font>
              <fill>
                <patternFill patternType="none">
                  <bgColor auto="1"/>
                </patternFill>
              </fill>
            </x14:dxf>
          </x14:cfRule>
          <xm:sqref>E76:E81</xm:sqref>
        </x14:conditionalFormatting>
        <x14:conditionalFormatting xmlns:xm="http://schemas.microsoft.com/office/excel/2006/main">
          <x14:cfRule type="expression" priority="283" id="{A7E870A0-47C2-460C-8A5D-BB8B2E52249D}">
            <xm:f>'34'!#REF!="Vencida"</xm:f>
            <x14:dxf>
              <font>
                <color theme="8" tint="-0.24994659260841701"/>
              </font>
            </x14:dxf>
          </x14:cfRule>
          <x14:cfRule type="expression" priority="284" id="{8C5DBC2F-0496-46CB-99EC-E33B642EF5E7}">
            <xm:f>'34'!#REF!="Cancelada"</xm:f>
            <x14:dxf>
              <font>
                <color theme="0" tint="-0.24994659260841701"/>
              </font>
            </x14:dxf>
          </x14:cfRule>
          <x14:cfRule type="expression" priority="285" id="{927FE459-7005-4AE7-9061-0EB334EC7452}">
            <xm:f>'34'!#REF!="Pausada"</xm:f>
            <x14:dxf>
              <font>
                <color theme="9"/>
              </font>
            </x14:dxf>
          </x14:cfRule>
          <x14:cfRule type="expression" priority="286" id="{089F332A-5CBE-40E3-85EC-FE4F80846850}">
            <xm:f>'34'!#REF!="Para hoy"</xm:f>
            <x14:dxf>
              <font>
                <color theme="6" tint="-0.499984740745262"/>
              </font>
            </x14:dxf>
          </x14:cfRule>
          <x14:cfRule type="expression" priority="287" id="{B2E4349D-2651-4B91-BE92-87EDD44E52C8}">
            <xm:f>'34'!#REF!="En curso"</xm:f>
            <x14:dxf>
              <font>
                <color theme="7" tint="-0.24994659260841701"/>
              </font>
            </x14:dxf>
          </x14:cfRule>
          <x14:cfRule type="expression" priority="288" id="{DE07A2DB-DFF7-48E8-84E0-2F4DC5F75615}">
            <xm:f>'34'!#REF!="Completada"</xm:f>
            <x14:dxf>
              <font>
                <strike/>
                <color theme="0" tint="-0.24994659260841701"/>
              </font>
              <fill>
                <patternFill patternType="none">
                  <bgColor auto="1"/>
                </patternFill>
              </fill>
            </x14:dxf>
          </x14:cfRule>
          <x14:cfRule type="expression" priority="289" id="{23E94B46-B886-481D-837B-AA6AEBCBE906}">
            <xm:f>('34'!#REF!=0)*('34'!#REF!&lt;&gt;"")*(LEN('34'!#REF!)=0)*(('34'!#REF!="")+('34'!#REF!="En curso"))</xm:f>
            <x14:dxf>
              <font>
                <color theme="7" tint="-0.24994659260841701"/>
              </font>
              <fill>
                <patternFill patternType="none">
                  <bgColor auto="1"/>
                </patternFill>
              </fill>
            </x14:dxf>
          </x14:cfRule>
          <x14:cfRule type="expression" priority="290" id="{416B4FE4-9603-40D1-8CC7-F26032DB21A1}">
            <xm:f>('34'!#REF!&lt;0)*(LEN('34'!#REF!)=0)*(('34'!#REF!="")+('34'!#REF!="En curso"))</xm:f>
            <x14:dxf>
              <font>
                <color theme="7" tint="-0.24994659260841701"/>
              </font>
              <fill>
                <patternFill patternType="none">
                  <bgColor auto="1"/>
                </patternFill>
              </fill>
            </x14:dxf>
          </x14:cfRule>
          <xm:sqref>G76:G81</xm:sqref>
        </x14:conditionalFormatting>
        <x14:conditionalFormatting xmlns:xm="http://schemas.microsoft.com/office/excel/2006/main">
          <x14:cfRule type="expression" priority="265" id="{CA4C66EA-147B-4A01-AECD-09C48B81BCD1}">
            <xm:f>'34'!#REF!="Vencida"</xm:f>
            <x14:dxf>
              <font>
                <color theme="8" tint="-0.24994659260841701"/>
              </font>
            </x14:dxf>
          </x14:cfRule>
          <x14:cfRule type="expression" priority="266" id="{B64AC0C7-735D-418F-A3EC-B0DD94A8867C}">
            <xm:f>'34'!#REF!="Cancelada"</xm:f>
            <x14:dxf>
              <font>
                <color theme="0" tint="-0.24994659260841701"/>
              </font>
            </x14:dxf>
          </x14:cfRule>
          <x14:cfRule type="expression" priority="267" id="{B0812433-9DCF-4126-ABD7-7DBB867F80C8}">
            <xm:f>'34'!#REF!="Pausada"</xm:f>
            <x14:dxf>
              <font>
                <color theme="9"/>
              </font>
            </x14:dxf>
          </x14:cfRule>
          <x14:cfRule type="expression" priority="268" id="{196A9745-4722-4927-A5C7-8622700FEBD7}">
            <xm:f>'34'!#REF!="Para hoy"</xm:f>
            <x14:dxf>
              <font>
                <color theme="6" tint="-0.499984740745262"/>
              </font>
            </x14:dxf>
          </x14:cfRule>
          <x14:cfRule type="expression" priority="269" id="{2852E1AD-EAA1-49C5-9E1B-AC9D6D1638C8}">
            <xm:f>'34'!#REF!="En curso"</xm:f>
            <x14:dxf>
              <font>
                <color theme="7" tint="-0.24994659260841701"/>
              </font>
            </x14:dxf>
          </x14:cfRule>
          <x14:cfRule type="expression" priority="270" id="{09AF09B7-B981-4494-84B4-EE8DD3839C01}">
            <xm:f>'34'!#REF!="Completada"</xm:f>
            <x14:dxf>
              <font>
                <strike/>
                <color theme="0" tint="-0.24994659260841701"/>
              </font>
              <fill>
                <patternFill patternType="none">
                  <bgColor auto="1"/>
                </patternFill>
              </fill>
            </x14:dxf>
          </x14:cfRule>
          <x14:cfRule type="expression" priority="271" id="{C55E34B6-333C-45C4-94D5-CB710455FE0F}">
            <xm:f>('34'!#REF!=0)*('34'!#REF!&lt;&gt;"")*(LEN('34'!#REF!)=0)*(('34'!#REF!="")+('34'!#REF!="En curso"))</xm:f>
            <x14:dxf>
              <font>
                <color theme="7" tint="-0.24994659260841701"/>
              </font>
              <fill>
                <patternFill patternType="none">
                  <bgColor auto="1"/>
                </patternFill>
              </fill>
            </x14:dxf>
          </x14:cfRule>
          <x14:cfRule type="expression" priority="272" id="{96C488E7-ED37-45A2-9C3B-AA19D6FD12A6}">
            <xm:f>('34'!#REF!&lt;0)*(LEN('34'!#REF!)=0)*(('34'!#REF!="")+('34'!#REF!="En curso"))</xm:f>
            <x14:dxf>
              <font>
                <color theme="7" tint="-0.24994659260841701"/>
              </font>
              <fill>
                <patternFill patternType="none">
                  <bgColor auto="1"/>
                </patternFill>
              </fill>
            </x14:dxf>
          </x14:cfRule>
          <xm:sqref>E76:E81</xm:sqref>
        </x14:conditionalFormatting>
        <x14:conditionalFormatting xmlns:xm="http://schemas.microsoft.com/office/excel/2006/main">
          <x14:cfRule type="expression" priority="273" id="{3D9C5607-EDAC-4E11-84BB-9E082DC62460}">
            <xm:f>('34'!#REF!=0)*('34'!#REF!&lt;&gt;"")*(LEN('34'!#REF!)=0)*(('34'!#REF!="")+('34'!#REF!="En curso"))</xm:f>
            <x14:dxf>
              <font>
                <color theme="7" tint="-0.24994659260841701"/>
              </font>
              <fill>
                <patternFill patternType="none">
                  <bgColor auto="1"/>
                </patternFill>
              </fill>
            </x14:dxf>
          </x14:cfRule>
          <x14:cfRule type="expression" priority="274" id="{EAE0BB96-F8CE-4D13-A2F5-69AC07094F64}">
            <xm:f>('34'!#REF!&lt;0)*(LEN('34'!#REF!)=0)*(('34'!#REF!="")+('34'!#REF!="En curso"))</xm:f>
            <x14:dxf>
              <font>
                <color theme="7" tint="-0.24994659260841701"/>
              </font>
              <fill>
                <patternFill patternType="none">
                  <bgColor auto="1"/>
                </patternFill>
              </fill>
            </x14:dxf>
          </x14:cfRule>
          <xm:sqref>E76:E81</xm:sqref>
        </x14:conditionalFormatting>
        <x14:conditionalFormatting xmlns:xm="http://schemas.microsoft.com/office/excel/2006/main">
          <x14:cfRule type="expression" priority="275" id="{D2B0ACF5-5B52-4475-8388-F9B4C1AF9AEC}">
            <xm:f>('34'!#REF!=0)*('34'!#REF!&lt;&gt;"")*(LEN('34'!#REF!)=0)*(($F76="")+($F76="En curso"))</xm:f>
            <x14:dxf>
              <font>
                <color theme="7" tint="-0.24994659260841701"/>
              </font>
              <fill>
                <patternFill patternType="none">
                  <bgColor auto="1"/>
                </patternFill>
              </fill>
            </x14:dxf>
          </x14:cfRule>
          <x14:cfRule type="expression" priority="276" id="{12072D10-E782-47DD-B9D5-F1AC5A2E9D82}">
            <xm:f>('34'!#REF!&lt;0)*(LEN('34'!#REF!)=0)*(($F76="")+($F76="En curso"))</xm:f>
            <x14:dxf>
              <font>
                <color theme="7" tint="-0.24994659260841701"/>
              </font>
              <fill>
                <patternFill patternType="none">
                  <bgColor auto="1"/>
                </patternFill>
              </fill>
            </x14:dxf>
          </x14:cfRule>
          <xm:sqref>F76:F81</xm:sqref>
        </x14:conditionalFormatting>
        <x14:conditionalFormatting xmlns:xm="http://schemas.microsoft.com/office/excel/2006/main">
          <x14:cfRule type="expression" priority="373" id="{939F39E1-B97F-45ED-8A8D-3A6463345AA2}">
            <xm:f>('34'!#REF!=0)*('34'!#REF!&lt;&gt;"")*(LEN('34'!#REF!)=0)*(($F92="")+($F92="En curso"))</xm:f>
            <x14:dxf>
              <font>
                <color theme="7" tint="-0.24994659260841701"/>
              </font>
              <fill>
                <patternFill patternType="none">
                  <bgColor auto="1"/>
                </patternFill>
              </fill>
            </x14:dxf>
          </x14:cfRule>
          <x14:cfRule type="expression" priority="374" id="{4A1D77E6-5E5A-47AE-8ED6-3A8B629ED8BF}">
            <xm:f>('34'!#REF!&lt;0)*(LEN('34'!#REF!)=0)*(($F92="")+($F92="En curso"))</xm:f>
            <x14:dxf>
              <font>
                <color theme="7" tint="-0.24994659260841701"/>
              </font>
              <fill>
                <patternFill patternType="none">
                  <bgColor auto="1"/>
                </patternFill>
              </fill>
            </x14:dxf>
          </x14:cfRule>
          <x14:cfRule type="expression" priority="375" id="{7A9402D2-2D3A-427B-AA0B-B38ABA0C7FD6}">
            <xm:f>('34'!#REF!=0)*('34'!#REF!&lt;&gt;"")*(LEN('34'!#REF!)=0)*(($F92="")+($F92="En curso"))</xm:f>
            <x14:dxf>
              <font>
                <color theme="7" tint="-0.24994659260841701"/>
              </font>
              <fill>
                <patternFill patternType="none">
                  <bgColor auto="1"/>
                </patternFill>
              </fill>
            </x14:dxf>
          </x14:cfRule>
          <x14:cfRule type="expression" priority="376" id="{E3721CDB-0696-445E-917A-C5335C21082C}">
            <xm:f>('34'!#REF!&lt;0)*(LEN('34'!#REF!)=0)*(($F92="")+($F92="En curso"))</xm:f>
            <x14:dxf>
              <font>
                <color theme="7" tint="-0.24994659260841701"/>
              </font>
              <fill>
                <patternFill patternType="none">
                  <bgColor auto="1"/>
                </patternFill>
              </fill>
            </x14:dxf>
          </x14:cfRule>
          <xm:sqref>D76:D81</xm:sqref>
        </x14:conditionalFormatting>
        <x14:conditionalFormatting xmlns:xm="http://schemas.microsoft.com/office/excel/2006/main">
          <x14:cfRule type="expression" priority="377" id="{A3EC5A27-5878-43A3-8867-C19A959903CC}">
            <xm:f>('34'!#REF!=0)*('34'!#REF!&lt;&gt;"")*(LEN('34'!#REF!)=0)*(($F104="")+($F104="En curso"))</xm:f>
            <x14:dxf>
              <font>
                <color theme="7" tint="-0.24994659260841701"/>
              </font>
              <fill>
                <patternFill patternType="none">
                  <bgColor auto="1"/>
                </patternFill>
              </fill>
            </x14:dxf>
          </x14:cfRule>
          <x14:cfRule type="expression" priority="378" id="{773645B8-12CA-46E7-8741-5EF477A15D28}">
            <xm:f>('34'!#REF!&lt;0)*(LEN('34'!#REF!)=0)*(($F104="")+($F104="En curso"))</xm:f>
            <x14:dxf>
              <font>
                <color theme="7" tint="-0.24994659260841701"/>
              </font>
              <fill>
                <patternFill patternType="none">
                  <bgColor auto="1"/>
                </patternFill>
              </fill>
            </x14:dxf>
          </x14:cfRule>
          <x14:cfRule type="expression" priority="379" id="{9F8390E8-41F1-4CBD-ACD8-054A0A7D5669}">
            <xm:f>('34'!#REF!=0)*('34'!#REF!&lt;&gt;"")*(LEN('34'!#REF!)=0)*(($F104="")+($F104="En curso"))</xm:f>
            <x14:dxf>
              <font>
                <color theme="7" tint="-0.24994659260841701"/>
              </font>
              <fill>
                <patternFill patternType="none">
                  <bgColor auto="1"/>
                </patternFill>
              </fill>
            </x14:dxf>
          </x14:cfRule>
          <x14:cfRule type="expression" priority="380" id="{1CC467B2-2372-466C-864A-3A22C93856A2}">
            <xm:f>('34'!#REF!&lt;0)*(LEN('34'!#REF!)=0)*(($F104="")+($F104="En curso"))</xm:f>
            <x14:dxf>
              <font>
                <color theme="7" tint="-0.24994659260841701"/>
              </font>
              <fill>
                <patternFill patternType="none">
                  <bgColor auto="1"/>
                </patternFill>
              </fill>
            </x14:dxf>
          </x14:cfRule>
          <xm:sqref>D76:D81</xm:sqref>
        </x14:conditionalFormatting>
        <x14:conditionalFormatting xmlns:xm="http://schemas.microsoft.com/office/excel/2006/main">
          <x14:cfRule type="expression" priority="381" id="{31592909-5D68-4A47-8855-D5CD5DA6E23A}">
            <xm:f>('34'!#REF!=0)*('34'!#REF!&lt;&gt;"")*(LEN('34'!#REF!)=0)*(($F112="")+($F112="En curso"))</xm:f>
            <x14:dxf>
              <font>
                <color theme="7" tint="-0.24994659260841701"/>
              </font>
              <fill>
                <patternFill patternType="none">
                  <bgColor auto="1"/>
                </patternFill>
              </fill>
            </x14:dxf>
          </x14:cfRule>
          <x14:cfRule type="expression" priority="382" id="{1125A0F1-F68E-4694-AC0A-C22BD5B7E611}">
            <xm:f>('34'!#REF!&lt;0)*(LEN('34'!#REF!)=0)*(($F112="")+($F112="En curso"))</xm:f>
            <x14:dxf>
              <font>
                <color theme="7" tint="-0.24994659260841701"/>
              </font>
              <fill>
                <patternFill patternType="none">
                  <bgColor auto="1"/>
                </patternFill>
              </fill>
            </x14:dxf>
          </x14:cfRule>
          <x14:cfRule type="expression" priority="383" id="{68FD9E21-8807-4F75-9CE8-5AA8F15CB9C3}">
            <xm:f>('34'!#REF!=0)*('34'!#REF!&lt;&gt;"")*(LEN('34'!#REF!)=0)*(($F108="")+($F108="En curso"))</xm:f>
            <x14:dxf>
              <font>
                <color theme="7" tint="-0.24994659260841701"/>
              </font>
              <fill>
                <patternFill patternType="none">
                  <bgColor auto="1"/>
                </patternFill>
              </fill>
            </x14:dxf>
          </x14:cfRule>
          <x14:cfRule type="expression" priority="384" id="{3DE6A397-38EF-4289-94EF-1594B7C9A391}">
            <xm:f>('34'!#REF!&lt;0)*(LEN('34'!#REF!)=0)*(($F108="")+($F108="En curso"))</xm:f>
            <x14:dxf>
              <font>
                <color theme="7" tint="-0.24994659260841701"/>
              </font>
              <fill>
                <patternFill patternType="none">
                  <bgColor auto="1"/>
                </patternFill>
              </fill>
            </x14:dxf>
          </x14:cfRule>
          <xm:sqref>D76:D81</xm:sqref>
        </x14:conditionalFormatting>
        <x14:conditionalFormatting xmlns:xm="http://schemas.microsoft.com/office/excel/2006/main">
          <x14:cfRule type="expression" priority="385" id="{4DD220EE-3D6A-4C8E-A43F-3B0146C49C45}">
            <xm:f>('34'!#REF!=0)*('34'!#REF!&lt;&gt;"")*(LEN('34'!#REF!)=0)*(($F69="")+($F69="En curso"))</xm:f>
            <x14:dxf>
              <font>
                <color theme="7" tint="-0.24994659260841701"/>
              </font>
              <fill>
                <patternFill patternType="none">
                  <bgColor auto="1"/>
                </patternFill>
              </fill>
            </x14:dxf>
          </x14:cfRule>
          <x14:cfRule type="expression" priority="386" id="{B1FF843D-81DB-42C2-B40A-371D373F605B}">
            <xm:f>('34'!#REF!&lt;0)*(LEN('34'!#REF!)=0)*(($F69="")+($F69="En curso"))</xm:f>
            <x14:dxf>
              <font>
                <color theme="7" tint="-0.24994659260841701"/>
              </font>
              <fill>
                <patternFill patternType="none">
                  <bgColor auto="1"/>
                </patternFill>
              </fill>
            </x14:dxf>
          </x14:cfRule>
          <x14:cfRule type="expression" priority="387" id="{3944B263-C440-4FEC-84F3-CE4ECF8FCF95}">
            <xm:f>('34'!#REF!=0)*('34'!#REF!&lt;&gt;"")*(LEN('34'!#REF!)=0)*(($F76="")+($F76="En curso"))</xm:f>
            <x14:dxf>
              <font>
                <color theme="7" tint="-0.24994659260841701"/>
              </font>
              <fill>
                <patternFill patternType="none">
                  <bgColor auto="1"/>
                </patternFill>
              </fill>
            </x14:dxf>
          </x14:cfRule>
          <x14:cfRule type="expression" priority="388" id="{DD94EB56-8FA1-4E41-990D-787096BC4B4E}">
            <xm:f>('34'!#REF!&lt;0)*(LEN('34'!#REF!)=0)*(($F76="")+($F76="En curso"))</xm:f>
            <x14:dxf>
              <font>
                <color theme="7" tint="-0.24994659260841701"/>
              </font>
              <fill>
                <patternFill patternType="none">
                  <bgColor auto="1"/>
                </patternFill>
              </fill>
            </x14:dxf>
          </x14:cfRule>
          <xm:sqref>C76:C81</xm:sqref>
        </x14:conditionalFormatting>
        <x14:conditionalFormatting xmlns:xm="http://schemas.microsoft.com/office/excel/2006/main">
          <x14:cfRule type="expression" priority="389" id="{3C690F58-EE5C-4B29-A3F5-353B18A52D3E}">
            <xm:f>('34'!#REF!=0)*('34'!#REF!&lt;&gt;"")*(LEN('34'!#REF!)=0)*(($F68="")+($F68="En curso"))</xm:f>
            <x14:dxf>
              <font>
                <color theme="7" tint="-0.24994659260841701"/>
              </font>
              <fill>
                <patternFill patternType="none">
                  <bgColor auto="1"/>
                </patternFill>
              </fill>
            </x14:dxf>
          </x14:cfRule>
          <x14:cfRule type="expression" priority="390" id="{A5A427EA-4DA0-4C33-9150-E108B30B5558}">
            <xm:f>('34'!#REF!&lt;0)*(LEN('34'!#REF!)=0)*(($F68="")+($F68="En curso"))</xm:f>
            <x14:dxf>
              <font>
                <color theme="7" tint="-0.24994659260841701"/>
              </font>
              <fill>
                <patternFill patternType="none">
                  <bgColor auto="1"/>
                </patternFill>
              </fill>
            </x14:dxf>
          </x14:cfRule>
          <x14:cfRule type="expression" priority="391" id="{4487CF34-DCE0-4735-8ACA-EB24407D6115}">
            <xm:f>('34'!#REF!=0)*('34'!#REF!&lt;&gt;"")*(LEN('34'!#REF!)=0)*(($F69="")+($F69="En curso"))</xm:f>
            <x14:dxf>
              <font>
                <color theme="7" tint="-0.24994659260841701"/>
              </font>
              <fill>
                <patternFill patternType="none">
                  <bgColor auto="1"/>
                </patternFill>
              </fill>
            </x14:dxf>
          </x14:cfRule>
          <x14:cfRule type="expression" priority="392" id="{9BB1E11E-5697-45E8-817C-DCA676302F56}">
            <xm:f>('34'!#REF!&lt;0)*(LEN('34'!#REF!)=0)*(($F69="")+($F69="En curso"))</xm:f>
            <x14:dxf>
              <font>
                <color theme="7" tint="-0.24994659260841701"/>
              </font>
              <fill>
                <patternFill patternType="none">
                  <bgColor auto="1"/>
                </patternFill>
              </fill>
            </x14:dxf>
          </x14:cfRule>
          <xm:sqref>E76:E81</xm:sqref>
        </x14:conditionalFormatting>
        <x14:conditionalFormatting xmlns:xm="http://schemas.microsoft.com/office/excel/2006/main">
          <x14:cfRule type="expression" priority="617" id="{E8380E0A-52FC-473E-AB1E-386E5B1E6E50}">
            <xm:f>('34'!#REF!=0)*('34'!#REF!&lt;&gt;"")*(LEN('34'!#REF!)=0)*(($F48="")+($F48="En curso"))</xm:f>
            <x14:dxf>
              <font>
                <color theme="7" tint="-0.24994659260841701"/>
              </font>
              <fill>
                <patternFill patternType="none">
                  <bgColor auto="1"/>
                </patternFill>
              </fill>
            </x14:dxf>
          </x14:cfRule>
          <x14:cfRule type="expression" priority="618" id="{B052CD64-6827-43AA-9CD5-0146E7E84D8F}">
            <xm:f>('34'!#REF!&lt;0)*(LEN('34'!#REF!)=0)*(($F48="")+($F48="En curso"))</xm:f>
            <x14:dxf>
              <font>
                <color theme="7" tint="-0.24994659260841701"/>
              </font>
              <fill>
                <patternFill patternType="none">
                  <bgColor auto="1"/>
                </patternFill>
              </fill>
            </x14:dxf>
          </x14:cfRule>
          <x14:cfRule type="expression" priority="619" id="{312E8C08-6E1E-44B3-924F-E77863BFB344}">
            <xm:f>('34'!#REF!=0)*('34'!#REF!&lt;&gt;"")*(LEN('34'!#REF!)=0)*(($F48="")+($F48="En curso"))</xm:f>
            <x14:dxf>
              <font>
                <color theme="7" tint="-0.24994659260841701"/>
              </font>
              <fill>
                <patternFill patternType="none">
                  <bgColor auto="1"/>
                </patternFill>
              </fill>
            </x14:dxf>
          </x14:cfRule>
          <x14:cfRule type="expression" priority="620" id="{A0C858DF-4FCB-43CC-A0B9-A3CC24A5E912}">
            <xm:f>('34'!#REF!&lt;0)*(LEN('34'!#REF!)=0)*(($F48="")+($F48="En curso"))</xm:f>
            <x14:dxf>
              <font>
                <color theme="7" tint="-0.24994659260841701"/>
              </font>
              <fill>
                <patternFill patternType="none">
                  <bgColor auto="1"/>
                </patternFill>
              </fill>
            </x14:dxf>
          </x14:cfRule>
          <xm:sqref>E70</xm:sqref>
        </x14:conditionalFormatting>
        <x14:conditionalFormatting xmlns:xm="http://schemas.microsoft.com/office/excel/2006/main">
          <x14:cfRule type="expression" priority="621" id="{A52D127B-7E09-461A-94D6-A66ACD8BA077}">
            <xm:f>('34'!#REF!=0)*('34'!#REF!&lt;&gt;"")*(LEN('34'!#REF!)=0)*(($F47="")+($F47="En curso"))</xm:f>
            <x14:dxf>
              <font>
                <color theme="7" tint="-0.24994659260841701"/>
              </font>
              <fill>
                <patternFill patternType="none">
                  <bgColor auto="1"/>
                </patternFill>
              </fill>
            </x14:dxf>
          </x14:cfRule>
          <x14:cfRule type="expression" priority="622" id="{980EB436-DC95-4520-9C1C-0C547785EF76}">
            <xm:f>('34'!#REF!&lt;0)*(LEN('34'!#REF!)=0)*(($F47="")+($F47="En curso"))</xm:f>
            <x14:dxf>
              <font>
                <color theme="7" tint="-0.24994659260841701"/>
              </font>
              <fill>
                <patternFill patternType="none">
                  <bgColor auto="1"/>
                </patternFill>
              </fill>
            </x14:dxf>
          </x14:cfRule>
          <x14:cfRule type="expression" priority="623" id="{E68FD660-BF9B-4F63-BBF1-54FE386B0A28}">
            <xm:f>('34'!#REF!=0)*('34'!#REF!&lt;&gt;"")*(LEN('34'!#REF!)=0)*(($F48="")+($F48="En curso"))</xm:f>
            <x14:dxf>
              <font>
                <color theme="7" tint="-0.24994659260841701"/>
              </font>
              <fill>
                <patternFill patternType="none">
                  <bgColor auto="1"/>
                </patternFill>
              </fill>
            </x14:dxf>
          </x14:cfRule>
          <x14:cfRule type="expression" priority="624" id="{FBE455D8-1CD1-4846-970D-3164B5138E3D}">
            <xm:f>('34'!#REF!&lt;0)*(LEN('34'!#REF!)=0)*(($F48="")+($F48="En curso"))</xm:f>
            <x14:dxf>
              <font>
                <color theme="7" tint="-0.24994659260841701"/>
              </font>
              <fill>
                <patternFill patternType="none">
                  <bgColor auto="1"/>
                </patternFill>
              </fill>
            </x14:dxf>
          </x14:cfRule>
          <xm:sqref>E70</xm:sqref>
        </x14:conditionalFormatting>
        <x14:conditionalFormatting xmlns:xm="http://schemas.microsoft.com/office/excel/2006/main">
          <x14:cfRule type="expression" priority="211" id="{CDF6CF3D-B403-416A-BEDC-4EECD38E0BC7}">
            <xm:f>'34'!#REF!="Vencida"</xm:f>
            <x14:dxf>
              <font>
                <color theme="8" tint="-0.24994659260841701"/>
              </font>
            </x14:dxf>
          </x14:cfRule>
          <x14:cfRule type="expression" priority="212" id="{E0C94500-E105-4319-B85C-5EB6F8FBE8B9}">
            <xm:f>'34'!#REF!="Cancelada"</xm:f>
            <x14:dxf>
              <font>
                <color theme="0" tint="-0.24994659260841701"/>
              </font>
            </x14:dxf>
          </x14:cfRule>
          <x14:cfRule type="expression" priority="213" id="{4E392D3F-AADB-4C4F-8A59-81A79E7BE894}">
            <xm:f>'34'!#REF!="Pausada"</xm:f>
            <x14:dxf>
              <font>
                <color theme="9"/>
              </font>
            </x14:dxf>
          </x14:cfRule>
          <x14:cfRule type="expression" priority="214" id="{EA100B06-20FF-4E35-94B8-A723AD436475}">
            <xm:f>'34'!#REF!="Para hoy"</xm:f>
            <x14:dxf>
              <font>
                <color theme="6" tint="-0.499984740745262"/>
              </font>
            </x14:dxf>
          </x14:cfRule>
          <x14:cfRule type="expression" priority="215" id="{0F311497-1B4A-42F2-9184-117F27D0D857}">
            <xm:f>'34'!#REF!="En curso"</xm:f>
            <x14:dxf>
              <font>
                <color theme="7" tint="-0.24994659260841701"/>
              </font>
            </x14:dxf>
          </x14:cfRule>
          <x14:cfRule type="expression" priority="216" id="{222A262D-F312-4C00-9496-B2B03C877CF9}">
            <xm:f>'34'!#REF!="Completada"</xm:f>
            <x14:dxf>
              <font>
                <strike/>
                <color theme="0" tint="-0.24994659260841701"/>
              </font>
              <fill>
                <patternFill patternType="none">
                  <bgColor auto="1"/>
                </patternFill>
              </fill>
            </x14:dxf>
          </x14:cfRule>
          <x14:cfRule type="expression" priority="217" id="{EE2B537F-75E6-4215-B120-1FC5BA45D95F}">
            <xm:f>('34'!#REF!=0)*('34'!#REF!&lt;&gt;"")*(LEN('34'!#REF!)=0)*(('34'!#REF!="")+('34'!#REF!="En curso"))</xm:f>
            <x14:dxf>
              <font>
                <color theme="7" tint="-0.24994659260841701"/>
              </font>
              <fill>
                <patternFill patternType="none">
                  <bgColor auto="1"/>
                </patternFill>
              </fill>
            </x14:dxf>
          </x14:cfRule>
          <x14:cfRule type="expression" priority="218" id="{18241E9C-0C6C-4DB5-9DC3-22334922907C}">
            <xm:f>('34'!#REF!&lt;0)*(LEN('34'!#REF!)=0)*(('34'!#REF!="")+('34'!#REF!="En curso"))</xm:f>
            <x14:dxf>
              <font>
                <color theme="7" tint="-0.24994659260841701"/>
              </font>
              <fill>
                <patternFill patternType="none">
                  <bgColor auto="1"/>
                </patternFill>
              </fill>
            </x14:dxf>
          </x14:cfRule>
          <xm:sqref>E87</xm:sqref>
        </x14:conditionalFormatting>
        <x14:conditionalFormatting xmlns:xm="http://schemas.microsoft.com/office/excel/2006/main">
          <x14:cfRule type="expression" priority="225" id="{275E8CDA-B2C6-432E-B0FB-15839DB0AEC6}">
            <xm:f>('34'!#REF!=0)*('34'!#REF!&lt;&gt;"")*(LEN('34'!#REF!)=0)*(($F100="")+($F100="En curso"))</xm:f>
            <x14:dxf>
              <font>
                <color theme="7" tint="-0.24994659260841701"/>
              </font>
              <fill>
                <patternFill patternType="none">
                  <bgColor auto="1"/>
                </patternFill>
              </fill>
            </x14:dxf>
          </x14:cfRule>
          <x14:cfRule type="expression" priority="226" id="{52D12C25-E84D-4C09-9194-C6EE540BAE4E}">
            <xm:f>('34'!#REF!&lt;0)*(LEN('34'!#REF!)=0)*(($F100="")+($F100="En curso"))</xm:f>
            <x14:dxf>
              <font>
                <color theme="7" tint="-0.24994659260841701"/>
              </font>
              <fill>
                <patternFill patternType="none">
                  <bgColor auto="1"/>
                </patternFill>
              </fill>
            </x14:dxf>
          </x14:cfRule>
          <xm:sqref>E100</xm:sqref>
        </x14:conditionalFormatting>
        <x14:conditionalFormatting xmlns:xm="http://schemas.microsoft.com/office/excel/2006/main">
          <x14:cfRule type="expression" priority="209" id="{C5E43439-332B-47C3-AFD2-F3378B091369}">
            <xm:f>('34'!#REF!=0)*('34'!#REF!&lt;&gt;"")*(LEN('34'!#REF!)=0)*(('34'!#REF!="")+('34'!#REF!="En curso"))</xm:f>
            <x14:dxf>
              <font>
                <color theme="7" tint="-0.24994659260841701"/>
              </font>
              <fill>
                <patternFill patternType="none">
                  <bgColor auto="1"/>
                </patternFill>
              </fill>
            </x14:dxf>
          </x14:cfRule>
          <x14:cfRule type="expression" priority="210" id="{F4D0365D-FD9E-4AAE-8FF0-C4736EB9208A}">
            <xm:f>('34'!#REF!&lt;0)*(LEN('34'!#REF!)=0)*(('34'!#REF!="")+('34'!#REF!="En curso"))</xm:f>
            <x14:dxf>
              <font>
                <color theme="7" tint="-0.24994659260841701"/>
              </font>
              <fill>
                <patternFill patternType="none">
                  <bgColor auto="1"/>
                </patternFill>
              </fill>
            </x14:dxf>
          </x14:cfRule>
          <xm:sqref>E87</xm:sqref>
        </x14:conditionalFormatting>
        <x14:conditionalFormatting xmlns:xm="http://schemas.microsoft.com/office/excel/2006/main">
          <x14:cfRule type="expression" priority="161" id="{DA71F1EF-E536-4771-BFD3-3D04BA5FA01B}">
            <xm:f>('34'!#REF!=0)*('34'!#REF!&lt;&gt;"")*(LEN('34'!#REF!)=0)*(($F80="")+($F80="En curso"))</xm:f>
            <x14:dxf>
              <font>
                <color theme="7" tint="-0.24994659260841701"/>
              </font>
              <fill>
                <patternFill patternType="none">
                  <bgColor auto="1"/>
                </patternFill>
              </fill>
            </x14:dxf>
          </x14:cfRule>
          <x14:cfRule type="expression" priority="162" id="{6B77AD99-B937-436C-B4CB-5A7122CD294A}">
            <xm:f>('34'!#REF!&lt;0)*(LEN('34'!#REF!)=0)*(($F80="")+($F80="En curso"))</xm:f>
            <x14:dxf>
              <font>
                <color theme="7" tint="-0.24994659260841701"/>
              </font>
              <fill>
                <patternFill patternType="none">
                  <bgColor auto="1"/>
                </patternFill>
              </fill>
            </x14:dxf>
          </x14:cfRule>
          <x14:cfRule type="expression" priority="169" id="{7E8217D4-D0BD-4C0F-9458-23133170EA11}">
            <xm:f>('34'!#REF!=0)*('34'!#REF!&lt;&gt;"")*(LEN('34'!#REF!)=0)*(($F80="")+($F80="En curso"))</xm:f>
            <x14:dxf>
              <font>
                <color theme="7" tint="-0.24994659260841701"/>
              </font>
              <fill>
                <patternFill patternType="none">
                  <bgColor auto="1"/>
                </patternFill>
              </fill>
            </x14:dxf>
          </x14:cfRule>
          <x14:cfRule type="expression" priority="170" id="{32046C4D-421B-435D-B82A-3236139B2055}">
            <xm:f>('34'!#REF!&lt;0)*(LEN('34'!#REF!)=0)*(($F80="")+($F80="En curso"))</xm:f>
            <x14:dxf>
              <font>
                <color theme="7" tint="-0.24994659260841701"/>
              </font>
              <fill>
                <patternFill patternType="none">
                  <bgColor auto="1"/>
                </patternFill>
              </fill>
            </x14:dxf>
          </x14:cfRule>
          <xm:sqref>E87:E92</xm:sqref>
        </x14:conditionalFormatting>
        <x14:conditionalFormatting xmlns:xm="http://schemas.microsoft.com/office/excel/2006/main">
          <x14:cfRule type="expression" priority="147" id="{0998309E-1999-4DC5-82C2-29F758B893DB}">
            <xm:f>'34'!#REF!="Vencida"</xm:f>
            <x14:dxf>
              <font>
                <color theme="8" tint="-0.24994659260841701"/>
              </font>
            </x14:dxf>
          </x14:cfRule>
          <x14:cfRule type="expression" priority="148" id="{40EA8933-5A70-46B8-B31B-108E7B2B0008}">
            <xm:f>'34'!#REF!="Cancelada"</xm:f>
            <x14:dxf>
              <font>
                <color theme="0" tint="-0.24994659260841701"/>
              </font>
            </x14:dxf>
          </x14:cfRule>
          <x14:cfRule type="expression" priority="149" id="{83EF2FC6-7341-4A85-8FCB-D9C4B6D825AB}">
            <xm:f>'34'!#REF!="Pausada"</xm:f>
            <x14:dxf>
              <font>
                <color theme="9"/>
              </font>
            </x14:dxf>
          </x14:cfRule>
          <x14:cfRule type="expression" priority="150" id="{4A55E000-01CE-48C8-9B61-C79FCB4A433F}">
            <xm:f>'34'!#REF!="Para hoy"</xm:f>
            <x14:dxf>
              <font>
                <color theme="6" tint="-0.499984740745262"/>
              </font>
            </x14:dxf>
          </x14:cfRule>
          <x14:cfRule type="expression" priority="151" id="{4C4E5511-BA14-4695-AD67-5745535E7DBF}">
            <xm:f>'34'!#REF!="En curso"</xm:f>
            <x14:dxf>
              <font>
                <color theme="7" tint="-0.24994659260841701"/>
              </font>
            </x14:dxf>
          </x14:cfRule>
          <x14:cfRule type="expression" priority="152" id="{614150F2-F9AE-420A-ADB3-BF4559A707D2}">
            <xm:f>'34'!#REF!="Completada"</xm:f>
            <x14:dxf>
              <font>
                <strike/>
                <color theme="0" tint="-0.24994659260841701"/>
              </font>
              <fill>
                <patternFill patternType="none">
                  <bgColor auto="1"/>
                </patternFill>
              </fill>
            </x14:dxf>
          </x14:cfRule>
          <x14:cfRule type="expression" priority="153" id="{5E490BBB-1D51-4F4A-9CA3-CE8BBD8E3F01}">
            <xm:f>('34'!#REF!=0)*('34'!#REF!&lt;&gt;"")*(LEN('34'!#REF!)=0)*(('34'!#REF!="")+('34'!#REF!="En curso"))</xm:f>
            <x14:dxf>
              <font>
                <color theme="7" tint="-0.24994659260841701"/>
              </font>
              <fill>
                <patternFill patternType="none">
                  <bgColor auto="1"/>
                </patternFill>
              </fill>
            </x14:dxf>
          </x14:cfRule>
          <x14:cfRule type="expression" priority="154" id="{04D887C8-F5A3-4588-B7F1-B9D2747A3307}">
            <xm:f>('34'!#REF!&lt;0)*(LEN('34'!#REF!)=0)*(('34'!#REF!="")+('34'!#REF!="En curso"))</xm:f>
            <x14:dxf>
              <font>
                <color theme="7" tint="-0.24994659260841701"/>
              </font>
              <fill>
                <patternFill patternType="none">
                  <bgColor auto="1"/>
                </patternFill>
              </fill>
            </x14:dxf>
          </x14:cfRule>
          <xm:sqref>G87:G92</xm:sqref>
        </x14:conditionalFormatting>
        <x14:conditionalFormatting xmlns:xm="http://schemas.microsoft.com/office/excel/2006/main">
          <x14:cfRule type="expression" priority="129" id="{B9BBF794-F1E0-4394-B735-989B3961B9E2}">
            <xm:f>'34'!#REF!="Vencida"</xm:f>
            <x14:dxf>
              <font>
                <color theme="8" tint="-0.24994659260841701"/>
              </font>
            </x14:dxf>
          </x14:cfRule>
          <x14:cfRule type="expression" priority="130" id="{A6537B38-A963-436A-8945-70433823C095}">
            <xm:f>'34'!#REF!="Cancelada"</xm:f>
            <x14:dxf>
              <font>
                <color theme="0" tint="-0.24994659260841701"/>
              </font>
            </x14:dxf>
          </x14:cfRule>
          <x14:cfRule type="expression" priority="131" id="{1FA96E37-F9AE-49FB-9203-A89871BCC119}">
            <xm:f>'34'!#REF!="Pausada"</xm:f>
            <x14:dxf>
              <font>
                <color theme="9"/>
              </font>
            </x14:dxf>
          </x14:cfRule>
          <x14:cfRule type="expression" priority="132" id="{6635AF58-3276-46BD-98D5-E83D2E30074D}">
            <xm:f>'34'!#REF!="Para hoy"</xm:f>
            <x14:dxf>
              <font>
                <color theme="6" tint="-0.499984740745262"/>
              </font>
            </x14:dxf>
          </x14:cfRule>
          <x14:cfRule type="expression" priority="133" id="{B145F28B-2D82-4817-A84A-1D903BF1B4A0}">
            <xm:f>'34'!#REF!="En curso"</xm:f>
            <x14:dxf>
              <font>
                <color theme="7" tint="-0.24994659260841701"/>
              </font>
            </x14:dxf>
          </x14:cfRule>
          <x14:cfRule type="expression" priority="134" id="{D37F2CCE-E0BB-47F6-B77D-B7F3405576D3}">
            <xm:f>'34'!#REF!="Completada"</xm:f>
            <x14:dxf>
              <font>
                <strike/>
                <color theme="0" tint="-0.24994659260841701"/>
              </font>
              <fill>
                <patternFill patternType="none">
                  <bgColor auto="1"/>
                </patternFill>
              </fill>
            </x14:dxf>
          </x14:cfRule>
          <x14:cfRule type="expression" priority="135" id="{E27CC3BF-FD3D-44EF-B944-0F4A1596728E}">
            <xm:f>('34'!#REF!=0)*('34'!#REF!&lt;&gt;"")*(LEN('34'!#REF!)=0)*(('34'!#REF!="")+('34'!#REF!="En curso"))</xm:f>
            <x14:dxf>
              <font>
                <color theme="7" tint="-0.24994659260841701"/>
              </font>
              <fill>
                <patternFill patternType="none">
                  <bgColor auto="1"/>
                </patternFill>
              </fill>
            </x14:dxf>
          </x14:cfRule>
          <x14:cfRule type="expression" priority="136" id="{AA16009E-D631-41BA-BF7E-9C3642482FC0}">
            <xm:f>('34'!#REF!&lt;0)*(LEN('34'!#REF!)=0)*(('34'!#REF!="")+('34'!#REF!="En curso"))</xm:f>
            <x14:dxf>
              <font>
                <color theme="7" tint="-0.24994659260841701"/>
              </font>
              <fill>
                <patternFill patternType="none">
                  <bgColor auto="1"/>
                </patternFill>
              </fill>
            </x14:dxf>
          </x14:cfRule>
          <xm:sqref>E87:E92</xm:sqref>
        </x14:conditionalFormatting>
        <x14:conditionalFormatting xmlns:xm="http://schemas.microsoft.com/office/excel/2006/main">
          <x14:cfRule type="expression" priority="137" id="{DB198266-3612-491F-93E2-5259CFAB85FD}">
            <xm:f>('34'!#REF!=0)*('34'!#REF!&lt;&gt;"")*(LEN('34'!#REF!)=0)*(('34'!#REF!="")+('34'!#REF!="En curso"))</xm:f>
            <x14:dxf>
              <font>
                <color theme="7" tint="-0.24994659260841701"/>
              </font>
              <fill>
                <patternFill patternType="none">
                  <bgColor auto="1"/>
                </patternFill>
              </fill>
            </x14:dxf>
          </x14:cfRule>
          <x14:cfRule type="expression" priority="138" id="{2CE05688-68E6-4488-8562-00810C0A45F1}">
            <xm:f>('34'!#REF!&lt;0)*(LEN('34'!#REF!)=0)*(('34'!#REF!="")+('34'!#REF!="En curso"))</xm:f>
            <x14:dxf>
              <font>
                <color theme="7" tint="-0.24994659260841701"/>
              </font>
              <fill>
                <patternFill patternType="none">
                  <bgColor auto="1"/>
                </patternFill>
              </fill>
            </x14:dxf>
          </x14:cfRule>
          <xm:sqref>E87:E92</xm:sqref>
        </x14:conditionalFormatting>
        <x14:conditionalFormatting xmlns:xm="http://schemas.microsoft.com/office/excel/2006/main">
          <x14:cfRule type="expression" priority="139" id="{9A2CB4B9-2860-4636-AC00-AF0A0CB9258D}">
            <xm:f>('34'!#REF!=0)*('34'!#REF!&lt;&gt;"")*(LEN('34'!#REF!)=0)*(($F87="")+($F87="En curso"))</xm:f>
            <x14:dxf>
              <font>
                <color theme="7" tint="-0.24994659260841701"/>
              </font>
              <fill>
                <patternFill patternType="none">
                  <bgColor auto="1"/>
                </patternFill>
              </fill>
            </x14:dxf>
          </x14:cfRule>
          <x14:cfRule type="expression" priority="140" id="{35CB0FB6-4F18-4588-B891-433ECEEFD264}">
            <xm:f>('34'!#REF!&lt;0)*(LEN('34'!#REF!)=0)*(($F87="")+($F87="En curso"))</xm:f>
            <x14:dxf>
              <font>
                <color theme="7" tint="-0.24994659260841701"/>
              </font>
              <fill>
                <patternFill patternType="none">
                  <bgColor auto="1"/>
                </patternFill>
              </fill>
            </x14:dxf>
          </x14:cfRule>
          <xm:sqref>F87:F92</xm:sqref>
        </x14:conditionalFormatting>
        <x14:conditionalFormatting xmlns:xm="http://schemas.microsoft.com/office/excel/2006/main">
          <x14:cfRule type="expression" priority="201" id="{62915BD6-C97E-41AB-BDD1-F943B1269EE9}">
            <xm:f>('34'!#REF!=0)*('34'!#REF!&lt;&gt;"")*(LEN('34'!#REF!)=0)*(($F80="")+($F80="En curso"))</xm:f>
            <x14:dxf>
              <font>
                <color theme="7" tint="-0.24994659260841701"/>
              </font>
              <fill>
                <patternFill patternType="none">
                  <bgColor auto="1"/>
                </patternFill>
              </fill>
            </x14:dxf>
          </x14:cfRule>
          <x14:cfRule type="expression" priority="202" id="{1FA73C57-723A-45F6-9965-C5B433934333}">
            <xm:f>('34'!#REF!&lt;0)*(LEN('34'!#REF!)=0)*(($F80="")+($F80="En curso"))</xm:f>
            <x14:dxf>
              <font>
                <color theme="7" tint="-0.24994659260841701"/>
              </font>
              <fill>
                <patternFill patternType="none">
                  <bgColor auto="1"/>
                </patternFill>
              </fill>
            </x14:dxf>
          </x14:cfRule>
          <x14:cfRule type="expression" priority="203" id="{E2F0C8B0-FC15-4EAF-BCDD-765C26BF8B7E}">
            <xm:f>('34'!#REF!=0)*('34'!#REF!&lt;&gt;"")*(LEN('34'!#REF!)=0)*(($F87="")+($F87="En curso"))</xm:f>
            <x14:dxf>
              <font>
                <color theme="7" tint="-0.24994659260841701"/>
              </font>
              <fill>
                <patternFill patternType="none">
                  <bgColor auto="1"/>
                </patternFill>
              </fill>
            </x14:dxf>
          </x14:cfRule>
          <x14:cfRule type="expression" priority="204" id="{A2B9FAA4-EBCE-49DE-B26C-C3B4F0149296}">
            <xm:f>('34'!#REF!&lt;0)*(LEN('34'!#REF!)=0)*(($F87="")+($F87="En curso"))</xm:f>
            <x14:dxf>
              <font>
                <color theme="7" tint="-0.24994659260841701"/>
              </font>
              <fill>
                <patternFill patternType="none">
                  <bgColor auto="1"/>
                </patternFill>
              </fill>
            </x14:dxf>
          </x14:cfRule>
          <xm:sqref>C87:C92</xm:sqref>
        </x14:conditionalFormatting>
        <x14:conditionalFormatting xmlns:xm="http://schemas.microsoft.com/office/excel/2006/main">
          <x14:cfRule type="expression" priority="205" id="{5E802DC7-124B-4200-B180-89D101D459E7}">
            <xm:f>('34'!#REF!=0)*('34'!#REF!&lt;&gt;"")*(LEN('34'!#REF!)=0)*(($F79="")+($F79="En curso"))</xm:f>
            <x14:dxf>
              <font>
                <color theme="7" tint="-0.24994659260841701"/>
              </font>
              <fill>
                <patternFill patternType="none">
                  <bgColor auto="1"/>
                </patternFill>
              </fill>
            </x14:dxf>
          </x14:cfRule>
          <x14:cfRule type="expression" priority="206" id="{132F5BEC-276F-48DD-964A-21A447850232}">
            <xm:f>('34'!#REF!&lt;0)*(LEN('34'!#REF!)=0)*(($F79="")+($F79="En curso"))</xm:f>
            <x14:dxf>
              <font>
                <color theme="7" tint="-0.24994659260841701"/>
              </font>
              <fill>
                <patternFill patternType="none">
                  <bgColor auto="1"/>
                </patternFill>
              </fill>
            </x14:dxf>
          </x14:cfRule>
          <x14:cfRule type="expression" priority="207" id="{69F4C292-3053-43F1-94C9-A478E0C6AD92}">
            <xm:f>('34'!#REF!=0)*('34'!#REF!&lt;&gt;"")*(LEN('34'!#REF!)=0)*(($F80="")+($F80="En curso"))</xm:f>
            <x14:dxf>
              <font>
                <color theme="7" tint="-0.24994659260841701"/>
              </font>
              <fill>
                <patternFill patternType="none">
                  <bgColor auto="1"/>
                </patternFill>
              </fill>
            </x14:dxf>
          </x14:cfRule>
          <x14:cfRule type="expression" priority="208" id="{7AA62D5E-5A7F-43BD-BF02-FF3397997A75}">
            <xm:f>('34'!#REF!&lt;0)*(LEN('34'!#REF!)=0)*(($F80="")+($F80="En curso"))</xm:f>
            <x14:dxf>
              <font>
                <color theme="7" tint="-0.24994659260841701"/>
              </font>
              <fill>
                <patternFill patternType="none">
                  <bgColor auto="1"/>
                </patternFill>
              </fill>
            </x14:dxf>
          </x14:cfRule>
          <xm:sqref>E87:E92</xm:sqref>
        </x14:conditionalFormatting>
        <x14:conditionalFormatting xmlns:xm="http://schemas.microsoft.com/office/excel/2006/main">
          <x14:cfRule type="expression" priority="33" id="{67FBF8A7-C9E1-4C4C-AF58-0BCDAEE8C6C3}">
            <xm:f>('34'!#REF!=0)*('34'!#REF!&lt;&gt;"")*(LEN('34'!#REF!)=0)*(($F86="")+($F86="En curso"))</xm:f>
            <x14:dxf>
              <font>
                <color theme="7" tint="-0.24994659260841701"/>
              </font>
              <fill>
                <patternFill patternType="none">
                  <bgColor auto="1"/>
                </patternFill>
              </fill>
            </x14:dxf>
          </x14:cfRule>
          <x14:cfRule type="expression" priority="34" id="{90B2E455-6A03-4B70-B4A8-345D71D7D864}">
            <xm:f>('34'!#REF!&lt;0)*(LEN('34'!#REF!)=0)*(($F86="")+($F86="En curso"))</xm:f>
            <x14:dxf>
              <font>
                <color theme="7" tint="-0.24994659260841701"/>
              </font>
              <fill>
                <patternFill patternType="none">
                  <bgColor auto="1"/>
                </patternFill>
              </fill>
            </x14:dxf>
          </x14:cfRule>
          <x14:cfRule type="expression" priority="41" id="{9007A8E2-9B44-49C1-9715-F30077E6D12E}">
            <xm:f>('34'!#REF!=0)*('34'!#REF!&lt;&gt;"")*(LEN('34'!#REF!)=0)*(($F86="")+($F86="En curso"))</xm:f>
            <x14:dxf>
              <font>
                <color theme="7" tint="-0.24994659260841701"/>
              </font>
              <fill>
                <patternFill patternType="none">
                  <bgColor auto="1"/>
                </patternFill>
              </fill>
            </x14:dxf>
          </x14:cfRule>
          <x14:cfRule type="expression" priority="42" id="{06EBEA7F-8FCE-41A8-8310-615678834FAA}">
            <xm:f>('34'!#REF!&lt;0)*(LEN('34'!#REF!)=0)*(($F86="")+($F86="En curso"))</xm:f>
            <x14:dxf>
              <font>
                <color theme="7" tint="-0.24994659260841701"/>
              </font>
              <fill>
                <patternFill patternType="none">
                  <bgColor auto="1"/>
                </patternFill>
              </fill>
            </x14:dxf>
          </x14:cfRule>
          <xm:sqref>E93:E98</xm:sqref>
        </x14:conditionalFormatting>
        <x14:conditionalFormatting xmlns:xm="http://schemas.microsoft.com/office/excel/2006/main">
          <x14:cfRule type="expression" priority="19" id="{EEA4D2A9-A658-4544-847D-226380D95957}">
            <xm:f>'34'!#REF!="Vencida"</xm:f>
            <x14:dxf>
              <font>
                <color theme="8" tint="-0.24994659260841701"/>
              </font>
            </x14:dxf>
          </x14:cfRule>
          <x14:cfRule type="expression" priority="20" id="{909431C7-EAC7-4578-B66B-53C0E99BF475}">
            <xm:f>'34'!#REF!="Cancelada"</xm:f>
            <x14:dxf>
              <font>
                <color theme="0" tint="-0.24994659260841701"/>
              </font>
            </x14:dxf>
          </x14:cfRule>
          <x14:cfRule type="expression" priority="21" id="{A806E4D2-BD6D-4EE3-BA06-A917B7040262}">
            <xm:f>'34'!#REF!="Pausada"</xm:f>
            <x14:dxf>
              <font>
                <color theme="9"/>
              </font>
            </x14:dxf>
          </x14:cfRule>
          <x14:cfRule type="expression" priority="22" id="{5EDF88BB-5974-43B2-B587-7A96BEDBA47E}">
            <xm:f>'34'!#REF!="Para hoy"</xm:f>
            <x14:dxf>
              <font>
                <color theme="6" tint="-0.499984740745262"/>
              </font>
            </x14:dxf>
          </x14:cfRule>
          <x14:cfRule type="expression" priority="23" id="{5553F319-E072-4844-A174-C915ED98CB72}">
            <xm:f>'34'!#REF!="En curso"</xm:f>
            <x14:dxf>
              <font>
                <color theme="7" tint="-0.24994659260841701"/>
              </font>
            </x14:dxf>
          </x14:cfRule>
          <x14:cfRule type="expression" priority="24" id="{70BF170B-2637-40D5-B59A-7B1BF2E96C3A}">
            <xm:f>'34'!#REF!="Completada"</xm:f>
            <x14:dxf>
              <font>
                <strike/>
                <color theme="0" tint="-0.24994659260841701"/>
              </font>
              <fill>
                <patternFill patternType="none">
                  <bgColor auto="1"/>
                </patternFill>
              </fill>
            </x14:dxf>
          </x14:cfRule>
          <x14:cfRule type="expression" priority="25" id="{D9EFC689-B933-4298-98F3-807A07C32F22}">
            <xm:f>('34'!#REF!=0)*('34'!#REF!&lt;&gt;"")*(LEN('34'!#REF!)=0)*(('34'!#REF!="")+('34'!#REF!="En curso"))</xm:f>
            <x14:dxf>
              <font>
                <color theme="7" tint="-0.24994659260841701"/>
              </font>
              <fill>
                <patternFill patternType="none">
                  <bgColor auto="1"/>
                </patternFill>
              </fill>
            </x14:dxf>
          </x14:cfRule>
          <x14:cfRule type="expression" priority="26" id="{786298C6-C03A-4B59-8E84-4BBBFCD03E2E}">
            <xm:f>('34'!#REF!&lt;0)*(LEN('34'!#REF!)=0)*(('34'!#REF!="")+('34'!#REF!="En curso"))</xm:f>
            <x14:dxf>
              <font>
                <color theme="7" tint="-0.24994659260841701"/>
              </font>
              <fill>
                <patternFill patternType="none">
                  <bgColor auto="1"/>
                </patternFill>
              </fill>
            </x14:dxf>
          </x14:cfRule>
          <xm:sqref>G93:G98</xm:sqref>
        </x14:conditionalFormatting>
        <x14:conditionalFormatting xmlns:xm="http://schemas.microsoft.com/office/excel/2006/main">
          <x14:cfRule type="expression" priority="1" id="{80C27CC4-1410-4032-96D0-001011672BD0}">
            <xm:f>'34'!#REF!="Vencida"</xm:f>
            <x14:dxf>
              <font>
                <color theme="8" tint="-0.24994659260841701"/>
              </font>
            </x14:dxf>
          </x14:cfRule>
          <x14:cfRule type="expression" priority="2" id="{E1C56D16-33E5-410A-935D-18D46144902B}">
            <xm:f>'34'!#REF!="Cancelada"</xm:f>
            <x14:dxf>
              <font>
                <color theme="0" tint="-0.24994659260841701"/>
              </font>
            </x14:dxf>
          </x14:cfRule>
          <x14:cfRule type="expression" priority="3" id="{7C4F0E99-89E3-466C-8B56-23CCB2FAE6BA}">
            <xm:f>'34'!#REF!="Pausada"</xm:f>
            <x14:dxf>
              <font>
                <color theme="9"/>
              </font>
            </x14:dxf>
          </x14:cfRule>
          <x14:cfRule type="expression" priority="4" id="{392BC71E-5E0D-4539-AE90-01D0D6F6CBB8}">
            <xm:f>'34'!#REF!="Para hoy"</xm:f>
            <x14:dxf>
              <font>
                <color theme="6" tint="-0.499984740745262"/>
              </font>
            </x14:dxf>
          </x14:cfRule>
          <x14:cfRule type="expression" priority="5" id="{286DE072-353B-41E6-B9DA-4AE3491EF966}">
            <xm:f>'34'!#REF!="En curso"</xm:f>
            <x14:dxf>
              <font>
                <color theme="7" tint="-0.24994659260841701"/>
              </font>
            </x14:dxf>
          </x14:cfRule>
          <x14:cfRule type="expression" priority="6" id="{A2927B01-A2A2-4E75-9332-5274BF5F97AF}">
            <xm:f>'34'!#REF!="Completada"</xm:f>
            <x14:dxf>
              <font>
                <strike/>
                <color theme="0" tint="-0.24994659260841701"/>
              </font>
              <fill>
                <patternFill patternType="none">
                  <bgColor auto="1"/>
                </patternFill>
              </fill>
            </x14:dxf>
          </x14:cfRule>
          <x14:cfRule type="expression" priority="7" id="{6541ADB2-BE34-41A6-A5BB-D1D592FBC0E4}">
            <xm:f>('34'!#REF!=0)*('34'!#REF!&lt;&gt;"")*(LEN('34'!#REF!)=0)*(('34'!#REF!="")+('34'!#REF!="En curso"))</xm:f>
            <x14:dxf>
              <font>
                <color theme="7" tint="-0.24994659260841701"/>
              </font>
              <fill>
                <patternFill patternType="none">
                  <bgColor auto="1"/>
                </patternFill>
              </fill>
            </x14:dxf>
          </x14:cfRule>
          <x14:cfRule type="expression" priority="8" id="{EC63933F-9DE5-4AC7-B469-07D216A0DC39}">
            <xm:f>('34'!#REF!&lt;0)*(LEN('34'!#REF!)=0)*(('34'!#REF!="")+('34'!#REF!="En curso"))</xm:f>
            <x14:dxf>
              <font>
                <color theme="7" tint="-0.24994659260841701"/>
              </font>
              <fill>
                <patternFill patternType="none">
                  <bgColor auto="1"/>
                </patternFill>
              </fill>
            </x14:dxf>
          </x14:cfRule>
          <xm:sqref>E93:E98</xm:sqref>
        </x14:conditionalFormatting>
        <x14:conditionalFormatting xmlns:xm="http://schemas.microsoft.com/office/excel/2006/main">
          <x14:cfRule type="expression" priority="9" id="{069A12F4-8DC9-446D-9FCC-C2F8F92B74BC}">
            <xm:f>('34'!#REF!=0)*('34'!#REF!&lt;&gt;"")*(LEN('34'!#REF!)=0)*(('34'!#REF!="")+('34'!#REF!="En curso"))</xm:f>
            <x14:dxf>
              <font>
                <color theme="7" tint="-0.24994659260841701"/>
              </font>
              <fill>
                <patternFill patternType="none">
                  <bgColor auto="1"/>
                </patternFill>
              </fill>
            </x14:dxf>
          </x14:cfRule>
          <x14:cfRule type="expression" priority="10" id="{F2E5F63A-C921-45F5-B416-AEAE5EF67B37}">
            <xm:f>('34'!#REF!&lt;0)*(LEN('34'!#REF!)=0)*(('34'!#REF!="")+('34'!#REF!="En curso"))</xm:f>
            <x14:dxf>
              <font>
                <color theme="7" tint="-0.24994659260841701"/>
              </font>
              <fill>
                <patternFill patternType="none">
                  <bgColor auto="1"/>
                </patternFill>
              </fill>
            </x14:dxf>
          </x14:cfRule>
          <xm:sqref>E93:E98</xm:sqref>
        </x14:conditionalFormatting>
        <x14:conditionalFormatting xmlns:xm="http://schemas.microsoft.com/office/excel/2006/main">
          <x14:cfRule type="expression" priority="11" id="{567DFEF4-2C4C-4026-9493-076706B9844B}">
            <xm:f>('34'!#REF!=0)*('34'!#REF!&lt;&gt;"")*(LEN('34'!#REF!)=0)*(($F93="")+($F93="En curso"))</xm:f>
            <x14:dxf>
              <font>
                <color theme="7" tint="-0.24994659260841701"/>
              </font>
              <fill>
                <patternFill patternType="none">
                  <bgColor auto="1"/>
                </patternFill>
              </fill>
            </x14:dxf>
          </x14:cfRule>
          <x14:cfRule type="expression" priority="12" id="{616C7A20-ABE4-4527-BD43-C2B85D6B32B9}">
            <xm:f>('34'!#REF!&lt;0)*(LEN('34'!#REF!)=0)*(($F93="")+($F93="En curso"))</xm:f>
            <x14:dxf>
              <font>
                <color theme="7" tint="-0.24994659260841701"/>
              </font>
              <fill>
                <patternFill patternType="none">
                  <bgColor auto="1"/>
                </patternFill>
              </fill>
            </x14:dxf>
          </x14:cfRule>
          <xm:sqref>F93:F98</xm:sqref>
        </x14:conditionalFormatting>
        <x14:conditionalFormatting xmlns:xm="http://schemas.microsoft.com/office/excel/2006/main">
          <x14:cfRule type="expression" priority="109" id="{0B9B4949-807D-44BD-A08A-DBCD8CFECE97}">
            <xm:f>('34'!#REF!=0)*('34'!#REF!&lt;&gt;"")*(LEN('34'!#REF!)=0)*(($F109="")+($F109="En curso"))</xm:f>
            <x14:dxf>
              <font>
                <color theme="7" tint="-0.24994659260841701"/>
              </font>
              <fill>
                <patternFill patternType="none">
                  <bgColor auto="1"/>
                </patternFill>
              </fill>
            </x14:dxf>
          </x14:cfRule>
          <x14:cfRule type="expression" priority="110" id="{CA29A196-E8DC-4F3A-913C-A8D025E9ABAB}">
            <xm:f>('34'!#REF!&lt;0)*(LEN('34'!#REF!)=0)*(($F109="")+($F109="En curso"))</xm:f>
            <x14:dxf>
              <font>
                <color theme="7" tint="-0.24994659260841701"/>
              </font>
              <fill>
                <patternFill patternType="none">
                  <bgColor auto="1"/>
                </patternFill>
              </fill>
            </x14:dxf>
          </x14:cfRule>
          <x14:cfRule type="expression" priority="111" id="{4FACB36D-CA90-4C60-91C6-55879DFF832D}">
            <xm:f>('34'!#REF!=0)*('34'!#REF!&lt;&gt;"")*(LEN('34'!#REF!)=0)*(($F109="")+($F109="En curso"))</xm:f>
            <x14:dxf>
              <font>
                <color theme="7" tint="-0.24994659260841701"/>
              </font>
              <fill>
                <patternFill patternType="none">
                  <bgColor auto="1"/>
                </patternFill>
              </fill>
            </x14:dxf>
          </x14:cfRule>
          <x14:cfRule type="expression" priority="112" id="{63ED1DE6-9981-42A1-B852-47945840A2CC}">
            <xm:f>('34'!#REF!&lt;0)*(LEN('34'!#REF!)=0)*(($F109="")+($F109="En curso"))</xm:f>
            <x14:dxf>
              <font>
                <color theme="7" tint="-0.24994659260841701"/>
              </font>
              <fill>
                <patternFill patternType="none">
                  <bgColor auto="1"/>
                </patternFill>
              </fill>
            </x14:dxf>
          </x14:cfRule>
          <xm:sqref>D93:D98</xm:sqref>
        </x14:conditionalFormatting>
        <x14:conditionalFormatting xmlns:xm="http://schemas.microsoft.com/office/excel/2006/main">
          <x14:cfRule type="expression" priority="113" id="{20E7F006-302F-4BE9-9B16-E70976873E2E}">
            <xm:f>('34'!#REF!=0)*('34'!#REF!&lt;&gt;"")*(LEN('34'!#REF!)=0)*(($F121="")+($F121="En curso"))</xm:f>
            <x14:dxf>
              <font>
                <color theme="7" tint="-0.24994659260841701"/>
              </font>
              <fill>
                <patternFill patternType="none">
                  <bgColor auto="1"/>
                </patternFill>
              </fill>
            </x14:dxf>
          </x14:cfRule>
          <x14:cfRule type="expression" priority="114" id="{E94949B7-5BB7-4B4D-B5D8-43CE32C79CA3}">
            <xm:f>('34'!#REF!&lt;0)*(LEN('34'!#REF!)=0)*(($F121="")+($F121="En curso"))</xm:f>
            <x14:dxf>
              <font>
                <color theme="7" tint="-0.24994659260841701"/>
              </font>
              <fill>
                <patternFill patternType="none">
                  <bgColor auto="1"/>
                </patternFill>
              </fill>
            </x14:dxf>
          </x14:cfRule>
          <x14:cfRule type="expression" priority="115" id="{CABF69B2-7CD0-473B-B18F-4942DE95E9FA}">
            <xm:f>('34'!#REF!=0)*('34'!#REF!&lt;&gt;"")*(LEN('34'!#REF!)=0)*(($F121="")+($F121="En curso"))</xm:f>
            <x14:dxf>
              <font>
                <color theme="7" tint="-0.24994659260841701"/>
              </font>
              <fill>
                <patternFill patternType="none">
                  <bgColor auto="1"/>
                </patternFill>
              </fill>
            </x14:dxf>
          </x14:cfRule>
          <x14:cfRule type="expression" priority="116" id="{1EE9846E-4434-4BAD-9466-F29444112201}">
            <xm:f>('34'!#REF!&lt;0)*(LEN('34'!#REF!)=0)*(($F121="")+($F121="En curso"))</xm:f>
            <x14:dxf>
              <font>
                <color theme="7" tint="-0.24994659260841701"/>
              </font>
              <fill>
                <patternFill patternType="none">
                  <bgColor auto="1"/>
                </patternFill>
              </fill>
            </x14:dxf>
          </x14:cfRule>
          <xm:sqref>D93:D98</xm:sqref>
        </x14:conditionalFormatting>
        <x14:conditionalFormatting xmlns:xm="http://schemas.microsoft.com/office/excel/2006/main">
          <x14:cfRule type="expression" priority="117" id="{115D7299-D7D2-4150-BF9D-4C5D071CC6E9}">
            <xm:f>('34'!#REF!=0)*('34'!#REF!&lt;&gt;"")*(LEN('34'!#REF!)=0)*(($F129="")+($F129="En curso"))</xm:f>
            <x14:dxf>
              <font>
                <color theme="7" tint="-0.24994659260841701"/>
              </font>
              <fill>
                <patternFill patternType="none">
                  <bgColor auto="1"/>
                </patternFill>
              </fill>
            </x14:dxf>
          </x14:cfRule>
          <x14:cfRule type="expression" priority="118" id="{260830F1-F456-4027-B638-A629DABC68FB}">
            <xm:f>('34'!#REF!&lt;0)*(LEN('34'!#REF!)=0)*(($F129="")+($F129="En curso"))</xm:f>
            <x14:dxf>
              <font>
                <color theme="7" tint="-0.24994659260841701"/>
              </font>
              <fill>
                <patternFill patternType="none">
                  <bgColor auto="1"/>
                </patternFill>
              </fill>
            </x14:dxf>
          </x14:cfRule>
          <x14:cfRule type="expression" priority="119" id="{2A961828-ECB4-4F41-BA8E-7BB9BFC927F9}">
            <xm:f>('34'!#REF!=0)*('34'!#REF!&lt;&gt;"")*(LEN('34'!#REF!)=0)*(($F125="")+($F125="En curso"))</xm:f>
            <x14:dxf>
              <font>
                <color theme="7" tint="-0.24994659260841701"/>
              </font>
              <fill>
                <patternFill patternType="none">
                  <bgColor auto="1"/>
                </patternFill>
              </fill>
            </x14:dxf>
          </x14:cfRule>
          <x14:cfRule type="expression" priority="120" id="{C5F5B34E-A9A9-44A5-AACE-884445C3FD6E}">
            <xm:f>('34'!#REF!&lt;0)*(LEN('34'!#REF!)=0)*(($F125="")+($F125="En curso"))</xm:f>
            <x14:dxf>
              <font>
                <color theme="7" tint="-0.24994659260841701"/>
              </font>
              <fill>
                <patternFill patternType="none">
                  <bgColor auto="1"/>
                </patternFill>
              </fill>
            </x14:dxf>
          </x14:cfRule>
          <xm:sqref>D93:D98</xm:sqref>
        </x14:conditionalFormatting>
        <x14:conditionalFormatting xmlns:xm="http://schemas.microsoft.com/office/excel/2006/main">
          <x14:cfRule type="expression" priority="121" id="{0063D5D2-A5CE-4070-8E77-178CC8AA9D9C}">
            <xm:f>('34'!#REF!=0)*('34'!#REF!&lt;&gt;"")*(LEN('34'!#REF!)=0)*(($F86="")+($F86="En curso"))</xm:f>
            <x14:dxf>
              <font>
                <color theme="7" tint="-0.24994659260841701"/>
              </font>
              <fill>
                <patternFill patternType="none">
                  <bgColor auto="1"/>
                </patternFill>
              </fill>
            </x14:dxf>
          </x14:cfRule>
          <x14:cfRule type="expression" priority="122" id="{35CA893C-0211-467F-8DAA-082AA249C842}">
            <xm:f>('34'!#REF!&lt;0)*(LEN('34'!#REF!)=0)*(($F86="")+($F86="En curso"))</xm:f>
            <x14:dxf>
              <font>
                <color theme="7" tint="-0.24994659260841701"/>
              </font>
              <fill>
                <patternFill patternType="none">
                  <bgColor auto="1"/>
                </patternFill>
              </fill>
            </x14:dxf>
          </x14:cfRule>
          <x14:cfRule type="expression" priority="123" id="{6529FB86-AECF-4E3A-A1EC-F7C252490C53}">
            <xm:f>('34'!#REF!=0)*('34'!#REF!&lt;&gt;"")*(LEN('34'!#REF!)=0)*(($F93="")+($F93="En curso"))</xm:f>
            <x14:dxf>
              <font>
                <color theme="7" tint="-0.24994659260841701"/>
              </font>
              <fill>
                <patternFill patternType="none">
                  <bgColor auto="1"/>
                </patternFill>
              </fill>
            </x14:dxf>
          </x14:cfRule>
          <x14:cfRule type="expression" priority="124" id="{E0CA5333-E489-47BF-B5E2-5F325D5E2D29}">
            <xm:f>('34'!#REF!&lt;0)*(LEN('34'!#REF!)=0)*(($F93="")+($F93="En curso"))</xm:f>
            <x14:dxf>
              <font>
                <color theme="7" tint="-0.24994659260841701"/>
              </font>
              <fill>
                <patternFill patternType="none">
                  <bgColor auto="1"/>
                </patternFill>
              </fill>
            </x14:dxf>
          </x14:cfRule>
          <xm:sqref>C93:C98</xm:sqref>
        </x14:conditionalFormatting>
        <x14:conditionalFormatting xmlns:xm="http://schemas.microsoft.com/office/excel/2006/main">
          <x14:cfRule type="expression" priority="125" id="{969CFE3C-6D23-4246-A943-751EB79EF4C3}">
            <xm:f>('34'!#REF!=0)*('34'!#REF!&lt;&gt;"")*(LEN('34'!#REF!)=0)*(($F85="")+($F85="En curso"))</xm:f>
            <x14:dxf>
              <font>
                <color theme="7" tint="-0.24994659260841701"/>
              </font>
              <fill>
                <patternFill patternType="none">
                  <bgColor auto="1"/>
                </patternFill>
              </fill>
            </x14:dxf>
          </x14:cfRule>
          <x14:cfRule type="expression" priority="126" id="{7C51A4D0-338D-4ED8-8E7B-730353D96429}">
            <xm:f>('34'!#REF!&lt;0)*(LEN('34'!#REF!)=0)*(($F85="")+($F85="En curso"))</xm:f>
            <x14:dxf>
              <font>
                <color theme="7" tint="-0.24994659260841701"/>
              </font>
              <fill>
                <patternFill patternType="none">
                  <bgColor auto="1"/>
                </patternFill>
              </fill>
            </x14:dxf>
          </x14:cfRule>
          <x14:cfRule type="expression" priority="127" id="{021B05AB-5A7C-4ED3-B01F-7FEC90EF8685}">
            <xm:f>('34'!#REF!=0)*('34'!#REF!&lt;&gt;"")*(LEN('34'!#REF!)=0)*(($F86="")+($F86="En curso"))</xm:f>
            <x14:dxf>
              <font>
                <color theme="7" tint="-0.24994659260841701"/>
              </font>
              <fill>
                <patternFill patternType="none">
                  <bgColor auto="1"/>
                </patternFill>
              </fill>
            </x14:dxf>
          </x14:cfRule>
          <x14:cfRule type="expression" priority="128" id="{5780EF0A-D9F8-4ABB-B250-05BEFECFCFE0}">
            <xm:f>('34'!#REF!&lt;0)*(LEN('34'!#REF!)=0)*(($F86="")+($F86="En curso"))</xm:f>
            <x14:dxf>
              <font>
                <color theme="7" tint="-0.24994659260841701"/>
              </font>
              <fill>
                <patternFill patternType="none">
                  <bgColor auto="1"/>
                </patternFill>
              </fill>
            </x14:dxf>
          </x14:cfRule>
          <xm:sqref>E93:E98</xm:sqref>
        </x14:conditionalFormatting>
        <x14:conditionalFormatting xmlns:xm="http://schemas.microsoft.com/office/excel/2006/main">
          <x14:cfRule type="expression" priority="257" id="{271076F4-FFEF-4BA7-A069-9756E773414E}">
            <xm:f>('34'!#REF!=0)*('34'!#REF!&lt;&gt;"")*(LEN('34'!#REF!)=0)*(($F65="")+($F65="En curso"))</xm:f>
            <x14:dxf>
              <font>
                <color theme="7" tint="-0.24994659260841701"/>
              </font>
              <fill>
                <patternFill patternType="none">
                  <bgColor auto="1"/>
                </patternFill>
              </fill>
            </x14:dxf>
          </x14:cfRule>
          <x14:cfRule type="expression" priority="258" id="{BBE4BA30-0105-4A6F-B6EA-3260955EDB9E}">
            <xm:f>('34'!#REF!&lt;0)*(LEN('34'!#REF!)=0)*(($F65="")+($F65="En curso"))</xm:f>
            <x14:dxf>
              <font>
                <color theme="7" tint="-0.24994659260841701"/>
              </font>
              <fill>
                <patternFill patternType="none">
                  <bgColor auto="1"/>
                </patternFill>
              </fill>
            </x14:dxf>
          </x14:cfRule>
          <x14:cfRule type="expression" priority="259" id="{63924C71-A5EF-484F-AC07-723D25976960}">
            <xm:f>('34'!#REF!=0)*('34'!#REF!&lt;&gt;"")*(LEN('34'!#REF!)=0)*(($F65="")+($F65="En curso"))</xm:f>
            <x14:dxf>
              <font>
                <color theme="7" tint="-0.24994659260841701"/>
              </font>
              <fill>
                <patternFill patternType="none">
                  <bgColor auto="1"/>
                </patternFill>
              </fill>
            </x14:dxf>
          </x14:cfRule>
          <x14:cfRule type="expression" priority="260" id="{5266BA57-ABE8-4B26-8F3D-90DAB3ACD112}">
            <xm:f>('34'!#REF!&lt;0)*(LEN('34'!#REF!)=0)*(($F65="")+($F65="En curso"))</xm:f>
            <x14:dxf>
              <font>
                <color theme="7" tint="-0.24994659260841701"/>
              </font>
              <fill>
                <patternFill patternType="none">
                  <bgColor auto="1"/>
                </patternFill>
              </fill>
            </x14:dxf>
          </x14:cfRule>
          <xm:sqref>E87</xm:sqref>
        </x14:conditionalFormatting>
        <x14:conditionalFormatting xmlns:xm="http://schemas.microsoft.com/office/excel/2006/main">
          <x14:cfRule type="expression" priority="261" id="{E7FFBEDD-7DB1-4634-B80D-13D4E0974475}">
            <xm:f>('34'!#REF!=0)*('34'!#REF!&lt;&gt;"")*(LEN('34'!#REF!)=0)*(($F64="")+($F64="En curso"))</xm:f>
            <x14:dxf>
              <font>
                <color theme="7" tint="-0.24994659260841701"/>
              </font>
              <fill>
                <patternFill patternType="none">
                  <bgColor auto="1"/>
                </patternFill>
              </fill>
            </x14:dxf>
          </x14:cfRule>
          <x14:cfRule type="expression" priority="262" id="{ED8D0413-A857-46C6-9CCA-DD005E5D6B0B}">
            <xm:f>('34'!#REF!&lt;0)*(LEN('34'!#REF!)=0)*(($F64="")+($F64="En curso"))</xm:f>
            <x14:dxf>
              <font>
                <color theme="7" tint="-0.24994659260841701"/>
              </font>
              <fill>
                <patternFill patternType="none">
                  <bgColor auto="1"/>
                </patternFill>
              </fill>
            </x14:dxf>
          </x14:cfRule>
          <x14:cfRule type="expression" priority="263" id="{AABCAFD9-6A19-4267-8599-83AC7D24A09B}">
            <xm:f>('34'!#REF!=0)*('34'!#REF!&lt;&gt;"")*(LEN('34'!#REF!)=0)*(($F65="")+($F65="En curso"))</xm:f>
            <x14:dxf>
              <font>
                <color theme="7" tint="-0.24994659260841701"/>
              </font>
              <fill>
                <patternFill patternType="none">
                  <bgColor auto="1"/>
                </patternFill>
              </fill>
            </x14:dxf>
          </x14:cfRule>
          <x14:cfRule type="expression" priority="264" id="{29A46F44-D94A-4190-9D2A-B573ABD35AEA}">
            <xm:f>('34'!#REF!&lt;0)*(LEN('34'!#REF!)=0)*(($F65="")+($F65="En curso"))</xm:f>
            <x14:dxf>
              <font>
                <color theme="7" tint="-0.24994659260841701"/>
              </font>
              <fill>
                <patternFill patternType="none">
                  <bgColor auto="1"/>
                </patternFill>
              </fill>
            </x14:dxf>
          </x14:cfRule>
          <xm:sqref>E87</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525B5-5F58-4D1E-B193-83F211EF9E90}">
  <sheetPr>
    <tabColor theme="4"/>
  </sheetPr>
  <dimension ref="A1:Q77"/>
  <sheetViews>
    <sheetView showGridLines="0" topLeftCell="A3" zoomScale="90" zoomScaleNormal="90" workbookViewId="0">
      <selection activeCell="B10" sqref="B10:G12"/>
    </sheetView>
  </sheetViews>
  <sheetFormatPr defaultColWidth="8.6640625" defaultRowHeight="18.2"/>
  <cols>
    <col min="2" max="2" width="9.44140625" bestFit="1" customWidth="1"/>
    <col min="4" max="4" width="70.109375" customWidth="1"/>
    <col min="5" max="5" width="10.21875" customWidth="1"/>
    <col min="6" max="6" width="14.6640625" customWidth="1"/>
    <col min="7" max="7" width="13.88671875" customWidth="1"/>
    <col min="8" max="8" width="43.5546875" bestFit="1" customWidth="1"/>
    <col min="9" max="11" width="10" bestFit="1" customWidth="1"/>
    <col min="12" max="12" width="16.6640625" customWidth="1"/>
    <col min="13" max="13" width="16.44140625" customWidth="1"/>
  </cols>
  <sheetData>
    <row r="1" spans="1:17" ht="34.5">
      <c r="A1" s="3"/>
      <c r="B1" s="430" t="s">
        <v>629</v>
      </c>
      <c r="C1" s="430"/>
      <c r="D1" s="430"/>
      <c r="E1" s="430"/>
      <c r="F1" s="425"/>
      <c r="G1" s="425"/>
      <c r="H1" s="425"/>
      <c r="I1" s="425"/>
      <c r="J1" s="425"/>
      <c r="K1" s="425"/>
      <c r="L1" s="425"/>
      <c r="M1" s="425"/>
      <c r="N1" s="425"/>
      <c r="O1" s="425"/>
      <c r="P1" s="425"/>
      <c r="Q1" s="425"/>
    </row>
    <row r="2" spans="1:17" ht="34.5">
      <c r="A2" s="12"/>
      <c r="B2" s="431" t="s">
        <v>630</v>
      </c>
      <c r="C2" s="431"/>
      <c r="D2" s="431"/>
      <c r="E2" s="431"/>
      <c r="F2" s="13"/>
      <c r="G2" s="13"/>
      <c r="H2" s="13"/>
      <c r="I2" s="13"/>
      <c r="J2" s="13"/>
      <c r="K2" s="13"/>
      <c r="L2" s="324" t="s">
        <v>2</v>
      </c>
      <c r="M2" s="324" t="s">
        <v>3</v>
      </c>
      <c r="N2" s="14"/>
      <c r="O2" s="14"/>
      <c r="P2" s="14"/>
      <c r="Q2" s="14"/>
    </row>
    <row r="3" spans="1:17" ht="36.4">
      <c r="A3" s="23"/>
      <c r="B3" s="202" t="s">
        <v>4</v>
      </c>
      <c r="C3" s="203" t="s">
        <v>5</v>
      </c>
      <c r="D3" s="203" t="s">
        <v>6</v>
      </c>
      <c r="E3" s="203" t="s">
        <v>7</v>
      </c>
      <c r="F3" s="203" t="s">
        <v>8</v>
      </c>
      <c r="G3" s="205" t="s">
        <v>9</v>
      </c>
      <c r="H3" s="314" t="s">
        <v>10</v>
      </c>
      <c r="I3" s="23"/>
      <c r="J3" s="23"/>
      <c r="K3" s="23"/>
      <c r="L3" s="327" t="s">
        <v>11</v>
      </c>
      <c r="M3" s="325">
        <v>2</v>
      </c>
      <c r="N3" s="23"/>
      <c r="O3" s="23"/>
      <c r="P3" s="23"/>
      <c r="Q3" s="23"/>
    </row>
    <row r="4" spans="1:17" s="119" customFormat="1" ht="37.700000000000003">
      <c r="A4" s="114"/>
      <c r="B4" s="356" t="s">
        <v>21</v>
      </c>
      <c r="C4" s="357"/>
      <c r="D4" s="358" t="s">
        <v>631</v>
      </c>
      <c r="E4" s="359">
        <v>4</v>
      </c>
      <c r="F4" s="356"/>
      <c r="G4" s="356"/>
      <c r="H4" s="322"/>
      <c r="J4" s="114"/>
      <c r="K4" s="114"/>
      <c r="L4" s="326"/>
      <c r="M4" s="326"/>
      <c r="N4" s="114"/>
      <c r="O4" s="114"/>
      <c r="P4" s="114"/>
      <c r="Q4" s="114"/>
    </row>
    <row r="5" spans="1:17" s="119" customFormat="1" ht="31.35">
      <c r="A5" s="114"/>
      <c r="B5" s="356"/>
      <c r="C5" s="357"/>
      <c r="D5" s="358" t="s">
        <v>632</v>
      </c>
      <c r="E5" s="359">
        <v>2.5</v>
      </c>
      <c r="F5" s="356"/>
      <c r="G5" s="356"/>
      <c r="H5" s="322"/>
      <c r="J5" s="114"/>
      <c r="K5" s="114"/>
      <c r="L5" s="114"/>
      <c r="M5" s="114"/>
      <c r="N5" s="114"/>
      <c r="O5" s="114"/>
      <c r="P5" s="114"/>
      <c r="Q5" s="114"/>
    </row>
    <row r="6" spans="1:17" s="119" customFormat="1" ht="21.75" customHeight="1">
      <c r="A6" s="114"/>
      <c r="B6" s="356"/>
      <c r="C6" s="357"/>
      <c r="D6" s="358" t="s">
        <v>633</v>
      </c>
      <c r="E6" s="359">
        <v>4.5</v>
      </c>
      <c r="F6" s="356"/>
      <c r="G6" s="356"/>
      <c r="H6" s="322"/>
      <c r="J6" s="114"/>
      <c r="K6" s="114"/>
      <c r="L6" s="114" t="s">
        <v>16</v>
      </c>
      <c r="M6" s="114">
        <v>46</v>
      </c>
      <c r="N6" s="114"/>
      <c r="O6" s="114"/>
      <c r="P6" s="114"/>
      <c r="Q6" s="114"/>
    </row>
    <row r="7" spans="1:17" s="119" customFormat="1" ht="36.4">
      <c r="A7" s="114"/>
      <c r="B7" s="356"/>
      <c r="C7" s="357"/>
      <c r="D7" s="358" t="s">
        <v>634</v>
      </c>
      <c r="E7" s="359">
        <v>3</v>
      </c>
      <c r="F7" s="356"/>
      <c r="G7" s="356"/>
      <c r="H7" s="322"/>
      <c r="J7" s="114"/>
      <c r="K7" s="114"/>
      <c r="L7" s="114" t="s">
        <v>18</v>
      </c>
      <c r="M7" s="114">
        <f>E27/M3</f>
        <v>36.75</v>
      </c>
      <c r="N7" s="114"/>
      <c r="O7" s="114"/>
      <c r="P7" s="114"/>
      <c r="Q7" s="114"/>
    </row>
    <row r="8" spans="1:17" s="119" customFormat="1" ht="31.35">
      <c r="A8" s="114"/>
      <c r="B8" s="356"/>
      <c r="C8" s="357"/>
      <c r="D8" s="358" t="s">
        <v>635</v>
      </c>
      <c r="E8" s="359">
        <v>3</v>
      </c>
      <c r="F8" s="356"/>
      <c r="G8" s="356"/>
      <c r="H8" s="322"/>
      <c r="J8" s="114"/>
      <c r="K8" s="114"/>
      <c r="L8" s="119" t="s">
        <v>20</v>
      </c>
      <c r="M8" s="339">
        <v>45666</v>
      </c>
      <c r="N8" s="114"/>
      <c r="O8" s="114"/>
      <c r="P8" s="114"/>
      <c r="Q8" s="114"/>
    </row>
    <row r="9" spans="1:17" s="119" customFormat="1" ht="54.6">
      <c r="A9" s="114"/>
      <c r="B9" s="356"/>
      <c r="C9" s="357"/>
      <c r="D9" s="358" t="s">
        <v>636</v>
      </c>
      <c r="E9" s="359">
        <v>3.5</v>
      </c>
      <c r="F9" s="356"/>
      <c r="G9" s="356"/>
      <c r="H9" s="322" t="s">
        <v>637</v>
      </c>
      <c r="J9" s="114"/>
      <c r="K9" s="114"/>
      <c r="L9" s="114" t="s">
        <v>638</v>
      </c>
      <c r="M9" s="340">
        <v>45693</v>
      </c>
      <c r="N9" s="114"/>
      <c r="O9" s="114"/>
      <c r="P9" s="114"/>
      <c r="Q9" s="114"/>
    </row>
    <row r="10" spans="1:17" s="119" customFormat="1" ht="27.75" customHeight="1">
      <c r="A10" s="114"/>
      <c r="B10" s="336"/>
      <c r="C10" s="337"/>
      <c r="D10" s="338" t="s">
        <v>639</v>
      </c>
      <c r="E10" s="335">
        <v>15</v>
      </c>
      <c r="F10" s="336"/>
      <c r="G10" s="336"/>
      <c r="H10" s="322"/>
      <c r="J10" s="114"/>
      <c r="K10" s="114"/>
      <c r="L10" s="114"/>
      <c r="M10" s="114"/>
      <c r="N10" s="114"/>
      <c r="O10" s="114"/>
      <c r="P10" s="114"/>
      <c r="Q10" s="114"/>
    </row>
    <row r="11" spans="1:17" s="119" customFormat="1" ht="27.75" customHeight="1">
      <c r="A11" s="114"/>
      <c r="B11" s="336"/>
      <c r="C11" s="337"/>
      <c r="D11" s="338" t="s">
        <v>640</v>
      </c>
      <c r="E11" s="335">
        <v>4</v>
      </c>
      <c r="F11" s="336"/>
      <c r="G11" s="336"/>
      <c r="H11" s="322"/>
      <c r="J11" s="114"/>
      <c r="K11" s="114"/>
      <c r="L11" s="114"/>
      <c r="M11" s="114"/>
      <c r="N11" s="114"/>
      <c r="O11" s="114"/>
      <c r="P11" s="114"/>
      <c r="Q11" s="114"/>
    </row>
    <row r="12" spans="1:17" s="119" customFormat="1" ht="31.35">
      <c r="A12" s="114"/>
      <c r="B12" s="336"/>
      <c r="C12" s="337"/>
      <c r="D12" s="338" t="s">
        <v>641</v>
      </c>
      <c r="E12" s="335">
        <v>10</v>
      </c>
      <c r="F12" s="336"/>
      <c r="G12" s="336"/>
      <c r="H12" s="322"/>
      <c r="J12" s="114"/>
      <c r="K12" s="114"/>
      <c r="L12" s="114"/>
      <c r="M12" s="114"/>
      <c r="N12" s="114"/>
      <c r="O12" s="114"/>
      <c r="P12" s="114"/>
      <c r="Q12" s="114"/>
    </row>
    <row r="13" spans="1:17" s="119" customFormat="1" ht="18.75">
      <c r="A13" s="114"/>
      <c r="B13" s="356"/>
      <c r="C13" s="357"/>
      <c r="D13" s="358" t="s">
        <v>642</v>
      </c>
      <c r="E13" s="359">
        <v>3.5</v>
      </c>
      <c r="F13" s="356"/>
      <c r="G13" s="356"/>
      <c r="H13" s="322"/>
      <c r="J13" s="114"/>
      <c r="K13" s="114"/>
      <c r="L13" s="114"/>
      <c r="M13" s="114"/>
      <c r="N13" s="114"/>
      <c r="O13" s="114"/>
      <c r="P13" s="114"/>
      <c r="Q13" s="114"/>
    </row>
    <row r="14" spans="1:17" s="119" customFormat="1" ht="18.75">
      <c r="A14" s="114"/>
      <c r="B14" s="356"/>
      <c r="C14" s="357"/>
      <c r="D14" s="358" t="s">
        <v>643</v>
      </c>
      <c r="E14" s="359">
        <v>1.5</v>
      </c>
      <c r="F14" s="356"/>
      <c r="G14" s="356"/>
      <c r="H14" s="322"/>
      <c r="J14" s="114"/>
      <c r="K14" s="114"/>
      <c r="L14" s="114"/>
      <c r="M14" s="114"/>
      <c r="N14" s="114"/>
      <c r="O14" s="114"/>
      <c r="P14" s="114"/>
      <c r="Q14" s="114"/>
    </row>
    <row r="15" spans="1:17" s="119" customFormat="1" ht="31.35">
      <c r="A15" s="114"/>
      <c r="B15" s="356"/>
      <c r="C15" s="357"/>
      <c r="D15" s="358" t="s">
        <v>644</v>
      </c>
      <c r="E15" s="359">
        <v>2</v>
      </c>
      <c r="F15" s="356"/>
      <c r="G15" s="356"/>
      <c r="H15" s="322"/>
      <c r="J15" s="114"/>
      <c r="K15" s="114"/>
      <c r="L15" s="114"/>
      <c r="M15" s="114"/>
      <c r="N15" s="114"/>
      <c r="O15" s="114"/>
      <c r="P15" s="114"/>
      <c r="Q15" s="114"/>
    </row>
    <row r="16" spans="1:17" s="119" customFormat="1" ht="31.35">
      <c r="A16" s="114"/>
      <c r="B16" s="356"/>
      <c r="C16" s="357"/>
      <c r="D16" s="358" t="s">
        <v>645</v>
      </c>
      <c r="E16" s="359">
        <v>1.5</v>
      </c>
      <c r="F16" s="356"/>
      <c r="G16" s="356"/>
      <c r="H16" s="322"/>
      <c r="J16" s="114"/>
      <c r="K16" s="114"/>
      <c r="L16" s="114"/>
      <c r="M16" s="114"/>
      <c r="N16" s="114"/>
      <c r="O16" s="114"/>
      <c r="P16" s="114"/>
      <c r="Q16" s="114"/>
    </row>
    <row r="17" spans="1:17" s="119" customFormat="1" ht="31.35">
      <c r="A17" s="114"/>
      <c r="B17" s="356"/>
      <c r="C17" s="357"/>
      <c r="D17" s="358" t="s">
        <v>646</v>
      </c>
      <c r="E17" s="359">
        <v>4</v>
      </c>
      <c r="F17" s="356"/>
      <c r="G17" s="356"/>
      <c r="H17" s="322"/>
      <c r="J17" s="114"/>
      <c r="K17" s="114"/>
      <c r="L17" s="114"/>
      <c r="M17" s="114"/>
      <c r="N17" s="114"/>
      <c r="O17" s="114"/>
      <c r="P17" s="114"/>
      <c r="Q17" s="114"/>
    </row>
    <row r="18" spans="1:17" s="119" customFormat="1" ht="31.35">
      <c r="A18" s="114"/>
      <c r="B18" s="356"/>
      <c r="C18" s="357"/>
      <c r="D18" s="358" t="s">
        <v>647</v>
      </c>
      <c r="E18" s="359">
        <v>2</v>
      </c>
      <c r="F18" s="356"/>
      <c r="G18" s="356"/>
      <c r="H18" s="322"/>
      <c r="J18" s="114"/>
      <c r="K18" s="114"/>
      <c r="L18" s="114"/>
      <c r="M18" s="114"/>
      <c r="N18" s="114"/>
      <c r="O18" s="114"/>
      <c r="P18" s="114"/>
      <c r="Q18" s="114"/>
    </row>
    <row r="19" spans="1:17" s="119" customFormat="1" ht="18.75">
      <c r="A19" s="114"/>
      <c r="B19" s="356"/>
      <c r="C19" s="357"/>
      <c r="D19" s="357" t="s">
        <v>648</v>
      </c>
      <c r="E19" s="359">
        <v>2</v>
      </c>
      <c r="F19" s="356"/>
      <c r="G19" s="356"/>
      <c r="H19" s="322"/>
      <c r="J19" s="114"/>
      <c r="K19" s="114"/>
      <c r="L19" s="114"/>
      <c r="M19" s="114"/>
      <c r="N19" s="114"/>
      <c r="O19" s="114"/>
      <c r="P19" s="114"/>
      <c r="Q19" s="114"/>
    </row>
    <row r="20" spans="1:17" s="119" customFormat="1" ht="18.75">
      <c r="A20" s="114"/>
      <c r="B20" s="356"/>
      <c r="C20" s="357"/>
      <c r="D20" s="357" t="s">
        <v>649</v>
      </c>
      <c r="E20" s="359">
        <v>5.5</v>
      </c>
      <c r="F20" s="356"/>
      <c r="G20" s="356"/>
      <c r="H20" s="322"/>
      <c r="J20" s="114"/>
      <c r="K20" s="114"/>
      <c r="L20" s="114"/>
      <c r="M20" s="114"/>
      <c r="N20" s="114"/>
      <c r="O20" s="114"/>
      <c r="P20" s="114"/>
      <c r="Q20" s="114"/>
    </row>
    <row r="21" spans="1:17" s="119" customFormat="1" ht="31.35">
      <c r="A21" s="114"/>
      <c r="B21" s="356"/>
      <c r="C21" s="357"/>
      <c r="D21" s="358" t="s">
        <v>650</v>
      </c>
      <c r="E21" s="359">
        <v>2</v>
      </c>
      <c r="F21" s="356"/>
      <c r="G21" s="356"/>
      <c r="H21" s="322"/>
      <c r="J21" s="114"/>
      <c r="K21" s="114"/>
      <c r="L21" s="114"/>
      <c r="M21" s="114"/>
      <c r="N21" s="114"/>
      <c r="O21" s="114"/>
      <c r="P21" s="114"/>
      <c r="Q21" s="114"/>
    </row>
    <row r="22" spans="1:17" s="119" customFormat="1" ht="18.75">
      <c r="A22" s="114"/>
      <c r="B22" s="356"/>
      <c r="C22" s="357"/>
      <c r="D22" s="358" t="s">
        <v>651</v>
      </c>
      <c r="E22" s="359">
        <v>0.5</v>
      </c>
      <c r="F22" s="356"/>
      <c r="G22" s="356"/>
      <c r="H22" s="322"/>
      <c r="J22" s="114"/>
      <c r="K22" s="114"/>
      <c r="L22" s="114"/>
      <c r="M22" s="114"/>
      <c r="N22" s="114"/>
      <c r="O22" s="114"/>
      <c r="P22" s="114"/>
      <c r="Q22" s="114"/>
    </row>
    <row r="23" spans="1:17" s="119" customFormat="1" ht="31.35">
      <c r="A23" s="114"/>
      <c r="B23" s="341"/>
      <c r="C23" s="342"/>
      <c r="D23" s="343" t="s">
        <v>652</v>
      </c>
      <c r="E23" s="344">
        <v>4</v>
      </c>
      <c r="F23" s="341"/>
      <c r="G23" s="341"/>
      <c r="H23" s="322"/>
      <c r="J23" s="114"/>
      <c r="K23" s="114"/>
      <c r="L23" s="114"/>
      <c r="M23" s="114"/>
      <c r="N23" s="114"/>
      <c r="O23" s="114"/>
      <c r="P23" s="114"/>
      <c r="Q23" s="114"/>
    </row>
    <row r="24" spans="1:17" s="119" customFormat="1">
      <c r="A24" s="114"/>
      <c r="B24" s="362"/>
      <c r="C24" s="342"/>
      <c r="D24" s="363" t="s">
        <v>653</v>
      </c>
      <c r="E24" s="364"/>
      <c r="F24" s="362"/>
      <c r="G24" s="362"/>
      <c r="H24" s="322"/>
      <c r="J24" s="114"/>
      <c r="K24" s="114"/>
      <c r="L24" s="114"/>
      <c r="M24" s="114"/>
      <c r="N24" s="114"/>
      <c r="O24" s="114"/>
      <c r="P24" s="114"/>
      <c r="Q24" s="114"/>
    </row>
    <row r="25" spans="1:17" s="119" customFormat="1" ht="31.35">
      <c r="A25" s="114"/>
      <c r="B25" s="214"/>
      <c r="C25" s="357"/>
      <c r="D25" s="401" t="s">
        <v>654</v>
      </c>
      <c r="E25" s="215">
        <v>4</v>
      </c>
      <c r="F25" s="214"/>
      <c r="G25" s="214"/>
      <c r="H25" s="322"/>
      <c r="J25" s="114"/>
      <c r="K25" s="114"/>
      <c r="L25" s="114"/>
      <c r="M25" s="114"/>
      <c r="N25" s="114"/>
      <c r="O25" s="114"/>
      <c r="P25" s="114"/>
      <c r="Q25" s="114"/>
    </row>
    <row r="26" spans="1:17" s="119" customFormat="1">
      <c r="A26" s="114"/>
      <c r="B26" s="214"/>
      <c r="C26" s="357"/>
      <c r="D26" s="401" t="s">
        <v>655</v>
      </c>
      <c r="E26" s="215">
        <v>2</v>
      </c>
      <c r="F26" s="214"/>
      <c r="G26" s="214"/>
      <c r="H26" s="322"/>
      <c r="J26" s="114"/>
      <c r="K26" s="114"/>
      <c r="L26" s="114"/>
      <c r="M26" s="114"/>
      <c r="N26" s="114"/>
      <c r="O26" s="114"/>
      <c r="P26" s="114"/>
      <c r="Q26" s="114"/>
    </row>
    <row r="27" spans="1:17">
      <c r="A27" s="25"/>
      <c r="B27" s="119"/>
      <c r="C27" s="119"/>
      <c r="D27" s="119" t="s">
        <v>38</v>
      </c>
      <c r="E27" s="224">
        <f>SUM(E4:E21)</f>
        <v>73.5</v>
      </c>
      <c r="F27" s="119"/>
      <c r="G27" s="119"/>
      <c r="H27" s="322"/>
      <c r="I27" s="25"/>
      <c r="J27" s="25"/>
      <c r="K27" s="25"/>
      <c r="L27" s="25"/>
      <c r="M27" s="25"/>
      <c r="N27" s="25"/>
      <c r="O27" s="25"/>
      <c r="P27" s="25"/>
      <c r="Q27" s="25"/>
    </row>
    <row r="28" spans="1:17">
      <c r="A28" s="25"/>
      <c r="B28" s="25"/>
      <c r="C28" s="25"/>
      <c r="D28" s="25"/>
      <c r="E28" s="25"/>
      <c r="F28" s="25"/>
      <c r="G28" s="25"/>
      <c r="H28" s="25"/>
      <c r="I28" s="25"/>
      <c r="J28" s="25"/>
      <c r="K28" s="25"/>
      <c r="L28" s="114"/>
      <c r="M28" s="301"/>
      <c r="N28" s="114"/>
      <c r="O28" s="25"/>
      <c r="P28" s="25"/>
      <c r="Q28" s="25"/>
    </row>
    <row r="29" spans="1:17" ht="34.5">
      <c r="A29" s="25"/>
      <c r="B29" s="431" t="s">
        <v>39</v>
      </c>
      <c r="C29" s="431"/>
      <c r="D29" s="431"/>
      <c r="E29" s="431"/>
      <c r="F29" s="13"/>
      <c r="G29" s="13"/>
      <c r="H29" s="25"/>
      <c r="I29" s="25"/>
      <c r="J29" s="25"/>
      <c r="K29" s="25"/>
      <c r="L29" s="114"/>
      <c r="M29" s="301"/>
      <c r="N29" s="114"/>
      <c r="O29" s="25"/>
      <c r="P29" s="25"/>
      <c r="Q29" s="25"/>
    </row>
    <row r="30" spans="1:17">
      <c r="A30" s="25"/>
      <c r="B30" s="148" t="s">
        <v>4</v>
      </c>
      <c r="C30" s="149" t="s">
        <v>5</v>
      </c>
      <c r="D30" s="149" t="s">
        <v>6</v>
      </c>
      <c r="E30" s="149" t="s">
        <v>7</v>
      </c>
      <c r="F30" s="150" t="s">
        <v>8</v>
      </c>
      <c r="G30" s="151" t="s">
        <v>9</v>
      </c>
      <c r="H30" s="25"/>
      <c r="I30" s="25"/>
      <c r="J30" s="25"/>
      <c r="K30" s="25"/>
      <c r="L30" s="114"/>
      <c r="M30" s="301"/>
      <c r="N30" s="114"/>
      <c r="O30" s="25"/>
      <c r="P30" s="25"/>
      <c r="Q30" s="25"/>
    </row>
    <row r="31" spans="1:17">
      <c r="A31" s="25"/>
      <c r="B31" s="206"/>
      <c r="C31" s="207"/>
      <c r="D31" s="25" t="s">
        <v>622</v>
      </c>
      <c r="E31" s="247">
        <v>3</v>
      </c>
      <c r="F31" s="206"/>
      <c r="G31" s="206"/>
      <c r="H31" s="25"/>
      <c r="I31" s="25"/>
      <c r="J31" s="25"/>
      <c r="K31" s="25"/>
      <c r="L31" s="114"/>
      <c r="M31" s="301"/>
      <c r="N31" s="114"/>
      <c r="O31" s="25"/>
      <c r="P31" s="25"/>
      <c r="Q31" s="25"/>
    </row>
    <row r="32" spans="1:17" ht="41.45" customHeight="1">
      <c r="A32" s="25"/>
      <c r="B32" s="206"/>
      <c r="C32" s="207"/>
      <c r="D32" s="25" t="s">
        <v>623</v>
      </c>
      <c r="E32" s="208">
        <v>5.5</v>
      </c>
      <c r="F32" s="206"/>
      <c r="G32" s="206"/>
      <c r="H32" s="25"/>
      <c r="I32" s="25"/>
      <c r="J32" s="25"/>
      <c r="K32" s="25"/>
      <c r="L32" s="114"/>
      <c r="M32" s="301"/>
      <c r="N32" s="114"/>
      <c r="O32" s="25"/>
      <c r="P32" s="25"/>
      <c r="Q32" s="25"/>
    </row>
    <row r="33" spans="1:17" ht="36.4">
      <c r="A33" s="25"/>
      <c r="B33" s="206"/>
      <c r="C33" s="207"/>
      <c r="D33" s="25" t="s">
        <v>624</v>
      </c>
      <c r="E33" s="208">
        <v>3.5</v>
      </c>
      <c r="F33" s="206"/>
      <c r="G33" s="206"/>
      <c r="H33" s="25"/>
      <c r="I33" s="25"/>
      <c r="J33" s="25"/>
      <c r="K33" s="25"/>
      <c r="L33" s="114"/>
      <c r="M33" s="301"/>
      <c r="N33" s="114"/>
      <c r="O33" s="25"/>
      <c r="P33" s="25"/>
      <c r="Q33" s="25"/>
    </row>
    <row r="34" spans="1:17" ht="36.4">
      <c r="A34" s="25"/>
      <c r="B34" s="206"/>
      <c r="C34" s="207"/>
      <c r="D34" s="25" t="s">
        <v>625</v>
      </c>
      <c r="E34" s="208">
        <v>6</v>
      </c>
      <c r="F34" s="206"/>
      <c r="G34" s="206"/>
      <c r="H34" s="25"/>
      <c r="I34" s="25"/>
      <c r="J34" s="25"/>
      <c r="K34" s="25"/>
      <c r="L34" s="114"/>
      <c r="M34" s="301"/>
      <c r="N34" s="114"/>
      <c r="O34" s="25"/>
      <c r="P34" s="25"/>
      <c r="Q34" s="25"/>
    </row>
    <row r="35" spans="1:17">
      <c r="A35" s="25"/>
      <c r="B35" s="214"/>
      <c r="C35" s="215"/>
      <c r="D35" s="167" t="s">
        <v>626</v>
      </c>
      <c r="E35" s="216">
        <v>3.5</v>
      </c>
      <c r="F35" s="214"/>
      <c r="G35" s="214"/>
      <c r="H35" s="25"/>
      <c r="I35" s="25"/>
      <c r="J35" s="25"/>
      <c r="K35" s="25"/>
      <c r="L35" s="114"/>
      <c r="M35" s="301"/>
      <c r="N35" s="114"/>
      <c r="O35" s="25"/>
      <c r="P35" s="25"/>
      <c r="Q35" s="25"/>
    </row>
    <row r="36" spans="1:17">
      <c r="A36" s="25"/>
      <c r="B36" s="206"/>
      <c r="C36" s="207"/>
      <c r="D36" s="25"/>
      <c r="E36" s="208"/>
      <c r="F36" s="206"/>
      <c r="G36" s="206"/>
      <c r="H36" s="25"/>
      <c r="I36" s="25"/>
      <c r="J36" s="25"/>
      <c r="K36" s="25"/>
      <c r="L36" s="114"/>
      <c r="M36" s="301"/>
      <c r="N36" s="114"/>
      <c r="O36" s="25"/>
      <c r="P36" s="25"/>
      <c r="Q36" s="25"/>
    </row>
    <row r="37" spans="1:17">
      <c r="A37" s="25"/>
      <c r="B37" s="206"/>
      <c r="C37" s="207"/>
      <c r="D37" s="220"/>
      <c r="E37" s="208"/>
      <c r="F37" s="206"/>
      <c r="G37" s="206"/>
      <c r="H37" s="25"/>
      <c r="I37" s="25"/>
      <c r="J37" s="25"/>
      <c r="K37" s="25"/>
      <c r="L37" s="114"/>
      <c r="M37" s="301"/>
      <c r="N37" s="114"/>
      <c r="O37" s="25"/>
      <c r="P37" s="25"/>
      <c r="Q37" s="25"/>
    </row>
    <row r="38" spans="1:17">
      <c r="A38" s="25"/>
      <c r="B38" s="206"/>
      <c r="C38" s="207"/>
      <c r="D38" s="220"/>
      <c r="E38" s="208"/>
      <c r="F38" s="206"/>
      <c r="G38" s="206"/>
      <c r="H38" s="25"/>
      <c r="I38" s="25"/>
      <c r="J38" s="25"/>
      <c r="K38" s="25"/>
      <c r="L38" s="114"/>
      <c r="M38" s="301"/>
      <c r="N38" s="114"/>
      <c r="O38" s="25"/>
      <c r="P38" s="25"/>
      <c r="Q38" s="25"/>
    </row>
    <row r="39" spans="1:17">
      <c r="B39" s="206"/>
      <c r="C39" s="207"/>
      <c r="D39" s="220"/>
      <c r="E39" s="208"/>
      <c r="F39" s="206"/>
      <c r="G39" s="206"/>
      <c r="L39" s="119"/>
      <c r="M39" s="301"/>
      <c r="N39" s="119"/>
    </row>
    <row r="40" spans="1:17">
      <c r="B40" s="206"/>
      <c r="C40" s="207"/>
      <c r="D40" s="220"/>
      <c r="E40" s="208"/>
      <c r="F40" s="206"/>
      <c r="G40" s="206"/>
      <c r="L40" s="119"/>
      <c r="M40" s="301"/>
      <c r="N40" s="119"/>
    </row>
    <row r="41" spans="1:17">
      <c r="B41" s="206"/>
      <c r="C41" s="207"/>
      <c r="D41" s="220"/>
      <c r="E41" s="208"/>
      <c r="F41" s="206"/>
      <c r="G41" s="206"/>
      <c r="L41" s="119"/>
      <c r="M41" s="301"/>
      <c r="N41" s="119"/>
    </row>
    <row r="42" spans="1:17">
      <c r="B42" s="206"/>
      <c r="C42" s="207"/>
      <c r="D42" s="220"/>
      <c r="E42" s="208"/>
      <c r="F42" s="206"/>
      <c r="G42" s="206"/>
      <c r="L42" s="119"/>
      <c r="M42" s="301"/>
      <c r="N42" s="119"/>
    </row>
    <row r="43" spans="1:17">
      <c r="B43" s="4"/>
      <c r="C43" s="6"/>
      <c r="D43" s="6"/>
      <c r="E43" s="184"/>
      <c r="F43" s="6"/>
      <c r="G43" s="11"/>
      <c r="L43" s="119"/>
      <c r="M43" s="301"/>
      <c r="N43" s="119"/>
    </row>
    <row r="44" spans="1:17">
      <c r="E44" s="183">
        <f>SUBTOTAL(109,Lista345131721252933374145495357616569737781101117105106112[Estimación])</f>
        <v>21.5</v>
      </c>
      <c r="L44" s="119"/>
      <c r="M44" s="301"/>
      <c r="N44" s="119"/>
    </row>
    <row r="45" spans="1:17">
      <c r="L45" s="119"/>
      <c r="M45" s="301"/>
      <c r="N45" s="119"/>
    </row>
    <row r="46" spans="1:17" ht="34.5">
      <c r="B46" s="431" t="s">
        <v>40</v>
      </c>
      <c r="C46" s="431"/>
      <c r="D46" s="431"/>
      <c r="E46" s="431"/>
      <c r="F46" s="13"/>
      <c r="G46" s="13"/>
      <c r="L46" s="119"/>
      <c r="M46" s="301"/>
      <c r="N46" s="119"/>
    </row>
    <row r="47" spans="1:17">
      <c r="B47" s="148" t="s">
        <v>4</v>
      </c>
      <c r="C47" s="149" t="s">
        <v>5</v>
      </c>
      <c r="D47" s="149" t="s">
        <v>6</v>
      </c>
      <c r="E47" s="149" t="s">
        <v>7</v>
      </c>
      <c r="F47" s="150" t="s">
        <v>8</v>
      </c>
      <c r="G47" s="151" t="s">
        <v>9</v>
      </c>
      <c r="L47" s="119"/>
      <c r="M47" s="301"/>
      <c r="N47" s="119"/>
    </row>
    <row r="48" spans="1:17">
      <c r="B48" s="206"/>
      <c r="C48" s="207"/>
      <c r="D48" s="25" t="s">
        <v>627</v>
      </c>
      <c r="E48" s="247"/>
      <c r="F48" s="206"/>
      <c r="G48" s="206"/>
      <c r="L48" s="119"/>
      <c r="M48" s="301"/>
      <c r="N48" s="119"/>
    </row>
    <row r="49" spans="2:14">
      <c r="B49" s="206"/>
      <c r="C49" s="207"/>
      <c r="D49" s="25" t="s">
        <v>628</v>
      </c>
      <c r="E49" s="208"/>
      <c r="F49" s="206"/>
      <c r="G49" s="206"/>
      <c r="L49" s="119"/>
      <c r="M49" s="301"/>
      <c r="N49" s="119"/>
    </row>
    <row r="50" spans="2:14">
      <c r="B50" s="206"/>
      <c r="C50" s="207"/>
      <c r="D50" s="25"/>
      <c r="E50" s="208"/>
      <c r="F50" s="206"/>
      <c r="G50" s="206"/>
      <c r="L50" s="119"/>
      <c r="M50" s="301"/>
      <c r="N50" s="119"/>
    </row>
    <row r="51" spans="2:14">
      <c r="B51" s="206"/>
      <c r="C51" s="207"/>
      <c r="D51" s="25"/>
      <c r="E51" s="208"/>
      <c r="F51" s="206"/>
      <c r="G51" s="206"/>
      <c r="L51" s="119"/>
      <c r="M51" s="301"/>
      <c r="N51" s="119"/>
    </row>
    <row r="52" spans="2:14">
      <c r="B52" s="206"/>
      <c r="C52" s="207"/>
      <c r="D52" s="25"/>
      <c r="E52" s="208"/>
      <c r="F52" s="206"/>
      <c r="G52" s="206"/>
      <c r="L52" s="119"/>
      <c r="M52" s="301"/>
      <c r="N52" s="119"/>
    </row>
    <row r="53" spans="2:14">
      <c r="B53" s="206"/>
      <c r="C53" s="207"/>
      <c r="D53" s="400"/>
      <c r="E53" s="208"/>
      <c r="F53" s="206"/>
      <c r="G53" s="206"/>
      <c r="L53" s="119"/>
      <c r="M53" s="301"/>
      <c r="N53" s="119"/>
    </row>
    <row r="54" spans="2:14">
      <c r="B54" s="206"/>
      <c r="C54" s="207"/>
      <c r="D54" s="329"/>
      <c r="E54" s="208"/>
      <c r="F54" s="206"/>
      <c r="G54" s="206"/>
      <c r="L54" s="119"/>
      <c r="M54" s="301"/>
      <c r="N54" s="119"/>
    </row>
    <row r="55" spans="2:14">
      <c r="B55" s="206"/>
      <c r="C55" s="207"/>
      <c r="D55" s="220"/>
      <c r="E55" s="208"/>
      <c r="F55" s="206"/>
      <c r="G55" s="206"/>
      <c r="L55" s="119"/>
      <c r="M55" s="301"/>
      <c r="N55" s="119"/>
    </row>
    <row r="56" spans="2:14">
      <c r="B56" s="206"/>
      <c r="C56" s="207"/>
      <c r="D56" s="220"/>
      <c r="E56" s="208"/>
      <c r="F56" s="206"/>
      <c r="G56" s="206"/>
      <c r="L56" s="119"/>
      <c r="M56" s="301"/>
      <c r="N56" s="119"/>
    </row>
    <row r="57" spans="2:14">
      <c r="B57" s="206"/>
      <c r="C57" s="207"/>
      <c r="D57" s="220"/>
      <c r="E57" s="208"/>
      <c r="F57" s="206"/>
      <c r="G57" s="206"/>
      <c r="L57" s="119"/>
      <c r="M57" s="301"/>
      <c r="N57" s="119"/>
    </row>
    <row r="58" spans="2:14">
      <c r="B58" s="206"/>
      <c r="C58" s="207"/>
      <c r="D58" s="220"/>
      <c r="E58" s="208"/>
      <c r="F58" s="206"/>
      <c r="G58" s="206"/>
      <c r="L58" s="119"/>
      <c r="M58" s="301"/>
      <c r="N58" s="119"/>
    </row>
    <row r="59" spans="2:14">
      <c r="B59" s="206"/>
      <c r="C59" s="207"/>
      <c r="D59" s="220"/>
      <c r="E59" s="208"/>
      <c r="F59" s="206"/>
      <c r="G59" s="206"/>
      <c r="L59" s="119"/>
      <c r="M59" s="301"/>
      <c r="N59" s="119"/>
    </row>
    <row r="60" spans="2:14">
      <c r="B60" s="4"/>
      <c r="C60" s="6"/>
      <c r="D60" s="6"/>
      <c r="E60" s="184"/>
      <c r="F60" s="6"/>
      <c r="G60" s="11"/>
      <c r="L60" s="119"/>
      <c r="M60" s="301"/>
      <c r="N60" s="119"/>
    </row>
    <row r="61" spans="2:14">
      <c r="E61" s="183">
        <f>SUBTOTAL(109,Lista345131721252933374145495357616569737781101117105106107113[Estimación])</f>
        <v>0</v>
      </c>
      <c r="L61" s="119"/>
      <c r="M61" s="301"/>
      <c r="N61" s="119"/>
    </row>
    <row r="62" spans="2:14">
      <c r="L62" s="119"/>
      <c r="M62" s="301"/>
      <c r="N62" s="119"/>
    </row>
    <row r="63" spans="2:14">
      <c r="L63" s="119"/>
      <c r="M63" s="301"/>
      <c r="N63" s="119"/>
    </row>
    <row r="64" spans="2:14">
      <c r="L64" s="119"/>
      <c r="M64" s="301"/>
      <c r="N64" s="119"/>
    </row>
    <row r="65" spans="12:14">
      <c r="L65" s="119"/>
      <c r="M65" s="301"/>
      <c r="N65" s="119"/>
    </row>
    <row r="66" spans="12:14">
      <c r="L66" s="119"/>
      <c r="M66" s="301"/>
      <c r="N66" s="119"/>
    </row>
    <row r="67" spans="12:14">
      <c r="L67" s="119"/>
      <c r="M67" s="301"/>
      <c r="N67" s="119"/>
    </row>
    <row r="68" spans="12:14">
      <c r="L68" s="119"/>
      <c r="M68" s="301"/>
      <c r="N68" s="119"/>
    </row>
    <row r="69" spans="12:14">
      <c r="L69" s="119"/>
      <c r="M69" s="301"/>
      <c r="N69" s="119"/>
    </row>
    <row r="70" spans="12:14">
      <c r="L70" s="119"/>
      <c r="M70" s="301"/>
      <c r="N70" s="119"/>
    </row>
    <row r="71" spans="12:14">
      <c r="L71" s="119"/>
      <c r="M71" s="301"/>
      <c r="N71" s="119"/>
    </row>
    <row r="72" spans="12:14">
      <c r="L72" s="119"/>
      <c r="M72" s="301"/>
      <c r="N72" s="119"/>
    </row>
    <row r="73" spans="12:14">
      <c r="L73" s="119"/>
      <c r="M73" s="301"/>
      <c r="N73" s="119"/>
    </row>
    <row r="74" spans="12:14">
      <c r="L74" s="119"/>
      <c r="M74" s="301"/>
      <c r="N74" s="119"/>
    </row>
    <row r="75" spans="12:14">
      <c r="L75" s="119"/>
      <c r="M75" s="301"/>
      <c r="N75" s="119"/>
    </row>
    <row r="76" spans="12:14">
      <c r="L76" s="119"/>
      <c r="M76" s="301"/>
      <c r="N76" s="119"/>
    </row>
    <row r="77" spans="12:14">
      <c r="M77" s="223"/>
    </row>
  </sheetData>
  <mergeCells count="8">
    <mergeCell ref="L1:N1"/>
    <mergeCell ref="O1:Q1"/>
    <mergeCell ref="B2:E2"/>
    <mergeCell ref="B29:E29"/>
    <mergeCell ref="B46:E46"/>
    <mergeCell ref="B1:E1"/>
    <mergeCell ref="F1:H1"/>
    <mergeCell ref="I1:K1"/>
  </mergeCells>
  <conditionalFormatting sqref="F4:F26">
    <cfRule type="expression" dxfId="4933" priority="1043">
      <formula>$F4="Vencida"</formula>
    </cfRule>
    <cfRule type="expression" dxfId="4932" priority="1044">
      <formula>$F4="Cancelada"</formula>
    </cfRule>
    <cfRule type="expression" dxfId="4931" priority="1045">
      <formula>$F4="Pausada"</formula>
    </cfRule>
    <cfRule type="expression" dxfId="4930" priority="1046">
      <formula>$F4="Para hoy"</formula>
    </cfRule>
    <cfRule type="expression" dxfId="4929" priority="1047">
      <formula>$F4="En curso"</formula>
    </cfRule>
    <cfRule type="expression" dxfId="4928" priority="1048">
      <formula>$F4="Completada"</formula>
    </cfRule>
  </conditionalFormatting>
  <conditionalFormatting sqref="E27">
    <cfRule type="expression" dxfId="4927" priority="1051">
      <formula>$F27="Vencida"</formula>
    </cfRule>
    <cfRule type="expression" dxfId="4926" priority="1052">
      <formula>$F27="Cancelada"</formula>
    </cfRule>
    <cfRule type="expression" dxfId="4925" priority="1053">
      <formula>$F27="Pausada"</formula>
    </cfRule>
    <cfRule type="expression" dxfId="4924" priority="1054">
      <formula>$F27="Para hoy"</formula>
    </cfRule>
    <cfRule type="expression" dxfId="4923" priority="1055">
      <formula>$F27="En curso"</formula>
    </cfRule>
    <cfRule type="expression" dxfId="4922" priority="1056">
      <formula>$F27="Completada"</formula>
    </cfRule>
  </conditionalFormatting>
  <conditionalFormatting sqref="E4:E26">
    <cfRule type="expression" dxfId="4921" priority="931">
      <formula>#REF!="Vencida"</formula>
    </cfRule>
    <cfRule type="expression" dxfId="4920" priority="932">
      <formula>#REF!="Cancelada"</formula>
    </cfRule>
    <cfRule type="expression" dxfId="4919" priority="933">
      <formula>#REF!="Pausada"</formula>
    </cfRule>
    <cfRule type="expression" dxfId="4918" priority="934">
      <formula>#REF!="Para hoy"</formula>
    </cfRule>
    <cfRule type="expression" dxfId="4917" priority="935">
      <formula>#REF!="En curso"</formula>
    </cfRule>
    <cfRule type="expression" dxfId="4916" priority="936">
      <formula>#REF!="Completada"</formula>
    </cfRule>
    <cfRule type="expression" dxfId="4915" priority="939">
      <formula>#REF!="Vencida"</formula>
    </cfRule>
    <cfRule type="expression" dxfId="4914" priority="940">
      <formula>#REF!="Cancelada"</formula>
    </cfRule>
    <cfRule type="expression" dxfId="4913" priority="941">
      <formula>#REF!="Pausada"</formula>
    </cfRule>
    <cfRule type="expression" dxfId="4912" priority="942">
      <formula>#REF!="Para hoy"</formula>
    </cfRule>
    <cfRule type="expression" dxfId="4911" priority="943">
      <formula>#REF!="En curso"</formula>
    </cfRule>
    <cfRule type="expression" dxfId="4910" priority="944">
      <formula>#REF!="Completada"</formula>
    </cfRule>
  </conditionalFormatting>
  <conditionalFormatting sqref="C4:C26">
    <cfRule type="expression" dxfId="4909" priority="1059">
      <formula>#REF!="Vencida"</formula>
    </cfRule>
    <cfRule type="expression" dxfId="4908" priority="1060">
      <formula>#REF!="Cancelada"</formula>
    </cfRule>
    <cfRule type="expression" dxfId="4907" priority="1061">
      <formula>#REF!="Pausada"</formula>
    </cfRule>
    <cfRule type="expression" dxfId="4906" priority="1062">
      <formula>#REF!="Para hoy"</formula>
    </cfRule>
    <cfRule type="expression" dxfId="4905" priority="1063">
      <formula>#REF!="En curso"</formula>
    </cfRule>
    <cfRule type="expression" dxfId="4904" priority="1064">
      <formula>#REF!="Completada"</formula>
    </cfRule>
    <cfRule type="expression" dxfId="4903" priority="1065">
      <formula>$F4="Vencida"</formula>
    </cfRule>
    <cfRule type="expression" dxfId="4902" priority="1066">
      <formula>$F4="Cancelada"</formula>
    </cfRule>
    <cfRule type="expression" dxfId="4901" priority="1067">
      <formula>$F4="Pausada"</formula>
    </cfRule>
    <cfRule type="expression" dxfId="4900" priority="1068">
      <formula>$F4="Para hoy"</formula>
    </cfRule>
    <cfRule type="expression" dxfId="4899" priority="1069">
      <formula>$F4="En curso"</formula>
    </cfRule>
    <cfRule type="expression" dxfId="4898" priority="1070">
      <formula>$F4="Completada"</formula>
    </cfRule>
  </conditionalFormatting>
  <conditionalFormatting sqref="C35:C36">
    <cfRule type="expression" dxfId="4897" priority="1087">
      <formula>$F28="Vencida"</formula>
    </cfRule>
    <cfRule type="expression" dxfId="4896" priority="1088">
      <formula>$F28="Cancelada"</formula>
    </cfRule>
    <cfRule type="expression" dxfId="4895" priority="1089">
      <formula>$F28="Pausada"</formula>
    </cfRule>
    <cfRule type="expression" dxfId="4894" priority="1090">
      <formula>$F28="Para hoy"</formula>
    </cfRule>
    <cfRule type="expression" dxfId="4893" priority="1091">
      <formula>$F28="En curso"</formula>
    </cfRule>
    <cfRule type="expression" dxfId="4892" priority="1092">
      <formula>$F28="Completada"</formula>
    </cfRule>
    <cfRule type="expression" dxfId="4891" priority="1093">
      <formula>$F35="Vencida"</formula>
    </cfRule>
    <cfRule type="expression" dxfId="4890" priority="1094">
      <formula>$F35="Cancelada"</formula>
    </cfRule>
    <cfRule type="expression" dxfId="4889" priority="1095">
      <formula>$F35="Pausada"</formula>
    </cfRule>
    <cfRule type="expression" dxfId="4888" priority="1096">
      <formula>$F35="Para hoy"</formula>
    </cfRule>
    <cfRule type="expression" dxfId="4887" priority="1097">
      <formula>$F35="En curso"</formula>
    </cfRule>
    <cfRule type="expression" dxfId="4886" priority="1098">
      <formula>$F35="Completada"</formula>
    </cfRule>
  </conditionalFormatting>
  <conditionalFormatting sqref="E4:E26">
    <cfRule type="expression" dxfId="4885" priority="1099">
      <formula>#REF!="Vencida"</formula>
    </cfRule>
    <cfRule type="expression" dxfId="4884" priority="1100">
      <formula>#REF!="Cancelada"</formula>
    </cfRule>
    <cfRule type="expression" dxfId="4883" priority="1101">
      <formula>#REF!="Pausada"</formula>
    </cfRule>
    <cfRule type="expression" dxfId="4882" priority="1102">
      <formula>#REF!="Para hoy"</formula>
    </cfRule>
    <cfRule type="expression" dxfId="4881" priority="1103">
      <formula>#REF!="En curso"</formula>
    </cfRule>
    <cfRule type="expression" dxfId="4880" priority="1104">
      <formula>#REF!="Completada"</formula>
    </cfRule>
  </conditionalFormatting>
  <conditionalFormatting sqref="E33:E36 E13:E20">
    <cfRule type="expression" dxfId="4879" priority="857">
      <formula>$F8="Vencida"</formula>
    </cfRule>
    <cfRule type="expression" dxfId="4878" priority="858">
      <formula>$F8="Cancelada"</formula>
    </cfRule>
    <cfRule type="expression" dxfId="4877" priority="859">
      <formula>$F8="Pausada"</formula>
    </cfRule>
    <cfRule type="expression" dxfId="4876" priority="860">
      <formula>$F8="Para hoy"</formula>
    </cfRule>
    <cfRule type="expression" dxfId="4875" priority="861">
      <formula>$F8="En curso"</formula>
    </cfRule>
    <cfRule type="expression" dxfId="4874" priority="862">
      <formula>$F8="Completada"</formula>
    </cfRule>
  </conditionalFormatting>
  <conditionalFormatting sqref="E35:E36">
    <cfRule type="expression" dxfId="4873" priority="841">
      <formula>$F28="Vencida"</formula>
    </cfRule>
    <cfRule type="expression" dxfId="4872" priority="842">
      <formula>$F28="Cancelada"</formula>
    </cfRule>
    <cfRule type="expression" dxfId="4871" priority="843">
      <formula>$F28="Pausada"</formula>
    </cfRule>
    <cfRule type="expression" dxfId="4870" priority="844">
      <formula>$F28="Para hoy"</formula>
    </cfRule>
    <cfRule type="expression" dxfId="4869" priority="845">
      <formula>$F28="En curso"</formula>
    </cfRule>
    <cfRule type="expression" dxfId="4868" priority="846">
      <formula>$F28="Completada"</formula>
    </cfRule>
    <cfRule type="expression" dxfId="4867" priority="849">
      <formula>$F28="Vencida"</formula>
    </cfRule>
    <cfRule type="expression" dxfId="4866" priority="850">
      <formula>$F28="Cancelada"</formula>
    </cfRule>
    <cfRule type="expression" dxfId="4865" priority="851">
      <formula>$F28="Pausada"</formula>
    </cfRule>
    <cfRule type="expression" dxfId="4864" priority="852">
      <formula>$F28="Para hoy"</formula>
    </cfRule>
    <cfRule type="expression" dxfId="4863" priority="853">
      <formula>$F28="En curso"</formula>
    </cfRule>
    <cfRule type="expression" dxfId="4862" priority="854">
      <formula>$F28="Completada"</formula>
    </cfRule>
  </conditionalFormatting>
  <conditionalFormatting sqref="E36">
    <cfRule type="expression" dxfId="4861" priority="899">
      <formula>$F28="Vencida"</formula>
    </cfRule>
    <cfRule type="expression" dxfId="4860" priority="900">
      <formula>$F28="Cancelada"</formula>
    </cfRule>
    <cfRule type="expression" dxfId="4859" priority="901">
      <formula>$F28="Pausada"</formula>
    </cfRule>
    <cfRule type="expression" dxfId="4858" priority="902">
      <formula>$F28="Para hoy"</formula>
    </cfRule>
    <cfRule type="expression" dxfId="4857" priority="903">
      <formula>$F28="En curso"</formula>
    </cfRule>
    <cfRule type="expression" dxfId="4856" priority="904">
      <formula>$F28="Completada"</formula>
    </cfRule>
    <cfRule type="expression" dxfId="4855" priority="905">
      <formula>$F29="Vencida"</formula>
    </cfRule>
    <cfRule type="expression" dxfId="4854" priority="906">
      <formula>$F29="Cancelada"</formula>
    </cfRule>
    <cfRule type="expression" dxfId="4853" priority="907">
      <formula>$F29="Pausada"</formula>
    </cfRule>
    <cfRule type="expression" dxfId="4852" priority="908">
      <formula>$F29="Para hoy"</formula>
    </cfRule>
    <cfRule type="expression" dxfId="4851" priority="909">
      <formula>$F29="En curso"</formula>
    </cfRule>
    <cfRule type="expression" dxfId="4850" priority="910">
      <formula>$F29="Completada"</formula>
    </cfRule>
  </conditionalFormatting>
  <conditionalFormatting sqref="E6:E7">
    <cfRule type="expression" dxfId="4849" priority="1241">
      <formula>$F9="Vencida"</formula>
    </cfRule>
    <cfRule type="expression" dxfId="4848" priority="1242">
      <formula>$F9="Cancelada"</formula>
    </cfRule>
    <cfRule type="expression" dxfId="4847" priority="1243">
      <formula>$F9="Pausada"</formula>
    </cfRule>
    <cfRule type="expression" dxfId="4846" priority="1244">
      <formula>$F9="Para hoy"</formula>
    </cfRule>
    <cfRule type="expression" dxfId="4845" priority="1245">
      <formula>$F9="En curso"</formula>
    </cfRule>
    <cfRule type="expression" dxfId="4844" priority="1246">
      <formula>$F9="Completada"</formula>
    </cfRule>
  </conditionalFormatting>
  <conditionalFormatting sqref="E6:E7">
    <cfRule type="expression" dxfId="4843" priority="1247">
      <formula>#REF!="Vencida"</formula>
    </cfRule>
    <cfRule type="expression" dxfId="4842" priority="1248">
      <formula>#REF!="Cancelada"</formula>
    </cfRule>
    <cfRule type="expression" dxfId="4841" priority="1249">
      <formula>#REF!="Pausada"</formula>
    </cfRule>
    <cfRule type="expression" dxfId="4840" priority="1250">
      <formula>#REF!="Para hoy"</formula>
    </cfRule>
    <cfRule type="expression" dxfId="4839" priority="1251">
      <formula>#REF!="En curso"</formula>
    </cfRule>
    <cfRule type="expression" dxfId="4838" priority="1252">
      <formula>#REF!="Completada"</formula>
    </cfRule>
    <cfRule type="expression" dxfId="4837" priority="1253">
      <formula>#REF!="Vencida"</formula>
    </cfRule>
    <cfRule type="expression" dxfId="4836" priority="1254">
      <formula>#REF!="Cancelada"</formula>
    </cfRule>
    <cfRule type="expression" dxfId="4835" priority="1255">
      <formula>#REF!="Pausada"</formula>
    </cfRule>
    <cfRule type="expression" dxfId="4834" priority="1256">
      <formula>#REF!="Para hoy"</formula>
    </cfRule>
    <cfRule type="expression" dxfId="4833" priority="1257">
      <formula>#REF!="En curso"</formula>
    </cfRule>
    <cfRule type="expression" dxfId="4832" priority="1258">
      <formula>#REF!="Completada"</formula>
    </cfRule>
  </conditionalFormatting>
  <conditionalFormatting sqref="E6:E7">
    <cfRule type="expression" dxfId="4831" priority="1259">
      <formula>#REF!="Vencida"</formula>
    </cfRule>
    <cfRule type="expression" dxfId="4830" priority="1260">
      <formula>#REF!="Cancelada"</formula>
    </cfRule>
    <cfRule type="expression" dxfId="4829" priority="1261">
      <formula>#REF!="Pausada"</formula>
    </cfRule>
    <cfRule type="expression" dxfId="4828" priority="1262">
      <formula>#REF!="Para hoy"</formula>
    </cfRule>
    <cfRule type="expression" dxfId="4827" priority="1263">
      <formula>#REF!="En curso"</formula>
    </cfRule>
    <cfRule type="expression" dxfId="4826" priority="1264">
      <formula>#REF!="Completada"</formula>
    </cfRule>
    <cfRule type="expression" dxfId="4825" priority="1265">
      <formula>#REF!="Vencida"</formula>
    </cfRule>
    <cfRule type="expression" dxfId="4824" priority="1266">
      <formula>#REF!="Cancelada"</formula>
    </cfRule>
    <cfRule type="expression" dxfId="4823" priority="1267">
      <formula>#REF!="Pausada"</formula>
    </cfRule>
    <cfRule type="expression" dxfId="4822" priority="1268">
      <formula>#REF!="Para hoy"</formula>
    </cfRule>
    <cfRule type="expression" dxfId="4821" priority="1269">
      <formula>#REF!="En curso"</formula>
    </cfRule>
    <cfRule type="expression" dxfId="4820" priority="1270">
      <formula>#REF!="Completada"</formula>
    </cfRule>
  </conditionalFormatting>
  <conditionalFormatting sqref="E6:E7">
    <cfRule type="expression" dxfId="4819" priority="1279">
      <formula>$F1="Vencida"</formula>
    </cfRule>
    <cfRule type="expression" dxfId="4818" priority="1280">
      <formula>$F1="Cancelada"</formula>
    </cfRule>
    <cfRule type="expression" dxfId="4817" priority="1281">
      <formula>$F1="Pausada"</formula>
    </cfRule>
    <cfRule type="expression" dxfId="4816" priority="1282">
      <formula>$F1="Para hoy"</formula>
    </cfRule>
    <cfRule type="expression" dxfId="4815" priority="1283">
      <formula>$F1="En curso"</formula>
    </cfRule>
    <cfRule type="expression" dxfId="4814" priority="1284">
      <formula>$F1="Completada"</formula>
    </cfRule>
    <cfRule type="expression" dxfId="4813" priority="1285">
      <formula>#REF!="Vencida"</formula>
    </cfRule>
    <cfRule type="expression" dxfId="4812" priority="1286">
      <formula>#REF!="Cancelada"</formula>
    </cfRule>
    <cfRule type="expression" dxfId="4811" priority="1287">
      <formula>#REF!="Pausada"</formula>
    </cfRule>
    <cfRule type="expression" dxfId="4810" priority="1288">
      <formula>#REF!="Para hoy"</formula>
    </cfRule>
    <cfRule type="expression" dxfId="4809" priority="1289">
      <formula>#REF!="En curso"</formula>
    </cfRule>
    <cfRule type="expression" dxfId="4808" priority="1290">
      <formula>#REF!="Completada"</formula>
    </cfRule>
  </conditionalFormatting>
  <conditionalFormatting sqref="E5">
    <cfRule type="expression" dxfId="4807" priority="1301">
      <formula>#REF!="Vencida"</formula>
    </cfRule>
    <cfRule type="expression" dxfId="4806" priority="1302">
      <formula>#REF!="Cancelada"</formula>
    </cfRule>
    <cfRule type="expression" dxfId="4805" priority="1303">
      <formula>#REF!="Pausada"</formula>
    </cfRule>
    <cfRule type="expression" dxfId="4804" priority="1304">
      <formula>#REF!="Para hoy"</formula>
    </cfRule>
    <cfRule type="expression" dxfId="4803" priority="1305">
      <formula>#REF!="En curso"</formula>
    </cfRule>
    <cfRule type="expression" dxfId="4802" priority="1306">
      <formula>#REF!="Completada"</formula>
    </cfRule>
    <cfRule type="expression" dxfId="4801" priority="1307">
      <formula>#REF!="Vencida"</formula>
    </cfRule>
    <cfRule type="expression" dxfId="4800" priority="1308">
      <formula>#REF!="Cancelada"</formula>
    </cfRule>
    <cfRule type="expression" dxfId="4799" priority="1309">
      <formula>#REF!="Pausada"</formula>
    </cfRule>
    <cfRule type="expression" dxfId="4798" priority="1310">
      <formula>#REF!="Para hoy"</formula>
    </cfRule>
    <cfRule type="expression" dxfId="4797" priority="1311">
      <formula>#REF!="En curso"</formula>
    </cfRule>
    <cfRule type="expression" dxfId="4796" priority="1312">
      <formula>#REF!="Completada"</formula>
    </cfRule>
  </conditionalFormatting>
  <conditionalFormatting sqref="E5">
    <cfRule type="expression" dxfId="4795" priority="1313">
      <formula>#REF!="Vencida"</formula>
    </cfRule>
    <cfRule type="expression" dxfId="4794" priority="1314">
      <formula>#REF!="Cancelada"</formula>
    </cfRule>
    <cfRule type="expression" dxfId="4793" priority="1315">
      <formula>#REF!="Pausada"</formula>
    </cfRule>
    <cfRule type="expression" dxfId="4792" priority="1316">
      <formula>#REF!="Para hoy"</formula>
    </cfRule>
    <cfRule type="expression" dxfId="4791" priority="1317">
      <formula>#REF!="En curso"</formula>
    </cfRule>
    <cfRule type="expression" dxfId="4790" priority="1318">
      <formula>#REF!="Completada"</formula>
    </cfRule>
    <cfRule type="expression" dxfId="4789" priority="1319">
      <formula>#REF!="Vencida"</formula>
    </cfRule>
    <cfRule type="expression" dxfId="4788" priority="1320">
      <formula>#REF!="Cancelada"</formula>
    </cfRule>
    <cfRule type="expression" dxfId="4787" priority="1321">
      <formula>#REF!="Pausada"</formula>
    </cfRule>
    <cfRule type="expression" dxfId="4786" priority="1322">
      <formula>#REF!="Para hoy"</formula>
    </cfRule>
    <cfRule type="expression" dxfId="4785" priority="1323">
      <formula>#REF!="En curso"</formula>
    </cfRule>
    <cfRule type="expression" dxfId="4784" priority="1324">
      <formula>#REF!="Completada"</formula>
    </cfRule>
  </conditionalFormatting>
  <conditionalFormatting sqref="E4">
    <cfRule type="expression" dxfId="4783" priority="1521">
      <formula>$F9="Vencida"</formula>
    </cfRule>
    <cfRule type="expression" dxfId="4782" priority="1522">
      <formula>$F9="Cancelada"</formula>
    </cfRule>
    <cfRule type="expression" dxfId="4781" priority="1523">
      <formula>$F9="Pausada"</formula>
    </cfRule>
    <cfRule type="expression" dxfId="4780" priority="1524">
      <formula>$F9="Para hoy"</formula>
    </cfRule>
    <cfRule type="expression" dxfId="4779" priority="1525">
      <formula>$F9="En curso"</formula>
    </cfRule>
    <cfRule type="expression" dxfId="4778" priority="1526">
      <formula>$F9="Completada"</formula>
    </cfRule>
  </conditionalFormatting>
  <conditionalFormatting sqref="E4">
    <cfRule type="expression" dxfId="4777" priority="1527">
      <formula>#REF!="Vencida"</formula>
    </cfRule>
    <cfRule type="expression" dxfId="4776" priority="1528">
      <formula>#REF!="Cancelada"</formula>
    </cfRule>
    <cfRule type="expression" dxfId="4775" priority="1529">
      <formula>#REF!="Pausada"</formula>
    </cfRule>
    <cfRule type="expression" dxfId="4774" priority="1530">
      <formula>#REF!="Para hoy"</formula>
    </cfRule>
    <cfRule type="expression" dxfId="4773" priority="1531">
      <formula>#REF!="En curso"</formula>
    </cfRule>
    <cfRule type="expression" dxfId="4772" priority="1532">
      <formula>#REF!="Completada"</formula>
    </cfRule>
    <cfRule type="expression" dxfId="4771" priority="1533">
      <formula>#REF!="Vencida"</formula>
    </cfRule>
    <cfRule type="expression" dxfId="4770" priority="1534">
      <formula>#REF!="Cancelada"</formula>
    </cfRule>
    <cfRule type="expression" dxfId="4769" priority="1535">
      <formula>#REF!="Pausada"</formula>
    </cfRule>
    <cfRule type="expression" dxfId="4768" priority="1536">
      <formula>#REF!="Para hoy"</formula>
    </cfRule>
    <cfRule type="expression" dxfId="4767" priority="1537">
      <formula>#REF!="En curso"</formula>
    </cfRule>
    <cfRule type="expression" dxfId="4766" priority="1538">
      <formula>#REF!="Completada"</formula>
    </cfRule>
  </conditionalFormatting>
  <conditionalFormatting sqref="E4">
    <cfRule type="expression" dxfId="4765" priority="1539">
      <formula>#REF!="Vencida"</formula>
    </cfRule>
    <cfRule type="expression" dxfId="4764" priority="1540">
      <formula>#REF!="Cancelada"</formula>
    </cfRule>
    <cfRule type="expression" dxfId="4763" priority="1541">
      <formula>#REF!="Pausada"</formula>
    </cfRule>
    <cfRule type="expression" dxfId="4762" priority="1542">
      <formula>#REF!="Para hoy"</formula>
    </cfRule>
    <cfRule type="expression" dxfId="4761" priority="1543">
      <formula>#REF!="En curso"</formula>
    </cfRule>
    <cfRule type="expression" dxfId="4760" priority="1544">
      <formula>#REF!="Completada"</formula>
    </cfRule>
    <cfRule type="expression" dxfId="4759" priority="1545">
      <formula>#REF!="Vencida"</formula>
    </cfRule>
    <cfRule type="expression" dxfId="4758" priority="1546">
      <formula>#REF!="Cancelada"</formula>
    </cfRule>
    <cfRule type="expression" dxfId="4757" priority="1547">
      <formula>#REF!="Pausada"</formula>
    </cfRule>
    <cfRule type="expression" dxfId="4756" priority="1548">
      <formula>#REF!="Para hoy"</formula>
    </cfRule>
    <cfRule type="expression" dxfId="4755" priority="1549">
      <formula>#REF!="En curso"</formula>
    </cfRule>
    <cfRule type="expression" dxfId="4754" priority="1550">
      <formula>#REF!="Completada"</formula>
    </cfRule>
  </conditionalFormatting>
  <conditionalFormatting sqref="E5">
    <cfRule type="expression" dxfId="4753" priority="1551">
      <formula>$F9="Vencida"</formula>
    </cfRule>
    <cfRule type="expression" dxfId="4752" priority="1552">
      <formula>$F9="Cancelada"</formula>
    </cfRule>
    <cfRule type="expression" dxfId="4751" priority="1553">
      <formula>$F9="Pausada"</formula>
    </cfRule>
    <cfRule type="expression" dxfId="4750" priority="1554">
      <formula>$F9="Para hoy"</formula>
    </cfRule>
    <cfRule type="expression" dxfId="4749" priority="1555">
      <formula>$F9="En curso"</formula>
    </cfRule>
    <cfRule type="expression" dxfId="4748" priority="1556">
      <formula>$F9="Completada"</formula>
    </cfRule>
  </conditionalFormatting>
  <conditionalFormatting sqref="E5:E9 E11:E12">
    <cfRule type="expression" dxfId="4747" priority="1565">
      <formula>$F1048575="Vencida"</formula>
    </cfRule>
    <cfRule type="expression" dxfId="4746" priority="1566">
      <formula>$F1048575="Cancelada"</formula>
    </cfRule>
    <cfRule type="expression" dxfId="4745" priority="1567">
      <formula>$F1048575="Pausada"</formula>
    </cfRule>
    <cfRule type="expression" dxfId="4744" priority="1568">
      <formula>$F1048575="Para hoy"</formula>
    </cfRule>
    <cfRule type="expression" dxfId="4743" priority="1569">
      <formula>$F1048575="En curso"</formula>
    </cfRule>
    <cfRule type="expression" dxfId="4742" priority="1570">
      <formula>$F1048575="Completada"</formula>
    </cfRule>
  </conditionalFormatting>
  <conditionalFormatting sqref="E4">
    <cfRule type="expression" dxfId="4741" priority="1649">
      <formula>$F1048533="Vencida"</formula>
    </cfRule>
    <cfRule type="expression" dxfId="4740" priority="1650">
      <formula>$F1048533="Cancelada"</formula>
    </cfRule>
    <cfRule type="expression" dxfId="4739" priority="1651">
      <formula>$F1048533="Pausada"</formula>
    </cfRule>
    <cfRule type="expression" dxfId="4738" priority="1652">
      <formula>$F1048533="Para hoy"</formula>
    </cfRule>
    <cfRule type="expression" dxfId="4737" priority="1653">
      <formula>$F1048533="En curso"</formula>
    </cfRule>
    <cfRule type="expression" dxfId="4736" priority="1654">
      <formula>$F1048533="Completada"</formula>
    </cfRule>
  </conditionalFormatting>
  <conditionalFormatting sqref="E10">
    <cfRule type="expression" dxfId="4735" priority="1655">
      <formula>#REF!="Vencida"</formula>
    </cfRule>
    <cfRule type="expression" dxfId="4734" priority="1656">
      <formula>#REF!="Cancelada"</formula>
    </cfRule>
    <cfRule type="expression" dxfId="4733" priority="1657">
      <formula>#REF!="Pausada"</formula>
    </cfRule>
    <cfRule type="expression" dxfId="4732" priority="1658">
      <formula>#REF!="Para hoy"</formula>
    </cfRule>
    <cfRule type="expression" dxfId="4731" priority="1659">
      <formula>#REF!="En curso"</formula>
    </cfRule>
    <cfRule type="expression" dxfId="4730" priority="1660">
      <formula>#REF!="Completada"</formula>
    </cfRule>
  </conditionalFormatting>
  <conditionalFormatting sqref="E44">
    <cfRule type="expression" dxfId="4729" priority="483">
      <formula>$F44="Vencida"</formula>
    </cfRule>
    <cfRule type="expression" dxfId="4728" priority="484">
      <formula>$F44="Cancelada"</formula>
    </cfRule>
    <cfRule type="expression" dxfId="4727" priority="485">
      <formula>$F44="Pausada"</formula>
    </cfRule>
    <cfRule type="expression" dxfId="4726" priority="486">
      <formula>$F44="Para hoy"</formula>
    </cfRule>
    <cfRule type="expression" dxfId="4725" priority="487">
      <formula>$F44="En curso"</formula>
    </cfRule>
    <cfRule type="expression" dxfId="4724" priority="488">
      <formula>$F44="Completada"</formula>
    </cfRule>
  </conditionalFormatting>
  <conditionalFormatting sqref="F31:F36">
    <cfRule type="expression" dxfId="4723" priority="405">
      <formula>$F31="Vencida"</formula>
    </cfRule>
    <cfRule type="expression" dxfId="4722" priority="406">
      <formula>$F31="Cancelada"</formula>
    </cfRule>
    <cfRule type="expression" dxfId="4721" priority="407">
      <formula>$F31="Pausada"</formula>
    </cfRule>
    <cfRule type="expression" dxfId="4720" priority="408">
      <formula>$F31="Para hoy"</formula>
    </cfRule>
    <cfRule type="expression" dxfId="4719" priority="409">
      <formula>$F31="En curso"</formula>
    </cfRule>
    <cfRule type="expression" dxfId="4718" priority="410">
      <formula>$F31="Completada"</formula>
    </cfRule>
  </conditionalFormatting>
  <conditionalFormatting sqref="F37:F42">
    <cfRule type="expression" dxfId="4717" priority="277">
      <formula>$F37="Vencida"</formula>
    </cfRule>
    <cfRule type="expression" dxfId="4716" priority="278">
      <formula>$F37="Cancelada"</formula>
    </cfRule>
    <cfRule type="expression" dxfId="4715" priority="279">
      <formula>$F37="Pausada"</formula>
    </cfRule>
    <cfRule type="expression" dxfId="4714" priority="280">
      <formula>$F37="Para hoy"</formula>
    </cfRule>
    <cfRule type="expression" dxfId="4713" priority="281">
      <formula>$F37="En curso"</formula>
    </cfRule>
    <cfRule type="expression" dxfId="4712" priority="282">
      <formula>$F37="Completada"</formula>
    </cfRule>
  </conditionalFormatting>
  <conditionalFormatting sqref="E37:E42">
    <cfRule type="expression" dxfId="4711" priority="307">
      <formula>$F32="Vencida"</formula>
    </cfRule>
    <cfRule type="expression" dxfId="4710" priority="308">
      <formula>$F32="Cancelada"</formula>
    </cfRule>
    <cfRule type="expression" dxfId="4709" priority="309">
      <formula>$F32="Pausada"</formula>
    </cfRule>
    <cfRule type="expression" dxfId="4708" priority="310">
      <formula>$F32="Para hoy"</formula>
    </cfRule>
    <cfRule type="expression" dxfId="4707" priority="311">
      <formula>$F32="En curso"</formula>
    </cfRule>
    <cfRule type="expression" dxfId="4706" priority="312">
      <formula>$F32="Completada"</formula>
    </cfRule>
  </conditionalFormatting>
  <conditionalFormatting sqref="E37:E42">
    <cfRule type="expression" dxfId="4705" priority="291">
      <formula>$F30="Vencida"</formula>
    </cfRule>
    <cfRule type="expression" dxfId="4704" priority="292">
      <formula>$F30="Cancelada"</formula>
    </cfRule>
    <cfRule type="expression" dxfId="4703" priority="293">
      <formula>$F30="Pausada"</formula>
    </cfRule>
    <cfRule type="expression" dxfId="4702" priority="294">
      <formula>$F30="Para hoy"</formula>
    </cfRule>
    <cfRule type="expression" dxfId="4701" priority="295">
      <formula>$F30="En curso"</formula>
    </cfRule>
    <cfRule type="expression" dxfId="4700" priority="296">
      <formula>$F30="Completada"</formula>
    </cfRule>
    <cfRule type="expression" dxfId="4699" priority="299">
      <formula>$F30="Vencida"</formula>
    </cfRule>
    <cfRule type="expression" dxfId="4698" priority="300">
      <formula>$F30="Cancelada"</formula>
    </cfRule>
    <cfRule type="expression" dxfId="4697" priority="301">
      <formula>$F30="Pausada"</formula>
    </cfRule>
    <cfRule type="expression" dxfId="4696" priority="302">
      <formula>$F30="Para hoy"</formula>
    </cfRule>
    <cfRule type="expression" dxfId="4695" priority="303">
      <formula>$F30="En curso"</formula>
    </cfRule>
    <cfRule type="expression" dxfId="4694" priority="304">
      <formula>$F30="Completada"</formula>
    </cfRule>
  </conditionalFormatting>
  <conditionalFormatting sqref="D37:D42">
    <cfRule type="expression" dxfId="4693" priority="313">
      <formula>$F53="Vencida"</formula>
    </cfRule>
    <cfRule type="expression" dxfId="4692" priority="314">
      <formula>$F53="Cancelada"</formula>
    </cfRule>
    <cfRule type="expression" dxfId="4691" priority="315">
      <formula>$F53="Pausada"</formula>
    </cfRule>
    <cfRule type="expression" dxfId="4690" priority="316">
      <formula>$F53="Para hoy"</formula>
    </cfRule>
    <cfRule type="expression" dxfId="4689" priority="317">
      <formula>$F53="En curso"</formula>
    </cfRule>
    <cfRule type="expression" dxfId="4688" priority="318">
      <formula>$F53="Completada"</formula>
    </cfRule>
    <cfRule type="expression" dxfId="4687" priority="319">
      <formula>$F53="Vencida"</formula>
    </cfRule>
    <cfRule type="expression" dxfId="4686" priority="320">
      <formula>$F53="Cancelada"</formula>
    </cfRule>
    <cfRule type="expression" dxfId="4685" priority="321">
      <formula>$F53="Pausada"</formula>
    </cfRule>
    <cfRule type="expression" dxfId="4684" priority="322">
      <formula>$F53="Para hoy"</formula>
    </cfRule>
    <cfRule type="expression" dxfId="4683" priority="323">
      <formula>$F53="En curso"</formula>
    </cfRule>
    <cfRule type="expression" dxfId="4682" priority="324">
      <formula>$F53="Completada"</formula>
    </cfRule>
  </conditionalFormatting>
  <conditionalFormatting sqref="D37:D42">
    <cfRule type="expression" dxfId="4681" priority="325">
      <formula>$F65="Vencida"</formula>
    </cfRule>
    <cfRule type="expression" dxfId="4680" priority="326">
      <formula>$F65="Cancelada"</formula>
    </cfRule>
    <cfRule type="expression" dxfId="4679" priority="327">
      <formula>$F65="Pausada"</formula>
    </cfRule>
    <cfRule type="expression" dxfId="4678" priority="328">
      <formula>$F65="Para hoy"</formula>
    </cfRule>
    <cfRule type="expression" dxfId="4677" priority="329">
      <formula>$F65="En curso"</formula>
    </cfRule>
    <cfRule type="expression" dxfId="4676" priority="330">
      <formula>$F65="Completada"</formula>
    </cfRule>
    <cfRule type="expression" dxfId="4675" priority="331">
      <formula>$F65="Vencida"</formula>
    </cfRule>
    <cfRule type="expression" dxfId="4674" priority="332">
      <formula>$F65="Cancelada"</formula>
    </cfRule>
    <cfRule type="expression" dxfId="4673" priority="333">
      <formula>$F65="Pausada"</formula>
    </cfRule>
    <cfRule type="expression" dxfId="4672" priority="334">
      <formula>$F65="Para hoy"</formula>
    </cfRule>
    <cfRule type="expression" dxfId="4671" priority="335">
      <formula>$F65="En curso"</formula>
    </cfRule>
    <cfRule type="expression" dxfId="4670" priority="336">
      <formula>$F65="Completada"</formula>
    </cfRule>
  </conditionalFormatting>
  <conditionalFormatting sqref="D37:D42">
    <cfRule type="expression" dxfId="4669" priority="337">
      <formula>$F73="Vencida"</formula>
    </cfRule>
    <cfRule type="expression" dxfId="4668" priority="338">
      <formula>$F73="Cancelada"</formula>
    </cfRule>
    <cfRule type="expression" dxfId="4667" priority="339">
      <formula>$F73="Pausada"</formula>
    </cfRule>
    <cfRule type="expression" dxfId="4666" priority="340">
      <formula>$F73="Para hoy"</formula>
    </cfRule>
    <cfRule type="expression" dxfId="4665" priority="341">
      <formula>$F73="En curso"</formula>
    </cfRule>
    <cfRule type="expression" dxfId="4664" priority="342">
      <formula>$F73="Completada"</formula>
    </cfRule>
    <cfRule type="expression" dxfId="4663" priority="343">
      <formula>$F69="Vencida"</formula>
    </cfRule>
    <cfRule type="expression" dxfId="4662" priority="344">
      <formula>$F69="Cancelada"</formula>
    </cfRule>
    <cfRule type="expression" dxfId="4661" priority="345">
      <formula>$F69="Pausada"</formula>
    </cfRule>
    <cfRule type="expression" dxfId="4660" priority="346">
      <formula>$F69="Para hoy"</formula>
    </cfRule>
    <cfRule type="expression" dxfId="4659" priority="347">
      <formula>$F69="En curso"</formula>
    </cfRule>
    <cfRule type="expression" dxfId="4658" priority="348">
      <formula>$F69="Completada"</formula>
    </cfRule>
  </conditionalFormatting>
  <conditionalFormatting sqref="C37:C42">
    <cfRule type="expression" dxfId="4657" priority="349">
      <formula>$F30="Vencida"</formula>
    </cfRule>
    <cfRule type="expression" dxfId="4656" priority="350">
      <formula>$F30="Cancelada"</formula>
    </cfRule>
    <cfRule type="expression" dxfId="4655" priority="351">
      <formula>$F30="Pausada"</formula>
    </cfRule>
    <cfRule type="expression" dxfId="4654" priority="352">
      <formula>$F30="Para hoy"</formula>
    </cfRule>
    <cfRule type="expression" dxfId="4653" priority="353">
      <formula>$F30="En curso"</formula>
    </cfRule>
    <cfRule type="expression" dxfId="4652" priority="354">
      <formula>$F30="Completada"</formula>
    </cfRule>
    <cfRule type="expression" dxfId="4651" priority="355">
      <formula>$F37="Vencida"</formula>
    </cfRule>
    <cfRule type="expression" dxfId="4650" priority="356">
      <formula>$F37="Cancelada"</formula>
    </cfRule>
    <cfRule type="expression" dxfId="4649" priority="357">
      <formula>$F37="Pausada"</formula>
    </cfRule>
    <cfRule type="expression" dxfId="4648" priority="358">
      <formula>$F37="Para hoy"</formula>
    </cfRule>
    <cfRule type="expression" dxfId="4647" priority="359">
      <formula>$F37="En curso"</formula>
    </cfRule>
    <cfRule type="expression" dxfId="4646" priority="360">
      <formula>$F37="Completada"</formula>
    </cfRule>
  </conditionalFormatting>
  <conditionalFormatting sqref="E37:E42">
    <cfRule type="expression" dxfId="4645" priority="361">
      <formula>$F29="Vencida"</formula>
    </cfRule>
    <cfRule type="expression" dxfId="4644" priority="362">
      <formula>$F29="Cancelada"</formula>
    </cfRule>
    <cfRule type="expression" dxfId="4643" priority="363">
      <formula>$F29="Pausada"</formula>
    </cfRule>
    <cfRule type="expression" dxfId="4642" priority="364">
      <formula>$F29="Para hoy"</formula>
    </cfRule>
    <cfRule type="expression" dxfId="4641" priority="365">
      <formula>$F29="En curso"</formula>
    </cfRule>
    <cfRule type="expression" dxfId="4640" priority="366">
      <formula>$F29="Completada"</formula>
    </cfRule>
    <cfRule type="expression" dxfId="4639" priority="367">
      <formula>$F30="Vencida"</formula>
    </cfRule>
    <cfRule type="expression" dxfId="4638" priority="368">
      <formula>$F30="Cancelada"</formula>
    </cfRule>
    <cfRule type="expression" dxfId="4637" priority="369">
      <formula>$F30="Pausada"</formula>
    </cfRule>
    <cfRule type="expression" dxfId="4636" priority="370">
      <formula>$F30="Para hoy"</formula>
    </cfRule>
    <cfRule type="expression" dxfId="4635" priority="371">
      <formula>$F30="En curso"</formula>
    </cfRule>
    <cfRule type="expression" dxfId="4634" priority="372">
      <formula>$F30="Completada"</formula>
    </cfRule>
  </conditionalFormatting>
  <conditionalFormatting sqref="E31:E32">
    <cfRule type="expression" dxfId="4633" priority="491">
      <formula>#REF!="Vencida"</formula>
    </cfRule>
    <cfRule type="expression" dxfId="4632" priority="492">
      <formula>#REF!="Cancelada"</formula>
    </cfRule>
    <cfRule type="expression" dxfId="4631" priority="493">
      <formula>#REF!="Pausada"</formula>
    </cfRule>
    <cfRule type="expression" dxfId="4630" priority="494">
      <formula>#REF!="Para hoy"</formula>
    </cfRule>
    <cfRule type="expression" dxfId="4629" priority="495">
      <formula>#REF!="En curso"</formula>
    </cfRule>
    <cfRule type="expression" dxfId="4628" priority="496">
      <formula>#REF!="Completada"</formula>
    </cfRule>
  </conditionalFormatting>
  <conditionalFormatting sqref="E31:E34">
    <cfRule type="expression" dxfId="4627" priority="497">
      <formula>#REF!="Vencida"</formula>
    </cfRule>
    <cfRule type="expression" dxfId="4626" priority="498">
      <formula>#REF!="Cancelada"</formula>
    </cfRule>
    <cfRule type="expression" dxfId="4625" priority="499">
      <formula>#REF!="Pausada"</formula>
    </cfRule>
    <cfRule type="expression" dxfId="4624" priority="500">
      <formula>#REF!="Para hoy"</formula>
    </cfRule>
    <cfRule type="expression" dxfId="4623" priority="501">
      <formula>#REF!="En curso"</formula>
    </cfRule>
    <cfRule type="expression" dxfId="4622" priority="502">
      <formula>#REF!="Completada"</formula>
    </cfRule>
    <cfRule type="expression" dxfId="4621" priority="503">
      <formula>#REF!="Vencida"</formula>
    </cfRule>
    <cfRule type="expression" dxfId="4620" priority="504">
      <formula>#REF!="Cancelada"</formula>
    </cfRule>
    <cfRule type="expression" dxfId="4619" priority="505">
      <formula>#REF!="Pausada"</formula>
    </cfRule>
    <cfRule type="expression" dxfId="4618" priority="506">
      <formula>#REF!="Para hoy"</formula>
    </cfRule>
    <cfRule type="expression" dxfId="4617" priority="507">
      <formula>#REF!="En curso"</formula>
    </cfRule>
    <cfRule type="expression" dxfId="4616" priority="508">
      <formula>#REF!="Completada"</formula>
    </cfRule>
  </conditionalFormatting>
  <conditionalFormatting sqref="E31">
    <cfRule type="expression" dxfId="4615" priority="509">
      <formula>#REF!="Vencida"</formula>
    </cfRule>
    <cfRule type="expression" dxfId="4614" priority="510">
      <formula>#REF!="Cancelada"</formula>
    </cfRule>
    <cfRule type="expression" dxfId="4613" priority="511">
      <formula>#REF!="Pausada"</formula>
    </cfRule>
    <cfRule type="expression" dxfId="4612" priority="512">
      <formula>#REF!="Para hoy"</formula>
    </cfRule>
    <cfRule type="expression" dxfId="4611" priority="513">
      <formula>#REF!="En curso"</formula>
    </cfRule>
    <cfRule type="expression" dxfId="4610" priority="514">
      <formula>#REF!="Completada"</formula>
    </cfRule>
    <cfRule type="expression" dxfId="4609" priority="515">
      <formula>#REF!="Vencida"</formula>
    </cfRule>
    <cfRule type="expression" dxfId="4608" priority="516">
      <formula>#REF!="Cancelada"</formula>
    </cfRule>
    <cfRule type="expression" dxfId="4607" priority="517">
      <formula>#REF!="Pausada"</formula>
    </cfRule>
    <cfRule type="expression" dxfId="4606" priority="518">
      <formula>#REF!="Para hoy"</formula>
    </cfRule>
    <cfRule type="expression" dxfId="4605" priority="519">
      <formula>#REF!="En curso"</formula>
    </cfRule>
    <cfRule type="expression" dxfId="4604" priority="520">
      <formula>#REF!="Completada"</formula>
    </cfRule>
  </conditionalFormatting>
  <conditionalFormatting sqref="E61">
    <cfRule type="expression" dxfId="4603" priority="219">
      <formula>$F61="Vencida"</formula>
    </cfRule>
    <cfRule type="expression" dxfId="4602" priority="220">
      <formula>$F61="Cancelada"</formula>
    </cfRule>
    <cfRule type="expression" dxfId="4601" priority="221">
      <formula>$F61="Pausada"</formula>
    </cfRule>
    <cfRule type="expression" dxfId="4600" priority="222">
      <formula>$F61="Para hoy"</formula>
    </cfRule>
    <cfRule type="expression" dxfId="4599" priority="223">
      <formula>$F61="En curso"</formula>
    </cfRule>
    <cfRule type="expression" dxfId="4598" priority="224">
      <formula>$F61="Completada"</formula>
    </cfRule>
  </conditionalFormatting>
  <conditionalFormatting sqref="F48:F53">
    <cfRule type="expression" dxfId="4597" priority="141">
      <formula>$F48="Vencida"</formula>
    </cfRule>
    <cfRule type="expression" dxfId="4596" priority="142">
      <formula>$F48="Cancelada"</formula>
    </cfRule>
    <cfRule type="expression" dxfId="4595" priority="143">
      <formula>$F48="Pausada"</formula>
    </cfRule>
    <cfRule type="expression" dxfId="4594" priority="144">
      <formula>$F48="Para hoy"</formula>
    </cfRule>
    <cfRule type="expression" dxfId="4593" priority="145">
      <formula>$F48="En curso"</formula>
    </cfRule>
    <cfRule type="expression" dxfId="4592" priority="146">
      <formula>$F48="Completada"</formula>
    </cfRule>
  </conditionalFormatting>
  <conditionalFormatting sqref="E48:E53">
    <cfRule type="expression" dxfId="4591" priority="171">
      <formula>$F43="Vencida"</formula>
    </cfRule>
    <cfRule type="expression" dxfId="4590" priority="172">
      <formula>$F43="Cancelada"</formula>
    </cfRule>
    <cfRule type="expression" dxfId="4589" priority="173">
      <formula>$F43="Pausada"</formula>
    </cfRule>
    <cfRule type="expression" dxfId="4588" priority="174">
      <formula>$F43="Para hoy"</formula>
    </cfRule>
    <cfRule type="expression" dxfId="4587" priority="175">
      <formula>$F43="En curso"</formula>
    </cfRule>
    <cfRule type="expression" dxfId="4586" priority="176">
      <formula>$F43="Completada"</formula>
    </cfRule>
  </conditionalFormatting>
  <conditionalFormatting sqref="E48:E53">
    <cfRule type="expression" dxfId="4585" priority="155">
      <formula>$F41="Vencida"</formula>
    </cfRule>
    <cfRule type="expression" dxfId="4584" priority="156">
      <formula>$F41="Cancelada"</formula>
    </cfRule>
    <cfRule type="expression" dxfId="4583" priority="157">
      <formula>$F41="Pausada"</formula>
    </cfRule>
    <cfRule type="expression" dxfId="4582" priority="158">
      <formula>$F41="Para hoy"</formula>
    </cfRule>
    <cfRule type="expression" dxfId="4581" priority="159">
      <formula>$F41="En curso"</formula>
    </cfRule>
    <cfRule type="expression" dxfId="4580" priority="160">
      <formula>$F41="Completada"</formula>
    </cfRule>
    <cfRule type="expression" dxfId="4579" priority="163">
      <formula>$F41="Vencida"</formula>
    </cfRule>
    <cfRule type="expression" dxfId="4578" priority="164">
      <formula>$F41="Cancelada"</formula>
    </cfRule>
    <cfRule type="expression" dxfId="4577" priority="165">
      <formula>$F41="Pausada"</formula>
    </cfRule>
    <cfRule type="expression" dxfId="4576" priority="166">
      <formula>$F41="Para hoy"</formula>
    </cfRule>
    <cfRule type="expression" dxfId="4575" priority="167">
      <formula>$F41="En curso"</formula>
    </cfRule>
    <cfRule type="expression" dxfId="4574" priority="168">
      <formula>$F41="Completada"</formula>
    </cfRule>
  </conditionalFormatting>
  <conditionalFormatting sqref="C48:C53">
    <cfRule type="expression" dxfId="4573" priority="177">
      <formula>$F41="Vencida"</formula>
    </cfRule>
    <cfRule type="expression" dxfId="4572" priority="178">
      <formula>$F41="Cancelada"</formula>
    </cfRule>
    <cfRule type="expression" dxfId="4571" priority="179">
      <formula>$F41="Pausada"</formula>
    </cfRule>
    <cfRule type="expression" dxfId="4570" priority="180">
      <formula>$F41="Para hoy"</formula>
    </cfRule>
    <cfRule type="expression" dxfId="4569" priority="181">
      <formula>$F41="En curso"</formula>
    </cfRule>
    <cfRule type="expression" dxfId="4568" priority="182">
      <formula>$F41="Completada"</formula>
    </cfRule>
    <cfRule type="expression" dxfId="4567" priority="183">
      <formula>$F48="Vencida"</formula>
    </cfRule>
    <cfRule type="expression" dxfId="4566" priority="184">
      <formula>$F48="Cancelada"</formula>
    </cfRule>
    <cfRule type="expression" dxfId="4565" priority="185">
      <formula>$F48="Pausada"</formula>
    </cfRule>
    <cfRule type="expression" dxfId="4564" priority="186">
      <formula>$F48="Para hoy"</formula>
    </cfRule>
    <cfRule type="expression" dxfId="4563" priority="187">
      <formula>$F48="En curso"</formula>
    </cfRule>
    <cfRule type="expression" dxfId="4562" priority="188">
      <formula>$F48="Completada"</formula>
    </cfRule>
  </conditionalFormatting>
  <conditionalFormatting sqref="E48:E53">
    <cfRule type="expression" dxfId="4561" priority="189">
      <formula>$F40="Vencida"</formula>
    </cfRule>
    <cfRule type="expression" dxfId="4560" priority="190">
      <formula>$F40="Cancelada"</formula>
    </cfRule>
    <cfRule type="expression" dxfId="4559" priority="191">
      <formula>$F40="Pausada"</formula>
    </cfRule>
    <cfRule type="expression" dxfId="4558" priority="192">
      <formula>$F40="Para hoy"</formula>
    </cfRule>
    <cfRule type="expression" dxfId="4557" priority="193">
      <formula>$F40="En curso"</formula>
    </cfRule>
    <cfRule type="expression" dxfId="4556" priority="194">
      <formula>$F40="Completada"</formula>
    </cfRule>
    <cfRule type="expression" dxfId="4555" priority="195">
      <formula>$F41="Vencida"</formula>
    </cfRule>
    <cfRule type="expression" dxfId="4554" priority="196">
      <formula>$F41="Cancelada"</formula>
    </cfRule>
    <cfRule type="expression" dxfId="4553" priority="197">
      <formula>$F41="Pausada"</formula>
    </cfRule>
    <cfRule type="expression" dxfId="4552" priority="198">
      <formula>$F41="Para hoy"</formula>
    </cfRule>
    <cfRule type="expression" dxfId="4551" priority="199">
      <formula>$F41="En curso"</formula>
    </cfRule>
    <cfRule type="expression" dxfId="4550" priority="200">
      <formula>$F41="Completada"</formula>
    </cfRule>
  </conditionalFormatting>
  <conditionalFormatting sqref="F54:F59">
    <cfRule type="expression" dxfId="4549" priority="13">
      <formula>$F54="Vencida"</formula>
    </cfRule>
    <cfRule type="expression" dxfId="4548" priority="14">
      <formula>$F54="Cancelada"</formula>
    </cfRule>
    <cfRule type="expression" dxfId="4547" priority="15">
      <formula>$F54="Pausada"</formula>
    </cfRule>
    <cfRule type="expression" dxfId="4546" priority="16">
      <formula>$F54="Para hoy"</formula>
    </cfRule>
    <cfRule type="expression" dxfId="4545" priority="17">
      <formula>$F54="En curso"</formula>
    </cfRule>
    <cfRule type="expression" dxfId="4544" priority="18">
      <formula>$F54="Completada"</formula>
    </cfRule>
  </conditionalFormatting>
  <conditionalFormatting sqref="E54:E59">
    <cfRule type="expression" dxfId="4543" priority="43">
      <formula>$F49="Vencida"</formula>
    </cfRule>
    <cfRule type="expression" dxfId="4542" priority="44">
      <formula>$F49="Cancelada"</formula>
    </cfRule>
    <cfRule type="expression" dxfId="4541" priority="45">
      <formula>$F49="Pausada"</formula>
    </cfRule>
    <cfRule type="expression" dxfId="4540" priority="46">
      <formula>$F49="Para hoy"</formula>
    </cfRule>
    <cfRule type="expression" dxfId="4539" priority="47">
      <formula>$F49="En curso"</formula>
    </cfRule>
    <cfRule type="expression" dxfId="4538" priority="48">
      <formula>$F49="Completada"</formula>
    </cfRule>
  </conditionalFormatting>
  <conditionalFormatting sqref="E54:E59">
    <cfRule type="expression" dxfId="4537" priority="27">
      <formula>$F47="Vencida"</formula>
    </cfRule>
    <cfRule type="expression" dxfId="4536" priority="28">
      <formula>$F47="Cancelada"</formula>
    </cfRule>
    <cfRule type="expression" dxfId="4535" priority="29">
      <formula>$F47="Pausada"</formula>
    </cfRule>
    <cfRule type="expression" dxfId="4534" priority="30">
      <formula>$F47="Para hoy"</formula>
    </cfRule>
    <cfRule type="expression" dxfId="4533" priority="31">
      <formula>$F47="En curso"</formula>
    </cfRule>
    <cfRule type="expression" dxfId="4532" priority="32">
      <formula>$F47="Completada"</formula>
    </cfRule>
    <cfRule type="expression" dxfId="4531" priority="35">
      <formula>$F47="Vencida"</formula>
    </cfRule>
    <cfRule type="expression" dxfId="4530" priority="36">
      <formula>$F47="Cancelada"</formula>
    </cfRule>
    <cfRule type="expression" dxfId="4529" priority="37">
      <formula>$F47="Pausada"</formula>
    </cfRule>
    <cfRule type="expression" dxfId="4528" priority="38">
      <formula>$F47="Para hoy"</formula>
    </cfRule>
    <cfRule type="expression" dxfId="4527" priority="39">
      <formula>$F47="En curso"</formula>
    </cfRule>
    <cfRule type="expression" dxfId="4526" priority="40">
      <formula>$F47="Completada"</formula>
    </cfRule>
  </conditionalFormatting>
  <conditionalFormatting sqref="D54:D59">
    <cfRule type="expression" dxfId="4525" priority="49">
      <formula>$F70="Vencida"</formula>
    </cfRule>
    <cfRule type="expression" dxfId="4524" priority="50">
      <formula>$F70="Cancelada"</formula>
    </cfRule>
    <cfRule type="expression" dxfId="4523" priority="51">
      <formula>$F70="Pausada"</formula>
    </cfRule>
    <cfRule type="expression" dxfId="4522" priority="52">
      <formula>$F70="Para hoy"</formula>
    </cfRule>
    <cfRule type="expression" dxfId="4521" priority="53">
      <formula>$F70="En curso"</formula>
    </cfRule>
    <cfRule type="expression" dxfId="4520" priority="54">
      <formula>$F70="Completada"</formula>
    </cfRule>
    <cfRule type="expression" dxfId="4519" priority="55">
      <formula>$F70="Vencida"</formula>
    </cfRule>
    <cfRule type="expression" dxfId="4518" priority="56">
      <formula>$F70="Cancelada"</formula>
    </cfRule>
    <cfRule type="expression" dxfId="4517" priority="57">
      <formula>$F70="Pausada"</formula>
    </cfRule>
    <cfRule type="expression" dxfId="4516" priority="58">
      <formula>$F70="Para hoy"</formula>
    </cfRule>
    <cfRule type="expression" dxfId="4515" priority="59">
      <formula>$F70="En curso"</formula>
    </cfRule>
    <cfRule type="expression" dxfId="4514" priority="60">
      <formula>$F70="Completada"</formula>
    </cfRule>
  </conditionalFormatting>
  <conditionalFormatting sqref="D54:D59">
    <cfRule type="expression" dxfId="4513" priority="61">
      <formula>$F82="Vencida"</formula>
    </cfRule>
    <cfRule type="expression" dxfId="4512" priority="62">
      <formula>$F82="Cancelada"</formula>
    </cfRule>
    <cfRule type="expression" dxfId="4511" priority="63">
      <formula>$F82="Pausada"</formula>
    </cfRule>
    <cfRule type="expression" dxfId="4510" priority="64">
      <formula>$F82="Para hoy"</formula>
    </cfRule>
    <cfRule type="expression" dxfId="4509" priority="65">
      <formula>$F82="En curso"</formula>
    </cfRule>
    <cfRule type="expression" dxfId="4508" priority="66">
      <formula>$F82="Completada"</formula>
    </cfRule>
    <cfRule type="expression" dxfId="4507" priority="67">
      <formula>$F82="Vencida"</formula>
    </cfRule>
    <cfRule type="expression" dxfId="4506" priority="68">
      <formula>$F82="Cancelada"</formula>
    </cfRule>
    <cfRule type="expression" dxfId="4505" priority="69">
      <formula>$F82="Pausada"</formula>
    </cfRule>
    <cfRule type="expression" dxfId="4504" priority="70">
      <formula>$F82="Para hoy"</formula>
    </cfRule>
    <cfRule type="expression" dxfId="4503" priority="71">
      <formula>$F82="En curso"</formula>
    </cfRule>
    <cfRule type="expression" dxfId="4502" priority="72">
      <formula>$F82="Completada"</formula>
    </cfRule>
  </conditionalFormatting>
  <conditionalFormatting sqref="D54:D59">
    <cfRule type="expression" dxfId="4501" priority="73">
      <formula>$F90="Vencida"</formula>
    </cfRule>
    <cfRule type="expression" dxfId="4500" priority="74">
      <formula>$F90="Cancelada"</formula>
    </cfRule>
    <cfRule type="expression" dxfId="4499" priority="75">
      <formula>$F90="Pausada"</formula>
    </cfRule>
    <cfRule type="expression" dxfId="4498" priority="76">
      <formula>$F90="Para hoy"</formula>
    </cfRule>
    <cfRule type="expression" dxfId="4497" priority="77">
      <formula>$F90="En curso"</formula>
    </cfRule>
    <cfRule type="expression" dxfId="4496" priority="78">
      <formula>$F90="Completada"</formula>
    </cfRule>
    <cfRule type="expression" dxfId="4495" priority="79">
      <formula>$F86="Vencida"</formula>
    </cfRule>
    <cfRule type="expression" dxfId="4494" priority="80">
      <formula>$F86="Cancelada"</formula>
    </cfRule>
    <cfRule type="expression" dxfId="4493" priority="81">
      <formula>$F86="Pausada"</formula>
    </cfRule>
    <cfRule type="expression" dxfId="4492" priority="82">
      <formula>$F86="Para hoy"</formula>
    </cfRule>
    <cfRule type="expression" dxfId="4491" priority="83">
      <formula>$F86="En curso"</formula>
    </cfRule>
    <cfRule type="expression" dxfId="4490" priority="84">
      <formula>$F86="Completada"</formula>
    </cfRule>
  </conditionalFormatting>
  <conditionalFormatting sqref="C54:C59">
    <cfRule type="expression" dxfId="4489" priority="85">
      <formula>$F47="Vencida"</formula>
    </cfRule>
    <cfRule type="expression" dxfId="4488" priority="86">
      <formula>$F47="Cancelada"</formula>
    </cfRule>
    <cfRule type="expression" dxfId="4487" priority="87">
      <formula>$F47="Pausada"</formula>
    </cfRule>
    <cfRule type="expression" dxfId="4486" priority="88">
      <formula>$F47="Para hoy"</formula>
    </cfRule>
    <cfRule type="expression" dxfId="4485" priority="89">
      <formula>$F47="En curso"</formula>
    </cfRule>
    <cfRule type="expression" dxfId="4484" priority="90">
      <formula>$F47="Completada"</formula>
    </cfRule>
    <cfRule type="expression" dxfId="4483" priority="91">
      <formula>$F54="Vencida"</formula>
    </cfRule>
    <cfRule type="expression" dxfId="4482" priority="92">
      <formula>$F54="Cancelada"</formula>
    </cfRule>
    <cfRule type="expression" dxfId="4481" priority="93">
      <formula>$F54="Pausada"</formula>
    </cfRule>
    <cfRule type="expression" dxfId="4480" priority="94">
      <formula>$F54="Para hoy"</formula>
    </cfRule>
    <cfRule type="expression" dxfId="4479" priority="95">
      <formula>$F54="En curso"</formula>
    </cfRule>
    <cfRule type="expression" dxfId="4478" priority="96">
      <formula>$F54="Completada"</formula>
    </cfRule>
  </conditionalFormatting>
  <conditionalFormatting sqref="E54:E59">
    <cfRule type="expression" dxfId="4477" priority="97">
      <formula>$F46="Vencida"</formula>
    </cfRule>
    <cfRule type="expression" dxfId="4476" priority="98">
      <formula>$F46="Cancelada"</formula>
    </cfRule>
    <cfRule type="expression" dxfId="4475" priority="99">
      <formula>$F46="Pausada"</formula>
    </cfRule>
    <cfRule type="expression" dxfId="4474" priority="100">
      <formula>$F46="Para hoy"</formula>
    </cfRule>
    <cfRule type="expression" dxfId="4473" priority="101">
      <formula>$F46="En curso"</formula>
    </cfRule>
    <cfRule type="expression" dxfId="4472" priority="102">
      <formula>$F46="Completada"</formula>
    </cfRule>
    <cfRule type="expression" dxfId="4471" priority="103">
      <formula>$F47="Vencida"</formula>
    </cfRule>
    <cfRule type="expression" dxfId="4470" priority="104">
      <formula>$F47="Cancelada"</formula>
    </cfRule>
    <cfRule type="expression" dxfId="4469" priority="105">
      <formula>$F47="Pausada"</formula>
    </cfRule>
    <cfRule type="expression" dxfId="4468" priority="106">
      <formula>$F47="Para hoy"</formula>
    </cfRule>
    <cfRule type="expression" dxfId="4467" priority="107">
      <formula>$F47="En curso"</formula>
    </cfRule>
    <cfRule type="expression" dxfId="4466" priority="108">
      <formula>$F47="Completada"</formula>
    </cfRule>
  </conditionalFormatting>
  <conditionalFormatting sqref="E48">
    <cfRule type="expression" dxfId="4465" priority="227">
      <formula>#REF!="Vencida"</formula>
    </cfRule>
    <cfRule type="expression" dxfId="4464" priority="228">
      <formula>#REF!="Cancelada"</formula>
    </cfRule>
    <cfRule type="expression" dxfId="4463" priority="229">
      <formula>#REF!="Pausada"</formula>
    </cfRule>
    <cfRule type="expression" dxfId="4462" priority="230">
      <formula>#REF!="Para hoy"</formula>
    </cfRule>
    <cfRule type="expression" dxfId="4461" priority="231">
      <formula>#REF!="En curso"</formula>
    </cfRule>
    <cfRule type="expression" dxfId="4460" priority="232">
      <formula>#REF!="Completada"</formula>
    </cfRule>
  </conditionalFormatting>
  <conditionalFormatting sqref="E48">
    <cfRule type="expression" dxfId="4459" priority="233">
      <formula>#REF!="Vencida"</formula>
    </cfRule>
    <cfRule type="expression" dxfId="4458" priority="234">
      <formula>#REF!="Cancelada"</formula>
    </cfRule>
    <cfRule type="expression" dxfId="4457" priority="235">
      <formula>#REF!="Pausada"</formula>
    </cfRule>
    <cfRule type="expression" dxfId="4456" priority="236">
      <formula>#REF!="Para hoy"</formula>
    </cfRule>
    <cfRule type="expression" dxfId="4455" priority="237">
      <formula>#REF!="En curso"</formula>
    </cfRule>
    <cfRule type="expression" dxfId="4454" priority="238">
      <formula>#REF!="Completada"</formula>
    </cfRule>
    <cfRule type="expression" dxfId="4453" priority="239">
      <formula>#REF!="Vencida"</formula>
    </cfRule>
    <cfRule type="expression" dxfId="4452" priority="240">
      <formula>#REF!="Cancelada"</formula>
    </cfRule>
    <cfRule type="expression" dxfId="4451" priority="241">
      <formula>#REF!="Pausada"</formula>
    </cfRule>
    <cfRule type="expression" dxfId="4450" priority="242">
      <formula>#REF!="Para hoy"</formula>
    </cfRule>
    <cfRule type="expression" dxfId="4449" priority="243">
      <formula>#REF!="En curso"</formula>
    </cfRule>
    <cfRule type="expression" dxfId="4448" priority="244">
      <formula>#REF!="Completada"</formula>
    </cfRule>
  </conditionalFormatting>
  <conditionalFormatting sqref="E48">
    <cfRule type="expression" dxfId="4447" priority="245">
      <formula>#REF!="Vencida"</formula>
    </cfRule>
    <cfRule type="expression" dxfId="4446" priority="246">
      <formula>#REF!="Cancelada"</formula>
    </cfRule>
    <cfRule type="expression" dxfId="4445" priority="247">
      <formula>#REF!="Pausada"</formula>
    </cfRule>
    <cfRule type="expression" dxfId="4444" priority="248">
      <formula>#REF!="Para hoy"</formula>
    </cfRule>
    <cfRule type="expression" dxfId="4443" priority="249">
      <formula>#REF!="En curso"</formula>
    </cfRule>
    <cfRule type="expression" dxfId="4442" priority="250">
      <formula>#REF!="Completada"</formula>
    </cfRule>
    <cfRule type="expression" dxfId="4441" priority="251">
      <formula>#REF!="Vencida"</formula>
    </cfRule>
    <cfRule type="expression" dxfId="4440" priority="252">
      <formula>#REF!="Cancelada"</formula>
    </cfRule>
    <cfRule type="expression" dxfId="4439" priority="253">
      <formula>#REF!="Pausada"</formula>
    </cfRule>
    <cfRule type="expression" dxfId="4438" priority="254">
      <formula>#REF!="Para hoy"</formula>
    </cfRule>
    <cfRule type="expression" dxfId="4437" priority="255">
      <formula>#REF!="En curso"</formula>
    </cfRule>
    <cfRule type="expression" dxfId="4436" priority="256">
      <formula>#REF!="Completada"</formula>
    </cfRule>
  </conditionalFormatting>
  <conditionalFormatting sqref="C31:C34">
    <cfRule type="expression" dxfId="4435" priority="15825">
      <formula>#REF!="Vencida"</formula>
    </cfRule>
    <cfRule type="expression" dxfId="4434" priority="15826">
      <formula>#REF!="Cancelada"</formula>
    </cfRule>
    <cfRule type="expression" dxfId="4433" priority="15827">
      <formula>#REF!="Pausada"</formula>
    </cfRule>
    <cfRule type="expression" dxfId="4432" priority="15828">
      <formula>#REF!="Para hoy"</formula>
    </cfRule>
    <cfRule type="expression" dxfId="4431" priority="15829">
      <formula>#REF!="En curso"</formula>
    </cfRule>
    <cfRule type="expression" dxfId="4430" priority="15830">
      <formula>#REF!="Completada"</formula>
    </cfRule>
    <cfRule type="expression" dxfId="4429" priority="15831">
      <formula>$F31="Vencida"</formula>
    </cfRule>
    <cfRule type="expression" dxfId="4428" priority="15832">
      <formula>$F31="Cancelada"</formula>
    </cfRule>
    <cfRule type="expression" dxfId="4427" priority="15833">
      <formula>$F31="Pausada"</formula>
    </cfRule>
    <cfRule type="expression" dxfId="4426" priority="15834">
      <formula>$F31="Para hoy"</formula>
    </cfRule>
    <cfRule type="expression" dxfId="4425" priority="15835">
      <formula>$F31="En curso"</formula>
    </cfRule>
    <cfRule type="expression" dxfId="4424" priority="15836">
      <formula>$F31="Completada"</formula>
    </cfRule>
  </conditionalFormatting>
  <conditionalFormatting sqref="E35">
    <cfRule type="expression" dxfId="4423" priority="15873">
      <formula>#REF!="Vencida"</formula>
    </cfRule>
    <cfRule type="expression" dxfId="4422" priority="15874">
      <formula>#REF!="Cancelada"</formula>
    </cfRule>
    <cfRule type="expression" dxfId="4421" priority="15875">
      <formula>#REF!="Pausada"</formula>
    </cfRule>
    <cfRule type="expression" dxfId="4420" priority="15876">
      <formula>#REF!="Para hoy"</formula>
    </cfRule>
    <cfRule type="expression" dxfId="4419" priority="15877">
      <formula>#REF!="En curso"</formula>
    </cfRule>
    <cfRule type="expression" dxfId="4418" priority="15878">
      <formula>#REF!="Completada"</formula>
    </cfRule>
    <cfRule type="expression" dxfId="4417" priority="15879">
      <formula>$F28="Vencida"</formula>
    </cfRule>
    <cfRule type="expression" dxfId="4416" priority="15880">
      <formula>$F28="Cancelada"</formula>
    </cfRule>
    <cfRule type="expression" dxfId="4415" priority="15881">
      <formula>$F28="Pausada"</formula>
    </cfRule>
    <cfRule type="expression" dxfId="4414" priority="15882">
      <formula>$F28="Para hoy"</formula>
    </cfRule>
    <cfRule type="expression" dxfId="4413" priority="15883">
      <formula>$F28="En curso"</formula>
    </cfRule>
    <cfRule type="expression" dxfId="4412" priority="15884">
      <formula>$F28="Completada"</formula>
    </cfRule>
  </conditionalFormatting>
  <conditionalFormatting sqref="E21:E26">
    <cfRule type="expression" dxfId="4411" priority="15919">
      <formula>$F12="Vencida"</formula>
    </cfRule>
    <cfRule type="expression" dxfId="4410" priority="15920">
      <formula>$F12="Cancelada"</formula>
    </cfRule>
    <cfRule type="expression" dxfId="4409" priority="15921">
      <formula>$F12="Pausada"</formula>
    </cfRule>
    <cfRule type="expression" dxfId="4408" priority="15922">
      <formula>$F12="Para hoy"</formula>
    </cfRule>
    <cfRule type="expression" dxfId="4407" priority="15923">
      <formula>$F12="En curso"</formula>
    </cfRule>
    <cfRule type="expression" dxfId="4406" priority="15924">
      <formula>$F12="Completada"</formula>
    </cfRule>
  </conditionalFormatting>
  <dataValidations count="9">
    <dataValidation allowBlank="1" showInputMessage="1" showErrorMessage="1" prompt="Escriba las notas en esta columna, debajo de este encabezado." sqref="G3:G26 G30:G42 G47:G59" xr:uid="{C8CE67B3-65F5-470C-B809-C35AD0F4179B}"/>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30:E30 C36 B47:E47 C53" xr:uid="{6D21CC06-B9BF-4992-B234-07176848AE50}"/>
    <dataValidation allowBlank="1" showInputMessage="1" showErrorMessage="1" prompt="Seleccione el estado en esta columna, debajo de este encabezado. Presione ALT+FLECHA ABAJO para mostrar las opciones y, después, FLECHA ABAJO y ENTRAR para realizar la selección." sqref="F3 F30 F47" xr:uid="{90CFC395-5BAC-4DC7-AD23-86C89BB31A88}"/>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xr:uid="{6C6266B1-93A3-4530-8785-5D39CEEB88A9}"/>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9:E29 B46:E46" xr:uid="{BFD3426B-CAF4-403D-9655-CCBB2B1B0FF4}"/>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B26 B31:B42 B48:B59" xr:uid="{FCFBD0B1-80CF-46AB-9331-A3EFF301C18A}">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31:C42 C4:C26 C48:C59" xr:uid="{56ED9ACC-9BB9-4B6B-AB16-D6BC561C46EE}">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31:E42 E48:E59 E4:E27" xr:uid="{C3F201BF-A51D-4B35-9628-E05B83D3FE5C}"/>
    <dataValidation type="list" errorStyle="warning" allowBlank="1" showInputMessage="1" showErrorMessage="1" error="Seleccione un estado de la lista. Seleccione CANCELAR, presione ALT+FLECHA ABAJO para mostrar las opciones y, después, FLECHA ABAJO y ENTRAR para realizar la selección." sqref="F4:F26 F31:F42 F48:F59" xr:uid="{9F61CAB9-36CC-46E1-8206-BD4E2DA07612}">
      <formula1>"Por Desarrollar,En Curso,En QA,Traspasada,Completada,Cancelada,Bloqueada"</formula1>
    </dataValidation>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1049" id="{529EAA5F-512B-4D25-8A4C-B5F5575FD007}">
            <xm:f>('34'!#REF!=0)*('34'!#REF!&lt;&gt;"")*(LEN('34'!#REF!)=0)*(($F4="")+($F4="En curso"))</xm:f>
            <x14:dxf>
              <font>
                <color theme="7" tint="-0.24994659260841701"/>
              </font>
              <fill>
                <patternFill patternType="none">
                  <bgColor auto="1"/>
                </patternFill>
              </fill>
            </x14:dxf>
          </x14:cfRule>
          <x14:cfRule type="expression" priority="1050" id="{48DEACE9-CE12-49FA-A3EF-553FA7EC4B37}">
            <xm:f>('34'!#REF!&lt;0)*(LEN('34'!#REF!)=0)*(($F4="")+($F4="En curso"))</xm:f>
            <x14:dxf>
              <font>
                <color theme="7" tint="-0.24994659260841701"/>
              </font>
              <fill>
                <patternFill patternType="none">
                  <bgColor auto="1"/>
                </patternFill>
              </fill>
            </x14:dxf>
          </x14:cfRule>
          <xm:sqref>F4:F26</xm:sqref>
        </x14:conditionalFormatting>
        <x14:conditionalFormatting xmlns:xm="http://schemas.microsoft.com/office/excel/2006/main">
          <x14:cfRule type="expression" priority="1011" id="{24DF2F36-352B-48EC-82E4-C005F04C090C}">
            <xm:f>'34'!#REF!="Vencida"</xm:f>
            <x14:dxf>
              <font>
                <color theme="8" tint="-0.24994659260841701"/>
              </font>
            </x14:dxf>
          </x14:cfRule>
          <x14:cfRule type="expression" priority="1012" id="{B5194028-E3E7-4242-8E62-B8A29426725D}">
            <xm:f>'34'!#REF!="Cancelada"</xm:f>
            <x14:dxf>
              <font>
                <color theme="0" tint="-0.24994659260841701"/>
              </font>
            </x14:dxf>
          </x14:cfRule>
          <x14:cfRule type="expression" priority="1013" id="{2022365A-34BA-4C85-8C7C-5384EE04DDB0}">
            <xm:f>'34'!#REF!="Pausada"</xm:f>
            <x14:dxf>
              <font>
                <color theme="9"/>
              </font>
            </x14:dxf>
          </x14:cfRule>
          <x14:cfRule type="expression" priority="1014" id="{6776A30C-6DCB-4C9D-A90A-3CA4689069EE}">
            <xm:f>'34'!#REF!="Para hoy"</xm:f>
            <x14:dxf>
              <font>
                <color theme="6" tint="-0.499984740745262"/>
              </font>
            </x14:dxf>
          </x14:cfRule>
          <x14:cfRule type="expression" priority="1015" id="{5480A788-5C47-4E7A-85D2-B20A6580039F}">
            <xm:f>'34'!#REF!="En curso"</xm:f>
            <x14:dxf>
              <font>
                <color theme="7" tint="-0.24994659260841701"/>
              </font>
            </x14:dxf>
          </x14:cfRule>
          <x14:cfRule type="expression" priority="1016" id="{998613FF-A15B-4830-8C45-AE3813E6391E}">
            <xm:f>'34'!#REF!="Completada"</xm:f>
            <x14:dxf>
              <font>
                <strike/>
                <color theme="0" tint="-0.24994659260841701"/>
              </font>
              <fill>
                <patternFill patternType="none">
                  <bgColor auto="1"/>
                </patternFill>
              </fill>
            </x14:dxf>
          </x14:cfRule>
          <x14:cfRule type="expression" priority="1017" id="{7E9F38C2-F08E-4C5C-82B3-41DC00DEF5DB}">
            <xm:f>('34'!#REF!=0)*('34'!#REF!&lt;&gt;"")*(LEN('34'!#REF!)=0)*(('34'!#REF!="")+('34'!#REF!="En curso"))</xm:f>
            <x14:dxf>
              <font>
                <color theme="7" tint="-0.24994659260841701"/>
              </font>
              <fill>
                <patternFill patternType="none">
                  <bgColor auto="1"/>
                </patternFill>
              </fill>
            </x14:dxf>
          </x14:cfRule>
          <x14:cfRule type="expression" priority="1018" id="{C3F5D8EE-52B3-4E21-9055-F6035FE2D999}">
            <xm:f>('34'!#REF!&lt;0)*(LEN('34'!#REF!)=0)*(('34'!#REF!="")+('34'!#REF!="En curso"))</xm:f>
            <x14:dxf>
              <font>
                <color theme="7" tint="-0.24994659260841701"/>
              </font>
              <fill>
                <patternFill patternType="none">
                  <bgColor auto="1"/>
                </patternFill>
              </fill>
            </x14:dxf>
          </x14:cfRule>
          <xm:sqref>D27 G4:G26 E4:E26</xm:sqref>
        </x14:conditionalFormatting>
        <x14:conditionalFormatting xmlns:xm="http://schemas.microsoft.com/office/excel/2006/main">
          <x14:cfRule type="expression" priority="1057" id="{D704AE13-DCA6-4978-AF50-041B18348A40}">
            <xm:f>('34'!#REF!=0)*('34'!#REF!&lt;&gt;"")*(LEN('34'!#REF!)=0)*(($F27="")+($F27="En curso"))</xm:f>
            <x14:dxf>
              <font>
                <color theme="7" tint="-0.24994659260841701"/>
              </font>
              <fill>
                <patternFill patternType="none">
                  <bgColor auto="1"/>
                </patternFill>
              </fill>
            </x14:dxf>
          </x14:cfRule>
          <x14:cfRule type="expression" priority="1058" id="{EF1326DC-5083-41C7-B910-D2035861321E}">
            <xm:f>('34'!#REF!&lt;0)*(LEN('34'!#REF!)=0)*(($F27="")+($F27="En curso"))</xm:f>
            <x14:dxf>
              <font>
                <color theme="7" tint="-0.24994659260841701"/>
              </font>
              <fill>
                <patternFill patternType="none">
                  <bgColor auto="1"/>
                </patternFill>
              </fill>
            </x14:dxf>
          </x14:cfRule>
          <xm:sqref>E27</xm:sqref>
        </x14:conditionalFormatting>
        <x14:conditionalFormatting xmlns:xm="http://schemas.microsoft.com/office/excel/2006/main">
          <x14:cfRule type="expression" priority="1009" id="{5B47891C-3329-4648-A067-6A115093D13D}">
            <xm:f>('34'!#REF!=0)*('34'!#REF!&lt;&gt;"")*(LEN('34'!#REF!)=0)*(('34'!#REF!="")+('34'!#REF!="En curso"))</xm:f>
            <x14:dxf>
              <font>
                <color theme="7" tint="-0.24994659260841701"/>
              </font>
              <fill>
                <patternFill patternType="none">
                  <bgColor auto="1"/>
                </patternFill>
              </fill>
            </x14:dxf>
          </x14:cfRule>
          <x14:cfRule type="expression" priority="1010" id="{AD126431-D638-46F9-B60A-6697AC262767}">
            <xm:f>('34'!#REF!&lt;0)*(LEN('34'!#REF!)=0)*(('34'!#REF!="")+('34'!#REF!="En curso"))</xm:f>
            <x14:dxf>
              <font>
                <color theme="7" tint="-0.24994659260841701"/>
              </font>
              <fill>
                <patternFill patternType="none">
                  <bgColor auto="1"/>
                </patternFill>
              </fill>
            </x14:dxf>
          </x14:cfRule>
          <xm:sqref>E4:E26</xm:sqref>
        </x14:conditionalFormatting>
        <x14:conditionalFormatting xmlns:xm="http://schemas.microsoft.com/office/excel/2006/main">
          <x14:cfRule type="expression" priority="937" id="{73BFE03B-FE95-468B-87EE-54753B624CF0}">
            <xm:f>('34'!#REF!=0)*('34'!#REF!&lt;&gt;"")*(LEN('34'!#REF!)=0)*((#REF!="")+(#REF!="En curso"))</xm:f>
            <x14:dxf>
              <font>
                <color theme="7" tint="-0.24994659260841701"/>
              </font>
              <fill>
                <patternFill patternType="none">
                  <bgColor auto="1"/>
                </patternFill>
              </fill>
            </x14:dxf>
          </x14:cfRule>
          <x14:cfRule type="expression" priority="938" id="{A8304740-4E15-4825-A463-61E590302D70}">
            <xm:f>('34'!#REF!&lt;0)*(LEN('34'!#REF!)=0)*((#REF!="")+(#REF!="En curso"))</xm:f>
            <x14:dxf>
              <font>
                <color theme="7" tint="-0.24994659260841701"/>
              </font>
              <fill>
                <patternFill patternType="none">
                  <bgColor auto="1"/>
                </patternFill>
              </fill>
            </x14:dxf>
          </x14:cfRule>
          <x14:cfRule type="expression" priority="945" id="{1309A773-7A25-4EAE-BA6A-572B9E9F7E54}">
            <xm:f>('34'!#REF!=0)*('34'!#REF!&lt;&gt;"")*(LEN('34'!#REF!)=0)*((#REF!="")+(#REF!="En curso"))</xm:f>
            <x14:dxf>
              <font>
                <color theme="7" tint="-0.24994659260841701"/>
              </font>
              <fill>
                <patternFill patternType="none">
                  <bgColor auto="1"/>
                </patternFill>
              </fill>
            </x14:dxf>
          </x14:cfRule>
          <x14:cfRule type="expression" priority="946" id="{E2EB76C4-185F-4833-A653-00B5EA96D6EB}">
            <xm:f>('34'!#REF!&lt;0)*(LEN('34'!#REF!)=0)*((#REF!="")+(#REF!="En curso"))</xm:f>
            <x14:dxf>
              <font>
                <color theme="7" tint="-0.24994659260841701"/>
              </font>
              <fill>
                <patternFill patternType="none">
                  <bgColor auto="1"/>
                </patternFill>
              </fill>
            </x14:dxf>
          </x14:cfRule>
          <xm:sqref>E4:E26</xm:sqref>
        </x14:conditionalFormatting>
        <x14:conditionalFormatting xmlns:xm="http://schemas.microsoft.com/office/excel/2006/main">
          <x14:cfRule type="expression" priority="1071" id="{BA6214E2-795F-4264-9462-F6EB96E36626}">
            <xm:f>('34'!#REF!=0)*('34'!#REF!&lt;&gt;"")*(LEN('34'!#REF!)=0)*((#REF!="")+(#REF!="En curso"))</xm:f>
            <x14:dxf>
              <font>
                <color theme="7" tint="-0.24994659260841701"/>
              </font>
              <fill>
                <patternFill patternType="none">
                  <bgColor auto="1"/>
                </patternFill>
              </fill>
            </x14:dxf>
          </x14:cfRule>
          <x14:cfRule type="expression" priority="1072" id="{56A18B81-3263-49A2-8DC5-AA611C857E52}">
            <xm:f>('34'!#REF!&lt;0)*(LEN('34'!#REF!)=0)*((#REF!="")+(#REF!="En curso"))</xm:f>
            <x14:dxf>
              <font>
                <color theme="7" tint="-0.24994659260841701"/>
              </font>
              <fill>
                <patternFill patternType="none">
                  <bgColor auto="1"/>
                </patternFill>
              </fill>
            </x14:dxf>
          </x14:cfRule>
          <x14:cfRule type="expression" priority="1073" id="{968C5348-1A3E-4D36-A0A1-4FEBB4DC11C5}">
            <xm:f>('34'!#REF!=0)*('34'!#REF!&lt;&gt;"")*(LEN('34'!#REF!)=0)*(($F4="")+($F4="En curso"))</xm:f>
            <x14:dxf>
              <font>
                <color theme="7" tint="-0.24994659260841701"/>
              </font>
              <fill>
                <patternFill patternType="none">
                  <bgColor auto="1"/>
                </patternFill>
              </fill>
            </x14:dxf>
          </x14:cfRule>
          <x14:cfRule type="expression" priority="1074" id="{534C2A56-A3C9-4AF9-917F-00DD83828743}">
            <xm:f>('34'!#REF!&lt;0)*(LEN('34'!#REF!)=0)*(($F4="")+($F4="En curso"))</xm:f>
            <x14:dxf>
              <font>
                <color theme="7" tint="-0.24994659260841701"/>
              </font>
              <fill>
                <patternFill patternType="none">
                  <bgColor auto="1"/>
                </patternFill>
              </fill>
            </x14:dxf>
          </x14:cfRule>
          <xm:sqref>C4:C26</xm:sqref>
        </x14:conditionalFormatting>
        <x14:conditionalFormatting xmlns:xm="http://schemas.microsoft.com/office/excel/2006/main">
          <x14:cfRule type="expression" priority="847" id="{5DDC7FE3-2ACE-4BEB-82DE-C9DFA48375DE}">
            <xm:f>('34'!#REF!=0)*('34'!#REF!&lt;&gt;"")*(LEN('34'!#REF!)=0)*(($F28="")+($F28="En curso"))</xm:f>
            <x14:dxf>
              <font>
                <color theme="7" tint="-0.24994659260841701"/>
              </font>
              <fill>
                <patternFill patternType="none">
                  <bgColor auto="1"/>
                </patternFill>
              </fill>
            </x14:dxf>
          </x14:cfRule>
          <x14:cfRule type="expression" priority="848" id="{B85C0920-5A34-4A80-BB58-1CC8B55D40E8}">
            <xm:f>('34'!#REF!&lt;0)*(LEN('34'!#REF!)=0)*(($F28="")+($F28="En curso"))</xm:f>
            <x14:dxf>
              <font>
                <color theme="7" tint="-0.24994659260841701"/>
              </font>
              <fill>
                <patternFill patternType="none">
                  <bgColor auto="1"/>
                </patternFill>
              </fill>
            </x14:dxf>
          </x14:cfRule>
          <x14:cfRule type="expression" priority="855" id="{8AE0897E-921C-49C5-9877-56006D4849BE}">
            <xm:f>('34'!#REF!=0)*('34'!#REF!&lt;&gt;"")*(LEN('34'!#REF!)=0)*(($F28="")+($F28="En curso"))</xm:f>
            <x14:dxf>
              <font>
                <color theme="7" tint="-0.24994659260841701"/>
              </font>
              <fill>
                <patternFill patternType="none">
                  <bgColor auto="1"/>
                </patternFill>
              </fill>
            </x14:dxf>
          </x14:cfRule>
          <x14:cfRule type="expression" priority="856" id="{D2060351-C388-4D83-965E-55D4C8F85680}">
            <xm:f>('34'!#REF!&lt;0)*(LEN('34'!#REF!)=0)*(($F28="")+($F28="En curso"))</xm:f>
            <x14:dxf>
              <font>
                <color theme="7" tint="-0.24994659260841701"/>
              </font>
              <fill>
                <patternFill patternType="none">
                  <bgColor auto="1"/>
                </patternFill>
              </fill>
            </x14:dxf>
          </x14:cfRule>
          <xm:sqref>E35:E36</xm:sqref>
        </x14:conditionalFormatting>
        <x14:conditionalFormatting xmlns:xm="http://schemas.microsoft.com/office/excel/2006/main">
          <x14:cfRule type="expression" priority="923" id="{B99C4385-0E7B-4047-BE0E-0DDC56194C1A}">
            <xm:f>('34'!#REF!=0)*('34'!#REF!&lt;&gt;"")*(LEN('34'!#REF!)=0)*(($F28="")+($F28="En curso"))</xm:f>
            <x14:dxf>
              <font>
                <color theme="7" tint="-0.24994659260841701"/>
              </font>
              <fill>
                <patternFill patternType="none">
                  <bgColor auto="1"/>
                </patternFill>
              </fill>
            </x14:dxf>
          </x14:cfRule>
          <x14:cfRule type="expression" priority="924" id="{134E7E8A-E48B-4EF8-900A-57B19E35FB2B}">
            <xm:f>('34'!#REF!&lt;0)*(LEN('34'!#REF!)=0)*(($F28="")+($F28="En curso"))</xm:f>
            <x14:dxf>
              <font>
                <color theme="7" tint="-0.24994659260841701"/>
              </font>
              <fill>
                <patternFill patternType="none">
                  <bgColor auto="1"/>
                </patternFill>
              </fill>
            </x14:dxf>
          </x14:cfRule>
          <x14:cfRule type="expression" priority="925" id="{3544BA10-4638-4252-B331-0289907BC868}">
            <xm:f>('34'!#REF!=0)*('34'!#REF!&lt;&gt;"")*(LEN('34'!#REF!)=0)*(($F35="")+($F35="En curso"))</xm:f>
            <x14:dxf>
              <font>
                <color theme="7" tint="-0.24994659260841701"/>
              </font>
              <fill>
                <patternFill patternType="none">
                  <bgColor auto="1"/>
                </patternFill>
              </fill>
            </x14:dxf>
          </x14:cfRule>
          <x14:cfRule type="expression" priority="926" id="{5BF50EC9-0630-4A24-9E84-CBB33D41A3B5}">
            <xm:f>('34'!#REF!&lt;0)*(LEN('34'!#REF!)=0)*(($F35="")+($F35="En curso"))</xm:f>
            <x14:dxf>
              <font>
                <color theme="7" tint="-0.24994659260841701"/>
              </font>
              <fill>
                <patternFill patternType="none">
                  <bgColor auto="1"/>
                </patternFill>
              </fill>
            </x14:dxf>
          </x14:cfRule>
          <xm:sqref>C35:C36</xm:sqref>
        </x14:conditionalFormatting>
        <x14:conditionalFormatting xmlns:xm="http://schemas.microsoft.com/office/excel/2006/main">
          <x14:cfRule type="expression" priority="927" id="{72C3AF8B-5546-4841-8E31-E92C806B7242}">
            <xm:f>('34'!#REF!=0)*('34'!#REF!&lt;&gt;"")*(LEN('34'!#REF!)=0)*(($F28="")+($F28="En curso"))</xm:f>
            <x14:dxf>
              <font>
                <color theme="7" tint="-0.24994659260841701"/>
              </font>
              <fill>
                <patternFill patternType="none">
                  <bgColor auto="1"/>
                </patternFill>
              </fill>
            </x14:dxf>
          </x14:cfRule>
          <x14:cfRule type="expression" priority="928" id="{22695D3A-0A53-44B1-9726-15FEC9040052}">
            <xm:f>('34'!#REF!&lt;0)*(LEN('34'!#REF!)=0)*(($F28="")+($F28="En curso"))</xm:f>
            <x14:dxf>
              <font>
                <color theme="7" tint="-0.24994659260841701"/>
              </font>
              <fill>
                <patternFill patternType="none">
                  <bgColor auto="1"/>
                </patternFill>
              </fill>
            </x14:dxf>
          </x14:cfRule>
          <x14:cfRule type="expression" priority="929" id="{BFD089E1-3089-449C-BBAC-22EBE003D8FE}">
            <xm:f>('34'!#REF!=0)*('34'!#REF!&lt;&gt;"")*(LEN('34'!#REF!)=0)*(($F29="")+($F29="En curso"))</xm:f>
            <x14:dxf>
              <font>
                <color theme="7" tint="-0.24994659260841701"/>
              </font>
              <fill>
                <patternFill patternType="none">
                  <bgColor auto="1"/>
                </patternFill>
              </fill>
            </x14:dxf>
          </x14:cfRule>
          <x14:cfRule type="expression" priority="930" id="{97097C03-2F7F-4180-A2AF-F7E303F0D971}">
            <xm:f>('34'!#REF!&lt;0)*(LEN('34'!#REF!)=0)*(($F29="")+($F29="En curso"))</xm:f>
            <x14:dxf>
              <font>
                <color theme="7" tint="-0.24994659260841701"/>
              </font>
              <fill>
                <patternFill patternType="none">
                  <bgColor auto="1"/>
                </patternFill>
              </fill>
            </x14:dxf>
          </x14:cfRule>
          <xm:sqref>E36</xm:sqref>
        </x14:conditionalFormatting>
        <x14:conditionalFormatting xmlns:xm="http://schemas.microsoft.com/office/excel/2006/main">
          <x14:cfRule type="expression" priority="1271" id="{66AF1E2B-A9E4-40A4-9E38-825E8A0F5688}">
            <xm:f>('34'!#REF!=0)*('34'!#REF!&lt;&gt;"")*(LEN('34'!#REF!)=0)*((#REF!="")+(#REF!="En curso"))</xm:f>
            <x14:dxf>
              <font>
                <color theme="7" tint="-0.24994659260841701"/>
              </font>
              <fill>
                <patternFill patternType="none">
                  <bgColor auto="1"/>
                </patternFill>
              </fill>
            </x14:dxf>
          </x14:cfRule>
          <x14:cfRule type="expression" priority="1272" id="{D4DBAD11-3675-4176-B044-05910CF76F8F}">
            <xm:f>('34'!#REF!&lt;0)*(LEN('34'!#REF!)=0)*((#REF!="")+(#REF!="En curso"))</xm:f>
            <x14:dxf>
              <font>
                <color theme="7" tint="-0.24994659260841701"/>
              </font>
              <fill>
                <patternFill patternType="none">
                  <bgColor auto="1"/>
                </patternFill>
              </fill>
            </x14:dxf>
          </x14:cfRule>
          <x14:cfRule type="expression" priority="1273" id="{9DEE6090-5189-4351-874A-250382D5B343}">
            <xm:f>('34'!#REF!=0)*('34'!#REF!&lt;&gt;"")*(LEN('34'!#REF!)=0)*((#REF!="")+(#REF!="En curso"))</xm:f>
            <x14:dxf>
              <font>
                <color theme="7" tint="-0.24994659260841701"/>
              </font>
              <fill>
                <patternFill patternType="none">
                  <bgColor auto="1"/>
                </patternFill>
              </fill>
            </x14:dxf>
          </x14:cfRule>
          <x14:cfRule type="expression" priority="1274" id="{3E0B39A7-110F-4D86-B3C5-207EE0AF22A8}">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1275" id="{9A56870D-FF32-46E1-B4FF-55F859B090D9}">
            <xm:f>('34'!#REF!=0)*('34'!#REF!&lt;&gt;"")*(LEN('34'!#REF!)=0)*((#REF!="")+(#REF!="En curso"))</xm:f>
            <x14:dxf>
              <font>
                <color theme="7" tint="-0.24994659260841701"/>
              </font>
              <fill>
                <patternFill patternType="none">
                  <bgColor auto="1"/>
                </patternFill>
              </fill>
            </x14:dxf>
          </x14:cfRule>
          <x14:cfRule type="expression" priority="1276" id="{924250F2-B411-4FEF-B1C3-4DBF9DDD0360}">
            <xm:f>('34'!#REF!&lt;0)*(LEN('34'!#REF!)=0)*((#REF!="")+(#REF!="En curso"))</xm:f>
            <x14:dxf>
              <font>
                <color theme="7" tint="-0.24994659260841701"/>
              </font>
              <fill>
                <patternFill patternType="none">
                  <bgColor auto="1"/>
                </patternFill>
              </fill>
            </x14:dxf>
          </x14:cfRule>
          <x14:cfRule type="expression" priority="1277" id="{D16F2EC6-01F2-4400-8126-9ED0C487CF99}">
            <xm:f>('34'!#REF!=0)*('34'!#REF!&lt;&gt;"")*(LEN('34'!#REF!)=0)*((#REF!="")+(#REF!="En curso"))</xm:f>
            <x14:dxf>
              <font>
                <color theme="7" tint="-0.24994659260841701"/>
              </font>
              <fill>
                <patternFill patternType="none">
                  <bgColor auto="1"/>
                </patternFill>
              </fill>
            </x14:dxf>
          </x14:cfRule>
          <x14:cfRule type="expression" priority="1278" id="{678448A5-E6F2-4EB6-8B99-BA338D8CFBF3}">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1291" id="{B0F28494-1926-4C60-AB01-28ED3D9A4F7E}">
            <xm:f>('34'!#REF!=0)*('34'!#REF!&lt;&gt;"")*(LEN('34'!#REF!)=0)*(($F1="")+($F1="En curso"))</xm:f>
            <x14:dxf>
              <font>
                <color theme="7" tint="-0.24994659260841701"/>
              </font>
              <fill>
                <patternFill patternType="none">
                  <bgColor auto="1"/>
                </patternFill>
              </fill>
            </x14:dxf>
          </x14:cfRule>
          <x14:cfRule type="expression" priority="1292" id="{98B6ABA4-7D16-47FE-911A-85AEDBB11A37}">
            <xm:f>('34'!#REF!&lt;0)*(LEN('34'!#REF!)=0)*(($F1="")+($F1="En curso"))</xm:f>
            <x14:dxf>
              <font>
                <color theme="7" tint="-0.24994659260841701"/>
              </font>
              <fill>
                <patternFill patternType="none">
                  <bgColor auto="1"/>
                </patternFill>
              </fill>
            </x14:dxf>
          </x14:cfRule>
          <x14:cfRule type="expression" priority="1293" id="{7074C47D-EB03-41B1-BDCC-C4386EB2E63E}">
            <xm:f>('34'!#REF!=0)*('34'!#REF!&lt;&gt;"")*(LEN('34'!#REF!)=0)*((#REF!="")+(#REF!="En curso"))</xm:f>
            <x14:dxf>
              <font>
                <color theme="7" tint="-0.24994659260841701"/>
              </font>
              <fill>
                <patternFill patternType="none">
                  <bgColor auto="1"/>
                </patternFill>
              </fill>
            </x14:dxf>
          </x14:cfRule>
          <x14:cfRule type="expression" priority="1294" id="{667F9D4D-AEF1-4119-B858-8B8482295D3D}">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1325" id="{5C8193E7-75EB-4D0C-B5A3-6CE8A5CF56D8}">
            <xm:f>('34'!#REF!=0)*('34'!#REF!&lt;&gt;"")*(LEN('34'!#REF!)=0)*((#REF!="")+(#REF!="En curso"))</xm:f>
            <x14:dxf>
              <font>
                <color theme="7" tint="-0.24994659260841701"/>
              </font>
              <fill>
                <patternFill patternType="none">
                  <bgColor auto="1"/>
                </patternFill>
              </fill>
            </x14:dxf>
          </x14:cfRule>
          <x14:cfRule type="expression" priority="1326" id="{133C7B4E-CB0D-4E79-92A2-FCBDC78C8890}">
            <xm:f>('34'!#REF!&lt;0)*(LEN('34'!#REF!)=0)*((#REF!="")+(#REF!="En curso"))</xm:f>
            <x14:dxf>
              <font>
                <color theme="7" tint="-0.24994659260841701"/>
              </font>
              <fill>
                <patternFill patternType="none">
                  <bgColor auto="1"/>
                </patternFill>
              </fill>
            </x14:dxf>
          </x14:cfRule>
          <x14:cfRule type="expression" priority="1327" id="{C48E7D04-9BFD-48A4-81EC-D8935092E750}">
            <xm:f>('34'!#REF!=0)*('34'!#REF!&lt;&gt;"")*(LEN('34'!#REF!)=0)*((#REF!="")+(#REF!="En curso"))</xm:f>
            <x14:dxf>
              <font>
                <color theme="7" tint="-0.24994659260841701"/>
              </font>
              <fill>
                <patternFill patternType="none">
                  <bgColor auto="1"/>
                </patternFill>
              </fill>
            </x14:dxf>
          </x14:cfRule>
          <x14:cfRule type="expression" priority="1328" id="{730BB74E-12B5-4F31-B320-29DC2756E866}">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1329" id="{7FCBCC58-17CA-453B-97C4-B23CC58AD2ED}">
            <xm:f>('34'!#REF!=0)*('34'!#REF!&lt;&gt;"")*(LEN('34'!#REF!)=0)*((#REF!="")+(#REF!="En curso"))</xm:f>
            <x14:dxf>
              <font>
                <color theme="7" tint="-0.24994659260841701"/>
              </font>
              <fill>
                <patternFill patternType="none">
                  <bgColor auto="1"/>
                </patternFill>
              </fill>
            </x14:dxf>
          </x14:cfRule>
          <x14:cfRule type="expression" priority="1330" id="{4651328C-7332-46C8-BE11-14124989E6D6}">
            <xm:f>('34'!#REF!&lt;0)*(LEN('34'!#REF!)=0)*((#REF!="")+(#REF!="En curso"))</xm:f>
            <x14:dxf>
              <font>
                <color theme="7" tint="-0.24994659260841701"/>
              </font>
              <fill>
                <patternFill patternType="none">
                  <bgColor auto="1"/>
                </patternFill>
              </fill>
            </x14:dxf>
          </x14:cfRule>
          <x14:cfRule type="expression" priority="1331" id="{896560CB-DA6B-4EF1-9C6B-EAA47F657925}">
            <xm:f>('34'!#REF!=0)*('34'!#REF!&lt;&gt;"")*(LEN('34'!#REF!)=0)*((#REF!="")+(#REF!="En curso"))</xm:f>
            <x14:dxf>
              <font>
                <color theme="7" tint="-0.24994659260841701"/>
              </font>
              <fill>
                <patternFill patternType="none">
                  <bgColor auto="1"/>
                </patternFill>
              </fill>
            </x14:dxf>
          </x14:cfRule>
          <x14:cfRule type="expression" priority="1332" id="{2C8AB2C2-B7C2-4D1F-9B87-2A8D0AB879EF}">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1557" id="{F16388D4-E846-4E4A-94C1-996D5917423E}">
            <xm:f>('34'!#REF!=0)*('34'!#REF!&lt;&gt;"")*(LEN('34'!#REF!)=0)*((#REF!="")+(#REF!="En curso"))</xm:f>
            <x14:dxf>
              <font>
                <color theme="7" tint="-0.24994659260841701"/>
              </font>
              <fill>
                <patternFill patternType="none">
                  <bgColor auto="1"/>
                </patternFill>
              </fill>
            </x14:dxf>
          </x14:cfRule>
          <x14:cfRule type="expression" priority="1558" id="{DAAAEEFC-6D8C-48CC-8D03-5F5C333B807D}">
            <xm:f>('34'!#REF!&lt;0)*(LEN('34'!#REF!)=0)*((#REF!="")+(#REF!="En curso"))</xm:f>
            <x14:dxf>
              <font>
                <color theme="7" tint="-0.24994659260841701"/>
              </font>
              <fill>
                <patternFill patternType="none">
                  <bgColor auto="1"/>
                </patternFill>
              </fill>
            </x14:dxf>
          </x14:cfRule>
          <x14:cfRule type="expression" priority="1559" id="{63DD8DB8-3C38-438F-8715-D8E286AAB41D}">
            <xm:f>('34'!#REF!=0)*('34'!#REF!&lt;&gt;"")*(LEN('34'!#REF!)=0)*((#REF!="")+(#REF!="En curso"))</xm:f>
            <x14:dxf>
              <font>
                <color theme="7" tint="-0.24994659260841701"/>
              </font>
              <fill>
                <patternFill patternType="none">
                  <bgColor auto="1"/>
                </patternFill>
              </fill>
            </x14:dxf>
          </x14:cfRule>
          <x14:cfRule type="expression" priority="1560" id="{31ED37EB-C11E-4A50-8C1A-769683AFFC79}">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1561" id="{A63F65BA-FBBD-479E-8820-8807B9B82E56}">
            <xm:f>('34'!#REF!=0)*('34'!#REF!&lt;&gt;"")*(LEN('34'!#REF!)=0)*((#REF!="")+(#REF!="En curso"))</xm:f>
            <x14:dxf>
              <font>
                <color theme="7" tint="-0.24994659260841701"/>
              </font>
              <fill>
                <patternFill patternType="none">
                  <bgColor auto="1"/>
                </patternFill>
              </fill>
            </x14:dxf>
          </x14:cfRule>
          <x14:cfRule type="expression" priority="1562" id="{2016AEE4-9DD5-4BD2-8D94-3F3F6C6F22E4}">
            <xm:f>('34'!#REF!&lt;0)*(LEN('34'!#REF!)=0)*((#REF!="")+(#REF!="En curso"))</xm:f>
            <x14:dxf>
              <font>
                <color theme="7" tint="-0.24994659260841701"/>
              </font>
              <fill>
                <patternFill patternType="none">
                  <bgColor auto="1"/>
                </patternFill>
              </fill>
            </x14:dxf>
          </x14:cfRule>
          <x14:cfRule type="expression" priority="1563" id="{76B7209B-9AF9-4A10-8225-4BC24D9A540E}">
            <xm:f>('34'!#REF!=0)*('34'!#REF!&lt;&gt;"")*(LEN('34'!#REF!)=0)*((#REF!="")+(#REF!="En curso"))</xm:f>
            <x14:dxf>
              <font>
                <color theme="7" tint="-0.24994659260841701"/>
              </font>
              <fill>
                <patternFill patternType="none">
                  <bgColor auto="1"/>
                </patternFill>
              </fill>
            </x14:dxf>
          </x14:cfRule>
          <x14:cfRule type="expression" priority="1564" id="{C0F89697-A834-4E5D-808D-DC3E64F885FC}">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475" id="{C8793E4E-CF3A-449A-82D5-3DA56834F3DE}">
            <xm:f>'34'!#REF!="Vencida"</xm:f>
            <x14:dxf>
              <font>
                <color theme="8" tint="-0.24994659260841701"/>
              </font>
            </x14:dxf>
          </x14:cfRule>
          <x14:cfRule type="expression" priority="476" id="{D52AB098-BA9F-483D-87DB-57F3646F4675}">
            <xm:f>'34'!#REF!="Cancelada"</xm:f>
            <x14:dxf>
              <font>
                <color theme="0" tint="-0.24994659260841701"/>
              </font>
            </x14:dxf>
          </x14:cfRule>
          <x14:cfRule type="expression" priority="477" id="{72114E91-1BFA-4BA8-B474-6F5FD74BC97F}">
            <xm:f>'34'!#REF!="Pausada"</xm:f>
            <x14:dxf>
              <font>
                <color theme="9"/>
              </font>
            </x14:dxf>
          </x14:cfRule>
          <x14:cfRule type="expression" priority="478" id="{4BA638BA-CE92-4FA3-B890-DC9E5CCBDF53}">
            <xm:f>'34'!#REF!="Para hoy"</xm:f>
            <x14:dxf>
              <font>
                <color theme="6" tint="-0.499984740745262"/>
              </font>
            </x14:dxf>
          </x14:cfRule>
          <x14:cfRule type="expression" priority="479" id="{FFE66B9A-F562-4220-8791-1CC58EA3CBCD}">
            <xm:f>'34'!#REF!="En curso"</xm:f>
            <x14:dxf>
              <font>
                <color theme="7" tint="-0.24994659260841701"/>
              </font>
            </x14:dxf>
          </x14:cfRule>
          <x14:cfRule type="expression" priority="480" id="{15C0B0D6-F7FC-43CB-8B8B-21D7AFC16589}">
            <xm:f>'34'!#REF!="Completada"</xm:f>
            <x14:dxf>
              <font>
                <strike/>
                <color theme="0" tint="-0.24994659260841701"/>
              </font>
              <fill>
                <patternFill patternType="none">
                  <bgColor auto="1"/>
                </patternFill>
              </fill>
            </x14:dxf>
          </x14:cfRule>
          <x14:cfRule type="expression" priority="481" id="{F7B58F3C-6B8A-4E85-AA45-6E83E6BBCECD}">
            <xm:f>('34'!#REF!=0)*('34'!#REF!&lt;&gt;"")*(LEN('34'!#REF!)=0)*(('34'!#REF!="")+('34'!#REF!="En curso"))</xm:f>
            <x14:dxf>
              <font>
                <color theme="7" tint="-0.24994659260841701"/>
              </font>
              <fill>
                <patternFill patternType="none">
                  <bgColor auto="1"/>
                </patternFill>
              </fill>
            </x14:dxf>
          </x14:cfRule>
          <x14:cfRule type="expression" priority="482" id="{6C61F7B0-D0E8-4276-8528-C9E0F7D6764E}">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489" id="{61F2C379-21BD-426B-89B8-F60489CC4848}">
            <xm:f>('34'!#REF!=0)*('34'!#REF!&lt;&gt;"")*(LEN('34'!#REF!)=0)*(($F44="")+($F44="En curso"))</xm:f>
            <x14:dxf>
              <font>
                <color theme="7" tint="-0.24994659260841701"/>
              </font>
              <fill>
                <patternFill patternType="none">
                  <bgColor auto="1"/>
                </patternFill>
              </fill>
            </x14:dxf>
          </x14:cfRule>
          <x14:cfRule type="expression" priority="490" id="{D2B5CB75-2849-4BB3-A1E1-3A38C0371A42}">
            <xm:f>('34'!#REF!&lt;0)*(LEN('34'!#REF!)=0)*(($F44="")+($F44="En curso"))</xm:f>
            <x14:dxf>
              <font>
                <color theme="7" tint="-0.24994659260841701"/>
              </font>
              <fill>
                <patternFill patternType="none">
                  <bgColor auto="1"/>
                </patternFill>
              </fill>
            </x14:dxf>
          </x14:cfRule>
          <xm:sqref>E44</xm:sqref>
        </x14:conditionalFormatting>
        <x14:conditionalFormatting xmlns:xm="http://schemas.microsoft.com/office/excel/2006/main">
          <x14:cfRule type="expression" priority="473" id="{C9E205FB-6A74-4D39-92F3-56D8EDA5EBF7}">
            <xm:f>('34'!#REF!=0)*('34'!#REF!&lt;&gt;"")*(LEN('34'!#REF!)=0)*(('34'!#REF!="")+('34'!#REF!="En curso"))</xm:f>
            <x14:dxf>
              <font>
                <color theme="7" tint="-0.24994659260841701"/>
              </font>
              <fill>
                <patternFill patternType="none">
                  <bgColor auto="1"/>
                </patternFill>
              </fill>
            </x14:dxf>
          </x14:cfRule>
          <x14:cfRule type="expression" priority="474" id="{681A74C1-86A2-4909-84A8-9264A63E9491}">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411" id="{1CCA814B-3860-47DE-A9C8-25E8838E1D18}">
            <xm:f>'34'!#REF!="Vencida"</xm:f>
            <x14:dxf>
              <font>
                <color theme="8" tint="-0.24994659260841701"/>
              </font>
            </x14:dxf>
          </x14:cfRule>
          <x14:cfRule type="expression" priority="412" id="{92552631-C006-42A8-8C16-A9681FA229AF}">
            <xm:f>'34'!#REF!="Cancelada"</xm:f>
            <x14:dxf>
              <font>
                <color theme="0" tint="-0.24994659260841701"/>
              </font>
            </x14:dxf>
          </x14:cfRule>
          <x14:cfRule type="expression" priority="413" id="{E9C13E2E-121E-4F6D-B39E-3E8BCC2F5EBA}">
            <xm:f>'34'!#REF!="Pausada"</xm:f>
            <x14:dxf>
              <font>
                <color theme="9"/>
              </font>
            </x14:dxf>
          </x14:cfRule>
          <x14:cfRule type="expression" priority="414" id="{91F01910-7C85-4D3F-8E46-D3078F594EF0}">
            <xm:f>'34'!#REF!="Para hoy"</xm:f>
            <x14:dxf>
              <font>
                <color theme="6" tint="-0.499984740745262"/>
              </font>
            </x14:dxf>
          </x14:cfRule>
          <x14:cfRule type="expression" priority="415" id="{3DBF3A28-8408-47EE-A60B-BB9C1CA18D70}">
            <xm:f>'34'!#REF!="En curso"</xm:f>
            <x14:dxf>
              <font>
                <color theme="7" tint="-0.24994659260841701"/>
              </font>
            </x14:dxf>
          </x14:cfRule>
          <x14:cfRule type="expression" priority="416" id="{0DA0FB5C-2F89-45B9-B56A-95DEEB24663A}">
            <xm:f>'34'!#REF!="Completada"</xm:f>
            <x14:dxf>
              <font>
                <strike/>
                <color theme="0" tint="-0.24994659260841701"/>
              </font>
              <fill>
                <patternFill patternType="none">
                  <bgColor auto="1"/>
                </patternFill>
              </fill>
            </x14:dxf>
          </x14:cfRule>
          <x14:cfRule type="expression" priority="417" id="{8953E1F1-26A8-4837-991E-101ED9292AD9}">
            <xm:f>('34'!#REF!=0)*('34'!#REF!&lt;&gt;"")*(LEN('34'!#REF!)=0)*(('34'!#REF!="")+('34'!#REF!="En curso"))</xm:f>
            <x14:dxf>
              <font>
                <color theme="7" tint="-0.24994659260841701"/>
              </font>
              <fill>
                <patternFill patternType="none">
                  <bgColor auto="1"/>
                </patternFill>
              </fill>
            </x14:dxf>
          </x14:cfRule>
          <x14:cfRule type="expression" priority="418" id="{8DCACEAC-C889-441D-A8CB-745C76E7ED13}">
            <xm:f>('34'!#REF!&lt;0)*(LEN('34'!#REF!)=0)*(('34'!#REF!="")+('34'!#REF!="En curso"))</xm:f>
            <x14:dxf>
              <font>
                <color theme="7" tint="-0.24994659260841701"/>
              </font>
              <fill>
                <patternFill patternType="none">
                  <bgColor auto="1"/>
                </patternFill>
              </fill>
            </x14:dxf>
          </x14:cfRule>
          <xm:sqref>G31:G36</xm:sqref>
        </x14:conditionalFormatting>
        <x14:conditionalFormatting xmlns:xm="http://schemas.microsoft.com/office/excel/2006/main">
          <x14:cfRule type="expression" priority="393" id="{D2F09CAF-BA79-46F1-ADC7-332389170F7B}">
            <xm:f>'34'!#REF!="Vencida"</xm:f>
            <x14:dxf>
              <font>
                <color theme="8" tint="-0.24994659260841701"/>
              </font>
            </x14:dxf>
          </x14:cfRule>
          <x14:cfRule type="expression" priority="394" id="{0B431FCC-C093-4AF6-853A-CB3216D354D4}">
            <xm:f>'34'!#REF!="Cancelada"</xm:f>
            <x14:dxf>
              <font>
                <color theme="0" tint="-0.24994659260841701"/>
              </font>
            </x14:dxf>
          </x14:cfRule>
          <x14:cfRule type="expression" priority="395" id="{BE211E43-0A11-491A-9403-0D2448D4C4A6}">
            <xm:f>'34'!#REF!="Pausada"</xm:f>
            <x14:dxf>
              <font>
                <color theme="9"/>
              </font>
            </x14:dxf>
          </x14:cfRule>
          <x14:cfRule type="expression" priority="396" id="{699E205A-54C7-443F-AB0C-756A6BC870FD}">
            <xm:f>'34'!#REF!="Para hoy"</xm:f>
            <x14:dxf>
              <font>
                <color theme="6" tint="-0.499984740745262"/>
              </font>
            </x14:dxf>
          </x14:cfRule>
          <x14:cfRule type="expression" priority="397" id="{A1483399-274C-4B4C-A6C7-94376EA94F48}">
            <xm:f>'34'!#REF!="En curso"</xm:f>
            <x14:dxf>
              <font>
                <color theme="7" tint="-0.24994659260841701"/>
              </font>
            </x14:dxf>
          </x14:cfRule>
          <x14:cfRule type="expression" priority="398" id="{1E0714D8-395A-4E91-A1B0-686927529D2F}">
            <xm:f>'34'!#REF!="Completada"</xm:f>
            <x14:dxf>
              <font>
                <strike/>
                <color theme="0" tint="-0.24994659260841701"/>
              </font>
              <fill>
                <patternFill patternType="none">
                  <bgColor auto="1"/>
                </patternFill>
              </fill>
            </x14:dxf>
          </x14:cfRule>
          <x14:cfRule type="expression" priority="399" id="{CBD15CA2-B770-4288-B1C0-FAD85AB4E252}">
            <xm:f>('34'!#REF!=0)*('34'!#REF!&lt;&gt;"")*(LEN('34'!#REF!)=0)*(('34'!#REF!="")+('34'!#REF!="En curso"))</xm:f>
            <x14:dxf>
              <font>
                <color theme="7" tint="-0.24994659260841701"/>
              </font>
              <fill>
                <patternFill patternType="none">
                  <bgColor auto="1"/>
                </patternFill>
              </fill>
            </x14:dxf>
          </x14:cfRule>
          <x14:cfRule type="expression" priority="400" id="{B11945A8-2FDF-403A-852A-8BD4F7FC7FF4}">
            <xm:f>('34'!#REF!&lt;0)*(LEN('34'!#REF!)=0)*(('34'!#REF!="")+('34'!#REF!="En curso"))</xm:f>
            <x14:dxf>
              <font>
                <color theme="7" tint="-0.24994659260841701"/>
              </font>
              <fill>
                <patternFill patternType="none">
                  <bgColor auto="1"/>
                </patternFill>
              </fill>
            </x14:dxf>
          </x14:cfRule>
          <xm:sqref>E31:E36</xm:sqref>
        </x14:conditionalFormatting>
        <x14:conditionalFormatting xmlns:xm="http://schemas.microsoft.com/office/excel/2006/main">
          <x14:cfRule type="expression" priority="401" id="{4109809F-3281-4363-B25C-689730DBE49C}">
            <xm:f>('34'!#REF!=0)*('34'!#REF!&lt;&gt;"")*(LEN('34'!#REF!)=0)*(('34'!#REF!="")+('34'!#REF!="En curso"))</xm:f>
            <x14:dxf>
              <font>
                <color theme="7" tint="-0.24994659260841701"/>
              </font>
              <fill>
                <patternFill patternType="none">
                  <bgColor auto="1"/>
                </patternFill>
              </fill>
            </x14:dxf>
          </x14:cfRule>
          <x14:cfRule type="expression" priority="402" id="{2F5FF4F0-B7DE-4CFE-B959-887AEEB515E1}">
            <xm:f>('34'!#REF!&lt;0)*(LEN('34'!#REF!)=0)*(('34'!#REF!="")+('34'!#REF!="En curso"))</xm:f>
            <x14:dxf>
              <font>
                <color theme="7" tint="-0.24994659260841701"/>
              </font>
              <fill>
                <patternFill patternType="none">
                  <bgColor auto="1"/>
                </patternFill>
              </fill>
            </x14:dxf>
          </x14:cfRule>
          <xm:sqref>E31:E36</xm:sqref>
        </x14:conditionalFormatting>
        <x14:conditionalFormatting xmlns:xm="http://schemas.microsoft.com/office/excel/2006/main">
          <x14:cfRule type="expression" priority="403" id="{54EFF0ED-9D8A-476F-AA7C-46A2BD7CEEE2}">
            <xm:f>('34'!#REF!=0)*('34'!#REF!&lt;&gt;"")*(LEN('34'!#REF!)=0)*(($F31="")+($F31="En curso"))</xm:f>
            <x14:dxf>
              <font>
                <color theme="7" tint="-0.24994659260841701"/>
              </font>
              <fill>
                <patternFill patternType="none">
                  <bgColor auto="1"/>
                </patternFill>
              </fill>
            </x14:dxf>
          </x14:cfRule>
          <x14:cfRule type="expression" priority="404" id="{2331DB3B-ED35-4E8E-8948-5591AA5034AA}">
            <xm:f>('34'!#REF!&lt;0)*(LEN('34'!#REF!)=0)*(($F31="")+($F31="En curso"))</xm:f>
            <x14:dxf>
              <font>
                <color theme="7" tint="-0.24994659260841701"/>
              </font>
              <fill>
                <patternFill patternType="none">
                  <bgColor auto="1"/>
                </patternFill>
              </fill>
            </x14:dxf>
          </x14:cfRule>
          <xm:sqref>F31:F36</xm:sqref>
        </x14:conditionalFormatting>
        <x14:conditionalFormatting xmlns:xm="http://schemas.microsoft.com/office/excel/2006/main">
          <x14:cfRule type="expression" priority="297" id="{65B1CD6A-12C6-49E0-8385-35BFC5463494}">
            <xm:f>('34'!#REF!=0)*('34'!#REF!&lt;&gt;"")*(LEN('34'!#REF!)=0)*(($F30="")+($F30="En curso"))</xm:f>
            <x14:dxf>
              <font>
                <color theme="7" tint="-0.24994659260841701"/>
              </font>
              <fill>
                <patternFill patternType="none">
                  <bgColor auto="1"/>
                </patternFill>
              </fill>
            </x14:dxf>
          </x14:cfRule>
          <x14:cfRule type="expression" priority="298" id="{E6F9D62A-E89D-48B3-9129-E5DF55391C1C}">
            <xm:f>('34'!#REF!&lt;0)*(LEN('34'!#REF!)=0)*(($F30="")+($F30="En curso"))</xm:f>
            <x14:dxf>
              <font>
                <color theme="7" tint="-0.24994659260841701"/>
              </font>
              <fill>
                <patternFill patternType="none">
                  <bgColor auto="1"/>
                </patternFill>
              </fill>
            </x14:dxf>
          </x14:cfRule>
          <x14:cfRule type="expression" priority="305" id="{E141EF7C-B11F-40E6-B0AC-CD7F8F1286B9}">
            <xm:f>('34'!#REF!=0)*('34'!#REF!&lt;&gt;"")*(LEN('34'!#REF!)=0)*(($F30="")+($F30="En curso"))</xm:f>
            <x14:dxf>
              <font>
                <color theme="7" tint="-0.24994659260841701"/>
              </font>
              <fill>
                <patternFill patternType="none">
                  <bgColor auto="1"/>
                </patternFill>
              </fill>
            </x14:dxf>
          </x14:cfRule>
          <x14:cfRule type="expression" priority="306" id="{4F519EA8-A17E-454C-99E8-433472082FE4}">
            <xm:f>('34'!#REF!&lt;0)*(LEN('34'!#REF!)=0)*(($F30="")+($F30="En curso"))</xm:f>
            <x14:dxf>
              <font>
                <color theme="7" tint="-0.24994659260841701"/>
              </font>
              <fill>
                <patternFill patternType="none">
                  <bgColor auto="1"/>
                </patternFill>
              </fill>
            </x14:dxf>
          </x14:cfRule>
          <xm:sqref>E37:E42</xm:sqref>
        </x14:conditionalFormatting>
        <x14:conditionalFormatting xmlns:xm="http://schemas.microsoft.com/office/excel/2006/main">
          <x14:cfRule type="expression" priority="283" id="{7A2C8835-2F21-411D-A359-D292462F5303}">
            <xm:f>'34'!#REF!="Vencida"</xm:f>
            <x14:dxf>
              <font>
                <color theme="8" tint="-0.24994659260841701"/>
              </font>
            </x14:dxf>
          </x14:cfRule>
          <x14:cfRule type="expression" priority="284" id="{14E5601C-35C3-4677-8150-284675F70AB8}">
            <xm:f>'34'!#REF!="Cancelada"</xm:f>
            <x14:dxf>
              <font>
                <color theme="0" tint="-0.24994659260841701"/>
              </font>
            </x14:dxf>
          </x14:cfRule>
          <x14:cfRule type="expression" priority="285" id="{A42475BC-2FD1-4506-9837-69A3E5C7CFBF}">
            <xm:f>'34'!#REF!="Pausada"</xm:f>
            <x14:dxf>
              <font>
                <color theme="9"/>
              </font>
            </x14:dxf>
          </x14:cfRule>
          <x14:cfRule type="expression" priority="286" id="{78966EA1-2F20-4103-BDF5-BCDD5CCA5296}">
            <xm:f>'34'!#REF!="Para hoy"</xm:f>
            <x14:dxf>
              <font>
                <color theme="6" tint="-0.499984740745262"/>
              </font>
            </x14:dxf>
          </x14:cfRule>
          <x14:cfRule type="expression" priority="287" id="{0EB52F63-EE56-472B-A389-51756D307770}">
            <xm:f>'34'!#REF!="En curso"</xm:f>
            <x14:dxf>
              <font>
                <color theme="7" tint="-0.24994659260841701"/>
              </font>
            </x14:dxf>
          </x14:cfRule>
          <x14:cfRule type="expression" priority="288" id="{C5F78BE4-5880-4EC7-BF38-CC58F7125799}">
            <xm:f>'34'!#REF!="Completada"</xm:f>
            <x14:dxf>
              <font>
                <strike/>
                <color theme="0" tint="-0.24994659260841701"/>
              </font>
              <fill>
                <patternFill patternType="none">
                  <bgColor auto="1"/>
                </patternFill>
              </fill>
            </x14:dxf>
          </x14:cfRule>
          <x14:cfRule type="expression" priority="289" id="{F6D38827-B864-4340-A30F-90E2EFDD7FE1}">
            <xm:f>('34'!#REF!=0)*('34'!#REF!&lt;&gt;"")*(LEN('34'!#REF!)=0)*(('34'!#REF!="")+('34'!#REF!="En curso"))</xm:f>
            <x14:dxf>
              <font>
                <color theme="7" tint="-0.24994659260841701"/>
              </font>
              <fill>
                <patternFill patternType="none">
                  <bgColor auto="1"/>
                </patternFill>
              </fill>
            </x14:dxf>
          </x14:cfRule>
          <x14:cfRule type="expression" priority="290" id="{3E04F057-E264-4FB5-9F09-980CF6457091}">
            <xm:f>('34'!#REF!&lt;0)*(LEN('34'!#REF!)=0)*(('34'!#REF!="")+('34'!#REF!="En curso"))</xm:f>
            <x14:dxf>
              <font>
                <color theme="7" tint="-0.24994659260841701"/>
              </font>
              <fill>
                <patternFill patternType="none">
                  <bgColor auto="1"/>
                </patternFill>
              </fill>
            </x14:dxf>
          </x14:cfRule>
          <xm:sqref>G37:G42</xm:sqref>
        </x14:conditionalFormatting>
        <x14:conditionalFormatting xmlns:xm="http://schemas.microsoft.com/office/excel/2006/main">
          <x14:cfRule type="expression" priority="265" id="{701D8E9C-E895-4D3E-B25B-58E1658572B2}">
            <xm:f>'34'!#REF!="Vencida"</xm:f>
            <x14:dxf>
              <font>
                <color theme="8" tint="-0.24994659260841701"/>
              </font>
            </x14:dxf>
          </x14:cfRule>
          <x14:cfRule type="expression" priority="266" id="{E85402AB-084D-42FA-AB88-35FD862E14B3}">
            <xm:f>'34'!#REF!="Cancelada"</xm:f>
            <x14:dxf>
              <font>
                <color theme="0" tint="-0.24994659260841701"/>
              </font>
            </x14:dxf>
          </x14:cfRule>
          <x14:cfRule type="expression" priority="267" id="{56ACF39D-CA3A-4C81-84CB-5EF6C87C6284}">
            <xm:f>'34'!#REF!="Pausada"</xm:f>
            <x14:dxf>
              <font>
                <color theme="9"/>
              </font>
            </x14:dxf>
          </x14:cfRule>
          <x14:cfRule type="expression" priority="268" id="{4D348570-8773-483B-87CD-9EA4590A22E2}">
            <xm:f>'34'!#REF!="Para hoy"</xm:f>
            <x14:dxf>
              <font>
                <color theme="6" tint="-0.499984740745262"/>
              </font>
            </x14:dxf>
          </x14:cfRule>
          <x14:cfRule type="expression" priority="269" id="{2D265440-3870-40F9-968E-473DC494DFE8}">
            <xm:f>'34'!#REF!="En curso"</xm:f>
            <x14:dxf>
              <font>
                <color theme="7" tint="-0.24994659260841701"/>
              </font>
            </x14:dxf>
          </x14:cfRule>
          <x14:cfRule type="expression" priority="270" id="{648B805A-872F-4022-BA41-7FBF6FF25010}">
            <xm:f>'34'!#REF!="Completada"</xm:f>
            <x14:dxf>
              <font>
                <strike/>
                <color theme="0" tint="-0.24994659260841701"/>
              </font>
              <fill>
                <patternFill patternType="none">
                  <bgColor auto="1"/>
                </patternFill>
              </fill>
            </x14:dxf>
          </x14:cfRule>
          <x14:cfRule type="expression" priority="271" id="{18904756-59A5-4147-9BF6-AB21343D9C06}">
            <xm:f>('34'!#REF!=0)*('34'!#REF!&lt;&gt;"")*(LEN('34'!#REF!)=0)*(('34'!#REF!="")+('34'!#REF!="En curso"))</xm:f>
            <x14:dxf>
              <font>
                <color theme="7" tint="-0.24994659260841701"/>
              </font>
              <fill>
                <patternFill patternType="none">
                  <bgColor auto="1"/>
                </patternFill>
              </fill>
            </x14:dxf>
          </x14:cfRule>
          <x14:cfRule type="expression" priority="272" id="{17003576-5B17-4FA1-86E5-029307EB3179}">
            <xm:f>('34'!#REF!&lt;0)*(LEN('34'!#REF!)=0)*(('34'!#REF!="")+('34'!#REF!="En curso"))</xm:f>
            <x14:dxf>
              <font>
                <color theme="7" tint="-0.24994659260841701"/>
              </font>
              <fill>
                <patternFill patternType="none">
                  <bgColor auto="1"/>
                </patternFill>
              </fill>
            </x14:dxf>
          </x14:cfRule>
          <xm:sqref>E37:E42</xm:sqref>
        </x14:conditionalFormatting>
        <x14:conditionalFormatting xmlns:xm="http://schemas.microsoft.com/office/excel/2006/main">
          <x14:cfRule type="expression" priority="273" id="{3F8D8471-3BE8-4893-92A9-73A5736332EC}">
            <xm:f>('34'!#REF!=0)*('34'!#REF!&lt;&gt;"")*(LEN('34'!#REF!)=0)*(('34'!#REF!="")+('34'!#REF!="En curso"))</xm:f>
            <x14:dxf>
              <font>
                <color theme="7" tint="-0.24994659260841701"/>
              </font>
              <fill>
                <patternFill patternType="none">
                  <bgColor auto="1"/>
                </patternFill>
              </fill>
            </x14:dxf>
          </x14:cfRule>
          <x14:cfRule type="expression" priority="274" id="{C7375997-0C68-4166-9316-1E94F499E283}">
            <xm:f>('34'!#REF!&lt;0)*(LEN('34'!#REF!)=0)*(('34'!#REF!="")+('34'!#REF!="En curso"))</xm:f>
            <x14:dxf>
              <font>
                <color theme="7" tint="-0.24994659260841701"/>
              </font>
              <fill>
                <patternFill patternType="none">
                  <bgColor auto="1"/>
                </patternFill>
              </fill>
            </x14:dxf>
          </x14:cfRule>
          <xm:sqref>E37:E42</xm:sqref>
        </x14:conditionalFormatting>
        <x14:conditionalFormatting xmlns:xm="http://schemas.microsoft.com/office/excel/2006/main">
          <x14:cfRule type="expression" priority="275" id="{FC619AAD-9393-4459-A547-DE918295C847}">
            <xm:f>('34'!#REF!=0)*('34'!#REF!&lt;&gt;"")*(LEN('34'!#REF!)=0)*(($F37="")+($F37="En curso"))</xm:f>
            <x14:dxf>
              <font>
                <color theme="7" tint="-0.24994659260841701"/>
              </font>
              <fill>
                <patternFill patternType="none">
                  <bgColor auto="1"/>
                </patternFill>
              </fill>
            </x14:dxf>
          </x14:cfRule>
          <x14:cfRule type="expression" priority="276" id="{DA5F8D65-4544-4CC5-AE80-054EBB385AAC}">
            <xm:f>('34'!#REF!&lt;0)*(LEN('34'!#REF!)=0)*(($F37="")+($F37="En curso"))</xm:f>
            <x14:dxf>
              <font>
                <color theme="7" tint="-0.24994659260841701"/>
              </font>
              <fill>
                <patternFill patternType="none">
                  <bgColor auto="1"/>
                </patternFill>
              </fill>
            </x14:dxf>
          </x14:cfRule>
          <xm:sqref>F37:F42</xm:sqref>
        </x14:conditionalFormatting>
        <x14:conditionalFormatting xmlns:xm="http://schemas.microsoft.com/office/excel/2006/main">
          <x14:cfRule type="expression" priority="373" id="{3B2D2CD7-299A-4204-BADC-3B2435120928}">
            <xm:f>('34'!#REF!=0)*('34'!#REF!&lt;&gt;"")*(LEN('34'!#REF!)=0)*(($F53="")+($F53="En curso"))</xm:f>
            <x14:dxf>
              <font>
                <color theme="7" tint="-0.24994659260841701"/>
              </font>
              <fill>
                <patternFill patternType="none">
                  <bgColor auto="1"/>
                </patternFill>
              </fill>
            </x14:dxf>
          </x14:cfRule>
          <x14:cfRule type="expression" priority="374" id="{EB1BCB7F-694A-4429-96F4-020B55452828}">
            <xm:f>('34'!#REF!&lt;0)*(LEN('34'!#REF!)=0)*(($F53="")+($F53="En curso"))</xm:f>
            <x14:dxf>
              <font>
                <color theme="7" tint="-0.24994659260841701"/>
              </font>
              <fill>
                <patternFill patternType="none">
                  <bgColor auto="1"/>
                </patternFill>
              </fill>
            </x14:dxf>
          </x14:cfRule>
          <x14:cfRule type="expression" priority="375" id="{0E560EB4-F003-4059-9C8B-8032C2EAE0C7}">
            <xm:f>('34'!#REF!=0)*('34'!#REF!&lt;&gt;"")*(LEN('34'!#REF!)=0)*(($F53="")+($F53="En curso"))</xm:f>
            <x14:dxf>
              <font>
                <color theme="7" tint="-0.24994659260841701"/>
              </font>
              <fill>
                <patternFill patternType="none">
                  <bgColor auto="1"/>
                </patternFill>
              </fill>
            </x14:dxf>
          </x14:cfRule>
          <x14:cfRule type="expression" priority="376" id="{27749CAF-7267-4683-8BD1-BEF953BA9037}">
            <xm:f>('34'!#REF!&lt;0)*(LEN('34'!#REF!)=0)*(($F53="")+($F53="En curso"))</xm:f>
            <x14:dxf>
              <font>
                <color theme="7" tint="-0.24994659260841701"/>
              </font>
              <fill>
                <patternFill patternType="none">
                  <bgColor auto="1"/>
                </patternFill>
              </fill>
            </x14:dxf>
          </x14:cfRule>
          <xm:sqref>D37:D42</xm:sqref>
        </x14:conditionalFormatting>
        <x14:conditionalFormatting xmlns:xm="http://schemas.microsoft.com/office/excel/2006/main">
          <x14:cfRule type="expression" priority="377" id="{97FB3B99-894A-495B-AAFE-7FAAB4415778}">
            <xm:f>('34'!#REF!=0)*('34'!#REF!&lt;&gt;"")*(LEN('34'!#REF!)=0)*(($F65="")+($F65="En curso"))</xm:f>
            <x14:dxf>
              <font>
                <color theme="7" tint="-0.24994659260841701"/>
              </font>
              <fill>
                <patternFill patternType="none">
                  <bgColor auto="1"/>
                </patternFill>
              </fill>
            </x14:dxf>
          </x14:cfRule>
          <x14:cfRule type="expression" priority="378" id="{60952ABE-994D-4714-AE55-DA58AFBDC4D6}">
            <xm:f>('34'!#REF!&lt;0)*(LEN('34'!#REF!)=0)*(($F65="")+($F65="En curso"))</xm:f>
            <x14:dxf>
              <font>
                <color theme="7" tint="-0.24994659260841701"/>
              </font>
              <fill>
                <patternFill patternType="none">
                  <bgColor auto="1"/>
                </patternFill>
              </fill>
            </x14:dxf>
          </x14:cfRule>
          <x14:cfRule type="expression" priority="379" id="{D5304C4C-90FD-4AD5-A00E-60E2F2232FAD}">
            <xm:f>('34'!#REF!=0)*('34'!#REF!&lt;&gt;"")*(LEN('34'!#REF!)=0)*(($F65="")+($F65="En curso"))</xm:f>
            <x14:dxf>
              <font>
                <color theme="7" tint="-0.24994659260841701"/>
              </font>
              <fill>
                <patternFill patternType="none">
                  <bgColor auto="1"/>
                </patternFill>
              </fill>
            </x14:dxf>
          </x14:cfRule>
          <x14:cfRule type="expression" priority="380" id="{FE16AB55-BD3A-4AF5-BACD-CB3C6A4E4FEB}">
            <xm:f>('34'!#REF!&lt;0)*(LEN('34'!#REF!)=0)*(($F65="")+($F65="En curso"))</xm:f>
            <x14:dxf>
              <font>
                <color theme="7" tint="-0.24994659260841701"/>
              </font>
              <fill>
                <patternFill patternType="none">
                  <bgColor auto="1"/>
                </patternFill>
              </fill>
            </x14:dxf>
          </x14:cfRule>
          <xm:sqref>D37:D42</xm:sqref>
        </x14:conditionalFormatting>
        <x14:conditionalFormatting xmlns:xm="http://schemas.microsoft.com/office/excel/2006/main">
          <x14:cfRule type="expression" priority="381" id="{784534A1-9F25-4C3B-8BB4-060E743A819D}">
            <xm:f>('34'!#REF!=0)*('34'!#REF!&lt;&gt;"")*(LEN('34'!#REF!)=0)*(($F73="")+($F73="En curso"))</xm:f>
            <x14:dxf>
              <font>
                <color theme="7" tint="-0.24994659260841701"/>
              </font>
              <fill>
                <patternFill patternType="none">
                  <bgColor auto="1"/>
                </patternFill>
              </fill>
            </x14:dxf>
          </x14:cfRule>
          <x14:cfRule type="expression" priority="382" id="{3C3E5F12-ED53-4B3E-872C-CF1A555C254C}">
            <xm:f>('34'!#REF!&lt;0)*(LEN('34'!#REF!)=0)*(($F73="")+($F73="En curso"))</xm:f>
            <x14:dxf>
              <font>
                <color theme="7" tint="-0.24994659260841701"/>
              </font>
              <fill>
                <patternFill patternType="none">
                  <bgColor auto="1"/>
                </patternFill>
              </fill>
            </x14:dxf>
          </x14:cfRule>
          <x14:cfRule type="expression" priority="383" id="{1006C89D-5684-4CBF-9E7A-1635131B2ACE}">
            <xm:f>('34'!#REF!=0)*('34'!#REF!&lt;&gt;"")*(LEN('34'!#REF!)=0)*(($F69="")+($F69="En curso"))</xm:f>
            <x14:dxf>
              <font>
                <color theme="7" tint="-0.24994659260841701"/>
              </font>
              <fill>
                <patternFill patternType="none">
                  <bgColor auto="1"/>
                </patternFill>
              </fill>
            </x14:dxf>
          </x14:cfRule>
          <x14:cfRule type="expression" priority="384" id="{39697F72-A1A6-469F-9C45-1DF8D4C7293E}">
            <xm:f>('34'!#REF!&lt;0)*(LEN('34'!#REF!)=0)*(($F69="")+($F69="En curso"))</xm:f>
            <x14:dxf>
              <font>
                <color theme="7" tint="-0.24994659260841701"/>
              </font>
              <fill>
                <patternFill patternType="none">
                  <bgColor auto="1"/>
                </patternFill>
              </fill>
            </x14:dxf>
          </x14:cfRule>
          <xm:sqref>D37:D42</xm:sqref>
        </x14:conditionalFormatting>
        <x14:conditionalFormatting xmlns:xm="http://schemas.microsoft.com/office/excel/2006/main">
          <x14:cfRule type="expression" priority="385" id="{90C651E0-2C07-4CAA-B20E-B467E7A8AAE2}">
            <xm:f>('34'!#REF!=0)*('34'!#REF!&lt;&gt;"")*(LEN('34'!#REF!)=0)*(($F30="")+($F30="En curso"))</xm:f>
            <x14:dxf>
              <font>
                <color theme="7" tint="-0.24994659260841701"/>
              </font>
              <fill>
                <patternFill patternType="none">
                  <bgColor auto="1"/>
                </patternFill>
              </fill>
            </x14:dxf>
          </x14:cfRule>
          <x14:cfRule type="expression" priority="386" id="{AA2083CC-8ABA-487A-8483-51245B980F17}">
            <xm:f>('34'!#REF!&lt;0)*(LEN('34'!#REF!)=0)*(($F30="")+($F30="En curso"))</xm:f>
            <x14:dxf>
              <font>
                <color theme="7" tint="-0.24994659260841701"/>
              </font>
              <fill>
                <patternFill patternType="none">
                  <bgColor auto="1"/>
                </patternFill>
              </fill>
            </x14:dxf>
          </x14:cfRule>
          <x14:cfRule type="expression" priority="387" id="{F7D37C52-AE5E-4707-9D42-A0188F691B61}">
            <xm:f>('34'!#REF!=0)*('34'!#REF!&lt;&gt;"")*(LEN('34'!#REF!)=0)*(($F37="")+($F37="En curso"))</xm:f>
            <x14:dxf>
              <font>
                <color theme="7" tint="-0.24994659260841701"/>
              </font>
              <fill>
                <patternFill patternType="none">
                  <bgColor auto="1"/>
                </patternFill>
              </fill>
            </x14:dxf>
          </x14:cfRule>
          <x14:cfRule type="expression" priority="388" id="{A003ED2D-1877-4477-9B67-DF3993402D56}">
            <xm:f>('34'!#REF!&lt;0)*(LEN('34'!#REF!)=0)*(($F37="")+($F37="En curso"))</xm:f>
            <x14:dxf>
              <font>
                <color theme="7" tint="-0.24994659260841701"/>
              </font>
              <fill>
                <patternFill patternType="none">
                  <bgColor auto="1"/>
                </patternFill>
              </fill>
            </x14:dxf>
          </x14:cfRule>
          <xm:sqref>C37:C42</xm:sqref>
        </x14:conditionalFormatting>
        <x14:conditionalFormatting xmlns:xm="http://schemas.microsoft.com/office/excel/2006/main">
          <x14:cfRule type="expression" priority="389" id="{5913EA6D-CDF7-4961-B4C3-05760A8E2737}">
            <xm:f>('34'!#REF!=0)*('34'!#REF!&lt;&gt;"")*(LEN('34'!#REF!)=0)*(($F29="")+($F29="En curso"))</xm:f>
            <x14:dxf>
              <font>
                <color theme="7" tint="-0.24994659260841701"/>
              </font>
              <fill>
                <patternFill patternType="none">
                  <bgColor auto="1"/>
                </patternFill>
              </fill>
            </x14:dxf>
          </x14:cfRule>
          <x14:cfRule type="expression" priority="390" id="{DA84C0B7-9DCC-4CB0-AD30-B1371B5AEDEF}">
            <xm:f>('34'!#REF!&lt;0)*(LEN('34'!#REF!)=0)*(($F29="")+($F29="En curso"))</xm:f>
            <x14:dxf>
              <font>
                <color theme="7" tint="-0.24994659260841701"/>
              </font>
              <fill>
                <patternFill patternType="none">
                  <bgColor auto="1"/>
                </patternFill>
              </fill>
            </x14:dxf>
          </x14:cfRule>
          <x14:cfRule type="expression" priority="391" id="{20D82EBC-F3DB-4084-A34C-78F8AEFD1333}">
            <xm:f>('34'!#REF!=0)*('34'!#REF!&lt;&gt;"")*(LEN('34'!#REF!)=0)*(($F30="")+($F30="En curso"))</xm:f>
            <x14:dxf>
              <font>
                <color theme="7" tint="-0.24994659260841701"/>
              </font>
              <fill>
                <patternFill patternType="none">
                  <bgColor auto="1"/>
                </patternFill>
              </fill>
            </x14:dxf>
          </x14:cfRule>
          <x14:cfRule type="expression" priority="392" id="{ECD79AAC-2343-4DFE-B1E6-1E7A6B265E93}">
            <xm:f>('34'!#REF!&lt;0)*(LEN('34'!#REF!)=0)*(($F30="")+($F30="En curso"))</xm:f>
            <x14:dxf>
              <font>
                <color theme="7" tint="-0.24994659260841701"/>
              </font>
              <fill>
                <patternFill patternType="none">
                  <bgColor auto="1"/>
                </patternFill>
              </fill>
            </x14:dxf>
          </x14:cfRule>
          <xm:sqref>E37:E42</xm:sqref>
        </x14:conditionalFormatting>
        <x14:conditionalFormatting xmlns:xm="http://schemas.microsoft.com/office/excel/2006/main">
          <x14:cfRule type="expression" priority="521" id="{6C4F3C28-4823-42DA-A6A4-F1ACCE62E4EF}">
            <xm:f>('34'!#REF!=0)*('34'!#REF!&lt;&gt;"")*(LEN('34'!#REF!)=0)*((#REF!="")+(#REF!="En curso"))</xm:f>
            <x14:dxf>
              <font>
                <color theme="7" tint="-0.24994659260841701"/>
              </font>
              <fill>
                <patternFill patternType="none">
                  <bgColor auto="1"/>
                </patternFill>
              </fill>
            </x14:dxf>
          </x14:cfRule>
          <x14:cfRule type="expression" priority="522" id="{1D9AA2D5-037D-400B-AF17-886A4F9EE0D1}">
            <xm:f>('34'!#REF!&lt;0)*(LEN('34'!#REF!)=0)*((#REF!="")+(#REF!="En curso"))</xm:f>
            <x14:dxf>
              <font>
                <color theme="7" tint="-0.24994659260841701"/>
              </font>
              <fill>
                <patternFill patternType="none">
                  <bgColor auto="1"/>
                </patternFill>
              </fill>
            </x14:dxf>
          </x14:cfRule>
          <x14:cfRule type="expression" priority="523" id="{E9CD5486-EA72-4DCC-873B-637F81C34A4D}">
            <xm:f>('34'!#REF!=0)*('34'!#REF!&lt;&gt;"")*(LEN('34'!#REF!)=0)*((#REF!="")+(#REF!="En curso"))</xm:f>
            <x14:dxf>
              <font>
                <color theme="7" tint="-0.24994659260841701"/>
              </font>
              <fill>
                <patternFill patternType="none">
                  <bgColor auto="1"/>
                </patternFill>
              </fill>
            </x14:dxf>
          </x14:cfRule>
          <x14:cfRule type="expression" priority="524" id="{B56AFBF3-E97B-4797-A7E8-501E1FAB0A90}">
            <xm:f>('34'!#REF!&lt;0)*(LEN('34'!#REF!)=0)*((#REF!="")+(#REF!="En curso"))</xm:f>
            <x14:dxf>
              <font>
                <color theme="7" tint="-0.24994659260841701"/>
              </font>
              <fill>
                <patternFill patternType="none">
                  <bgColor auto="1"/>
                </patternFill>
              </fill>
            </x14:dxf>
          </x14:cfRule>
          <xm:sqref>E31:E34</xm:sqref>
        </x14:conditionalFormatting>
        <x14:conditionalFormatting xmlns:xm="http://schemas.microsoft.com/office/excel/2006/main">
          <x14:cfRule type="expression" priority="525" id="{C8E6E3F2-C6EC-48C8-B13D-C1890FEBDDD9}">
            <xm:f>('34'!#REF!=0)*('34'!#REF!&lt;&gt;"")*(LEN('34'!#REF!)=0)*((#REF!="")+(#REF!="En curso"))</xm:f>
            <x14:dxf>
              <font>
                <color theme="7" tint="-0.24994659260841701"/>
              </font>
              <fill>
                <patternFill patternType="none">
                  <bgColor auto="1"/>
                </patternFill>
              </fill>
            </x14:dxf>
          </x14:cfRule>
          <x14:cfRule type="expression" priority="526" id="{22451127-0E8A-499A-8F1D-22C1ABE509AD}">
            <xm:f>('34'!#REF!&lt;0)*(LEN('34'!#REF!)=0)*((#REF!="")+(#REF!="En curso"))</xm:f>
            <x14:dxf>
              <font>
                <color theme="7" tint="-0.24994659260841701"/>
              </font>
              <fill>
                <patternFill patternType="none">
                  <bgColor auto="1"/>
                </patternFill>
              </fill>
            </x14:dxf>
          </x14:cfRule>
          <x14:cfRule type="expression" priority="527" id="{9592831C-AF32-43E7-A927-016A8339A9B5}">
            <xm:f>('34'!#REF!=0)*('34'!#REF!&lt;&gt;"")*(LEN('34'!#REF!)=0)*((#REF!="")+(#REF!="En curso"))</xm:f>
            <x14:dxf>
              <font>
                <color theme="7" tint="-0.24994659260841701"/>
              </font>
              <fill>
                <patternFill patternType="none">
                  <bgColor auto="1"/>
                </patternFill>
              </fill>
            </x14:dxf>
          </x14:cfRule>
          <x14:cfRule type="expression" priority="528" id="{A7CBCC2B-2232-4C79-B1AB-C511496CF22A}">
            <xm:f>('34'!#REF!&lt;0)*(LEN('34'!#REF!)=0)*((#REF!="")+(#REF!="En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11" id="{23F87B86-17BB-40D9-80D0-99D4BE5E0D61}">
            <xm:f>'34'!#REF!="Vencida"</xm:f>
            <x14:dxf>
              <font>
                <color theme="8" tint="-0.24994659260841701"/>
              </font>
            </x14:dxf>
          </x14:cfRule>
          <x14:cfRule type="expression" priority="212" id="{B39957C2-DA4F-4FAC-A7C1-D11994A5D3DF}">
            <xm:f>'34'!#REF!="Cancelada"</xm:f>
            <x14:dxf>
              <font>
                <color theme="0" tint="-0.24994659260841701"/>
              </font>
            </x14:dxf>
          </x14:cfRule>
          <x14:cfRule type="expression" priority="213" id="{4D007268-E2CD-4D3A-9D33-01F4347CC857}">
            <xm:f>'34'!#REF!="Pausada"</xm:f>
            <x14:dxf>
              <font>
                <color theme="9"/>
              </font>
            </x14:dxf>
          </x14:cfRule>
          <x14:cfRule type="expression" priority="214" id="{446B67F0-12B2-49E7-91B3-E32299F2685D}">
            <xm:f>'34'!#REF!="Para hoy"</xm:f>
            <x14:dxf>
              <font>
                <color theme="6" tint="-0.499984740745262"/>
              </font>
            </x14:dxf>
          </x14:cfRule>
          <x14:cfRule type="expression" priority="215" id="{E3F7391F-6816-4FD8-BD73-9CACFBA597AD}">
            <xm:f>'34'!#REF!="En curso"</xm:f>
            <x14:dxf>
              <font>
                <color theme="7" tint="-0.24994659260841701"/>
              </font>
            </x14:dxf>
          </x14:cfRule>
          <x14:cfRule type="expression" priority="216" id="{1D1B44D8-6F3E-45D4-AEF2-8F321693194D}">
            <xm:f>'34'!#REF!="Completada"</xm:f>
            <x14:dxf>
              <font>
                <strike/>
                <color theme="0" tint="-0.24994659260841701"/>
              </font>
              <fill>
                <patternFill patternType="none">
                  <bgColor auto="1"/>
                </patternFill>
              </fill>
            </x14:dxf>
          </x14:cfRule>
          <x14:cfRule type="expression" priority="217" id="{5E98D1C7-091F-4010-9353-F981168556E3}">
            <xm:f>('34'!#REF!=0)*('34'!#REF!&lt;&gt;"")*(LEN('34'!#REF!)=0)*(('34'!#REF!="")+('34'!#REF!="En curso"))</xm:f>
            <x14:dxf>
              <font>
                <color theme="7" tint="-0.24994659260841701"/>
              </font>
              <fill>
                <patternFill patternType="none">
                  <bgColor auto="1"/>
                </patternFill>
              </fill>
            </x14:dxf>
          </x14:cfRule>
          <x14:cfRule type="expression" priority="218" id="{6ACA95CD-7C4D-4CB5-AC3F-F2FB65A2D70B}">
            <xm:f>('34'!#REF!&lt;0)*(LEN('34'!#REF!)=0)*(('34'!#REF!="")+('34'!#REF!="En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225" id="{9B5655AD-AF85-4AB6-B20C-88AB4ABC21EE}">
            <xm:f>('34'!#REF!=0)*('34'!#REF!&lt;&gt;"")*(LEN('34'!#REF!)=0)*(($F61="")+($F61="En curso"))</xm:f>
            <x14:dxf>
              <font>
                <color theme="7" tint="-0.24994659260841701"/>
              </font>
              <fill>
                <patternFill patternType="none">
                  <bgColor auto="1"/>
                </patternFill>
              </fill>
            </x14:dxf>
          </x14:cfRule>
          <x14:cfRule type="expression" priority="226" id="{6F6F8116-2EF5-4292-B906-7834D423DCB8}">
            <xm:f>('34'!#REF!&lt;0)*(LEN('34'!#REF!)=0)*(($F61="")+($F61="En curso"))</xm:f>
            <x14:dxf>
              <font>
                <color theme="7" tint="-0.24994659260841701"/>
              </font>
              <fill>
                <patternFill patternType="none">
                  <bgColor auto="1"/>
                </patternFill>
              </fill>
            </x14:dxf>
          </x14:cfRule>
          <xm:sqref>E61</xm:sqref>
        </x14:conditionalFormatting>
        <x14:conditionalFormatting xmlns:xm="http://schemas.microsoft.com/office/excel/2006/main">
          <x14:cfRule type="expression" priority="209" id="{43E5D6BB-6B7E-4ECC-B945-47912B4F5DC1}">
            <xm:f>('34'!#REF!=0)*('34'!#REF!&lt;&gt;"")*(LEN('34'!#REF!)=0)*(('34'!#REF!="")+('34'!#REF!="En curso"))</xm:f>
            <x14:dxf>
              <font>
                <color theme="7" tint="-0.24994659260841701"/>
              </font>
              <fill>
                <patternFill patternType="none">
                  <bgColor auto="1"/>
                </patternFill>
              </fill>
            </x14:dxf>
          </x14:cfRule>
          <x14:cfRule type="expression" priority="210" id="{55F921B7-DAB9-4E31-A84B-DA40C6C26E1A}">
            <xm:f>('34'!#REF!&lt;0)*(LEN('34'!#REF!)=0)*(('34'!#REF!="")+('34'!#REF!="En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161" id="{3CD3F475-FC3D-4901-A935-F7D0E6547415}">
            <xm:f>('34'!#REF!=0)*('34'!#REF!&lt;&gt;"")*(LEN('34'!#REF!)=0)*(($F41="")+($F41="En curso"))</xm:f>
            <x14:dxf>
              <font>
                <color theme="7" tint="-0.24994659260841701"/>
              </font>
              <fill>
                <patternFill patternType="none">
                  <bgColor auto="1"/>
                </patternFill>
              </fill>
            </x14:dxf>
          </x14:cfRule>
          <x14:cfRule type="expression" priority="162" id="{B2323DCC-5190-405D-94E6-C12FAC6CB36B}">
            <xm:f>('34'!#REF!&lt;0)*(LEN('34'!#REF!)=0)*(($F41="")+($F41="En curso"))</xm:f>
            <x14:dxf>
              <font>
                <color theme="7" tint="-0.24994659260841701"/>
              </font>
              <fill>
                <patternFill patternType="none">
                  <bgColor auto="1"/>
                </patternFill>
              </fill>
            </x14:dxf>
          </x14:cfRule>
          <x14:cfRule type="expression" priority="169" id="{71CD7C62-3D11-4015-8314-0A66723DCBC2}">
            <xm:f>('34'!#REF!=0)*('34'!#REF!&lt;&gt;"")*(LEN('34'!#REF!)=0)*(($F41="")+($F41="En curso"))</xm:f>
            <x14:dxf>
              <font>
                <color theme="7" tint="-0.24994659260841701"/>
              </font>
              <fill>
                <patternFill patternType="none">
                  <bgColor auto="1"/>
                </patternFill>
              </fill>
            </x14:dxf>
          </x14:cfRule>
          <x14:cfRule type="expression" priority="170" id="{C497C096-E01D-4541-8F38-670C9AC38D19}">
            <xm:f>('34'!#REF!&lt;0)*(LEN('34'!#REF!)=0)*(($F41="")+($F41="En curso"))</xm:f>
            <x14:dxf>
              <font>
                <color theme="7" tint="-0.24994659260841701"/>
              </font>
              <fill>
                <patternFill patternType="none">
                  <bgColor auto="1"/>
                </patternFill>
              </fill>
            </x14:dxf>
          </x14:cfRule>
          <xm:sqref>E48:E53</xm:sqref>
        </x14:conditionalFormatting>
        <x14:conditionalFormatting xmlns:xm="http://schemas.microsoft.com/office/excel/2006/main">
          <x14:cfRule type="expression" priority="147" id="{B90DBA19-9B98-4DF3-A75C-20002A090868}">
            <xm:f>'34'!#REF!="Vencida"</xm:f>
            <x14:dxf>
              <font>
                <color theme="8" tint="-0.24994659260841701"/>
              </font>
            </x14:dxf>
          </x14:cfRule>
          <x14:cfRule type="expression" priority="148" id="{F6194D40-DBCC-4A4B-BDA9-077D4903B5CF}">
            <xm:f>'34'!#REF!="Cancelada"</xm:f>
            <x14:dxf>
              <font>
                <color theme="0" tint="-0.24994659260841701"/>
              </font>
            </x14:dxf>
          </x14:cfRule>
          <x14:cfRule type="expression" priority="149" id="{72C1163B-5B31-4C6F-8AB6-5EB233000212}">
            <xm:f>'34'!#REF!="Pausada"</xm:f>
            <x14:dxf>
              <font>
                <color theme="9"/>
              </font>
            </x14:dxf>
          </x14:cfRule>
          <x14:cfRule type="expression" priority="150" id="{046F4B29-DF14-416E-A5D4-9E50888558EE}">
            <xm:f>'34'!#REF!="Para hoy"</xm:f>
            <x14:dxf>
              <font>
                <color theme="6" tint="-0.499984740745262"/>
              </font>
            </x14:dxf>
          </x14:cfRule>
          <x14:cfRule type="expression" priority="151" id="{FE8429E5-D3C4-4F13-9A40-0A6EE3E3DD39}">
            <xm:f>'34'!#REF!="En curso"</xm:f>
            <x14:dxf>
              <font>
                <color theme="7" tint="-0.24994659260841701"/>
              </font>
            </x14:dxf>
          </x14:cfRule>
          <x14:cfRule type="expression" priority="152" id="{D47C405C-6EC8-4A5A-B62C-BA7EC85C5A1D}">
            <xm:f>'34'!#REF!="Completada"</xm:f>
            <x14:dxf>
              <font>
                <strike/>
                <color theme="0" tint="-0.24994659260841701"/>
              </font>
              <fill>
                <patternFill patternType="none">
                  <bgColor auto="1"/>
                </patternFill>
              </fill>
            </x14:dxf>
          </x14:cfRule>
          <x14:cfRule type="expression" priority="153" id="{06F28EA8-BFCA-4AC6-A9D1-684132BBCA42}">
            <xm:f>('34'!#REF!=0)*('34'!#REF!&lt;&gt;"")*(LEN('34'!#REF!)=0)*(('34'!#REF!="")+('34'!#REF!="En curso"))</xm:f>
            <x14:dxf>
              <font>
                <color theme="7" tint="-0.24994659260841701"/>
              </font>
              <fill>
                <patternFill patternType="none">
                  <bgColor auto="1"/>
                </patternFill>
              </fill>
            </x14:dxf>
          </x14:cfRule>
          <x14:cfRule type="expression" priority="154" id="{FFCFDBB8-B7FA-49DE-8CB3-FE0CC785D05C}">
            <xm:f>('34'!#REF!&lt;0)*(LEN('34'!#REF!)=0)*(('34'!#REF!="")+('34'!#REF!="En curso"))</xm:f>
            <x14:dxf>
              <font>
                <color theme="7" tint="-0.24994659260841701"/>
              </font>
              <fill>
                <patternFill patternType="none">
                  <bgColor auto="1"/>
                </patternFill>
              </fill>
            </x14:dxf>
          </x14:cfRule>
          <xm:sqref>G48:G53</xm:sqref>
        </x14:conditionalFormatting>
        <x14:conditionalFormatting xmlns:xm="http://schemas.microsoft.com/office/excel/2006/main">
          <x14:cfRule type="expression" priority="129" id="{3FED0830-0223-4C8B-8416-37FD76A0C636}">
            <xm:f>'34'!#REF!="Vencida"</xm:f>
            <x14:dxf>
              <font>
                <color theme="8" tint="-0.24994659260841701"/>
              </font>
            </x14:dxf>
          </x14:cfRule>
          <x14:cfRule type="expression" priority="130" id="{C39DD82C-C2BC-49DB-AFEB-600DB76B256B}">
            <xm:f>'34'!#REF!="Cancelada"</xm:f>
            <x14:dxf>
              <font>
                <color theme="0" tint="-0.24994659260841701"/>
              </font>
            </x14:dxf>
          </x14:cfRule>
          <x14:cfRule type="expression" priority="131" id="{44C8E28A-3B80-49A1-A21A-12C4B403E0D5}">
            <xm:f>'34'!#REF!="Pausada"</xm:f>
            <x14:dxf>
              <font>
                <color theme="9"/>
              </font>
            </x14:dxf>
          </x14:cfRule>
          <x14:cfRule type="expression" priority="132" id="{298DA384-3AEC-4902-A6C2-DC29334C7382}">
            <xm:f>'34'!#REF!="Para hoy"</xm:f>
            <x14:dxf>
              <font>
                <color theme="6" tint="-0.499984740745262"/>
              </font>
            </x14:dxf>
          </x14:cfRule>
          <x14:cfRule type="expression" priority="133" id="{D3E9C2D8-8F6E-46A2-BD9F-793E65B63A54}">
            <xm:f>'34'!#REF!="En curso"</xm:f>
            <x14:dxf>
              <font>
                <color theme="7" tint="-0.24994659260841701"/>
              </font>
            </x14:dxf>
          </x14:cfRule>
          <x14:cfRule type="expression" priority="134" id="{24AAD2AF-1E35-4001-8527-F645AF7A7493}">
            <xm:f>'34'!#REF!="Completada"</xm:f>
            <x14:dxf>
              <font>
                <strike/>
                <color theme="0" tint="-0.24994659260841701"/>
              </font>
              <fill>
                <patternFill patternType="none">
                  <bgColor auto="1"/>
                </patternFill>
              </fill>
            </x14:dxf>
          </x14:cfRule>
          <x14:cfRule type="expression" priority="135" id="{6BAB48EA-E2C1-4971-965A-190C9066A08A}">
            <xm:f>('34'!#REF!=0)*('34'!#REF!&lt;&gt;"")*(LEN('34'!#REF!)=0)*(('34'!#REF!="")+('34'!#REF!="En curso"))</xm:f>
            <x14:dxf>
              <font>
                <color theme="7" tint="-0.24994659260841701"/>
              </font>
              <fill>
                <patternFill patternType="none">
                  <bgColor auto="1"/>
                </patternFill>
              </fill>
            </x14:dxf>
          </x14:cfRule>
          <x14:cfRule type="expression" priority="136" id="{0C57F926-9683-429E-A0DD-C9743C0389B0}">
            <xm:f>('34'!#REF!&lt;0)*(LEN('34'!#REF!)=0)*(('34'!#REF!="")+('34'!#REF!="En curso"))</xm:f>
            <x14:dxf>
              <font>
                <color theme="7" tint="-0.24994659260841701"/>
              </font>
              <fill>
                <patternFill patternType="none">
                  <bgColor auto="1"/>
                </patternFill>
              </fill>
            </x14:dxf>
          </x14:cfRule>
          <xm:sqref>E48:E53</xm:sqref>
        </x14:conditionalFormatting>
        <x14:conditionalFormatting xmlns:xm="http://schemas.microsoft.com/office/excel/2006/main">
          <x14:cfRule type="expression" priority="137" id="{38DE1687-50ED-4C1F-BA85-71F812A10DEC}">
            <xm:f>('34'!#REF!=0)*('34'!#REF!&lt;&gt;"")*(LEN('34'!#REF!)=0)*(('34'!#REF!="")+('34'!#REF!="En curso"))</xm:f>
            <x14:dxf>
              <font>
                <color theme="7" tint="-0.24994659260841701"/>
              </font>
              <fill>
                <patternFill patternType="none">
                  <bgColor auto="1"/>
                </patternFill>
              </fill>
            </x14:dxf>
          </x14:cfRule>
          <x14:cfRule type="expression" priority="138" id="{76E85E65-1DCF-4BB8-ADAC-8B343212E6B1}">
            <xm:f>('34'!#REF!&lt;0)*(LEN('34'!#REF!)=0)*(('34'!#REF!="")+('34'!#REF!="En curso"))</xm:f>
            <x14:dxf>
              <font>
                <color theme="7" tint="-0.24994659260841701"/>
              </font>
              <fill>
                <patternFill patternType="none">
                  <bgColor auto="1"/>
                </patternFill>
              </fill>
            </x14:dxf>
          </x14:cfRule>
          <xm:sqref>E48:E53</xm:sqref>
        </x14:conditionalFormatting>
        <x14:conditionalFormatting xmlns:xm="http://schemas.microsoft.com/office/excel/2006/main">
          <x14:cfRule type="expression" priority="139" id="{9FD40C69-8825-4545-9E1D-F1E218A5DD5F}">
            <xm:f>('34'!#REF!=0)*('34'!#REF!&lt;&gt;"")*(LEN('34'!#REF!)=0)*(($F48="")+($F48="En curso"))</xm:f>
            <x14:dxf>
              <font>
                <color theme="7" tint="-0.24994659260841701"/>
              </font>
              <fill>
                <patternFill patternType="none">
                  <bgColor auto="1"/>
                </patternFill>
              </fill>
            </x14:dxf>
          </x14:cfRule>
          <x14:cfRule type="expression" priority="140" id="{37016880-B9C8-423C-BC06-3416165E64CF}">
            <xm:f>('34'!#REF!&lt;0)*(LEN('34'!#REF!)=0)*(($F48="")+($F48="En curso"))</xm:f>
            <x14:dxf>
              <font>
                <color theme="7" tint="-0.24994659260841701"/>
              </font>
              <fill>
                <patternFill patternType="none">
                  <bgColor auto="1"/>
                </patternFill>
              </fill>
            </x14:dxf>
          </x14:cfRule>
          <xm:sqref>F48:F53</xm:sqref>
        </x14:conditionalFormatting>
        <x14:conditionalFormatting xmlns:xm="http://schemas.microsoft.com/office/excel/2006/main">
          <x14:cfRule type="expression" priority="201" id="{8F173856-6254-4384-B284-4E728C9A5052}">
            <xm:f>('34'!#REF!=0)*('34'!#REF!&lt;&gt;"")*(LEN('34'!#REF!)=0)*(($F41="")+($F41="En curso"))</xm:f>
            <x14:dxf>
              <font>
                <color theme="7" tint="-0.24994659260841701"/>
              </font>
              <fill>
                <patternFill patternType="none">
                  <bgColor auto="1"/>
                </patternFill>
              </fill>
            </x14:dxf>
          </x14:cfRule>
          <x14:cfRule type="expression" priority="202" id="{6DB4E75C-1A19-4B81-BAE6-0EC293803D0F}">
            <xm:f>('34'!#REF!&lt;0)*(LEN('34'!#REF!)=0)*(($F41="")+($F41="En curso"))</xm:f>
            <x14:dxf>
              <font>
                <color theme="7" tint="-0.24994659260841701"/>
              </font>
              <fill>
                <patternFill patternType="none">
                  <bgColor auto="1"/>
                </patternFill>
              </fill>
            </x14:dxf>
          </x14:cfRule>
          <x14:cfRule type="expression" priority="203" id="{843E7DFC-3336-423D-8AC1-E6A52D7FEB60}">
            <xm:f>('34'!#REF!=0)*('34'!#REF!&lt;&gt;"")*(LEN('34'!#REF!)=0)*(($F48="")+($F48="En curso"))</xm:f>
            <x14:dxf>
              <font>
                <color theme="7" tint="-0.24994659260841701"/>
              </font>
              <fill>
                <patternFill patternType="none">
                  <bgColor auto="1"/>
                </patternFill>
              </fill>
            </x14:dxf>
          </x14:cfRule>
          <x14:cfRule type="expression" priority="204" id="{734CEEB7-1FAC-4CA1-B82E-41CC7EE3207E}">
            <xm:f>('34'!#REF!&lt;0)*(LEN('34'!#REF!)=0)*(($F48="")+($F48="En curso"))</xm:f>
            <x14:dxf>
              <font>
                <color theme="7" tint="-0.24994659260841701"/>
              </font>
              <fill>
                <patternFill patternType="none">
                  <bgColor auto="1"/>
                </patternFill>
              </fill>
            </x14:dxf>
          </x14:cfRule>
          <xm:sqref>C48:C53</xm:sqref>
        </x14:conditionalFormatting>
        <x14:conditionalFormatting xmlns:xm="http://schemas.microsoft.com/office/excel/2006/main">
          <x14:cfRule type="expression" priority="205" id="{048D1FD2-77FF-429A-B6B0-9A058E0F3184}">
            <xm:f>('34'!#REF!=0)*('34'!#REF!&lt;&gt;"")*(LEN('34'!#REF!)=0)*(($F40="")+($F40="En curso"))</xm:f>
            <x14:dxf>
              <font>
                <color theme="7" tint="-0.24994659260841701"/>
              </font>
              <fill>
                <patternFill patternType="none">
                  <bgColor auto="1"/>
                </patternFill>
              </fill>
            </x14:dxf>
          </x14:cfRule>
          <x14:cfRule type="expression" priority="206" id="{972409D5-C66F-472B-B396-767DC27C57DB}">
            <xm:f>('34'!#REF!&lt;0)*(LEN('34'!#REF!)=0)*(($F40="")+($F40="En curso"))</xm:f>
            <x14:dxf>
              <font>
                <color theme="7" tint="-0.24994659260841701"/>
              </font>
              <fill>
                <patternFill patternType="none">
                  <bgColor auto="1"/>
                </patternFill>
              </fill>
            </x14:dxf>
          </x14:cfRule>
          <x14:cfRule type="expression" priority="207" id="{5C45C42F-CBEB-4C1B-BB1F-304A103DF1D8}">
            <xm:f>('34'!#REF!=0)*('34'!#REF!&lt;&gt;"")*(LEN('34'!#REF!)=0)*(($F41="")+($F41="En curso"))</xm:f>
            <x14:dxf>
              <font>
                <color theme="7" tint="-0.24994659260841701"/>
              </font>
              <fill>
                <patternFill patternType="none">
                  <bgColor auto="1"/>
                </patternFill>
              </fill>
            </x14:dxf>
          </x14:cfRule>
          <x14:cfRule type="expression" priority="208" id="{BF4EAC56-59FF-4952-9853-5AB79F428B88}">
            <xm:f>('34'!#REF!&lt;0)*(LEN('34'!#REF!)=0)*(($F41="")+($F41="En curso"))</xm:f>
            <x14:dxf>
              <font>
                <color theme="7" tint="-0.24994659260841701"/>
              </font>
              <fill>
                <patternFill patternType="none">
                  <bgColor auto="1"/>
                </patternFill>
              </fill>
            </x14:dxf>
          </x14:cfRule>
          <xm:sqref>E48:E53</xm:sqref>
        </x14:conditionalFormatting>
        <x14:conditionalFormatting xmlns:xm="http://schemas.microsoft.com/office/excel/2006/main">
          <x14:cfRule type="expression" priority="33" id="{D85395AD-B33F-42DA-9CCA-C22AE09EF23C}">
            <xm:f>('34'!#REF!=0)*('34'!#REF!&lt;&gt;"")*(LEN('34'!#REF!)=0)*(($F47="")+($F47="En curso"))</xm:f>
            <x14:dxf>
              <font>
                <color theme="7" tint="-0.24994659260841701"/>
              </font>
              <fill>
                <patternFill patternType="none">
                  <bgColor auto="1"/>
                </patternFill>
              </fill>
            </x14:dxf>
          </x14:cfRule>
          <x14:cfRule type="expression" priority="34" id="{ABFCAD76-DEFE-439C-B5E3-7941B0573637}">
            <xm:f>('34'!#REF!&lt;0)*(LEN('34'!#REF!)=0)*(($F47="")+($F47="En curso"))</xm:f>
            <x14:dxf>
              <font>
                <color theme="7" tint="-0.24994659260841701"/>
              </font>
              <fill>
                <patternFill patternType="none">
                  <bgColor auto="1"/>
                </patternFill>
              </fill>
            </x14:dxf>
          </x14:cfRule>
          <x14:cfRule type="expression" priority="41" id="{DF72A0C5-D324-45DF-8CD9-E39C788BD5DE}">
            <xm:f>('34'!#REF!=0)*('34'!#REF!&lt;&gt;"")*(LEN('34'!#REF!)=0)*(($F47="")+($F47="En curso"))</xm:f>
            <x14:dxf>
              <font>
                <color theme="7" tint="-0.24994659260841701"/>
              </font>
              <fill>
                <patternFill patternType="none">
                  <bgColor auto="1"/>
                </patternFill>
              </fill>
            </x14:dxf>
          </x14:cfRule>
          <x14:cfRule type="expression" priority="42" id="{069D3085-0862-4E62-83CD-57BD57BA1A30}">
            <xm:f>('34'!#REF!&lt;0)*(LEN('34'!#REF!)=0)*(($F47="")+($F47="En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19" id="{B5BB3680-6B64-43A9-B604-08B0BCC97F53}">
            <xm:f>'34'!#REF!="Vencida"</xm:f>
            <x14:dxf>
              <font>
                <color theme="8" tint="-0.24994659260841701"/>
              </font>
            </x14:dxf>
          </x14:cfRule>
          <x14:cfRule type="expression" priority="20" id="{5CB1499F-FA18-4197-A756-E642D22EA7BB}">
            <xm:f>'34'!#REF!="Cancelada"</xm:f>
            <x14:dxf>
              <font>
                <color theme="0" tint="-0.24994659260841701"/>
              </font>
            </x14:dxf>
          </x14:cfRule>
          <x14:cfRule type="expression" priority="21" id="{03C4ED7C-C531-4D7E-8B31-5401C08C0DEE}">
            <xm:f>'34'!#REF!="Pausada"</xm:f>
            <x14:dxf>
              <font>
                <color theme="9"/>
              </font>
            </x14:dxf>
          </x14:cfRule>
          <x14:cfRule type="expression" priority="22" id="{415D89FF-1ECA-48A6-AE9E-59A41692D5DF}">
            <xm:f>'34'!#REF!="Para hoy"</xm:f>
            <x14:dxf>
              <font>
                <color theme="6" tint="-0.499984740745262"/>
              </font>
            </x14:dxf>
          </x14:cfRule>
          <x14:cfRule type="expression" priority="23" id="{71FB31B8-BCAE-4C69-BD99-446FA471BE15}">
            <xm:f>'34'!#REF!="En curso"</xm:f>
            <x14:dxf>
              <font>
                <color theme="7" tint="-0.24994659260841701"/>
              </font>
            </x14:dxf>
          </x14:cfRule>
          <x14:cfRule type="expression" priority="24" id="{69CA4907-60E7-41C1-801D-CD08E3F6D454}">
            <xm:f>'34'!#REF!="Completada"</xm:f>
            <x14:dxf>
              <font>
                <strike/>
                <color theme="0" tint="-0.24994659260841701"/>
              </font>
              <fill>
                <patternFill patternType="none">
                  <bgColor auto="1"/>
                </patternFill>
              </fill>
            </x14:dxf>
          </x14:cfRule>
          <x14:cfRule type="expression" priority="25" id="{675B3A6D-0F39-4747-8E94-CF7C72976162}">
            <xm:f>('34'!#REF!=0)*('34'!#REF!&lt;&gt;"")*(LEN('34'!#REF!)=0)*(('34'!#REF!="")+('34'!#REF!="En curso"))</xm:f>
            <x14:dxf>
              <font>
                <color theme="7" tint="-0.24994659260841701"/>
              </font>
              <fill>
                <patternFill patternType="none">
                  <bgColor auto="1"/>
                </patternFill>
              </fill>
            </x14:dxf>
          </x14:cfRule>
          <x14:cfRule type="expression" priority="26" id="{13D8EBF0-1D0C-4CB3-A90A-B6E0EA7E4796}">
            <xm:f>('34'!#REF!&lt;0)*(LEN('34'!#REF!)=0)*(('34'!#REF!="")+('34'!#REF!="En curso"))</xm:f>
            <x14:dxf>
              <font>
                <color theme="7" tint="-0.24994659260841701"/>
              </font>
              <fill>
                <patternFill patternType="none">
                  <bgColor auto="1"/>
                </patternFill>
              </fill>
            </x14:dxf>
          </x14:cfRule>
          <xm:sqref>G54:G59</xm:sqref>
        </x14:conditionalFormatting>
        <x14:conditionalFormatting xmlns:xm="http://schemas.microsoft.com/office/excel/2006/main">
          <x14:cfRule type="expression" priority="1" id="{ADCD3E75-56DA-44DB-974D-028D47096F48}">
            <xm:f>'34'!#REF!="Vencida"</xm:f>
            <x14:dxf>
              <font>
                <color theme="8" tint="-0.24994659260841701"/>
              </font>
            </x14:dxf>
          </x14:cfRule>
          <x14:cfRule type="expression" priority="2" id="{A3C5A4B4-1F6B-4A06-B735-FF567CEC8B66}">
            <xm:f>'34'!#REF!="Cancelada"</xm:f>
            <x14:dxf>
              <font>
                <color theme="0" tint="-0.24994659260841701"/>
              </font>
            </x14:dxf>
          </x14:cfRule>
          <x14:cfRule type="expression" priority="3" id="{B06B740E-D7FC-4EFE-A695-DF397A71FA87}">
            <xm:f>'34'!#REF!="Pausada"</xm:f>
            <x14:dxf>
              <font>
                <color theme="9"/>
              </font>
            </x14:dxf>
          </x14:cfRule>
          <x14:cfRule type="expression" priority="4" id="{12C90AEF-01B1-4970-B9C4-B48C0262A859}">
            <xm:f>'34'!#REF!="Para hoy"</xm:f>
            <x14:dxf>
              <font>
                <color theme="6" tint="-0.499984740745262"/>
              </font>
            </x14:dxf>
          </x14:cfRule>
          <x14:cfRule type="expression" priority="5" id="{CAE0AE14-BF8E-42A3-AE5E-7C4F7A3BA1C1}">
            <xm:f>'34'!#REF!="En curso"</xm:f>
            <x14:dxf>
              <font>
                <color theme="7" tint="-0.24994659260841701"/>
              </font>
            </x14:dxf>
          </x14:cfRule>
          <x14:cfRule type="expression" priority="6" id="{97389B8D-A666-43B9-BA6A-695375B79CD0}">
            <xm:f>'34'!#REF!="Completada"</xm:f>
            <x14:dxf>
              <font>
                <strike/>
                <color theme="0" tint="-0.24994659260841701"/>
              </font>
              <fill>
                <patternFill patternType="none">
                  <bgColor auto="1"/>
                </patternFill>
              </fill>
            </x14:dxf>
          </x14:cfRule>
          <x14:cfRule type="expression" priority="7" id="{2A3D65FF-EBD5-405E-9FE3-B711BBF9E0CC}">
            <xm:f>('34'!#REF!=0)*('34'!#REF!&lt;&gt;"")*(LEN('34'!#REF!)=0)*(('34'!#REF!="")+('34'!#REF!="En curso"))</xm:f>
            <x14:dxf>
              <font>
                <color theme="7" tint="-0.24994659260841701"/>
              </font>
              <fill>
                <patternFill patternType="none">
                  <bgColor auto="1"/>
                </patternFill>
              </fill>
            </x14:dxf>
          </x14:cfRule>
          <x14:cfRule type="expression" priority="8" id="{467F8C98-4169-40D4-AE23-F23ADDFE6B9C}">
            <xm:f>('34'!#REF!&lt;0)*(LEN('34'!#REF!)=0)*(('34'!#REF!="")+('34'!#REF!="En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9" id="{9EAA0CE4-A337-41B5-BFF0-0F179A345C8B}">
            <xm:f>('34'!#REF!=0)*('34'!#REF!&lt;&gt;"")*(LEN('34'!#REF!)=0)*(('34'!#REF!="")+('34'!#REF!="En curso"))</xm:f>
            <x14:dxf>
              <font>
                <color theme="7" tint="-0.24994659260841701"/>
              </font>
              <fill>
                <patternFill patternType="none">
                  <bgColor auto="1"/>
                </patternFill>
              </fill>
            </x14:dxf>
          </x14:cfRule>
          <x14:cfRule type="expression" priority="10" id="{52BC73CC-9D07-4DAA-8F54-5787A57DFD2F}">
            <xm:f>('34'!#REF!&lt;0)*(LEN('34'!#REF!)=0)*(('34'!#REF!="")+('34'!#REF!="En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11" id="{9422BB92-1018-4ACA-94F0-E5574BDE745E}">
            <xm:f>('34'!#REF!=0)*('34'!#REF!&lt;&gt;"")*(LEN('34'!#REF!)=0)*(($F54="")+($F54="En curso"))</xm:f>
            <x14:dxf>
              <font>
                <color theme="7" tint="-0.24994659260841701"/>
              </font>
              <fill>
                <patternFill patternType="none">
                  <bgColor auto="1"/>
                </patternFill>
              </fill>
            </x14:dxf>
          </x14:cfRule>
          <x14:cfRule type="expression" priority="12" id="{5331D705-1C0E-44E2-9270-74DB1FAB038E}">
            <xm:f>('34'!#REF!&lt;0)*(LEN('34'!#REF!)=0)*(($F54="")+($F54="En curso"))</xm:f>
            <x14:dxf>
              <font>
                <color theme="7" tint="-0.24994659260841701"/>
              </font>
              <fill>
                <patternFill patternType="none">
                  <bgColor auto="1"/>
                </patternFill>
              </fill>
            </x14:dxf>
          </x14:cfRule>
          <xm:sqref>F54:F59</xm:sqref>
        </x14:conditionalFormatting>
        <x14:conditionalFormatting xmlns:xm="http://schemas.microsoft.com/office/excel/2006/main">
          <x14:cfRule type="expression" priority="109" id="{5CFE0E11-683C-459C-B95C-41CCC7247870}">
            <xm:f>('34'!#REF!=0)*('34'!#REF!&lt;&gt;"")*(LEN('34'!#REF!)=0)*(($F70="")+($F70="En curso"))</xm:f>
            <x14:dxf>
              <font>
                <color theme="7" tint="-0.24994659260841701"/>
              </font>
              <fill>
                <patternFill patternType="none">
                  <bgColor auto="1"/>
                </patternFill>
              </fill>
            </x14:dxf>
          </x14:cfRule>
          <x14:cfRule type="expression" priority="110" id="{35849702-094C-4647-ACBD-9E0031B8B00A}">
            <xm:f>('34'!#REF!&lt;0)*(LEN('34'!#REF!)=0)*(($F70="")+($F70="En curso"))</xm:f>
            <x14:dxf>
              <font>
                <color theme="7" tint="-0.24994659260841701"/>
              </font>
              <fill>
                <patternFill patternType="none">
                  <bgColor auto="1"/>
                </patternFill>
              </fill>
            </x14:dxf>
          </x14:cfRule>
          <x14:cfRule type="expression" priority="111" id="{8F73852D-F843-4A2B-9069-81B5DF87E361}">
            <xm:f>('34'!#REF!=0)*('34'!#REF!&lt;&gt;"")*(LEN('34'!#REF!)=0)*(($F70="")+($F70="En curso"))</xm:f>
            <x14:dxf>
              <font>
                <color theme="7" tint="-0.24994659260841701"/>
              </font>
              <fill>
                <patternFill patternType="none">
                  <bgColor auto="1"/>
                </patternFill>
              </fill>
            </x14:dxf>
          </x14:cfRule>
          <x14:cfRule type="expression" priority="112" id="{11B42A91-76E6-4514-A67D-466C27804244}">
            <xm:f>('34'!#REF!&lt;0)*(LEN('34'!#REF!)=0)*(($F70="")+($F70="En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113" id="{30981FD1-3A45-491C-9AD8-19431A4E8A4B}">
            <xm:f>('34'!#REF!=0)*('34'!#REF!&lt;&gt;"")*(LEN('34'!#REF!)=0)*(($F82="")+($F82="En curso"))</xm:f>
            <x14:dxf>
              <font>
                <color theme="7" tint="-0.24994659260841701"/>
              </font>
              <fill>
                <patternFill patternType="none">
                  <bgColor auto="1"/>
                </patternFill>
              </fill>
            </x14:dxf>
          </x14:cfRule>
          <x14:cfRule type="expression" priority="114" id="{D0E7C38F-977E-4803-94AF-980DD457E244}">
            <xm:f>('34'!#REF!&lt;0)*(LEN('34'!#REF!)=0)*(($F82="")+($F82="En curso"))</xm:f>
            <x14:dxf>
              <font>
                <color theme="7" tint="-0.24994659260841701"/>
              </font>
              <fill>
                <patternFill patternType="none">
                  <bgColor auto="1"/>
                </patternFill>
              </fill>
            </x14:dxf>
          </x14:cfRule>
          <x14:cfRule type="expression" priority="115" id="{BE59321B-187E-4E1F-82A0-8A8CA87304C1}">
            <xm:f>('34'!#REF!=0)*('34'!#REF!&lt;&gt;"")*(LEN('34'!#REF!)=0)*(($F82="")+($F82="En curso"))</xm:f>
            <x14:dxf>
              <font>
                <color theme="7" tint="-0.24994659260841701"/>
              </font>
              <fill>
                <patternFill patternType="none">
                  <bgColor auto="1"/>
                </patternFill>
              </fill>
            </x14:dxf>
          </x14:cfRule>
          <x14:cfRule type="expression" priority="116" id="{C43B753A-1D07-4FA5-BAF1-7AF7370E835C}">
            <xm:f>('34'!#REF!&lt;0)*(LEN('34'!#REF!)=0)*(($F82="")+($F82="En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117" id="{0DD5DA62-13CC-47E5-BBE8-7ED3CC1EC4A7}">
            <xm:f>('34'!#REF!=0)*('34'!#REF!&lt;&gt;"")*(LEN('34'!#REF!)=0)*(($F90="")+($F90="En curso"))</xm:f>
            <x14:dxf>
              <font>
                <color theme="7" tint="-0.24994659260841701"/>
              </font>
              <fill>
                <patternFill patternType="none">
                  <bgColor auto="1"/>
                </patternFill>
              </fill>
            </x14:dxf>
          </x14:cfRule>
          <x14:cfRule type="expression" priority="118" id="{923C5D76-EBF3-494A-BF52-593DFC7603EA}">
            <xm:f>('34'!#REF!&lt;0)*(LEN('34'!#REF!)=0)*(($F90="")+($F90="En curso"))</xm:f>
            <x14:dxf>
              <font>
                <color theme="7" tint="-0.24994659260841701"/>
              </font>
              <fill>
                <patternFill patternType="none">
                  <bgColor auto="1"/>
                </patternFill>
              </fill>
            </x14:dxf>
          </x14:cfRule>
          <x14:cfRule type="expression" priority="119" id="{DD09AFD7-303E-4A12-8F48-F6F1F368529E}">
            <xm:f>('34'!#REF!=0)*('34'!#REF!&lt;&gt;"")*(LEN('34'!#REF!)=0)*(($F86="")+($F86="En curso"))</xm:f>
            <x14:dxf>
              <font>
                <color theme="7" tint="-0.24994659260841701"/>
              </font>
              <fill>
                <patternFill patternType="none">
                  <bgColor auto="1"/>
                </patternFill>
              </fill>
            </x14:dxf>
          </x14:cfRule>
          <x14:cfRule type="expression" priority="120" id="{19FCD126-9190-463E-9302-307462EC2EE7}">
            <xm:f>('34'!#REF!&lt;0)*(LEN('34'!#REF!)=0)*(($F86="")+($F86="En curso"))</xm:f>
            <x14:dxf>
              <font>
                <color theme="7" tint="-0.24994659260841701"/>
              </font>
              <fill>
                <patternFill patternType="none">
                  <bgColor auto="1"/>
                </patternFill>
              </fill>
            </x14:dxf>
          </x14:cfRule>
          <xm:sqref>D54:D59</xm:sqref>
        </x14:conditionalFormatting>
        <x14:conditionalFormatting xmlns:xm="http://schemas.microsoft.com/office/excel/2006/main">
          <x14:cfRule type="expression" priority="121" id="{79F5281A-F6A9-456F-9663-E55AFE9B68FC}">
            <xm:f>('34'!#REF!=0)*('34'!#REF!&lt;&gt;"")*(LEN('34'!#REF!)=0)*(($F47="")+($F47="En curso"))</xm:f>
            <x14:dxf>
              <font>
                <color theme="7" tint="-0.24994659260841701"/>
              </font>
              <fill>
                <patternFill patternType="none">
                  <bgColor auto="1"/>
                </patternFill>
              </fill>
            </x14:dxf>
          </x14:cfRule>
          <x14:cfRule type="expression" priority="122" id="{63A5AAAA-CF77-44E0-A2D0-C248D7B74D36}">
            <xm:f>('34'!#REF!&lt;0)*(LEN('34'!#REF!)=0)*(($F47="")+($F47="En curso"))</xm:f>
            <x14:dxf>
              <font>
                <color theme="7" tint="-0.24994659260841701"/>
              </font>
              <fill>
                <patternFill patternType="none">
                  <bgColor auto="1"/>
                </patternFill>
              </fill>
            </x14:dxf>
          </x14:cfRule>
          <x14:cfRule type="expression" priority="123" id="{02528F95-514B-41F2-8E9A-DF85DA5AFFE6}">
            <xm:f>('34'!#REF!=0)*('34'!#REF!&lt;&gt;"")*(LEN('34'!#REF!)=0)*(($F54="")+($F54="En curso"))</xm:f>
            <x14:dxf>
              <font>
                <color theme="7" tint="-0.24994659260841701"/>
              </font>
              <fill>
                <patternFill patternType="none">
                  <bgColor auto="1"/>
                </patternFill>
              </fill>
            </x14:dxf>
          </x14:cfRule>
          <x14:cfRule type="expression" priority="124" id="{3F93A848-65E9-489D-9AB3-0CB1633763A7}">
            <xm:f>('34'!#REF!&lt;0)*(LEN('34'!#REF!)=0)*(($F54="")+($F54="En curso"))</xm:f>
            <x14:dxf>
              <font>
                <color theme="7" tint="-0.24994659260841701"/>
              </font>
              <fill>
                <patternFill patternType="none">
                  <bgColor auto="1"/>
                </patternFill>
              </fill>
            </x14:dxf>
          </x14:cfRule>
          <xm:sqref>C54:C59</xm:sqref>
        </x14:conditionalFormatting>
        <x14:conditionalFormatting xmlns:xm="http://schemas.microsoft.com/office/excel/2006/main">
          <x14:cfRule type="expression" priority="125" id="{DEC842E2-445F-477E-9431-92728ED03ECE}">
            <xm:f>('34'!#REF!=0)*('34'!#REF!&lt;&gt;"")*(LEN('34'!#REF!)=0)*(($F46="")+($F46="En curso"))</xm:f>
            <x14:dxf>
              <font>
                <color theme="7" tint="-0.24994659260841701"/>
              </font>
              <fill>
                <patternFill patternType="none">
                  <bgColor auto="1"/>
                </patternFill>
              </fill>
            </x14:dxf>
          </x14:cfRule>
          <x14:cfRule type="expression" priority="126" id="{C65105E5-850E-4406-8FE9-FCF66EB916FE}">
            <xm:f>('34'!#REF!&lt;0)*(LEN('34'!#REF!)=0)*(($F46="")+($F46="En curso"))</xm:f>
            <x14:dxf>
              <font>
                <color theme="7" tint="-0.24994659260841701"/>
              </font>
              <fill>
                <patternFill patternType="none">
                  <bgColor auto="1"/>
                </patternFill>
              </fill>
            </x14:dxf>
          </x14:cfRule>
          <x14:cfRule type="expression" priority="127" id="{09D6A6F3-51DA-4076-A993-72CB15470503}">
            <xm:f>('34'!#REF!=0)*('34'!#REF!&lt;&gt;"")*(LEN('34'!#REF!)=0)*(($F47="")+($F47="En curso"))</xm:f>
            <x14:dxf>
              <font>
                <color theme="7" tint="-0.24994659260841701"/>
              </font>
              <fill>
                <patternFill patternType="none">
                  <bgColor auto="1"/>
                </patternFill>
              </fill>
            </x14:dxf>
          </x14:cfRule>
          <x14:cfRule type="expression" priority="128" id="{A3230F17-F265-4E64-955F-5240B8C7B0FF}">
            <xm:f>('34'!#REF!&lt;0)*(LEN('34'!#REF!)=0)*(($F47="")+($F47="En curso"))</xm:f>
            <x14:dxf>
              <font>
                <color theme="7" tint="-0.24994659260841701"/>
              </font>
              <fill>
                <patternFill patternType="none">
                  <bgColor auto="1"/>
                </patternFill>
              </fill>
            </x14:dxf>
          </x14:cfRule>
          <xm:sqref>E54:E59</xm:sqref>
        </x14:conditionalFormatting>
        <x14:conditionalFormatting xmlns:xm="http://schemas.microsoft.com/office/excel/2006/main">
          <x14:cfRule type="expression" priority="257" id="{F635C9F7-C5A9-4CB0-899D-C4A34A874A98}">
            <xm:f>('34'!#REF!=0)*('34'!#REF!&lt;&gt;"")*(LEN('34'!#REF!)=0)*((#REF!="")+(#REF!="En curso"))</xm:f>
            <x14:dxf>
              <font>
                <color theme="7" tint="-0.24994659260841701"/>
              </font>
              <fill>
                <patternFill patternType="none">
                  <bgColor auto="1"/>
                </patternFill>
              </fill>
            </x14:dxf>
          </x14:cfRule>
          <x14:cfRule type="expression" priority="258" id="{5B225194-DDF8-4CF1-8422-8B7FFADD1E38}">
            <xm:f>('34'!#REF!&lt;0)*(LEN('34'!#REF!)=0)*((#REF!="")+(#REF!="En curso"))</xm:f>
            <x14:dxf>
              <font>
                <color theme="7" tint="-0.24994659260841701"/>
              </font>
              <fill>
                <patternFill patternType="none">
                  <bgColor auto="1"/>
                </patternFill>
              </fill>
            </x14:dxf>
          </x14:cfRule>
          <x14:cfRule type="expression" priority="259" id="{297DA0CD-EEB2-4F3B-94BD-798048F5819A}">
            <xm:f>('34'!#REF!=0)*('34'!#REF!&lt;&gt;"")*(LEN('34'!#REF!)=0)*((#REF!="")+(#REF!="En curso"))</xm:f>
            <x14:dxf>
              <font>
                <color theme="7" tint="-0.24994659260841701"/>
              </font>
              <fill>
                <patternFill patternType="none">
                  <bgColor auto="1"/>
                </patternFill>
              </fill>
            </x14:dxf>
          </x14:cfRule>
          <x14:cfRule type="expression" priority="260" id="{E5DC5B8D-564F-4863-8DB8-1C86C4F6824E}">
            <xm:f>('34'!#REF!&lt;0)*(LEN('34'!#REF!)=0)*((#REF!="")+(#REF!="En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261" id="{BACE6D1C-87A8-4897-93E2-8E8AE4893E58}">
            <xm:f>('34'!#REF!=0)*('34'!#REF!&lt;&gt;"")*(LEN('34'!#REF!)=0)*((#REF!="")+(#REF!="En curso"))</xm:f>
            <x14:dxf>
              <font>
                <color theme="7" tint="-0.24994659260841701"/>
              </font>
              <fill>
                <patternFill patternType="none">
                  <bgColor auto="1"/>
                </patternFill>
              </fill>
            </x14:dxf>
          </x14:cfRule>
          <x14:cfRule type="expression" priority="262" id="{C451441C-7A3E-4A5F-A6D6-D23D4327166C}">
            <xm:f>('34'!#REF!&lt;0)*(LEN('34'!#REF!)=0)*((#REF!="")+(#REF!="En curso"))</xm:f>
            <x14:dxf>
              <font>
                <color theme="7" tint="-0.24994659260841701"/>
              </font>
              <fill>
                <patternFill patternType="none">
                  <bgColor auto="1"/>
                </patternFill>
              </fill>
            </x14:dxf>
          </x14:cfRule>
          <x14:cfRule type="expression" priority="263" id="{0BB55036-402C-49BB-986A-098054917D49}">
            <xm:f>('34'!#REF!=0)*('34'!#REF!&lt;&gt;"")*(LEN('34'!#REF!)=0)*((#REF!="")+(#REF!="En curso"))</xm:f>
            <x14:dxf>
              <font>
                <color theme="7" tint="-0.24994659260841701"/>
              </font>
              <fill>
                <patternFill patternType="none">
                  <bgColor auto="1"/>
                </patternFill>
              </fill>
            </x14:dxf>
          </x14:cfRule>
          <x14:cfRule type="expression" priority="264" id="{9E3BD445-5714-408C-B2E4-0F3DC9516041}">
            <xm:f>('34'!#REF!&lt;0)*(LEN('34'!#REF!)=0)*((#REF!="")+(#REF!="En curso"))</xm:f>
            <x14:dxf>
              <font>
                <color theme="7" tint="-0.24994659260841701"/>
              </font>
              <fill>
                <patternFill patternType="none">
                  <bgColor auto="1"/>
                </patternFill>
              </fill>
            </x14:dxf>
          </x14:cfRule>
          <xm:sqref>E48</xm:sqref>
        </x14:conditionalFormatting>
        <x14:conditionalFormatting xmlns:xm="http://schemas.microsoft.com/office/excel/2006/main">
          <x14:cfRule type="expression" priority="15893" id="{49F83DA2-28C9-4B15-A268-43BA8F0B8A94}">
            <xm:f>('34'!#REF!=0)*('34'!#REF!&lt;&gt;"")*(LEN('34'!#REF!)=0)*((#REF!="")+(#REF!="En curso"))</xm:f>
            <x14:dxf>
              <font>
                <color theme="7" tint="-0.24994659260841701"/>
              </font>
              <fill>
                <patternFill patternType="none">
                  <bgColor auto="1"/>
                </patternFill>
              </fill>
            </x14:dxf>
          </x14:cfRule>
          <x14:cfRule type="expression" priority="15894" id="{134EC989-C237-424E-8ABE-702843CBE72C}">
            <xm:f>('34'!#REF!&lt;0)*(LEN('34'!#REF!)=0)*((#REF!="")+(#REF!="En curso"))</xm:f>
            <x14:dxf>
              <font>
                <color theme="7" tint="-0.24994659260841701"/>
              </font>
              <fill>
                <patternFill patternType="none">
                  <bgColor auto="1"/>
                </patternFill>
              </fill>
            </x14:dxf>
          </x14:cfRule>
          <x14:cfRule type="expression" priority="15895" id="{F55B9E17-2566-4FCB-B60F-57563F8F2F05}">
            <xm:f>('34'!#REF!=0)*('34'!#REF!&lt;&gt;"")*(LEN('34'!#REF!)=0)*(($F31="")+($F31="En curso"))</xm:f>
            <x14:dxf>
              <font>
                <color theme="7" tint="-0.24994659260841701"/>
              </font>
              <fill>
                <patternFill patternType="none">
                  <bgColor auto="1"/>
                </patternFill>
              </fill>
            </x14:dxf>
          </x14:cfRule>
          <x14:cfRule type="expression" priority="15896" id="{4566EFB2-D9FA-48A7-B2BA-3C1AA4D07ADD}">
            <xm:f>('34'!#REF!&lt;0)*(LEN('34'!#REF!)=0)*(($F31="")+($F31="En curso"))</xm:f>
            <x14:dxf>
              <font>
                <color theme="7" tint="-0.24994659260841701"/>
              </font>
              <fill>
                <patternFill patternType="none">
                  <bgColor auto="1"/>
                </patternFill>
              </fill>
            </x14:dxf>
          </x14:cfRule>
          <xm:sqref>C31:C34</xm:sqref>
        </x14:conditionalFormatting>
        <x14:conditionalFormatting xmlns:xm="http://schemas.microsoft.com/office/excel/2006/main">
          <x14:cfRule type="expression" priority="15909" id="{C0075B98-4A23-4528-8E2B-16727CB5F14E}">
            <xm:f>('34'!#REF!=0)*('34'!#REF!&lt;&gt;"")*(LEN('34'!#REF!)=0)*((#REF!="")+(#REF!="En curso"))</xm:f>
            <x14:dxf>
              <font>
                <color theme="7" tint="-0.24994659260841701"/>
              </font>
              <fill>
                <patternFill patternType="none">
                  <bgColor auto="1"/>
                </patternFill>
              </fill>
            </x14:dxf>
          </x14:cfRule>
          <x14:cfRule type="expression" priority="15910" id="{F46E8CB2-E426-42AD-99D8-936BF4074715}">
            <xm:f>('34'!#REF!&lt;0)*(LEN('34'!#REF!)=0)*((#REF!="")+(#REF!="En curso"))</xm:f>
            <x14:dxf>
              <font>
                <color theme="7" tint="-0.24994659260841701"/>
              </font>
              <fill>
                <patternFill patternType="none">
                  <bgColor auto="1"/>
                </patternFill>
              </fill>
            </x14:dxf>
          </x14:cfRule>
          <x14:cfRule type="expression" priority="15911" id="{CC384954-3142-4DF9-A5AF-CCC4462D1D86}">
            <xm:f>('34'!#REF!=0)*('34'!#REF!&lt;&gt;"")*(LEN('34'!#REF!)=0)*(($F28="")+($F28="En curso"))</xm:f>
            <x14:dxf>
              <font>
                <color theme="7" tint="-0.24994659260841701"/>
              </font>
              <fill>
                <patternFill patternType="none">
                  <bgColor auto="1"/>
                </patternFill>
              </fill>
            </x14:dxf>
          </x14:cfRule>
          <x14:cfRule type="expression" priority="15912" id="{4C22936C-2276-4394-9F48-DB56F616C43F}">
            <xm:f>('34'!#REF!&lt;0)*(LEN('34'!#REF!)=0)*(($F28="")+($F28="En curso"))</xm:f>
            <x14:dxf>
              <font>
                <color theme="7" tint="-0.24994659260841701"/>
              </font>
              <fill>
                <patternFill patternType="none">
                  <bgColor auto="1"/>
                </patternFill>
              </fill>
            </x14:dxf>
          </x14:cfRule>
          <xm:sqref>E35</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78D6-27CD-43DE-B1D4-04BD870D4ADD}">
  <sheetPr>
    <tabColor theme="4"/>
  </sheetPr>
  <dimension ref="A1:Q75"/>
  <sheetViews>
    <sheetView showGridLines="0" topLeftCell="B3" zoomScale="90" zoomScaleNormal="90" workbookViewId="0">
      <selection activeCell="B17" sqref="B17:G17"/>
    </sheetView>
  </sheetViews>
  <sheetFormatPr defaultColWidth="8.6640625" defaultRowHeight="18.2"/>
  <cols>
    <col min="2" max="2" width="9.44140625" bestFit="1" customWidth="1"/>
    <col min="3" max="3" width="8.88671875"/>
    <col min="4" max="4" width="70.109375" customWidth="1"/>
    <col min="5" max="5" width="10.21875" customWidth="1"/>
    <col min="6" max="6" width="14.6640625" customWidth="1"/>
    <col min="7" max="7" width="13.88671875" customWidth="1"/>
    <col min="8" max="8" width="43.5546875" bestFit="1" customWidth="1"/>
    <col min="9" max="11" width="10" bestFit="1" customWidth="1"/>
    <col min="12" max="12" width="16.6640625" customWidth="1"/>
    <col min="13" max="13" width="16.44140625" customWidth="1"/>
  </cols>
  <sheetData>
    <row r="1" spans="1:17" ht="34.5">
      <c r="A1" s="3"/>
      <c r="B1" s="430" t="s">
        <v>656</v>
      </c>
      <c r="C1" s="430"/>
      <c r="D1" s="430"/>
      <c r="E1" s="430"/>
      <c r="F1" s="425"/>
      <c r="G1" s="425"/>
      <c r="H1" s="425"/>
      <c r="I1" s="425"/>
      <c r="J1" s="425"/>
      <c r="K1" s="425"/>
      <c r="L1" s="425"/>
      <c r="M1" s="425"/>
      <c r="N1" s="425"/>
      <c r="O1" s="425"/>
      <c r="P1" s="425"/>
      <c r="Q1" s="425"/>
    </row>
    <row r="2" spans="1:17" ht="34.5">
      <c r="A2" s="12"/>
      <c r="B2" s="431" t="s">
        <v>657</v>
      </c>
      <c r="C2" s="431"/>
      <c r="D2" s="431"/>
      <c r="E2" s="431"/>
      <c r="F2" s="13"/>
      <c r="G2" s="13"/>
      <c r="H2" s="13"/>
      <c r="I2" s="13"/>
      <c r="J2" s="13"/>
      <c r="K2" s="13"/>
      <c r="L2" s="324" t="s">
        <v>2</v>
      </c>
      <c r="M2" s="324" t="s">
        <v>3</v>
      </c>
      <c r="N2" s="14"/>
      <c r="O2" s="14"/>
      <c r="P2" s="14"/>
      <c r="Q2" s="14"/>
    </row>
    <row r="3" spans="1:17" ht="36.4">
      <c r="A3" s="23"/>
      <c r="B3" s="202" t="s">
        <v>4</v>
      </c>
      <c r="C3" s="203" t="s">
        <v>5</v>
      </c>
      <c r="D3" s="203" t="s">
        <v>6</v>
      </c>
      <c r="E3" s="203" t="s">
        <v>7</v>
      </c>
      <c r="F3" s="203" t="s">
        <v>8</v>
      </c>
      <c r="G3" s="205" t="s">
        <v>9</v>
      </c>
      <c r="H3" s="314" t="s">
        <v>10</v>
      </c>
      <c r="I3" s="23"/>
      <c r="J3" s="23"/>
      <c r="K3" s="23"/>
      <c r="L3" s="327" t="s">
        <v>11</v>
      </c>
      <c r="M3" s="325">
        <v>2</v>
      </c>
      <c r="N3" s="23"/>
      <c r="O3" s="23"/>
      <c r="P3" s="23"/>
      <c r="Q3" s="23"/>
    </row>
    <row r="4" spans="1:17" s="119" customFormat="1">
      <c r="A4" s="114"/>
      <c r="B4" s="407"/>
      <c r="C4" s="407"/>
      <c r="D4" s="408" t="s">
        <v>658</v>
      </c>
      <c r="E4" s="409">
        <v>1</v>
      </c>
      <c r="F4" s="407"/>
      <c r="G4" s="407"/>
      <c r="H4" s="322"/>
      <c r="J4" s="114"/>
      <c r="K4" s="114"/>
      <c r="L4" s="326"/>
      <c r="M4" s="326"/>
      <c r="N4" s="114"/>
      <c r="O4" s="114"/>
      <c r="P4" s="114"/>
      <c r="Q4" s="114"/>
    </row>
    <row r="5" spans="1:17" s="119" customFormat="1">
      <c r="A5" s="114"/>
      <c r="B5" s="407"/>
      <c r="C5" s="407"/>
      <c r="D5" s="408" t="s">
        <v>659</v>
      </c>
      <c r="E5" s="409">
        <v>1</v>
      </c>
      <c r="F5" s="407"/>
      <c r="G5" s="407"/>
      <c r="H5" s="322"/>
      <c r="J5" s="114"/>
      <c r="K5" s="114"/>
      <c r="L5" s="114"/>
      <c r="M5" s="114"/>
      <c r="N5" s="114"/>
      <c r="O5" s="114"/>
      <c r="P5" s="114"/>
      <c r="Q5" s="114"/>
    </row>
    <row r="6" spans="1:17" s="119" customFormat="1" ht="21.75" customHeight="1">
      <c r="A6" s="114"/>
      <c r="B6" s="407"/>
      <c r="C6" s="407"/>
      <c r="D6" s="408" t="s">
        <v>660</v>
      </c>
      <c r="E6" s="409">
        <v>1</v>
      </c>
      <c r="F6" s="407"/>
      <c r="G6" s="407"/>
      <c r="H6" s="322"/>
      <c r="J6" s="114"/>
      <c r="K6" s="114"/>
      <c r="L6" s="114" t="s">
        <v>16</v>
      </c>
      <c r="M6" s="114">
        <v>46</v>
      </c>
      <c r="N6" s="114"/>
      <c r="O6" s="114"/>
      <c r="P6" s="114"/>
      <c r="Q6" s="114"/>
    </row>
    <row r="7" spans="1:17" s="119" customFormat="1" ht="36.4">
      <c r="A7" s="114"/>
      <c r="B7" s="407"/>
      <c r="C7" s="407"/>
      <c r="D7" s="408" t="s">
        <v>661</v>
      </c>
      <c r="E7" s="409">
        <v>2</v>
      </c>
      <c r="F7" s="407"/>
      <c r="G7" s="407"/>
      <c r="H7" s="322"/>
      <c r="J7" s="114"/>
      <c r="K7" s="114"/>
      <c r="L7" s="114" t="s">
        <v>18</v>
      </c>
      <c r="M7" s="114">
        <f>E26/M3</f>
        <v>34.5</v>
      </c>
      <c r="N7" s="114"/>
      <c r="O7" s="114"/>
      <c r="P7" s="114"/>
      <c r="Q7" s="114"/>
    </row>
    <row r="8" spans="1:17" s="119" customFormat="1">
      <c r="A8" s="114"/>
      <c r="B8" s="407"/>
      <c r="C8" s="407"/>
      <c r="D8" s="408" t="s">
        <v>662</v>
      </c>
      <c r="E8" s="409">
        <v>7.5</v>
      </c>
      <c r="F8" s="407"/>
      <c r="G8" s="407"/>
      <c r="H8" s="322"/>
      <c r="J8" s="114"/>
      <c r="K8" s="114"/>
      <c r="L8" s="119" t="s">
        <v>20</v>
      </c>
      <c r="M8" s="339">
        <v>45666</v>
      </c>
      <c r="N8" s="114"/>
      <c r="O8" s="114"/>
      <c r="P8" s="114"/>
      <c r="Q8" s="114"/>
    </row>
    <row r="9" spans="1:17" s="119" customFormat="1" ht="27.75" customHeight="1">
      <c r="A9" s="114"/>
      <c r="B9" s="407"/>
      <c r="C9" s="407"/>
      <c r="D9" s="408" t="s">
        <v>663</v>
      </c>
      <c r="E9" s="409">
        <v>3</v>
      </c>
      <c r="F9" s="407"/>
      <c r="G9" s="407"/>
      <c r="H9" s="322"/>
      <c r="J9" s="114"/>
      <c r="K9" s="114"/>
      <c r="L9" s="114"/>
      <c r="M9" s="114"/>
      <c r="N9" s="114"/>
      <c r="O9" s="114"/>
      <c r="P9" s="114"/>
      <c r="Q9" s="114"/>
    </row>
    <row r="10" spans="1:17" s="119" customFormat="1" ht="27.75" customHeight="1">
      <c r="A10" s="114"/>
      <c r="B10" s="407"/>
      <c r="C10" s="407"/>
      <c r="D10" s="408" t="s">
        <v>664</v>
      </c>
      <c r="E10" s="409">
        <v>4</v>
      </c>
      <c r="F10" s="407"/>
      <c r="G10" s="407"/>
      <c r="H10" s="322"/>
      <c r="J10" s="114"/>
      <c r="K10" s="114"/>
      <c r="L10" s="114"/>
      <c r="M10" s="114"/>
      <c r="N10" s="114"/>
      <c r="O10" s="114"/>
      <c r="P10" s="114"/>
      <c r="Q10" s="114"/>
    </row>
    <row r="11" spans="1:17" s="119" customFormat="1">
      <c r="A11" s="114"/>
      <c r="B11" s="407"/>
      <c r="C11" s="407"/>
      <c r="D11" s="408" t="s">
        <v>665</v>
      </c>
      <c r="E11" s="409">
        <v>3</v>
      </c>
      <c r="F11" s="407"/>
      <c r="G11" s="407"/>
      <c r="H11" s="322"/>
      <c r="J11" s="114"/>
      <c r="K11" s="114"/>
      <c r="L11" s="114"/>
      <c r="M11" s="114"/>
      <c r="N11" s="114"/>
      <c r="O11" s="114"/>
      <c r="P11" s="114"/>
      <c r="Q11" s="114"/>
    </row>
    <row r="12" spans="1:17" s="119" customFormat="1">
      <c r="A12" s="114"/>
      <c r="B12" s="407"/>
      <c r="C12" s="407"/>
      <c r="D12" s="408" t="s">
        <v>666</v>
      </c>
      <c r="E12" s="409">
        <v>6.5</v>
      </c>
      <c r="F12" s="407"/>
      <c r="G12" s="407"/>
      <c r="H12" s="322"/>
      <c r="J12" s="114"/>
      <c r="K12" s="114"/>
      <c r="L12" s="114"/>
      <c r="M12" s="114"/>
      <c r="N12" s="114"/>
      <c r="O12" s="114"/>
      <c r="P12" s="114"/>
      <c r="Q12" s="114"/>
    </row>
    <row r="13" spans="1:17" s="119" customFormat="1" ht="36.4">
      <c r="A13" s="114"/>
      <c r="B13" s="407"/>
      <c r="C13" s="407"/>
      <c r="D13" s="408" t="s">
        <v>667</v>
      </c>
      <c r="E13" s="409">
        <v>3</v>
      </c>
      <c r="F13" s="407"/>
      <c r="G13" s="407"/>
      <c r="H13" s="322"/>
      <c r="J13" s="114"/>
      <c r="K13" s="114"/>
      <c r="L13" s="114"/>
      <c r="M13" s="114"/>
      <c r="N13" s="114"/>
      <c r="O13" s="114"/>
      <c r="P13" s="114"/>
      <c r="Q13" s="114"/>
    </row>
    <row r="14" spans="1:17" s="119" customFormat="1">
      <c r="A14" s="114"/>
      <c r="B14" s="407"/>
      <c r="C14" s="407"/>
      <c r="D14" s="408" t="s">
        <v>668</v>
      </c>
      <c r="E14" s="409">
        <v>2</v>
      </c>
      <c r="F14" s="407"/>
      <c r="G14" s="407"/>
      <c r="H14" s="322"/>
      <c r="J14" s="114"/>
      <c r="K14" s="114"/>
      <c r="L14" s="114"/>
      <c r="M14" s="114"/>
      <c r="N14" s="114"/>
      <c r="O14" s="114"/>
      <c r="P14" s="114"/>
      <c r="Q14" s="114"/>
    </row>
    <row r="15" spans="1:17" s="119" customFormat="1" ht="36.4">
      <c r="A15" s="114"/>
      <c r="B15" s="407"/>
      <c r="C15" s="407"/>
      <c r="D15" s="408" t="s">
        <v>669</v>
      </c>
      <c r="E15" s="409">
        <v>5.5</v>
      </c>
      <c r="F15" s="407"/>
      <c r="G15" s="407"/>
      <c r="H15" s="322"/>
      <c r="J15" s="114"/>
      <c r="K15" s="114"/>
      <c r="L15" s="114"/>
      <c r="M15" s="114"/>
      <c r="N15" s="114"/>
      <c r="O15" s="114"/>
      <c r="P15" s="114"/>
      <c r="Q15" s="114"/>
    </row>
    <row r="16" spans="1:17" s="119" customFormat="1">
      <c r="A16" s="114"/>
      <c r="B16" s="327"/>
      <c r="C16" s="327"/>
      <c r="D16" s="410" t="s">
        <v>670</v>
      </c>
      <c r="E16" s="411">
        <v>12</v>
      </c>
      <c r="F16" s="327"/>
      <c r="G16" s="327"/>
      <c r="H16" s="322"/>
      <c r="J16" s="114"/>
      <c r="K16" s="114"/>
      <c r="L16" s="114"/>
      <c r="M16" s="114"/>
      <c r="N16" s="114"/>
      <c r="O16" s="114"/>
      <c r="P16" s="114"/>
      <c r="Q16" s="114"/>
    </row>
    <row r="17" spans="1:17" s="119" customFormat="1">
      <c r="A17" s="114"/>
      <c r="B17" s="407"/>
      <c r="C17" s="407"/>
      <c r="D17" s="408" t="s">
        <v>671</v>
      </c>
      <c r="E17" s="409">
        <v>10</v>
      </c>
      <c r="F17" s="407"/>
      <c r="G17" s="407"/>
      <c r="H17" s="322"/>
      <c r="J17" s="114"/>
      <c r="K17" s="114"/>
      <c r="L17" s="114"/>
      <c r="M17" s="114"/>
      <c r="N17" s="114"/>
      <c r="O17" s="114"/>
      <c r="P17" s="114"/>
      <c r="Q17" s="114"/>
    </row>
    <row r="18" spans="1:17" s="119" customFormat="1" ht="36.4">
      <c r="A18" s="114"/>
      <c r="B18" s="407"/>
      <c r="C18" s="407"/>
      <c r="D18" s="407" t="s">
        <v>672</v>
      </c>
      <c r="E18" s="409">
        <v>3.5</v>
      </c>
      <c r="F18" s="407"/>
      <c r="G18" s="407"/>
      <c r="H18" s="322"/>
      <c r="J18" s="114"/>
      <c r="K18" s="114"/>
      <c r="L18" s="114"/>
      <c r="M18" s="114"/>
      <c r="N18" s="114"/>
      <c r="O18" s="114"/>
      <c r="P18" s="114"/>
      <c r="Q18" s="114"/>
    </row>
    <row r="19" spans="1:17" s="119" customFormat="1">
      <c r="A19" s="114"/>
      <c r="B19" s="407"/>
      <c r="C19" s="407"/>
      <c r="D19" s="408" t="s">
        <v>673</v>
      </c>
      <c r="E19" s="409">
        <v>4</v>
      </c>
      <c r="F19" s="407"/>
      <c r="G19" s="407"/>
      <c r="H19" s="322"/>
      <c r="J19" s="114"/>
      <c r="K19" s="114"/>
      <c r="L19" s="114"/>
      <c r="M19" s="114"/>
      <c r="N19" s="114"/>
      <c r="O19" s="114"/>
      <c r="P19" s="114"/>
      <c r="Q19" s="114"/>
    </row>
    <row r="20" spans="1:17" s="119" customFormat="1" ht="18.75">
      <c r="A20" s="114"/>
      <c r="B20" s="403"/>
      <c r="C20" s="404"/>
      <c r="D20" s="405"/>
      <c r="E20" s="406"/>
      <c r="F20" s="403"/>
      <c r="G20" s="403"/>
      <c r="H20" s="322"/>
      <c r="J20" s="114"/>
      <c r="K20" s="114"/>
      <c r="L20" s="114"/>
      <c r="M20" s="114"/>
      <c r="N20" s="114"/>
      <c r="O20" s="114"/>
      <c r="P20" s="114"/>
      <c r="Q20" s="114"/>
    </row>
    <row r="21" spans="1:17" s="119" customFormat="1" ht="18.75">
      <c r="A21" s="114"/>
      <c r="B21" s="336"/>
      <c r="C21" s="337"/>
      <c r="D21" s="338"/>
      <c r="E21" s="335"/>
      <c r="F21" s="336"/>
      <c r="G21" s="336"/>
      <c r="H21" s="322"/>
      <c r="J21" s="114"/>
      <c r="K21" s="114"/>
      <c r="L21" s="114"/>
      <c r="M21" s="114"/>
      <c r="N21" s="114"/>
      <c r="O21" s="114"/>
      <c r="P21" s="114"/>
      <c r="Q21" s="114"/>
    </row>
    <row r="22" spans="1:17" s="119" customFormat="1" ht="18.75">
      <c r="A22" s="114"/>
      <c r="B22" s="341"/>
      <c r="C22" s="342"/>
      <c r="D22" s="343"/>
      <c r="E22" s="344"/>
      <c r="F22" s="341"/>
      <c r="G22" s="341"/>
      <c r="H22" s="322"/>
      <c r="J22" s="114"/>
      <c r="K22" s="114"/>
      <c r="L22" s="114"/>
      <c r="M22" s="114"/>
      <c r="N22" s="114"/>
      <c r="O22" s="114"/>
      <c r="P22" s="114"/>
      <c r="Q22" s="114"/>
    </row>
    <row r="23" spans="1:17" s="119" customFormat="1">
      <c r="A23" s="114"/>
      <c r="B23" s="362"/>
      <c r="C23" s="342"/>
      <c r="D23" s="363"/>
      <c r="E23" s="364"/>
      <c r="F23" s="362"/>
      <c r="G23" s="362"/>
      <c r="H23" s="322"/>
      <c r="J23" s="114"/>
      <c r="K23" s="114"/>
      <c r="L23" s="114"/>
      <c r="M23" s="114"/>
      <c r="N23" s="114"/>
      <c r="O23" s="114"/>
      <c r="P23" s="114"/>
      <c r="Q23" s="114"/>
    </row>
    <row r="24" spans="1:17" s="119" customFormat="1">
      <c r="A24" s="114"/>
      <c r="B24" s="231"/>
      <c r="C24" s="337"/>
      <c r="D24" s="402"/>
      <c r="E24" s="232"/>
      <c r="F24" s="231"/>
      <c r="G24" s="231"/>
      <c r="H24" s="322"/>
      <c r="J24" s="114"/>
      <c r="K24" s="114"/>
      <c r="L24" s="114"/>
      <c r="M24" s="114"/>
      <c r="N24" s="114"/>
      <c r="O24" s="114"/>
      <c r="P24" s="114"/>
      <c r="Q24" s="114"/>
    </row>
    <row r="25" spans="1:17" s="119" customFormat="1">
      <c r="A25" s="114"/>
      <c r="B25" s="231"/>
      <c r="C25" s="337"/>
      <c r="D25" s="402"/>
      <c r="E25" s="232"/>
      <c r="F25" s="231"/>
      <c r="G25" s="231"/>
      <c r="H25" s="322"/>
      <c r="J25" s="114"/>
      <c r="K25" s="114"/>
      <c r="L25" s="114"/>
      <c r="M25" s="114"/>
      <c r="N25" s="114"/>
      <c r="O25" s="114"/>
      <c r="P25" s="114"/>
      <c r="Q25" s="114"/>
    </row>
    <row r="26" spans="1:17">
      <c r="A26" s="25"/>
      <c r="B26" s="119"/>
      <c r="C26" s="119"/>
      <c r="D26" s="119" t="s">
        <v>38</v>
      </c>
      <c r="E26" s="224">
        <f>SUM(E4:E20)</f>
        <v>69</v>
      </c>
      <c r="F26" s="119"/>
      <c r="G26" s="119"/>
      <c r="H26" s="322"/>
      <c r="I26" s="25"/>
      <c r="J26" s="25"/>
      <c r="K26" s="25"/>
      <c r="L26" s="25"/>
      <c r="M26" s="25"/>
      <c r="N26" s="25"/>
      <c r="O26" s="25"/>
      <c r="P26" s="25"/>
      <c r="Q26" s="25"/>
    </row>
    <row r="27" spans="1:17">
      <c r="A27" s="25"/>
      <c r="B27" s="25"/>
      <c r="C27" s="25"/>
      <c r="D27" s="25"/>
      <c r="E27" s="25"/>
      <c r="F27" s="25"/>
      <c r="G27" s="25"/>
      <c r="H27" s="25"/>
      <c r="I27" s="25"/>
      <c r="J27" s="25"/>
      <c r="K27" s="25"/>
      <c r="L27" s="114"/>
      <c r="M27" s="301"/>
      <c r="N27" s="114"/>
      <c r="O27" s="25"/>
      <c r="P27" s="25"/>
      <c r="Q27" s="25"/>
    </row>
    <row r="28" spans="1:17" ht="34.5">
      <c r="A28" s="25"/>
      <c r="B28" s="431" t="s">
        <v>39</v>
      </c>
      <c r="C28" s="431"/>
      <c r="D28" s="431"/>
      <c r="E28" s="431"/>
      <c r="F28" s="13"/>
      <c r="G28" s="13"/>
      <c r="H28" s="25"/>
      <c r="I28" s="25"/>
      <c r="J28" s="25"/>
      <c r="K28" s="25"/>
      <c r="L28" s="114"/>
      <c r="M28" s="301"/>
      <c r="N28" s="114"/>
      <c r="O28" s="25"/>
      <c r="P28" s="25"/>
      <c r="Q28" s="25"/>
    </row>
    <row r="29" spans="1:17">
      <c r="A29" s="25"/>
      <c r="B29" s="148" t="s">
        <v>4</v>
      </c>
      <c r="C29" s="149" t="s">
        <v>5</v>
      </c>
      <c r="D29" s="149" t="s">
        <v>6</v>
      </c>
      <c r="E29" s="149" t="s">
        <v>7</v>
      </c>
      <c r="F29" s="150" t="s">
        <v>8</v>
      </c>
      <c r="G29" s="151" t="s">
        <v>9</v>
      </c>
      <c r="H29" s="25"/>
      <c r="I29" s="25"/>
      <c r="J29" s="25"/>
      <c r="K29" s="25"/>
      <c r="L29" s="114"/>
      <c r="M29" s="301"/>
      <c r="N29" s="114"/>
      <c r="O29" s="25"/>
      <c r="P29" s="25"/>
      <c r="Q29" s="25"/>
    </row>
    <row r="30" spans="1:17">
      <c r="A30" s="25"/>
      <c r="B30" s="206"/>
      <c r="C30" s="207"/>
      <c r="D30" s="25" t="s">
        <v>622</v>
      </c>
      <c r="E30" s="247">
        <v>3</v>
      </c>
      <c r="F30" s="206"/>
      <c r="G30" s="206"/>
      <c r="H30" s="25"/>
      <c r="I30" s="25"/>
      <c r="J30" s="25"/>
      <c r="K30" s="25"/>
      <c r="L30" s="114"/>
      <c r="M30" s="301"/>
      <c r="N30" s="114"/>
      <c r="O30" s="25"/>
      <c r="P30" s="25"/>
      <c r="Q30" s="25"/>
    </row>
    <row r="31" spans="1:17" ht="41.45" customHeight="1">
      <c r="A31" s="25"/>
      <c r="B31" s="206"/>
      <c r="C31" s="207"/>
      <c r="D31" s="25" t="s">
        <v>623</v>
      </c>
      <c r="E31" s="208">
        <v>5.5</v>
      </c>
      <c r="F31" s="206"/>
      <c r="G31" s="206"/>
      <c r="H31" s="25"/>
      <c r="I31" s="25"/>
      <c r="J31" s="25"/>
      <c r="K31" s="25"/>
      <c r="L31" s="114"/>
      <c r="M31" s="301"/>
      <c r="N31" s="114"/>
      <c r="O31" s="25"/>
      <c r="P31" s="25"/>
      <c r="Q31" s="25"/>
    </row>
    <row r="32" spans="1:17" ht="36.4">
      <c r="A32" s="25"/>
      <c r="B32" s="206"/>
      <c r="C32" s="207"/>
      <c r="D32" s="25" t="s">
        <v>625</v>
      </c>
      <c r="E32" s="208">
        <v>6</v>
      </c>
      <c r="F32" s="206"/>
      <c r="G32" s="206"/>
      <c r="H32" s="25"/>
      <c r="I32" s="25"/>
      <c r="J32" s="25"/>
      <c r="K32" s="25"/>
      <c r="L32" s="114"/>
      <c r="M32" s="301"/>
      <c r="N32" s="114"/>
      <c r="O32" s="25"/>
      <c r="P32" s="25"/>
      <c r="Q32" s="25"/>
    </row>
    <row r="33" spans="1:17">
      <c r="A33" s="25"/>
      <c r="B33" s="231"/>
      <c r="C33" s="232"/>
      <c r="D33" s="25"/>
      <c r="E33" s="398"/>
      <c r="F33" s="231"/>
      <c r="G33" s="231"/>
      <c r="H33" s="25"/>
      <c r="I33" s="25"/>
      <c r="J33" s="25"/>
      <c r="K33" s="25"/>
      <c r="L33" s="114"/>
      <c r="M33" s="301"/>
      <c r="N33" s="114"/>
      <c r="O33" s="25"/>
      <c r="P33" s="25"/>
      <c r="Q33" s="25"/>
    </row>
    <row r="34" spans="1:17">
      <c r="A34" s="25"/>
      <c r="B34" s="206"/>
      <c r="C34" s="207"/>
      <c r="D34" s="25"/>
      <c r="E34" s="208"/>
      <c r="F34" s="206"/>
      <c r="G34" s="206"/>
      <c r="H34" s="25"/>
      <c r="I34" s="25"/>
      <c r="J34" s="25"/>
      <c r="K34" s="25"/>
      <c r="L34" s="114"/>
      <c r="M34" s="301"/>
      <c r="N34" s="114"/>
      <c r="O34" s="25"/>
      <c r="P34" s="25"/>
      <c r="Q34" s="25"/>
    </row>
    <row r="35" spans="1:17">
      <c r="A35" s="25"/>
      <c r="B35" s="206"/>
      <c r="C35" s="207"/>
      <c r="D35" s="220"/>
      <c r="E35" s="208"/>
      <c r="F35" s="206"/>
      <c r="G35" s="206"/>
      <c r="H35" s="25"/>
      <c r="I35" s="25"/>
      <c r="J35" s="25"/>
      <c r="K35" s="25"/>
      <c r="L35" s="114"/>
      <c r="M35" s="301"/>
      <c r="N35" s="114"/>
      <c r="O35" s="25"/>
      <c r="P35" s="25"/>
      <c r="Q35" s="25"/>
    </row>
    <row r="36" spans="1:17">
      <c r="A36" s="25"/>
      <c r="B36" s="206"/>
      <c r="C36" s="207"/>
      <c r="D36" s="220"/>
      <c r="E36" s="208"/>
      <c r="F36" s="206"/>
      <c r="G36" s="206"/>
      <c r="H36" s="25"/>
      <c r="I36" s="25"/>
      <c r="J36" s="25"/>
      <c r="K36" s="25"/>
      <c r="L36" s="114"/>
      <c r="M36" s="301"/>
      <c r="N36" s="114"/>
      <c r="O36" s="25"/>
      <c r="P36" s="25"/>
      <c r="Q36" s="25"/>
    </row>
    <row r="37" spans="1:17">
      <c r="B37" s="206"/>
      <c r="C37" s="207"/>
      <c r="D37" s="220"/>
      <c r="E37" s="208"/>
      <c r="F37" s="206"/>
      <c r="G37" s="206"/>
      <c r="L37" s="119"/>
      <c r="M37" s="301"/>
      <c r="N37" s="119"/>
    </row>
    <row r="38" spans="1:17">
      <c r="B38" s="206"/>
      <c r="C38" s="207"/>
      <c r="D38" s="220"/>
      <c r="E38" s="208"/>
      <c r="F38" s="206"/>
      <c r="G38" s="206"/>
      <c r="L38" s="119"/>
      <c r="M38" s="301"/>
      <c r="N38" s="119"/>
    </row>
    <row r="39" spans="1:17">
      <c r="B39" s="206"/>
      <c r="C39" s="207"/>
      <c r="D39" s="220"/>
      <c r="E39" s="208"/>
      <c r="F39" s="206"/>
      <c r="G39" s="206"/>
      <c r="L39" s="119"/>
      <c r="M39" s="301"/>
      <c r="N39" s="119"/>
    </row>
    <row r="40" spans="1:17">
      <c r="B40" s="206"/>
      <c r="C40" s="207"/>
      <c r="D40" s="220"/>
      <c r="E40" s="208"/>
      <c r="F40" s="206"/>
      <c r="G40" s="206"/>
      <c r="L40" s="119"/>
      <c r="M40" s="301"/>
      <c r="N40" s="119"/>
    </row>
    <row r="41" spans="1:17">
      <c r="B41" s="4"/>
      <c r="C41" s="6"/>
      <c r="D41" s="6"/>
      <c r="E41" s="184"/>
      <c r="F41" s="6"/>
      <c r="G41" s="11"/>
      <c r="L41" s="119"/>
      <c r="M41" s="301"/>
      <c r="N41" s="119"/>
    </row>
    <row r="42" spans="1:17">
      <c r="E42" s="183">
        <f>SUBTOTAL(109,Lista345131721252933374145495357616569737781101117105106112111[Estimación])</f>
        <v>14.5</v>
      </c>
      <c r="L42" s="119"/>
      <c r="M42" s="301"/>
      <c r="N42" s="119"/>
    </row>
    <row r="43" spans="1:17">
      <c r="L43" s="119"/>
      <c r="M43" s="301"/>
      <c r="N43" s="119"/>
    </row>
    <row r="44" spans="1:17" ht="34.5">
      <c r="B44" s="431" t="s">
        <v>40</v>
      </c>
      <c r="C44" s="431"/>
      <c r="D44" s="431"/>
      <c r="E44" s="431"/>
      <c r="F44" s="13"/>
      <c r="G44" s="13"/>
      <c r="L44" s="119"/>
      <c r="M44" s="301"/>
      <c r="N44" s="119"/>
    </row>
    <row r="45" spans="1:17">
      <c r="B45" s="148" t="s">
        <v>4</v>
      </c>
      <c r="C45" s="149" t="s">
        <v>5</v>
      </c>
      <c r="D45" s="414" t="s">
        <v>6</v>
      </c>
      <c r="E45" s="149" t="s">
        <v>7</v>
      </c>
      <c r="F45" s="150" t="s">
        <v>8</v>
      </c>
      <c r="G45" s="151" t="s">
        <v>9</v>
      </c>
      <c r="L45" s="119"/>
      <c r="M45" s="301"/>
      <c r="N45" s="119"/>
    </row>
    <row r="46" spans="1:17">
      <c r="B46" s="206"/>
      <c r="C46" s="236"/>
      <c r="D46" s="327"/>
      <c r="E46" s="412"/>
      <c r="F46" s="206"/>
      <c r="G46" s="206"/>
      <c r="L46" s="119"/>
      <c r="M46" s="301"/>
      <c r="N46" s="119"/>
    </row>
    <row r="47" spans="1:17">
      <c r="B47" s="206"/>
      <c r="C47" s="236"/>
      <c r="D47" s="327"/>
      <c r="E47" s="413"/>
      <c r="F47" s="206"/>
      <c r="G47" s="206"/>
      <c r="L47" s="119"/>
      <c r="M47" s="301"/>
      <c r="N47" s="119"/>
    </row>
    <row r="48" spans="1:17">
      <c r="B48" s="206"/>
      <c r="C48" s="236"/>
      <c r="D48" s="327"/>
      <c r="E48" s="413"/>
      <c r="F48" s="206"/>
      <c r="G48" s="206"/>
      <c r="L48" s="119"/>
      <c r="M48" s="301"/>
      <c r="N48" s="119"/>
    </row>
    <row r="49" spans="2:14">
      <c r="B49" s="206"/>
      <c r="C49" s="236"/>
      <c r="D49" s="327"/>
      <c r="E49" s="413"/>
      <c r="F49" s="206"/>
      <c r="G49" s="206"/>
      <c r="L49" s="119"/>
      <c r="M49" s="301"/>
      <c r="N49" s="119"/>
    </row>
    <row r="50" spans="2:14">
      <c r="B50" s="206"/>
      <c r="C50" s="236"/>
      <c r="D50" s="327"/>
      <c r="E50" s="413"/>
      <c r="F50" s="206"/>
      <c r="G50" s="206"/>
      <c r="L50" s="119"/>
      <c r="M50" s="301"/>
      <c r="N50" s="119"/>
    </row>
    <row r="51" spans="2:14">
      <c r="B51" s="206"/>
      <c r="C51" s="236"/>
      <c r="D51" s="327"/>
      <c r="E51" s="413"/>
      <c r="F51" s="206"/>
      <c r="G51" s="206"/>
      <c r="L51" s="119"/>
      <c r="M51" s="301"/>
      <c r="N51" s="119"/>
    </row>
    <row r="52" spans="2:14">
      <c r="B52" s="206"/>
      <c r="C52" s="207"/>
      <c r="D52" s="329"/>
      <c r="E52" s="208"/>
      <c r="F52" s="206"/>
      <c r="G52" s="206"/>
      <c r="L52" s="119"/>
      <c r="M52" s="301"/>
      <c r="N52" s="119"/>
    </row>
    <row r="53" spans="2:14">
      <c r="B53" s="206"/>
      <c r="C53" s="207"/>
      <c r="D53" s="220"/>
      <c r="E53" s="208"/>
      <c r="F53" s="206"/>
      <c r="G53" s="206"/>
      <c r="L53" s="119"/>
      <c r="M53" s="301"/>
      <c r="N53" s="119"/>
    </row>
    <row r="54" spans="2:14">
      <c r="B54" s="206"/>
      <c r="C54" s="207"/>
      <c r="D54" s="220"/>
      <c r="E54" s="208"/>
      <c r="F54" s="206"/>
      <c r="G54" s="206"/>
      <c r="L54" s="119"/>
      <c r="M54" s="301"/>
      <c r="N54" s="119"/>
    </row>
    <row r="55" spans="2:14">
      <c r="B55" s="206"/>
      <c r="C55" s="207"/>
      <c r="D55" s="220"/>
      <c r="E55" s="208"/>
      <c r="F55" s="206"/>
      <c r="G55" s="206"/>
      <c r="L55" s="119"/>
      <c r="M55" s="301"/>
      <c r="N55" s="119"/>
    </row>
    <row r="56" spans="2:14">
      <c r="B56" s="206"/>
      <c r="C56" s="207"/>
      <c r="D56" s="220"/>
      <c r="E56" s="208"/>
      <c r="F56" s="206"/>
      <c r="G56" s="206"/>
      <c r="L56" s="119"/>
      <c r="M56" s="301"/>
      <c r="N56" s="119"/>
    </row>
    <row r="57" spans="2:14">
      <c r="B57" s="206"/>
      <c r="C57" s="207"/>
      <c r="D57" s="220"/>
      <c r="E57" s="208"/>
      <c r="F57" s="206"/>
      <c r="G57" s="206"/>
      <c r="L57" s="119"/>
      <c r="M57" s="301"/>
      <c r="N57" s="119"/>
    </row>
    <row r="58" spans="2:14">
      <c r="B58" s="4"/>
      <c r="C58" s="6"/>
      <c r="D58" s="6"/>
      <c r="E58" s="184"/>
      <c r="F58" s="6"/>
      <c r="G58" s="11"/>
      <c r="L58" s="119"/>
      <c r="M58" s="301"/>
      <c r="N58" s="119"/>
    </row>
    <row r="59" spans="2:14">
      <c r="E59" s="183">
        <f>SUBTOTAL(109,Lista345131721252933374145495357616569737781101117105106107113118[Estimación])</f>
        <v>0</v>
      </c>
      <c r="L59" s="119"/>
      <c r="M59" s="301"/>
      <c r="N59" s="119"/>
    </row>
    <row r="60" spans="2:14">
      <c r="L60" s="119"/>
      <c r="M60" s="301"/>
      <c r="N60" s="119"/>
    </row>
    <row r="61" spans="2:14">
      <c r="L61" s="119"/>
      <c r="M61" s="301"/>
      <c r="N61" s="119"/>
    </row>
    <row r="62" spans="2:14">
      <c r="L62" s="119"/>
      <c r="M62" s="301"/>
      <c r="N62" s="119"/>
    </row>
    <row r="63" spans="2:14">
      <c r="L63" s="119"/>
      <c r="M63" s="301"/>
      <c r="N63" s="119"/>
    </row>
    <row r="64" spans="2:14">
      <c r="L64" s="119"/>
      <c r="M64" s="301"/>
      <c r="N64" s="119"/>
    </row>
    <row r="65" spans="12:14">
      <c r="L65" s="119"/>
      <c r="M65" s="301"/>
      <c r="N65" s="119"/>
    </row>
    <row r="66" spans="12:14">
      <c r="L66" s="119"/>
      <c r="M66" s="301"/>
      <c r="N66" s="119"/>
    </row>
    <row r="67" spans="12:14">
      <c r="L67" s="119"/>
      <c r="M67" s="301"/>
      <c r="N67" s="119"/>
    </row>
    <row r="68" spans="12:14">
      <c r="L68" s="119"/>
      <c r="M68" s="301"/>
      <c r="N68" s="119"/>
    </row>
    <row r="69" spans="12:14">
      <c r="L69" s="119"/>
      <c r="M69" s="301"/>
      <c r="N69" s="119"/>
    </row>
    <row r="70" spans="12:14">
      <c r="L70" s="119"/>
      <c r="M70" s="301"/>
      <c r="N70" s="119"/>
    </row>
    <row r="71" spans="12:14">
      <c r="L71" s="119"/>
      <c r="M71" s="301"/>
      <c r="N71" s="119"/>
    </row>
    <row r="72" spans="12:14">
      <c r="L72" s="119"/>
      <c r="M72" s="301"/>
      <c r="N72" s="119"/>
    </row>
    <row r="73" spans="12:14">
      <c r="L73" s="119"/>
      <c r="M73" s="301"/>
      <c r="N73" s="119"/>
    </row>
    <row r="74" spans="12:14">
      <c r="L74" s="119"/>
      <c r="M74" s="301"/>
      <c r="N74" s="119"/>
    </row>
    <row r="75" spans="12:14">
      <c r="M75" s="223"/>
    </row>
  </sheetData>
  <mergeCells count="8">
    <mergeCell ref="L1:N1"/>
    <mergeCell ref="O1:Q1"/>
    <mergeCell ref="B2:E2"/>
    <mergeCell ref="B28:E28"/>
    <mergeCell ref="B44:E44"/>
    <mergeCell ref="B1:E1"/>
    <mergeCell ref="F1:H1"/>
    <mergeCell ref="I1:K1"/>
  </mergeCells>
  <conditionalFormatting sqref="F4:F25 F30:F34">
    <cfRule type="expression" dxfId="4115" priority="543">
      <formula>$F4="Vencida"</formula>
    </cfRule>
    <cfRule type="expression" dxfId="4114" priority="544">
      <formula>$F4="Cancelada"</formula>
    </cfRule>
    <cfRule type="expression" dxfId="4113" priority="545">
      <formula>$F4="Pausada"</formula>
    </cfRule>
    <cfRule type="expression" dxfId="4112" priority="546">
      <formula>$F4="Para hoy"</formula>
    </cfRule>
    <cfRule type="expression" dxfId="4111" priority="547">
      <formula>$F4="En curso"</formula>
    </cfRule>
    <cfRule type="expression" dxfId="4110" priority="548">
      <formula>$F4="Completada"</formula>
    </cfRule>
  </conditionalFormatting>
  <conditionalFormatting sqref="E26">
    <cfRule type="expression" dxfId="4109" priority="551">
      <formula>$F26="Vencida"</formula>
    </cfRule>
    <cfRule type="expression" dxfId="4108" priority="552">
      <formula>$F26="Cancelada"</formula>
    </cfRule>
    <cfRule type="expression" dxfId="4107" priority="553">
      <formula>$F26="Pausada"</formula>
    </cfRule>
    <cfRule type="expression" dxfId="4106" priority="554">
      <formula>$F26="Para hoy"</formula>
    </cfRule>
    <cfRule type="expression" dxfId="4105" priority="555">
      <formula>$F26="En curso"</formula>
    </cfRule>
    <cfRule type="expression" dxfId="4104" priority="556">
      <formula>$F26="Completada"</formula>
    </cfRule>
  </conditionalFormatting>
  <conditionalFormatting sqref="E4:E25 E30:E32">
    <cfRule type="expression" dxfId="4103" priority="517">
      <formula>#REF!="Vencida"</formula>
    </cfRule>
    <cfRule type="expression" dxfId="4102" priority="518">
      <formula>#REF!="Cancelada"</formula>
    </cfRule>
    <cfRule type="expression" dxfId="4101" priority="519">
      <formula>#REF!="Pausada"</formula>
    </cfRule>
    <cfRule type="expression" dxfId="4100" priority="520">
      <formula>#REF!="Para hoy"</formula>
    </cfRule>
    <cfRule type="expression" dxfId="4099" priority="521">
      <formula>#REF!="En curso"</formula>
    </cfRule>
    <cfRule type="expression" dxfId="4098" priority="522">
      <formula>#REF!="Completada"</formula>
    </cfRule>
    <cfRule type="expression" dxfId="4097" priority="525">
      <formula>#REF!="Vencida"</formula>
    </cfRule>
    <cfRule type="expression" dxfId="4096" priority="526">
      <formula>#REF!="Cancelada"</formula>
    </cfRule>
    <cfRule type="expression" dxfId="4095" priority="527">
      <formula>#REF!="Pausada"</formula>
    </cfRule>
    <cfRule type="expression" dxfId="4094" priority="528">
      <formula>#REF!="Para hoy"</formula>
    </cfRule>
    <cfRule type="expression" dxfId="4093" priority="529">
      <formula>#REF!="En curso"</formula>
    </cfRule>
    <cfRule type="expression" dxfId="4092" priority="530">
      <formula>#REF!="Completada"</formula>
    </cfRule>
  </conditionalFormatting>
  <conditionalFormatting sqref="C4:C25 C30:C32">
    <cfRule type="expression" dxfId="4091" priority="559">
      <formula>#REF!="Vencida"</formula>
    </cfRule>
    <cfRule type="expression" dxfId="4090" priority="560">
      <formula>#REF!="Cancelada"</formula>
    </cfRule>
    <cfRule type="expression" dxfId="4089" priority="561">
      <formula>#REF!="Pausada"</formula>
    </cfRule>
    <cfRule type="expression" dxfId="4088" priority="562">
      <formula>#REF!="Para hoy"</formula>
    </cfRule>
    <cfRule type="expression" dxfId="4087" priority="563">
      <formula>#REF!="En curso"</formula>
    </cfRule>
    <cfRule type="expression" dxfId="4086" priority="564">
      <formula>#REF!="Completada"</formula>
    </cfRule>
    <cfRule type="expression" dxfId="4085" priority="565">
      <formula>$F4="Vencida"</formula>
    </cfRule>
    <cfRule type="expression" dxfId="4084" priority="566">
      <formula>$F4="Cancelada"</formula>
    </cfRule>
    <cfRule type="expression" dxfId="4083" priority="567">
      <formula>$F4="Pausada"</formula>
    </cfRule>
    <cfRule type="expression" dxfId="4082" priority="568">
      <formula>$F4="Para hoy"</formula>
    </cfRule>
    <cfRule type="expression" dxfId="4081" priority="569">
      <formula>$F4="En curso"</formula>
    </cfRule>
    <cfRule type="expression" dxfId="4080" priority="570">
      <formula>$F4="Completada"</formula>
    </cfRule>
  </conditionalFormatting>
  <conditionalFormatting sqref="C39:C40">
    <cfRule type="expression" dxfId="4079" priority="575">
      <formula>$F32="Vencida"</formula>
    </cfRule>
    <cfRule type="expression" dxfId="4078" priority="576">
      <formula>$F32="Cancelada"</formula>
    </cfRule>
    <cfRule type="expression" dxfId="4077" priority="577">
      <formula>$F32="Pausada"</formula>
    </cfRule>
    <cfRule type="expression" dxfId="4076" priority="578">
      <formula>$F32="Para hoy"</formula>
    </cfRule>
    <cfRule type="expression" dxfId="4075" priority="579">
      <formula>$F32="En curso"</formula>
    </cfRule>
    <cfRule type="expression" dxfId="4074" priority="580">
      <formula>$F32="Completada"</formula>
    </cfRule>
    <cfRule type="expression" dxfId="4073" priority="581">
      <formula>$F39="Vencida"</formula>
    </cfRule>
    <cfRule type="expression" dxfId="4072" priority="582">
      <formula>$F39="Cancelada"</formula>
    </cfRule>
    <cfRule type="expression" dxfId="4071" priority="583">
      <formula>$F39="Pausada"</formula>
    </cfRule>
    <cfRule type="expression" dxfId="4070" priority="584">
      <formula>$F39="Para hoy"</formula>
    </cfRule>
    <cfRule type="expression" dxfId="4069" priority="585">
      <formula>$F39="En curso"</formula>
    </cfRule>
    <cfRule type="expression" dxfId="4068" priority="586">
      <formula>$F39="Completada"</formula>
    </cfRule>
  </conditionalFormatting>
  <conditionalFormatting sqref="E4:E25">
    <cfRule type="expression" dxfId="4067" priority="587">
      <formula>#REF!="Vencida"</formula>
    </cfRule>
    <cfRule type="expression" dxfId="4066" priority="588">
      <formula>#REF!="Cancelada"</formula>
    </cfRule>
    <cfRule type="expression" dxfId="4065" priority="589">
      <formula>#REF!="Pausada"</formula>
    </cfRule>
    <cfRule type="expression" dxfId="4064" priority="590">
      <formula>#REF!="Para hoy"</formula>
    </cfRule>
    <cfRule type="expression" dxfId="4063" priority="591">
      <formula>#REF!="En curso"</formula>
    </cfRule>
    <cfRule type="expression" dxfId="4062" priority="592">
      <formula>#REF!="Completada"</formula>
    </cfRule>
  </conditionalFormatting>
  <conditionalFormatting sqref="E14:E19 E10:E11 E37:E40">
    <cfRule type="expression" dxfId="4061" priority="491">
      <formula>$F5="Vencida"</formula>
    </cfRule>
    <cfRule type="expression" dxfId="4060" priority="492">
      <formula>$F5="Cancelada"</formula>
    </cfRule>
    <cfRule type="expression" dxfId="4059" priority="493">
      <formula>$F5="Pausada"</formula>
    </cfRule>
    <cfRule type="expression" dxfId="4058" priority="494">
      <formula>$F5="Para hoy"</formula>
    </cfRule>
    <cfRule type="expression" dxfId="4057" priority="495">
      <formula>$F5="En curso"</formula>
    </cfRule>
    <cfRule type="expression" dxfId="4056" priority="496">
      <formula>$F5="Completada"</formula>
    </cfRule>
  </conditionalFormatting>
  <conditionalFormatting sqref="E33:E37">
    <cfRule type="expression" dxfId="4055" priority="475">
      <formula>$F27="Vencida"</formula>
    </cfRule>
    <cfRule type="expression" dxfId="4054" priority="476">
      <formula>$F27="Cancelada"</formula>
    </cfRule>
    <cfRule type="expression" dxfId="4053" priority="477">
      <formula>$F27="Pausada"</formula>
    </cfRule>
    <cfRule type="expression" dxfId="4052" priority="478">
      <formula>$F27="Para hoy"</formula>
    </cfRule>
    <cfRule type="expression" dxfId="4051" priority="479">
      <formula>$F27="En curso"</formula>
    </cfRule>
    <cfRule type="expression" dxfId="4050" priority="480">
      <formula>$F27="Completada"</formula>
    </cfRule>
    <cfRule type="expression" dxfId="4049" priority="483">
      <formula>$F27="Vencida"</formula>
    </cfRule>
    <cfRule type="expression" dxfId="4048" priority="484">
      <formula>$F27="Cancelada"</formula>
    </cfRule>
    <cfRule type="expression" dxfId="4047" priority="485">
      <formula>$F27="Pausada"</formula>
    </cfRule>
    <cfRule type="expression" dxfId="4046" priority="486">
      <formula>$F27="Para hoy"</formula>
    </cfRule>
    <cfRule type="expression" dxfId="4045" priority="487">
      <formula>$F27="En curso"</formula>
    </cfRule>
    <cfRule type="expression" dxfId="4044" priority="488">
      <formula>$F27="Completada"</formula>
    </cfRule>
  </conditionalFormatting>
  <conditionalFormatting sqref="E34:E37">
    <cfRule type="expression" dxfId="4043" priority="497">
      <formula>$F27="Vencida"</formula>
    </cfRule>
    <cfRule type="expression" dxfId="4042" priority="498">
      <formula>$F27="Cancelada"</formula>
    </cfRule>
    <cfRule type="expression" dxfId="4041" priority="499">
      <formula>$F27="Pausada"</formula>
    </cfRule>
    <cfRule type="expression" dxfId="4040" priority="500">
      <formula>$F27="Para hoy"</formula>
    </cfRule>
    <cfRule type="expression" dxfId="4039" priority="501">
      <formula>$F27="En curso"</formula>
    </cfRule>
    <cfRule type="expression" dxfId="4038" priority="502">
      <formula>$F27="Completada"</formula>
    </cfRule>
    <cfRule type="expression" dxfId="4037" priority="503">
      <formula>$F28="Vencida"</formula>
    </cfRule>
    <cfRule type="expression" dxfId="4036" priority="504">
      <formula>$F28="Cancelada"</formula>
    </cfRule>
    <cfRule type="expression" dxfId="4035" priority="505">
      <formula>$F28="Pausada"</formula>
    </cfRule>
    <cfRule type="expression" dxfId="4034" priority="506">
      <formula>$F28="Para hoy"</formula>
    </cfRule>
    <cfRule type="expression" dxfId="4033" priority="507">
      <formula>$F28="En curso"</formula>
    </cfRule>
    <cfRule type="expression" dxfId="4032" priority="508">
      <formula>$F28="Completada"</formula>
    </cfRule>
  </conditionalFormatting>
  <conditionalFormatting sqref="E6:E7">
    <cfRule type="expression" dxfId="4031" priority="599">
      <formula>#REF!="Vencida"</formula>
    </cfRule>
    <cfRule type="expression" dxfId="4030" priority="600">
      <formula>#REF!="Cancelada"</formula>
    </cfRule>
    <cfRule type="expression" dxfId="4029" priority="601">
      <formula>#REF!="Pausada"</formula>
    </cfRule>
    <cfRule type="expression" dxfId="4028" priority="602">
      <formula>#REF!="Para hoy"</formula>
    </cfRule>
    <cfRule type="expression" dxfId="4027" priority="603">
      <formula>#REF!="En curso"</formula>
    </cfRule>
    <cfRule type="expression" dxfId="4026" priority="604">
      <formula>#REF!="Completada"</formula>
    </cfRule>
    <cfRule type="expression" dxfId="4025" priority="605">
      <formula>#REF!="Vencida"</formula>
    </cfRule>
    <cfRule type="expression" dxfId="4024" priority="606">
      <formula>#REF!="Cancelada"</formula>
    </cfRule>
    <cfRule type="expression" dxfId="4023" priority="607">
      <formula>#REF!="Pausada"</formula>
    </cfRule>
    <cfRule type="expression" dxfId="4022" priority="608">
      <formula>#REF!="Para hoy"</formula>
    </cfRule>
    <cfRule type="expression" dxfId="4021" priority="609">
      <formula>#REF!="En curso"</formula>
    </cfRule>
    <cfRule type="expression" dxfId="4020" priority="610">
      <formula>#REF!="Completada"</formula>
    </cfRule>
  </conditionalFormatting>
  <conditionalFormatting sqref="E6:E7">
    <cfRule type="expression" dxfId="4019" priority="611">
      <formula>#REF!="Vencida"</formula>
    </cfRule>
    <cfRule type="expression" dxfId="4018" priority="612">
      <formula>#REF!="Cancelada"</formula>
    </cfRule>
    <cfRule type="expression" dxfId="4017" priority="613">
      <formula>#REF!="Pausada"</formula>
    </cfRule>
    <cfRule type="expression" dxfId="4016" priority="614">
      <formula>#REF!="Para hoy"</formula>
    </cfRule>
    <cfRule type="expression" dxfId="4015" priority="615">
      <formula>#REF!="En curso"</formula>
    </cfRule>
    <cfRule type="expression" dxfId="4014" priority="616">
      <formula>#REF!="Completada"</formula>
    </cfRule>
    <cfRule type="expression" dxfId="4013" priority="617">
      <formula>#REF!="Vencida"</formula>
    </cfRule>
    <cfRule type="expression" dxfId="4012" priority="618">
      <formula>#REF!="Cancelada"</formula>
    </cfRule>
    <cfRule type="expression" dxfId="4011" priority="619">
      <formula>#REF!="Pausada"</formula>
    </cfRule>
    <cfRule type="expression" dxfId="4010" priority="620">
      <formula>#REF!="Para hoy"</formula>
    </cfRule>
    <cfRule type="expression" dxfId="4009" priority="621">
      <formula>#REF!="En curso"</formula>
    </cfRule>
    <cfRule type="expression" dxfId="4008" priority="622">
      <formula>#REF!="Completada"</formula>
    </cfRule>
  </conditionalFormatting>
  <conditionalFormatting sqref="E6:E7">
    <cfRule type="expression" dxfId="4007" priority="631">
      <formula>$F1="Vencida"</formula>
    </cfRule>
    <cfRule type="expression" dxfId="4006" priority="632">
      <formula>$F1="Cancelada"</formula>
    </cfRule>
    <cfRule type="expression" dxfId="4005" priority="633">
      <formula>$F1="Pausada"</formula>
    </cfRule>
    <cfRule type="expression" dxfId="4004" priority="634">
      <formula>$F1="Para hoy"</formula>
    </cfRule>
    <cfRule type="expression" dxfId="4003" priority="635">
      <formula>$F1="En curso"</formula>
    </cfRule>
    <cfRule type="expression" dxfId="4002" priority="636">
      <formula>$F1="Completada"</formula>
    </cfRule>
    <cfRule type="expression" dxfId="4001" priority="637">
      <formula>#REF!="Vencida"</formula>
    </cfRule>
    <cfRule type="expression" dxfId="4000" priority="638">
      <formula>#REF!="Cancelada"</formula>
    </cfRule>
    <cfRule type="expression" dxfId="3999" priority="639">
      <formula>#REF!="Pausada"</formula>
    </cfRule>
    <cfRule type="expression" dxfId="3998" priority="640">
      <formula>#REF!="Para hoy"</formula>
    </cfRule>
    <cfRule type="expression" dxfId="3997" priority="641">
      <formula>#REF!="En curso"</formula>
    </cfRule>
    <cfRule type="expression" dxfId="3996" priority="642">
      <formula>#REF!="Completada"</formula>
    </cfRule>
  </conditionalFormatting>
  <conditionalFormatting sqref="E5">
    <cfRule type="expression" dxfId="3995" priority="647">
      <formula>#REF!="Vencida"</formula>
    </cfRule>
    <cfRule type="expression" dxfId="3994" priority="648">
      <formula>#REF!="Cancelada"</formula>
    </cfRule>
    <cfRule type="expression" dxfId="3993" priority="649">
      <formula>#REF!="Pausada"</formula>
    </cfRule>
    <cfRule type="expression" dxfId="3992" priority="650">
      <formula>#REF!="Para hoy"</formula>
    </cfRule>
    <cfRule type="expression" dxfId="3991" priority="651">
      <formula>#REF!="En curso"</formula>
    </cfRule>
    <cfRule type="expression" dxfId="3990" priority="652">
      <formula>#REF!="Completada"</formula>
    </cfRule>
    <cfRule type="expression" dxfId="3989" priority="653">
      <formula>#REF!="Vencida"</formula>
    </cfRule>
    <cfRule type="expression" dxfId="3988" priority="654">
      <formula>#REF!="Cancelada"</formula>
    </cfRule>
    <cfRule type="expression" dxfId="3987" priority="655">
      <formula>#REF!="Pausada"</formula>
    </cfRule>
    <cfRule type="expression" dxfId="3986" priority="656">
      <formula>#REF!="Para hoy"</formula>
    </cfRule>
    <cfRule type="expression" dxfId="3985" priority="657">
      <formula>#REF!="En curso"</formula>
    </cfRule>
    <cfRule type="expression" dxfId="3984" priority="658">
      <formula>#REF!="Completada"</formula>
    </cfRule>
  </conditionalFormatting>
  <conditionalFormatting sqref="E5">
    <cfRule type="expression" dxfId="3983" priority="659">
      <formula>#REF!="Vencida"</formula>
    </cfRule>
    <cfRule type="expression" dxfId="3982" priority="660">
      <formula>#REF!="Cancelada"</formula>
    </cfRule>
    <cfRule type="expression" dxfId="3981" priority="661">
      <formula>#REF!="Pausada"</formula>
    </cfRule>
    <cfRule type="expression" dxfId="3980" priority="662">
      <formula>#REF!="Para hoy"</formula>
    </cfRule>
    <cfRule type="expression" dxfId="3979" priority="663">
      <formula>#REF!="En curso"</formula>
    </cfRule>
    <cfRule type="expression" dxfId="3978" priority="664">
      <formula>#REF!="Completada"</formula>
    </cfRule>
    <cfRule type="expression" dxfId="3977" priority="665">
      <formula>#REF!="Vencida"</formula>
    </cfRule>
    <cfRule type="expression" dxfId="3976" priority="666">
      <formula>#REF!="Cancelada"</formula>
    </cfRule>
    <cfRule type="expression" dxfId="3975" priority="667">
      <formula>#REF!="Pausada"</formula>
    </cfRule>
    <cfRule type="expression" dxfId="3974" priority="668">
      <formula>#REF!="Para hoy"</formula>
    </cfRule>
    <cfRule type="expression" dxfId="3973" priority="669">
      <formula>#REF!="En curso"</formula>
    </cfRule>
    <cfRule type="expression" dxfId="3972" priority="670">
      <formula>#REF!="Completada"</formula>
    </cfRule>
  </conditionalFormatting>
  <conditionalFormatting sqref="E4">
    <cfRule type="expression" dxfId="3971" priority="685">
      <formula>#REF!="Vencida"</formula>
    </cfRule>
    <cfRule type="expression" dxfId="3970" priority="686">
      <formula>#REF!="Cancelada"</formula>
    </cfRule>
    <cfRule type="expression" dxfId="3969" priority="687">
      <formula>#REF!="Pausada"</formula>
    </cfRule>
    <cfRule type="expression" dxfId="3968" priority="688">
      <formula>#REF!="Para hoy"</formula>
    </cfRule>
    <cfRule type="expression" dxfId="3967" priority="689">
      <formula>#REF!="En curso"</formula>
    </cfRule>
    <cfRule type="expression" dxfId="3966" priority="690">
      <formula>#REF!="Completada"</formula>
    </cfRule>
    <cfRule type="expression" dxfId="3965" priority="691">
      <formula>#REF!="Vencida"</formula>
    </cfRule>
    <cfRule type="expression" dxfId="3964" priority="692">
      <formula>#REF!="Cancelada"</formula>
    </cfRule>
    <cfRule type="expression" dxfId="3963" priority="693">
      <formula>#REF!="Pausada"</formula>
    </cfRule>
    <cfRule type="expression" dxfId="3962" priority="694">
      <formula>#REF!="Para hoy"</formula>
    </cfRule>
    <cfRule type="expression" dxfId="3961" priority="695">
      <formula>#REF!="En curso"</formula>
    </cfRule>
    <cfRule type="expression" dxfId="3960" priority="696">
      <formula>#REF!="Completada"</formula>
    </cfRule>
  </conditionalFormatting>
  <conditionalFormatting sqref="E4">
    <cfRule type="expression" dxfId="3959" priority="697">
      <formula>#REF!="Vencida"</formula>
    </cfRule>
    <cfRule type="expression" dxfId="3958" priority="698">
      <formula>#REF!="Cancelada"</formula>
    </cfRule>
    <cfRule type="expression" dxfId="3957" priority="699">
      <formula>#REF!="Pausada"</formula>
    </cfRule>
    <cfRule type="expression" dxfId="3956" priority="700">
      <formula>#REF!="Para hoy"</formula>
    </cfRule>
    <cfRule type="expression" dxfId="3955" priority="701">
      <formula>#REF!="En curso"</formula>
    </cfRule>
    <cfRule type="expression" dxfId="3954" priority="702">
      <formula>#REF!="Completada"</formula>
    </cfRule>
    <cfRule type="expression" dxfId="3953" priority="703">
      <formula>#REF!="Vencida"</formula>
    </cfRule>
    <cfRule type="expression" dxfId="3952" priority="704">
      <formula>#REF!="Cancelada"</formula>
    </cfRule>
    <cfRule type="expression" dxfId="3951" priority="705">
      <formula>#REF!="Pausada"</formula>
    </cfRule>
    <cfRule type="expression" dxfId="3950" priority="706">
      <formula>#REF!="Para hoy"</formula>
    </cfRule>
    <cfRule type="expression" dxfId="3949" priority="707">
      <formula>#REF!="En curso"</formula>
    </cfRule>
    <cfRule type="expression" dxfId="3948" priority="708">
      <formula>#REF!="Completada"</formula>
    </cfRule>
  </conditionalFormatting>
  <conditionalFormatting sqref="E5:E8">
    <cfRule type="expression" dxfId="3947" priority="723">
      <formula>$F1048575="Vencida"</formula>
    </cfRule>
    <cfRule type="expression" dxfId="3946" priority="724">
      <formula>$F1048575="Cancelada"</formula>
    </cfRule>
    <cfRule type="expression" dxfId="3945" priority="725">
      <formula>$F1048575="Pausada"</formula>
    </cfRule>
    <cfRule type="expression" dxfId="3944" priority="726">
      <formula>$F1048575="Para hoy"</formula>
    </cfRule>
    <cfRule type="expression" dxfId="3943" priority="727">
      <formula>$F1048575="En curso"</formula>
    </cfRule>
    <cfRule type="expression" dxfId="3942" priority="728">
      <formula>$F1048575="Completada"</formula>
    </cfRule>
  </conditionalFormatting>
  <conditionalFormatting sqref="E4">
    <cfRule type="expression" dxfId="3941" priority="729">
      <formula>$F1048531="Vencida"</formula>
    </cfRule>
    <cfRule type="expression" dxfId="3940" priority="730">
      <formula>$F1048531="Cancelada"</formula>
    </cfRule>
    <cfRule type="expression" dxfId="3939" priority="731">
      <formula>$F1048531="Pausada"</formula>
    </cfRule>
    <cfRule type="expression" dxfId="3938" priority="732">
      <formula>$F1048531="Para hoy"</formula>
    </cfRule>
    <cfRule type="expression" dxfId="3937" priority="733">
      <formula>$F1048531="En curso"</formula>
    </cfRule>
    <cfRule type="expression" dxfId="3936" priority="734">
      <formula>$F1048531="Completada"</formula>
    </cfRule>
  </conditionalFormatting>
  <conditionalFormatting sqref="E9">
    <cfRule type="expression" dxfId="3935" priority="735">
      <formula>#REF!="Vencida"</formula>
    </cfRule>
    <cfRule type="expression" dxfId="3934" priority="736">
      <formula>#REF!="Cancelada"</formula>
    </cfRule>
    <cfRule type="expression" dxfId="3933" priority="737">
      <formula>#REF!="Pausada"</formula>
    </cfRule>
    <cfRule type="expression" dxfId="3932" priority="738">
      <formula>#REF!="Para hoy"</formula>
    </cfRule>
    <cfRule type="expression" dxfId="3931" priority="739">
      <formula>#REF!="En curso"</formula>
    </cfRule>
    <cfRule type="expression" dxfId="3930" priority="740">
      <formula>#REF!="Completada"</formula>
    </cfRule>
  </conditionalFormatting>
  <conditionalFormatting sqref="E42">
    <cfRule type="expression" dxfId="3929" priority="429">
      <formula>$F42="Vencida"</formula>
    </cfRule>
    <cfRule type="expression" dxfId="3928" priority="430">
      <formula>$F42="Cancelada"</formula>
    </cfRule>
    <cfRule type="expression" dxfId="3927" priority="431">
      <formula>$F42="Pausada"</formula>
    </cfRule>
    <cfRule type="expression" dxfId="3926" priority="432">
      <formula>$F42="Para hoy"</formula>
    </cfRule>
    <cfRule type="expression" dxfId="3925" priority="433">
      <formula>$F42="En curso"</formula>
    </cfRule>
    <cfRule type="expression" dxfId="3924" priority="434">
      <formula>$F42="Completada"</formula>
    </cfRule>
  </conditionalFormatting>
  <conditionalFormatting sqref="F35:F40">
    <cfRule type="expression" dxfId="3923" priority="277">
      <formula>$F35="Vencida"</formula>
    </cfRule>
    <cfRule type="expression" dxfId="3922" priority="278">
      <formula>$F35="Cancelada"</formula>
    </cfRule>
    <cfRule type="expression" dxfId="3921" priority="279">
      <formula>$F35="Pausada"</formula>
    </cfRule>
    <cfRule type="expression" dxfId="3920" priority="280">
      <formula>$F35="Para hoy"</formula>
    </cfRule>
    <cfRule type="expression" dxfId="3919" priority="281">
      <formula>$F35="En curso"</formula>
    </cfRule>
    <cfRule type="expression" dxfId="3918" priority="282">
      <formula>$F35="Completada"</formula>
    </cfRule>
  </conditionalFormatting>
  <conditionalFormatting sqref="E39:E40">
    <cfRule type="expression" dxfId="3917" priority="291">
      <formula>$F32="Vencida"</formula>
    </cfRule>
    <cfRule type="expression" dxfId="3916" priority="292">
      <formula>$F32="Cancelada"</formula>
    </cfRule>
    <cfRule type="expression" dxfId="3915" priority="293">
      <formula>$F32="Pausada"</formula>
    </cfRule>
    <cfRule type="expression" dxfId="3914" priority="294">
      <formula>$F32="Para hoy"</formula>
    </cfRule>
    <cfRule type="expression" dxfId="3913" priority="295">
      <formula>$F32="En curso"</formula>
    </cfRule>
    <cfRule type="expression" dxfId="3912" priority="296">
      <formula>$F32="Completada"</formula>
    </cfRule>
    <cfRule type="expression" dxfId="3911" priority="299">
      <formula>$F32="Vencida"</formula>
    </cfRule>
    <cfRule type="expression" dxfId="3910" priority="300">
      <formula>$F32="Cancelada"</formula>
    </cfRule>
    <cfRule type="expression" dxfId="3909" priority="301">
      <formula>$F32="Pausada"</formula>
    </cfRule>
    <cfRule type="expression" dxfId="3908" priority="302">
      <formula>$F32="Para hoy"</formula>
    </cfRule>
    <cfRule type="expression" dxfId="3907" priority="303">
      <formula>$F32="En curso"</formula>
    </cfRule>
    <cfRule type="expression" dxfId="3906" priority="304">
      <formula>$F32="Completada"</formula>
    </cfRule>
  </conditionalFormatting>
  <conditionalFormatting sqref="D35:D40">
    <cfRule type="expression" dxfId="3905" priority="313">
      <formula>$F51="Vencida"</formula>
    </cfRule>
    <cfRule type="expression" dxfId="3904" priority="314">
      <formula>$F51="Cancelada"</formula>
    </cfRule>
    <cfRule type="expression" dxfId="3903" priority="315">
      <formula>$F51="Pausada"</formula>
    </cfRule>
    <cfRule type="expression" dxfId="3902" priority="316">
      <formula>$F51="Para hoy"</formula>
    </cfRule>
    <cfRule type="expression" dxfId="3901" priority="317">
      <formula>$F51="En curso"</formula>
    </cfRule>
    <cfRule type="expression" dxfId="3900" priority="318">
      <formula>$F51="Completada"</formula>
    </cfRule>
    <cfRule type="expression" dxfId="3899" priority="319">
      <formula>$F51="Vencida"</formula>
    </cfRule>
    <cfRule type="expression" dxfId="3898" priority="320">
      <formula>$F51="Cancelada"</formula>
    </cfRule>
    <cfRule type="expression" dxfId="3897" priority="321">
      <formula>$F51="Pausada"</formula>
    </cfRule>
    <cfRule type="expression" dxfId="3896" priority="322">
      <formula>$F51="Para hoy"</formula>
    </cfRule>
    <cfRule type="expression" dxfId="3895" priority="323">
      <formula>$F51="En curso"</formula>
    </cfRule>
    <cfRule type="expression" dxfId="3894" priority="324">
      <formula>$F51="Completada"</formula>
    </cfRule>
  </conditionalFormatting>
  <conditionalFormatting sqref="D35:D40">
    <cfRule type="expression" dxfId="3893" priority="325">
      <formula>$F63="Vencida"</formula>
    </cfRule>
    <cfRule type="expression" dxfId="3892" priority="326">
      <formula>$F63="Cancelada"</formula>
    </cfRule>
    <cfRule type="expression" dxfId="3891" priority="327">
      <formula>$F63="Pausada"</formula>
    </cfRule>
    <cfRule type="expression" dxfId="3890" priority="328">
      <formula>$F63="Para hoy"</formula>
    </cfRule>
    <cfRule type="expression" dxfId="3889" priority="329">
      <formula>$F63="En curso"</formula>
    </cfRule>
    <cfRule type="expression" dxfId="3888" priority="330">
      <formula>$F63="Completada"</formula>
    </cfRule>
    <cfRule type="expression" dxfId="3887" priority="331">
      <formula>$F63="Vencida"</formula>
    </cfRule>
    <cfRule type="expression" dxfId="3886" priority="332">
      <formula>$F63="Cancelada"</formula>
    </cfRule>
    <cfRule type="expression" dxfId="3885" priority="333">
      <formula>$F63="Pausada"</formula>
    </cfRule>
    <cfRule type="expression" dxfId="3884" priority="334">
      <formula>$F63="Para hoy"</formula>
    </cfRule>
    <cfRule type="expression" dxfId="3883" priority="335">
      <formula>$F63="En curso"</formula>
    </cfRule>
    <cfRule type="expression" dxfId="3882" priority="336">
      <formula>$F63="Completada"</formula>
    </cfRule>
  </conditionalFormatting>
  <conditionalFormatting sqref="D35:D40">
    <cfRule type="expression" dxfId="3881" priority="337">
      <formula>$F71="Vencida"</formula>
    </cfRule>
    <cfRule type="expression" dxfId="3880" priority="338">
      <formula>$F71="Cancelada"</formula>
    </cfRule>
    <cfRule type="expression" dxfId="3879" priority="339">
      <formula>$F71="Pausada"</formula>
    </cfRule>
    <cfRule type="expression" dxfId="3878" priority="340">
      <formula>$F71="Para hoy"</formula>
    </cfRule>
    <cfRule type="expression" dxfId="3877" priority="341">
      <formula>$F71="En curso"</formula>
    </cfRule>
    <cfRule type="expression" dxfId="3876" priority="342">
      <formula>$F71="Completada"</formula>
    </cfRule>
    <cfRule type="expression" dxfId="3875" priority="343">
      <formula>$F67="Vencida"</formula>
    </cfRule>
    <cfRule type="expression" dxfId="3874" priority="344">
      <formula>$F67="Cancelada"</formula>
    </cfRule>
    <cfRule type="expression" dxfId="3873" priority="345">
      <formula>$F67="Pausada"</formula>
    </cfRule>
    <cfRule type="expression" dxfId="3872" priority="346">
      <formula>$F67="Para hoy"</formula>
    </cfRule>
    <cfRule type="expression" dxfId="3871" priority="347">
      <formula>$F67="En curso"</formula>
    </cfRule>
    <cfRule type="expression" dxfId="3870" priority="348">
      <formula>$F67="Completada"</formula>
    </cfRule>
  </conditionalFormatting>
  <conditionalFormatting sqref="E40">
    <cfRule type="expression" dxfId="3869" priority="361">
      <formula>$F32="Vencida"</formula>
    </cfRule>
    <cfRule type="expression" dxfId="3868" priority="362">
      <formula>$F32="Cancelada"</formula>
    </cfRule>
    <cfRule type="expression" dxfId="3867" priority="363">
      <formula>$F32="Pausada"</formula>
    </cfRule>
    <cfRule type="expression" dxfId="3866" priority="364">
      <formula>$F32="Para hoy"</formula>
    </cfRule>
    <cfRule type="expression" dxfId="3865" priority="365">
      <formula>$F32="En curso"</formula>
    </cfRule>
    <cfRule type="expression" dxfId="3864" priority="366">
      <formula>$F32="Completada"</formula>
    </cfRule>
    <cfRule type="expression" dxfId="3863" priority="367">
      <formula>$F33="Vencida"</formula>
    </cfRule>
    <cfRule type="expression" dxfId="3862" priority="368">
      <formula>$F33="Cancelada"</formula>
    </cfRule>
    <cfRule type="expression" dxfId="3861" priority="369">
      <formula>$F33="Pausada"</formula>
    </cfRule>
    <cfRule type="expression" dxfId="3860" priority="370">
      <formula>$F33="Para hoy"</formula>
    </cfRule>
    <cfRule type="expression" dxfId="3859" priority="371">
      <formula>$F33="En curso"</formula>
    </cfRule>
    <cfRule type="expression" dxfId="3858" priority="372">
      <formula>$F33="Completada"</formula>
    </cfRule>
  </conditionalFormatting>
  <conditionalFormatting sqref="E30:E31">
    <cfRule type="expression" dxfId="3857" priority="437">
      <formula>#REF!="Vencida"</formula>
    </cfRule>
    <cfRule type="expression" dxfId="3856" priority="438">
      <formula>#REF!="Cancelada"</formula>
    </cfRule>
    <cfRule type="expression" dxfId="3855" priority="439">
      <formula>#REF!="Pausada"</formula>
    </cfRule>
    <cfRule type="expression" dxfId="3854" priority="440">
      <formula>#REF!="Para hoy"</formula>
    </cfRule>
    <cfRule type="expression" dxfId="3853" priority="441">
      <formula>#REF!="En curso"</formula>
    </cfRule>
    <cfRule type="expression" dxfId="3852" priority="442">
      <formula>#REF!="Completada"</formula>
    </cfRule>
  </conditionalFormatting>
  <conditionalFormatting sqref="E30">
    <cfRule type="expression" dxfId="3851" priority="455">
      <formula>#REF!="Vencida"</formula>
    </cfRule>
    <cfRule type="expression" dxfId="3850" priority="456">
      <formula>#REF!="Cancelada"</formula>
    </cfRule>
    <cfRule type="expression" dxfId="3849" priority="457">
      <formula>#REF!="Pausada"</formula>
    </cfRule>
    <cfRule type="expression" dxfId="3848" priority="458">
      <formula>#REF!="Para hoy"</formula>
    </cfRule>
    <cfRule type="expression" dxfId="3847" priority="459">
      <formula>#REF!="En curso"</formula>
    </cfRule>
    <cfRule type="expression" dxfId="3846" priority="460">
      <formula>#REF!="Completada"</formula>
    </cfRule>
    <cfRule type="expression" dxfId="3845" priority="461">
      <formula>#REF!="Vencida"</formula>
    </cfRule>
    <cfRule type="expression" dxfId="3844" priority="462">
      <formula>#REF!="Cancelada"</formula>
    </cfRule>
    <cfRule type="expression" dxfId="3843" priority="463">
      <formula>#REF!="Pausada"</formula>
    </cfRule>
    <cfRule type="expression" dxfId="3842" priority="464">
      <formula>#REF!="Para hoy"</formula>
    </cfRule>
    <cfRule type="expression" dxfId="3841" priority="465">
      <formula>#REF!="En curso"</formula>
    </cfRule>
    <cfRule type="expression" dxfId="3840" priority="466">
      <formula>#REF!="Completada"</formula>
    </cfRule>
  </conditionalFormatting>
  <conditionalFormatting sqref="E59">
    <cfRule type="expression" dxfId="3839" priority="219">
      <formula>$F59="Vencida"</formula>
    </cfRule>
    <cfRule type="expression" dxfId="3838" priority="220">
      <formula>$F59="Cancelada"</formula>
    </cfRule>
    <cfRule type="expression" dxfId="3837" priority="221">
      <formula>$F59="Pausada"</formula>
    </cfRule>
    <cfRule type="expression" dxfId="3836" priority="222">
      <formula>$F59="Para hoy"</formula>
    </cfRule>
    <cfRule type="expression" dxfId="3835" priority="223">
      <formula>$F59="En curso"</formula>
    </cfRule>
    <cfRule type="expression" dxfId="3834" priority="224">
      <formula>$F59="Completada"</formula>
    </cfRule>
  </conditionalFormatting>
  <conditionalFormatting sqref="F46:F51">
    <cfRule type="expression" dxfId="3833" priority="141">
      <formula>$F46="Vencida"</formula>
    </cfRule>
    <cfRule type="expression" dxfId="3832" priority="142">
      <formula>$F46="Cancelada"</formula>
    </cfRule>
    <cfRule type="expression" dxfId="3831" priority="143">
      <formula>$F46="Pausada"</formula>
    </cfRule>
    <cfRule type="expression" dxfId="3830" priority="144">
      <formula>$F46="Para hoy"</formula>
    </cfRule>
    <cfRule type="expression" dxfId="3829" priority="145">
      <formula>$F46="En curso"</formula>
    </cfRule>
    <cfRule type="expression" dxfId="3828" priority="146">
      <formula>$F46="Completada"</formula>
    </cfRule>
  </conditionalFormatting>
  <conditionalFormatting sqref="E46:E51">
    <cfRule type="expression" dxfId="3827" priority="171">
      <formula>$F41="Vencida"</formula>
    </cfRule>
    <cfRule type="expression" dxfId="3826" priority="172">
      <formula>$F41="Cancelada"</formula>
    </cfRule>
    <cfRule type="expression" dxfId="3825" priority="173">
      <formula>$F41="Pausada"</formula>
    </cfRule>
    <cfRule type="expression" dxfId="3824" priority="174">
      <formula>$F41="Para hoy"</formula>
    </cfRule>
    <cfRule type="expression" dxfId="3823" priority="175">
      <formula>$F41="En curso"</formula>
    </cfRule>
    <cfRule type="expression" dxfId="3822" priority="176">
      <formula>$F41="Completada"</formula>
    </cfRule>
  </conditionalFormatting>
  <conditionalFormatting sqref="E46:E51">
    <cfRule type="expression" dxfId="3821" priority="155">
      <formula>$F39="Vencida"</formula>
    </cfRule>
    <cfRule type="expression" dxfId="3820" priority="156">
      <formula>$F39="Cancelada"</formula>
    </cfRule>
    <cfRule type="expression" dxfId="3819" priority="157">
      <formula>$F39="Pausada"</formula>
    </cfRule>
    <cfRule type="expression" dxfId="3818" priority="158">
      <formula>$F39="Para hoy"</formula>
    </cfRule>
    <cfRule type="expression" dxfId="3817" priority="159">
      <formula>$F39="En curso"</formula>
    </cfRule>
    <cfRule type="expression" dxfId="3816" priority="160">
      <formula>$F39="Completada"</formula>
    </cfRule>
    <cfRule type="expression" dxfId="3815" priority="163">
      <formula>$F39="Vencida"</formula>
    </cfRule>
    <cfRule type="expression" dxfId="3814" priority="164">
      <formula>$F39="Cancelada"</formula>
    </cfRule>
    <cfRule type="expression" dxfId="3813" priority="165">
      <formula>$F39="Pausada"</formula>
    </cfRule>
    <cfRule type="expression" dxfId="3812" priority="166">
      <formula>$F39="Para hoy"</formula>
    </cfRule>
    <cfRule type="expression" dxfId="3811" priority="167">
      <formula>$F39="En curso"</formula>
    </cfRule>
    <cfRule type="expression" dxfId="3810" priority="168">
      <formula>$F39="Completada"</formula>
    </cfRule>
  </conditionalFormatting>
  <conditionalFormatting sqref="C46:C51">
    <cfRule type="expression" dxfId="3809" priority="177">
      <formula>$F39="Vencida"</formula>
    </cfRule>
    <cfRule type="expression" dxfId="3808" priority="178">
      <formula>$F39="Cancelada"</formula>
    </cfRule>
    <cfRule type="expression" dxfId="3807" priority="179">
      <formula>$F39="Pausada"</formula>
    </cfRule>
    <cfRule type="expression" dxfId="3806" priority="180">
      <formula>$F39="Para hoy"</formula>
    </cfRule>
    <cfRule type="expression" dxfId="3805" priority="181">
      <formula>$F39="En curso"</formula>
    </cfRule>
    <cfRule type="expression" dxfId="3804" priority="182">
      <formula>$F39="Completada"</formula>
    </cfRule>
    <cfRule type="expression" dxfId="3803" priority="183">
      <formula>$F46="Vencida"</formula>
    </cfRule>
    <cfRule type="expression" dxfId="3802" priority="184">
      <formula>$F46="Cancelada"</formula>
    </cfRule>
    <cfRule type="expression" dxfId="3801" priority="185">
      <formula>$F46="Pausada"</formula>
    </cfRule>
    <cfRule type="expression" dxfId="3800" priority="186">
      <formula>$F46="Para hoy"</formula>
    </cfRule>
    <cfRule type="expression" dxfId="3799" priority="187">
      <formula>$F46="En curso"</formula>
    </cfRule>
    <cfRule type="expression" dxfId="3798" priority="188">
      <formula>$F46="Completada"</formula>
    </cfRule>
  </conditionalFormatting>
  <conditionalFormatting sqref="E46:E51">
    <cfRule type="expression" dxfId="3797" priority="189">
      <formula>$F38="Vencida"</formula>
    </cfRule>
    <cfRule type="expression" dxfId="3796" priority="190">
      <formula>$F38="Cancelada"</formula>
    </cfRule>
    <cfRule type="expression" dxfId="3795" priority="191">
      <formula>$F38="Pausada"</formula>
    </cfRule>
    <cfRule type="expression" dxfId="3794" priority="192">
      <formula>$F38="Para hoy"</formula>
    </cfRule>
    <cfRule type="expression" dxfId="3793" priority="193">
      <formula>$F38="En curso"</formula>
    </cfRule>
    <cfRule type="expression" dxfId="3792" priority="194">
      <formula>$F38="Completada"</formula>
    </cfRule>
    <cfRule type="expression" dxfId="3791" priority="195">
      <formula>$F39="Vencida"</formula>
    </cfRule>
    <cfRule type="expression" dxfId="3790" priority="196">
      <formula>$F39="Cancelada"</formula>
    </cfRule>
    <cfRule type="expression" dxfId="3789" priority="197">
      <formula>$F39="Pausada"</formula>
    </cfRule>
    <cfRule type="expression" dxfId="3788" priority="198">
      <formula>$F39="Para hoy"</formula>
    </cfRule>
    <cfRule type="expression" dxfId="3787" priority="199">
      <formula>$F39="En curso"</formula>
    </cfRule>
    <cfRule type="expression" dxfId="3786" priority="200">
      <formula>$F39="Completada"</formula>
    </cfRule>
  </conditionalFormatting>
  <conditionalFormatting sqref="F52:F57">
    <cfRule type="expression" dxfId="3785" priority="13">
      <formula>$F52="Vencida"</formula>
    </cfRule>
    <cfRule type="expression" dxfId="3784" priority="14">
      <formula>$F52="Cancelada"</formula>
    </cfRule>
    <cfRule type="expression" dxfId="3783" priority="15">
      <formula>$F52="Pausada"</formula>
    </cfRule>
    <cfRule type="expression" dxfId="3782" priority="16">
      <formula>$F52="Para hoy"</formula>
    </cfRule>
    <cfRule type="expression" dxfId="3781" priority="17">
      <formula>$F52="En curso"</formula>
    </cfRule>
    <cfRule type="expression" dxfId="3780" priority="18">
      <formula>$F52="Completada"</formula>
    </cfRule>
  </conditionalFormatting>
  <conditionalFormatting sqref="E52:E57">
    <cfRule type="expression" dxfId="3779" priority="43">
      <formula>$F47="Vencida"</formula>
    </cfRule>
    <cfRule type="expression" dxfId="3778" priority="44">
      <formula>$F47="Cancelada"</formula>
    </cfRule>
    <cfRule type="expression" dxfId="3777" priority="45">
      <formula>$F47="Pausada"</formula>
    </cfRule>
    <cfRule type="expression" dxfId="3776" priority="46">
      <formula>$F47="Para hoy"</formula>
    </cfRule>
    <cfRule type="expression" dxfId="3775" priority="47">
      <formula>$F47="En curso"</formula>
    </cfRule>
    <cfRule type="expression" dxfId="3774" priority="48">
      <formula>$F47="Completada"</formula>
    </cfRule>
  </conditionalFormatting>
  <conditionalFormatting sqref="E52:E57">
    <cfRule type="expression" dxfId="3773" priority="27">
      <formula>$F45="Vencida"</formula>
    </cfRule>
    <cfRule type="expression" dxfId="3772" priority="28">
      <formula>$F45="Cancelada"</formula>
    </cfRule>
    <cfRule type="expression" dxfId="3771" priority="29">
      <formula>$F45="Pausada"</formula>
    </cfRule>
    <cfRule type="expression" dxfId="3770" priority="30">
      <formula>$F45="Para hoy"</formula>
    </cfRule>
    <cfRule type="expression" dxfId="3769" priority="31">
      <formula>$F45="En curso"</formula>
    </cfRule>
    <cfRule type="expression" dxfId="3768" priority="32">
      <formula>$F45="Completada"</formula>
    </cfRule>
    <cfRule type="expression" dxfId="3767" priority="35">
      <formula>$F45="Vencida"</formula>
    </cfRule>
    <cfRule type="expression" dxfId="3766" priority="36">
      <formula>$F45="Cancelada"</formula>
    </cfRule>
    <cfRule type="expression" dxfId="3765" priority="37">
      <formula>$F45="Pausada"</formula>
    </cfRule>
    <cfRule type="expression" dxfId="3764" priority="38">
      <formula>$F45="Para hoy"</formula>
    </cfRule>
    <cfRule type="expression" dxfId="3763" priority="39">
      <formula>$F45="En curso"</formula>
    </cfRule>
    <cfRule type="expression" dxfId="3762" priority="40">
      <formula>$F45="Completada"</formula>
    </cfRule>
  </conditionalFormatting>
  <conditionalFormatting sqref="D52:D57">
    <cfRule type="expression" dxfId="3761" priority="49">
      <formula>$F68="Vencida"</formula>
    </cfRule>
    <cfRule type="expression" dxfId="3760" priority="50">
      <formula>$F68="Cancelada"</formula>
    </cfRule>
    <cfRule type="expression" dxfId="3759" priority="51">
      <formula>$F68="Pausada"</formula>
    </cfRule>
    <cfRule type="expression" dxfId="3758" priority="52">
      <formula>$F68="Para hoy"</formula>
    </cfRule>
    <cfRule type="expression" dxfId="3757" priority="53">
      <formula>$F68="En curso"</formula>
    </cfRule>
    <cfRule type="expression" dxfId="3756" priority="54">
      <formula>$F68="Completada"</formula>
    </cfRule>
    <cfRule type="expression" dxfId="3755" priority="55">
      <formula>$F68="Vencida"</formula>
    </cfRule>
    <cfRule type="expression" dxfId="3754" priority="56">
      <formula>$F68="Cancelada"</formula>
    </cfRule>
    <cfRule type="expression" dxfId="3753" priority="57">
      <formula>$F68="Pausada"</formula>
    </cfRule>
    <cfRule type="expression" dxfId="3752" priority="58">
      <formula>$F68="Para hoy"</formula>
    </cfRule>
    <cfRule type="expression" dxfId="3751" priority="59">
      <formula>$F68="En curso"</formula>
    </cfRule>
    <cfRule type="expression" dxfId="3750" priority="60">
      <formula>$F68="Completada"</formula>
    </cfRule>
  </conditionalFormatting>
  <conditionalFormatting sqref="D52:D57">
    <cfRule type="expression" dxfId="3749" priority="61">
      <formula>$F80="Vencida"</formula>
    </cfRule>
    <cfRule type="expression" dxfId="3748" priority="62">
      <formula>$F80="Cancelada"</formula>
    </cfRule>
    <cfRule type="expression" dxfId="3747" priority="63">
      <formula>$F80="Pausada"</formula>
    </cfRule>
    <cfRule type="expression" dxfId="3746" priority="64">
      <formula>$F80="Para hoy"</formula>
    </cfRule>
    <cfRule type="expression" dxfId="3745" priority="65">
      <formula>$F80="En curso"</formula>
    </cfRule>
    <cfRule type="expression" dxfId="3744" priority="66">
      <formula>$F80="Completada"</formula>
    </cfRule>
    <cfRule type="expression" dxfId="3743" priority="67">
      <formula>$F80="Vencida"</formula>
    </cfRule>
    <cfRule type="expression" dxfId="3742" priority="68">
      <formula>$F80="Cancelada"</formula>
    </cfRule>
    <cfRule type="expression" dxfId="3741" priority="69">
      <formula>$F80="Pausada"</formula>
    </cfRule>
    <cfRule type="expression" dxfId="3740" priority="70">
      <formula>$F80="Para hoy"</formula>
    </cfRule>
    <cfRule type="expression" dxfId="3739" priority="71">
      <formula>$F80="En curso"</formula>
    </cfRule>
    <cfRule type="expression" dxfId="3738" priority="72">
      <formula>$F80="Completada"</formula>
    </cfRule>
  </conditionalFormatting>
  <conditionalFormatting sqref="D52:D57">
    <cfRule type="expression" dxfId="3737" priority="73">
      <formula>$F88="Vencida"</formula>
    </cfRule>
    <cfRule type="expression" dxfId="3736" priority="74">
      <formula>$F88="Cancelada"</formula>
    </cfRule>
    <cfRule type="expression" dxfId="3735" priority="75">
      <formula>$F88="Pausada"</formula>
    </cfRule>
    <cfRule type="expression" dxfId="3734" priority="76">
      <formula>$F88="Para hoy"</formula>
    </cfRule>
    <cfRule type="expression" dxfId="3733" priority="77">
      <formula>$F88="En curso"</formula>
    </cfRule>
    <cfRule type="expression" dxfId="3732" priority="78">
      <formula>$F88="Completada"</formula>
    </cfRule>
    <cfRule type="expression" dxfId="3731" priority="79">
      <formula>$F84="Vencida"</formula>
    </cfRule>
    <cfRule type="expression" dxfId="3730" priority="80">
      <formula>$F84="Cancelada"</formula>
    </cfRule>
    <cfRule type="expression" dxfId="3729" priority="81">
      <formula>$F84="Pausada"</formula>
    </cfRule>
    <cfRule type="expression" dxfId="3728" priority="82">
      <formula>$F84="Para hoy"</formula>
    </cfRule>
    <cfRule type="expression" dxfId="3727" priority="83">
      <formula>$F84="En curso"</formula>
    </cfRule>
    <cfRule type="expression" dxfId="3726" priority="84">
      <formula>$F84="Completada"</formula>
    </cfRule>
  </conditionalFormatting>
  <conditionalFormatting sqref="C52:C57">
    <cfRule type="expression" dxfId="3725" priority="85">
      <formula>$F45="Vencida"</formula>
    </cfRule>
    <cfRule type="expression" dxfId="3724" priority="86">
      <formula>$F45="Cancelada"</formula>
    </cfRule>
    <cfRule type="expression" dxfId="3723" priority="87">
      <formula>$F45="Pausada"</formula>
    </cfRule>
    <cfRule type="expression" dxfId="3722" priority="88">
      <formula>$F45="Para hoy"</formula>
    </cfRule>
    <cfRule type="expression" dxfId="3721" priority="89">
      <formula>$F45="En curso"</formula>
    </cfRule>
    <cfRule type="expression" dxfId="3720" priority="90">
      <formula>$F45="Completada"</formula>
    </cfRule>
    <cfRule type="expression" dxfId="3719" priority="91">
      <formula>$F52="Vencida"</formula>
    </cfRule>
    <cfRule type="expression" dxfId="3718" priority="92">
      <formula>$F52="Cancelada"</formula>
    </cfRule>
    <cfRule type="expression" dxfId="3717" priority="93">
      <formula>$F52="Pausada"</formula>
    </cfRule>
    <cfRule type="expression" dxfId="3716" priority="94">
      <formula>$F52="Para hoy"</formula>
    </cfRule>
    <cfRule type="expression" dxfId="3715" priority="95">
      <formula>$F52="En curso"</formula>
    </cfRule>
    <cfRule type="expression" dxfId="3714" priority="96">
      <formula>$F52="Completada"</formula>
    </cfRule>
  </conditionalFormatting>
  <conditionalFormatting sqref="E52:E57">
    <cfRule type="expression" dxfId="3713" priority="97">
      <formula>$F44="Vencida"</formula>
    </cfRule>
    <cfRule type="expression" dxfId="3712" priority="98">
      <formula>$F44="Cancelada"</formula>
    </cfRule>
    <cfRule type="expression" dxfId="3711" priority="99">
      <formula>$F44="Pausada"</formula>
    </cfRule>
    <cfRule type="expression" dxfId="3710" priority="100">
      <formula>$F44="Para hoy"</formula>
    </cfRule>
    <cfRule type="expression" dxfId="3709" priority="101">
      <formula>$F44="En curso"</formula>
    </cfRule>
    <cfRule type="expression" dxfId="3708" priority="102">
      <formula>$F44="Completada"</formula>
    </cfRule>
    <cfRule type="expression" dxfId="3707" priority="103">
      <formula>$F45="Vencida"</formula>
    </cfRule>
    <cfRule type="expression" dxfId="3706" priority="104">
      <formula>$F45="Cancelada"</formula>
    </cfRule>
    <cfRule type="expression" dxfId="3705" priority="105">
      <formula>$F45="Pausada"</formula>
    </cfRule>
    <cfRule type="expression" dxfId="3704" priority="106">
      <formula>$F45="Para hoy"</formula>
    </cfRule>
    <cfRule type="expression" dxfId="3703" priority="107">
      <formula>$F45="En curso"</formula>
    </cfRule>
    <cfRule type="expression" dxfId="3702" priority="108">
      <formula>$F45="Completada"</formula>
    </cfRule>
  </conditionalFormatting>
  <conditionalFormatting sqref="E46">
    <cfRule type="expression" dxfId="3701" priority="227">
      <formula>#REF!="Vencida"</formula>
    </cfRule>
    <cfRule type="expression" dxfId="3700" priority="228">
      <formula>#REF!="Cancelada"</formula>
    </cfRule>
    <cfRule type="expression" dxfId="3699" priority="229">
      <formula>#REF!="Pausada"</formula>
    </cfRule>
    <cfRule type="expression" dxfId="3698" priority="230">
      <formula>#REF!="Para hoy"</formula>
    </cfRule>
    <cfRule type="expression" dxfId="3697" priority="231">
      <formula>#REF!="En curso"</formula>
    </cfRule>
    <cfRule type="expression" dxfId="3696" priority="232">
      <formula>#REF!="Completada"</formula>
    </cfRule>
  </conditionalFormatting>
  <conditionalFormatting sqref="E46">
    <cfRule type="expression" dxfId="3695" priority="233">
      <formula>#REF!="Vencida"</formula>
    </cfRule>
    <cfRule type="expression" dxfId="3694" priority="234">
      <formula>#REF!="Cancelada"</formula>
    </cfRule>
    <cfRule type="expression" dxfId="3693" priority="235">
      <formula>#REF!="Pausada"</formula>
    </cfRule>
    <cfRule type="expression" dxfId="3692" priority="236">
      <formula>#REF!="Para hoy"</formula>
    </cfRule>
    <cfRule type="expression" dxfId="3691" priority="237">
      <formula>#REF!="En curso"</formula>
    </cfRule>
    <cfRule type="expression" dxfId="3690" priority="238">
      <formula>#REF!="Completada"</formula>
    </cfRule>
    <cfRule type="expression" dxfId="3689" priority="239">
      <formula>#REF!="Vencida"</formula>
    </cfRule>
    <cfRule type="expression" dxfId="3688" priority="240">
      <formula>#REF!="Cancelada"</formula>
    </cfRule>
    <cfRule type="expression" dxfId="3687" priority="241">
      <formula>#REF!="Pausada"</formula>
    </cfRule>
    <cfRule type="expression" dxfId="3686" priority="242">
      <formula>#REF!="Para hoy"</formula>
    </cfRule>
    <cfRule type="expression" dxfId="3685" priority="243">
      <formula>#REF!="En curso"</formula>
    </cfRule>
    <cfRule type="expression" dxfId="3684" priority="244">
      <formula>#REF!="Completada"</formula>
    </cfRule>
  </conditionalFormatting>
  <conditionalFormatting sqref="E46">
    <cfRule type="expression" dxfId="3683" priority="245">
      <formula>#REF!="Vencida"</formula>
    </cfRule>
    <cfRule type="expression" dxfId="3682" priority="246">
      <formula>#REF!="Cancelada"</formula>
    </cfRule>
    <cfRule type="expression" dxfId="3681" priority="247">
      <formula>#REF!="Pausada"</formula>
    </cfRule>
    <cfRule type="expression" dxfId="3680" priority="248">
      <formula>#REF!="Para hoy"</formula>
    </cfRule>
    <cfRule type="expression" dxfId="3679" priority="249">
      <formula>#REF!="En curso"</formula>
    </cfRule>
    <cfRule type="expression" dxfId="3678" priority="250">
      <formula>#REF!="Completada"</formula>
    </cfRule>
    <cfRule type="expression" dxfId="3677" priority="251">
      <formula>#REF!="Vencida"</formula>
    </cfRule>
    <cfRule type="expression" dxfId="3676" priority="252">
      <formula>#REF!="Cancelada"</formula>
    </cfRule>
    <cfRule type="expression" dxfId="3675" priority="253">
      <formula>#REF!="Pausada"</formula>
    </cfRule>
    <cfRule type="expression" dxfId="3674" priority="254">
      <formula>#REF!="Para hoy"</formula>
    </cfRule>
    <cfRule type="expression" dxfId="3673" priority="255">
      <formula>#REF!="En curso"</formula>
    </cfRule>
    <cfRule type="expression" dxfId="3672" priority="256">
      <formula>#REF!="Completada"</formula>
    </cfRule>
  </conditionalFormatting>
  <conditionalFormatting sqref="E33">
    <cfRule type="expression" dxfId="3671" priority="753">
      <formula>#REF!="Vencida"</formula>
    </cfRule>
    <cfRule type="expression" dxfId="3670" priority="754">
      <formula>#REF!="Cancelada"</formula>
    </cfRule>
    <cfRule type="expression" dxfId="3669" priority="755">
      <formula>#REF!="Pausada"</formula>
    </cfRule>
    <cfRule type="expression" dxfId="3668" priority="756">
      <formula>#REF!="Para hoy"</formula>
    </cfRule>
    <cfRule type="expression" dxfId="3667" priority="757">
      <formula>#REF!="En curso"</formula>
    </cfRule>
    <cfRule type="expression" dxfId="3666" priority="758">
      <formula>#REF!="Completada"</formula>
    </cfRule>
    <cfRule type="expression" dxfId="3665" priority="759">
      <formula>$F27="Vencida"</formula>
    </cfRule>
    <cfRule type="expression" dxfId="3664" priority="760">
      <formula>$F27="Cancelada"</formula>
    </cfRule>
    <cfRule type="expression" dxfId="3663" priority="761">
      <formula>$F27="Pausada"</formula>
    </cfRule>
    <cfRule type="expression" dxfId="3662" priority="762">
      <formula>$F27="Para hoy"</formula>
    </cfRule>
    <cfRule type="expression" dxfId="3661" priority="763">
      <formula>$F27="En curso"</formula>
    </cfRule>
    <cfRule type="expression" dxfId="3660" priority="764">
      <formula>$F27="Completada"</formula>
    </cfRule>
  </conditionalFormatting>
  <conditionalFormatting sqref="E20:E25">
    <cfRule type="expression" dxfId="3659" priority="773">
      <formula>$F11="Vencida"</formula>
    </cfRule>
    <cfRule type="expression" dxfId="3658" priority="774">
      <formula>$F11="Cancelada"</formula>
    </cfRule>
    <cfRule type="expression" dxfId="3657" priority="775">
      <formula>$F11="Pausada"</formula>
    </cfRule>
    <cfRule type="expression" dxfId="3656" priority="776">
      <formula>$F11="Para hoy"</formula>
    </cfRule>
    <cfRule type="expression" dxfId="3655" priority="777">
      <formula>$F11="En curso"</formula>
    </cfRule>
    <cfRule type="expression" dxfId="3654" priority="778">
      <formula>$F11="Completada"</formula>
    </cfRule>
  </conditionalFormatting>
  <conditionalFormatting sqref="E12 E32:E35">
    <cfRule type="expression" dxfId="3653" priority="15997">
      <formula>$F8="Vencida"</formula>
    </cfRule>
    <cfRule type="expression" dxfId="3652" priority="15998">
      <formula>$F8="Cancelada"</formula>
    </cfRule>
    <cfRule type="expression" dxfId="3651" priority="15999">
      <formula>$F8="Pausada"</formula>
    </cfRule>
    <cfRule type="expression" dxfId="3650" priority="16000">
      <formula>$F8="Para hoy"</formula>
    </cfRule>
    <cfRule type="expression" dxfId="3649" priority="16001">
      <formula>$F8="En curso"</formula>
    </cfRule>
    <cfRule type="expression" dxfId="3648" priority="16002">
      <formula>$F8="Completada"</formula>
    </cfRule>
  </conditionalFormatting>
  <conditionalFormatting sqref="E13 E4:E6 E36">
    <cfRule type="expression" dxfId="3647" priority="16009">
      <formula>#REF!="Vencida"</formula>
    </cfRule>
    <cfRule type="expression" dxfId="3646" priority="16010">
      <formula>#REF!="Cancelada"</formula>
    </cfRule>
    <cfRule type="expression" dxfId="3645" priority="16011">
      <formula>#REF!="Pausada"</formula>
    </cfRule>
    <cfRule type="expression" dxfId="3644" priority="16012">
      <formula>#REF!="Para hoy"</formula>
    </cfRule>
    <cfRule type="expression" dxfId="3643" priority="16013">
      <formula>#REF!="En curso"</formula>
    </cfRule>
    <cfRule type="expression" dxfId="3642" priority="16014">
      <formula>#REF!="Completada"</formula>
    </cfRule>
  </conditionalFormatting>
  <conditionalFormatting sqref="E7">
    <cfRule type="expression" dxfId="3641" priority="16027">
      <formula>$F9="Vencida"</formula>
    </cfRule>
    <cfRule type="expression" dxfId="3640" priority="16028">
      <formula>$F9="Cancelada"</formula>
    </cfRule>
    <cfRule type="expression" dxfId="3639" priority="16029">
      <formula>$F9="Pausada"</formula>
    </cfRule>
    <cfRule type="expression" dxfId="3638" priority="16030">
      <formula>$F9="Para hoy"</formula>
    </cfRule>
    <cfRule type="expression" dxfId="3637" priority="16031">
      <formula>$F9="En curso"</formula>
    </cfRule>
    <cfRule type="expression" dxfId="3636" priority="16032">
      <formula>$F9="Completada"</formula>
    </cfRule>
  </conditionalFormatting>
  <conditionalFormatting sqref="C33:C37">
    <cfRule type="expression" dxfId="3635" priority="16033">
      <formula>$F27="Vencida"</formula>
    </cfRule>
    <cfRule type="expression" dxfId="3634" priority="16034">
      <formula>$F27="Cancelada"</formula>
    </cfRule>
    <cfRule type="expression" dxfId="3633" priority="16035">
      <formula>$F27="Pausada"</formula>
    </cfRule>
    <cfRule type="expression" dxfId="3632" priority="16036">
      <formula>$F27="Para hoy"</formula>
    </cfRule>
    <cfRule type="expression" dxfId="3631" priority="16037">
      <formula>$F27="En curso"</formula>
    </cfRule>
    <cfRule type="expression" dxfId="3630" priority="16038">
      <formula>$F27="Completada"</formula>
    </cfRule>
    <cfRule type="expression" dxfId="3629" priority="16039">
      <formula>$F33="Vencida"</formula>
    </cfRule>
    <cfRule type="expression" dxfId="3628" priority="16040">
      <formula>$F33="Cancelada"</formula>
    </cfRule>
    <cfRule type="expression" dxfId="3627" priority="16041">
      <formula>$F33="Pausada"</formula>
    </cfRule>
    <cfRule type="expression" dxfId="3626" priority="16042">
      <formula>$F33="Para hoy"</formula>
    </cfRule>
    <cfRule type="expression" dxfId="3625" priority="16043">
      <formula>$F33="En curso"</formula>
    </cfRule>
    <cfRule type="expression" dxfId="3624" priority="16044">
      <formula>$F33="Completada"</formula>
    </cfRule>
  </conditionalFormatting>
  <conditionalFormatting sqref="E38">
    <cfRule type="expression" dxfId="3623" priority="16111">
      <formula>#REF!="Vencida"</formula>
    </cfRule>
    <cfRule type="expression" dxfId="3622" priority="16112">
      <formula>#REF!="Cancelada"</formula>
    </cfRule>
    <cfRule type="expression" dxfId="3621" priority="16113">
      <formula>#REF!="Pausada"</formula>
    </cfRule>
    <cfRule type="expression" dxfId="3620" priority="16114">
      <formula>#REF!="Para hoy"</formula>
    </cfRule>
    <cfRule type="expression" dxfId="3619" priority="16115">
      <formula>#REF!="En curso"</formula>
    </cfRule>
    <cfRule type="expression" dxfId="3618" priority="16116">
      <formula>#REF!="Completada"</formula>
    </cfRule>
    <cfRule type="expression" dxfId="3617" priority="16117">
      <formula>#REF!="Vencida"</formula>
    </cfRule>
    <cfRule type="expression" dxfId="3616" priority="16118">
      <formula>#REF!="Cancelada"</formula>
    </cfRule>
    <cfRule type="expression" dxfId="3615" priority="16119">
      <formula>#REF!="Pausada"</formula>
    </cfRule>
    <cfRule type="expression" dxfId="3614" priority="16120">
      <formula>#REF!="Para hoy"</formula>
    </cfRule>
    <cfRule type="expression" dxfId="3613" priority="16121">
      <formula>#REF!="En curso"</formula>
    </cfRule>
    <cfRule type="expression" dxfId="3612" priority="16122">
      <formula>#REF!="Completada"</formula>
    </cfRule>
  </conditionalFormatting>
  <conditionalFormatting sqref="C38">
    <cfRule type="expression" dxfId="3611" priority="16159">
      <formula>#REF!="Vencida"</formula>
    </cfRule>
    <cfRule type="expression" dxfId="3610" priority="16160">
      <formula>#REF!="Cancelada"</formula>
    </cfRule>
    <cfRule type="expression" dxfId="3609" priority="16161">
      <formula>#REF!="Pausada"</formula>
    </cfRule>
    <cfRule type="expression" dxfId="3608" priority="16162">
      <formula>#REF!="Para hoy"</formula>
    </cfRule>
    <cfRule type="expression" dxfId="3607" priority="16163">
      <formula>#REF!="En curso"</formula>
    </cfRule>
    <cfRule type="expression" dxfId="3606" priority="16164">
      <formula>#REF!="Completada"</formula>
    </cfRule>
    <cfRule type="expression" dxfId="3605" priority="16165">
      <formula>$F38="Vencida"</formula>
    </cfRule>
    <cfRule type="expression" dxfId="3604" priority="16166">
      <formula>$F38="Cancelada"</formula>
    </cfRule>
    <cfRule type="expression" dxfId="3603" priority="16167">
      <formula>$F38="Pausada"</formula>
    </cfRule>
    <cfRule type="expression" dxfId="3602" priority="16168">
      <formula>$F38="Para hoy"</formula>
    </cfRule>
    <cfRule type="expression" dxfId="3601" priority="16169">
      <formula>$F38="En curso"</formula>
    </cfRule>
    <cfRule type="expression" dxfId="3600" priority="16170">
      <formula>$F38="Completada"</formula>
    </cfRule>
  </conditionalFormatting>
  <conditionalFormatting sqref="E39">
    <cfRule type="expression" dxfId="3599" priority="16207">
      <formula>#REF!="Vencida"</formula>
    </cfRule>
    <cfRule type="expression" dxfId="3598" priority="16208">
      <formula>#REF!="Cancelada"</formula>
    </cfRule>
    <cfRule type="expression" dxfId="3597" priority="16209">
      <formula>#REF!="Pausada"</formula>
    </cfRule>
    <cfRule type="expression" dxfId="3596" priority="16210">
      <formula>#REF!="Para hoy"</formula>
    </cfRule>
    <cfRule type="expression" dxfId="3595" priority="16211">
      <formula>#REF!="En curso"</formula>
    </cfRule>
    <cfRule type="expression" dxfId="3594" priority="16212">
      <formula>#REF!="Completada"</formula>
    </cfRule>
    <cfRule type="expression" dxfId="3593" priority="16213">
      <formula>$F32="Vencida"</formula>
    </cfRule>
    <cfRule type="expression" dxfId="3592" priority="16214">
      <formula>$F32="Cancelada"</formula>
    </cfRule>
    <cfRule type="expression" dxfId="3591" priority="16215">
      <formula>$F32="Pausada"</formula>
    </cfRule>
    <cfRule type="expression" dxfId="3590" priority="16216">
      <formula>$F32="Para hoy"</formula>
    </cfRule>
    <cfRule type="expression" dxfId="3589" priority="16217">
      <formula>$F32="En curso"</formula>
    </cfRule>
    <cfRule type="expression" dxfId="3588" priority="16218">
      <formula>$F32="Completada"</formula>
    </cfRule>
  </conditionalFormatting>
  <conditionalFormatting sqref="E38">
    <cfRule type="expression" dxfId="3587" priority="16219">
      <formula>$F31="Vencida"</formula>
    </cfRule>
    <cfRule type="expression" dxfId="3586" priority="16220">
      <formula>$F31="Cancelada"</formula>
    </cfRule>
    <cfRule type="expression" dxfId="3585" priority="16221">
      <formula>$F31="Pausada"</formula>
    </cfRule>
    <cfRule type="expression" dxfId="3584" priority="16222">
      <formula>$F31="Para hoy"</formula>
    </cfRule>
    <cfRule type="expression" dxfId="3583" priority="16223">
      <formula>$F31="En curso"</formula>
    </cfRule>
    <cfRule type="expression" dxfId="3582" priority="16224">
      <formula>$F31="Completada"</formula>
    </cfRule>
    <cfRule type="expression" dxfId="3581" priority="16225">
      <formula>#REF!="Vencida"</formula>
    </cfRule>
    <cfRule type="expression" dxfId="3580" priority="16226">
      <formula>#REF!="Cancelada"</formula>
    </cfRule>
    <cfRule type="expression" dxfId="3579" priority="16227">
      <formula>#REF!="Pausada"</formula>
    </cfRule>
    <cfRule type="expression" dxfId="3578" priority="16228">
      <formula>#REF!="Para hoy"</formula>
    </cfRule>
    <cfRule type="expression" dxfId="3577" priority="16229">
      <formula>#REF!="En curso"</formula>
    </cfRule>
    <cfRule type="expression" dxfId="3576" priority="16230">
      <formula>#REF!="Completada"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F46:F57 F4:F25 F30:F40" xr:uid="{9F0DBCB7-1821-4E46-9529-2CE112A1454D}">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6:E57 E4:E26 E30:E40" xr:uid="{A4C3322E-FCEE-4954-975D-14DE7B615FA1}"/>
    <dataValidation type="list" errorStyle="warning" allowBlank="1" showInputMessage="1" showErrorMessage="1" error="Seleccione un estado de la lista. Seleccione CANCELAR, presione ALT+FLECHA ABAJO para mostrar las opciones y, después, FLECHA ABAJO y ENTRAR para realizar la selección." sqref="C46:C57 C4:C25 C30:C40" xr:uid="{77F61305-3CA8-45A4-A691-97D357C0B763}">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6:B57 B4:B25 B30:B40" xr:uid="{CB61C083-0A85-44A2-99B1-8FDAD9AAE8B0}">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8:E28 B44:E44" xr:uid="{39B83960-93DC-4439-8681-5B1EAC71BADB}"/>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xr:uid="{FA1CD203-2851-46FD-9AEC-14918413022D}"/>
    <dataValidation allowBlank="1" showInputMessage="1" showErrorMessage="1" prompt="Seleccione el estado en esta columna, debajo de este encabezado. Presione ALT+FLECHA ABAJO para mostrar las opciones y, después, FLECHA ABAJO y ENTRAR para realizar la selección." sqref="F3 F29 F45" xr:uid="{5D4421F3-1F68-4A62-822A-6619ADC7A05B}"/>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9:E29 C34 B45:E45 C51" xr:uid="{D7307243-D42F-435B-B702-7C90902A632E}"/>
    <dataValidation allowBlank="1" showInputMessage="1" showErrorMessage="1" prompt="Escriba las notas en esta columna, debajo de este encabezado." sqref="G45:G57 G3:G25 G29:G40" xr:uid="{68AF3A5E-61B0-4C1D-8AE6-D0E1C227400B}"/>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549" id="{1CF1B0BD-1EEE-44C2-A0EC-674FFE8970DF}">
            <xm:f>('34'!#REF!=0)*('34'!#REF!&lt;&gt;"")*(LEN('34'!#REF!)=0)*(($F4="")+($F4="En curso"))</xm:f>
            <x14:dxf>
              <font>
                <color theme="7" tint="-0.24994659260841701"/>
              </font>
              <fill>
                <patternFill patternType="none">
                  <bgColor auto="1"/>
                </patternFill>
              </fill>
            </x14:dxf>
          </x14:cfRule>
          <x14:cfRule type="expression" priority="550" id="{28E8EE84-432B-4C85-A9BD-02D46B098B7D}">
            <xm:f>('34'!#REF!&lt;0)*(LEN('34'!#REF!)=0)*(($F4="")+($F4="En curso"))</xm:f>
            <x14:dxf>
              <font>
                <color theme="7" tint="-0.24994659260841701"/>
              </font>
              <fill>
                <patternFill patternType="none">
                  <bgColor auto="1"/>
                </patternFill>
              </fill>
            </x14:dxf>
          </x14:cfRule>
          <xm:sqref>F4:F25 F30:F34</xm:sqref>
        </x14:conditionalFormatting>
        <x14:conditionalFormatting xmlns:xm="http://schemas.microsoft.com/office/excel/2006/main">
          <x14:cfRule type="expression" priority="535" id="{B085DD72-E4BA-40F7-8620-8E0869BFCB5F}">
            <xm:f>'34'!#REF!="Vencida"</xm:f>
            <x14:dxf>
              <font>
                <color theme="8" tint="-0.24994659260841701"/>
              </font>
            </x14:dxf>
          </x14:cfRule>
          <x14:cfRule type="expression" priority="536" id="{5A64BDDC-C0DF-41E4-B7EE-E65F90DD2BAE}">
            <xm:f>'34'!#REF!="Cancelada"</xm:f>
            <x14:dxf>
              <font>
                <color theme="0" tint="-0.24994659260841701"/>
              </font>
            </x14:dxf>
          </x14:cfRule>
          <x14:cfRule type="expression" priority="537" id="{E746686C-A098-43E2-88B2-F6F8319200C2}">
            <xm:f>'34'!#REF!="Pausada"</xm:f>
            <x14:dxf>
              <font>
                <color theme="9"/>
              </font>
            </x14:dxf>
          </x14:cfRule>
          <x14:cfRule type="expression" priority="538" id="{8983B64C-E7B6-40E3-AB1C-C5EAF7738C01}">
            <xm:f>'34'!#REF!="Para hoy"</xm:f>
            <x14:dxf>
              <font>
                <color theme="6" tint="-0.499984740745262"/>
              </font>
            </x14:dxf>
          </x14:cfRule>
          <x14:cfRule type="expression" priority="539" id="{54F12F1D-2517-420E-B599-C246ACCA31F4}">
            <xm:f>'34'!#REF!="En curso"</xm:f>
            <x14:dxf>
              <font>
                <color theme="7" tint="-0.24994659260841701"/>
              </font>
            </x14:dxf>
          </x14:cfRule>
          <x14:cfRule type="expression" priority="540" id="{D195ED38-72F4-4832-B3BB-F675B8B34BE1}">
            <xm:f>'34'!#REF!="Completada"</xm:f>
            <x14:dxf>
              <font>
                <strike/>
                <color theme="0" tint="-0.24994659260841701"/>
              </font>
              <fill>
                <patternFill patternType="none">
                  <bgColor auto="1"/>
                </patternFill>
              </fill>
            </x14:dxf>
          </x14:cfRule>
          <x14:cfRule type="expression" priority="541" id="{460333D5-9350-499C-B964-FDB6F4A82A14}">
            <xm:f>('34'!#REF!=0)*('34'!#REF!&lt;&gt;"")*(LEN('34'!#REF!)=0)*(('34'!#REF!="")+('34'!#REF!="En curso"))</xm:f>
            <x14:dxf>
              <font>
                <color theme="7" tint="-0.24994659260841701"/>
              </font>
              <fill>
                <patternFill patternType="none">
                  <bgColor auto="1"/>
                </patternFill>
              </fill>
            </x14:dxf>
          </x14:cfRule>
          <x14:cfRule type="expression" priority="542" id="{3FFA55CF-DA1E-4927-8414-73A6F486EC7B}">
            <xm:f>('34'!#REF!&lt;0)*(LEN('34'!#REF!)=0)*(('34'!#REF!="")+('34'!#REF!="En curso"))</xm:f>
            <x14:dxf>
              <font>
                <color theme="7" tint="-0.24994659260841701"/>
              </font>
              <fill>
                <patternFill patternType="none">
                  <bgColor auto="1"/>
                </patternFill>
              </fill>
            </x14:dxf>
          </x14:cfRule>
          <xm:sqref>D26 G4:G25 E4:E25 G30:G34 E30:E34</xm:sqref>
        </x14:conditionalFormatting>
        <x14:conditionalFormatting xmlns:xm="http://schemas.microsoft.com/office/excel/2006/main">
          <x14:cfRule type="expression" priority="557" id="{BF75C8A1-0A0E-4384-8902-F4506C150AEA}">
            <xm:f>('34'!#REF!=0)*('34'!#REF!&lt;&gt;"")*(LEN('34'!#REF!)=0)*(($F26="")+($F26="En curso"))</xm:f>
            <x14:dxf>
              <font>
                <color theme="7" tint="-0.24994659260841701"/>
              </font>
              <fill>
                <patternFill patternType="none">
                  <bgColor auto="1"/>
                </patternFill>
              </fill>
            </x14:dxf>
          </x14:cfRule>
          <x14:cfRule type="expression" priority="558" id="{5C3DBCA8-4233-4C93-885E-DB867E1BF369}">
            <xm:f>('34'!#REF!&lt;0)*(LEN('34'!#REF!)=0)*(($F26="")+($F26="En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533" id="{E89B24FC-F945-4050-8969-35C18078C84B}">
            <xm:f>('34'!#REF!=0)*('34'!#REF!&lt;&gt;"")*(LEN('34'!#REF!)=0)*(('34'!#REF!="")+('34'!#REF!="En curso"))</xm:f>
            <x14:dxf>
              <font>
                <color theme="7" tint="-0.24994659260841701"/>
              </font>
              <fill>
                <patternFill patternType="none">
                  <bgColor auto="1"/>
                </patternFill>
              </fill>
            </x14:dxf>
          </x14:cfRule>
          <x14:cfRule type="expression" priority="534" id="{EF406F18-3B55-41A7-8BF2-DCD28189E617}">
            <xm:f>('34'!#REF!&lt;0)*(LEN('34'!#REF!)=0)*(('34'!#REF!="")+('34'!#REF!="En curso"))</xm:f>
            <x14:dxf>
              <font>
                <color theme="7" tint="-0.24994659260841701"/>
              </font>
              <fill>
                <patternFill patternType="none">
                  <bgColor auto="1"/>
                </patternFill>
              </fill>
            </x14:dxf>
          </x14:cfRule>
          <xm:sqref>E4:E25 E30:E34</xm:sqref>
        </x14:conditionalFormatting>
        <x14:conditionalFormatting xmlns:xm="http://schemas.microsoft.com/office/excel/2006/main">
          <x14:cfRule type="expression" priority="523" id="{58FBD6CF-393D-49A6-875D-B25825B79745}">
            <xm:f>('34'!#REF!=0)*('34'!#REF!&lt;&gt;"")*(LEN('34'!#REF!)=0)*((#REF!="")+(#REF!="En curso"))</xm:f>
            <x14:dxf>
              <font>
                <color theme="7" tint="-0.24994659260841701"/>
              </font>
              <fill>
                <patternFill patternType="none">
                  <bgColor auto="1"/>
                </patternFill>
              </fill>
            </x14:dxf>
          </x14:cfRule>
          <x14:cfRule type="expression" priority="524" id="{C2E39239-6E1A-498D-A227-32BC77D43E2C}">
            <xm:f>('34'!#REF!&lt;0)*(LEN('34'!#REF!)=0)*((#REF!="")+(#REF!="En curso"))</xm:f>
            <x14:dxf>
              <font>
                <color theme="7" tint="-0.24994659260841701"/>
              </font>
              <fill>
                <patternFill patternType="none">
                  <bgColor auto="1"/>
                </patternFill>
              </fill>
            </x14:dxf>
          </x14:cfRule>
          <x14:cfRule type="expression" priority="531" id="{9EA11FC5-F55C-4779-9FB9-881D854A9E89}">
            <xm:f>('34'!#REF!=0)*('34'!#REF!&lt;&gt;"")*(LEN('34'!#REF!)=0)*((#REF!="")+(#REF!="En curso"))</xm:f>
            <x14:dxf>
              <font>
                <color theme="7" tint="-0.24994659260841701"/>
              </font>
              <fill>
                <patternFill patternType="none">
                  <bgColor auto="1"/>
                </patternFill>
              </fill>
            </x14:dxf>
          </x14:cfRule>
          <x14:cfRule type="expression" priority="532" id="{124C8439-4FCA-45AC-AED2-BD33483A78DF}">
            <xm:f>('34'!#REF!&lt;0)*(LEN('34'!#REF!)=0)*((#REF!="")+(#REF!="En curso"))</xm:f>
            <x14:dxf>
              <font>
                <color theme="7" tint="-0.24994659260841701"/>
              </font>
              <fill>
                <patternFill patternType="none">
                  <bgColor auto="1"/>
                </patternFill>
              </fill>
            </x14:dxf>
          </x14:cfRule>
          <xm:sqref>E4:E25 E30:E32</xm:sqref>
        </x14:conditionalFormatting>
        <x14:conditionalFormatting xmlns:xm="http://schemas.microsoft.com/office/excel/2006/main">
          <x14:cfRule type="expression" priority="571" id="{D6D29E16-7AA4-4CA4-BE8E-CD17632053A3}">
            <xm:f>('34'!#REF!=0)*('34'!#REF!&lt;&gt;"")*(LEN('34'!#REF!)=0)*((#REF!="")+(#REF!="En curso"))</xm:f>
            <x14:dxf>
              <font>
                <color theme="7" tint="-0.24994659260841701"/>
              </font>
              <fill>
                <patternFill patternType="none">
                  <bgColor auto="1"/>
                </patternFill>
              </fill>
            </x14:dxf>
          </x14:cfRule>
          <x14:cfRule type="expression" priority="572" id="{3D3B76EE-5B4D-43DD-B6A7-07FE48B1D865}">
            <xm:f>('34'!#REF!&lt;0)*(LEN('34'!#REF!)=0)*((#REF!="")+(#REF!="En curso"))</xm:f>
            <x14:dxf>
              <font>
                <color theme="7" tint="-0.24994659260841701"/>
              </font>
              <fill>
                <patternFill patternType="none">
                  <bgColor auto="1"/>
                </patternFill>
              </fill>
            </x14:dxf>
          </x14:cfRule>
          <x14:cfRule type="expression" priority="573" id="{286C0496-9C63-4AED-8427-37FF57810BFB}">
            <xm:f>('34'!#REF!=0)*('34'!#REF!&lt;&gt;"")*(LEN('34'!#REF!)=0)*(($F4="")+($F4="En curso"))</xm:f>
            <x14:dxf>
              <font>
                <color theme="7" tint="-0.24994659260841701"/>
              </font>
              <fill>
                <patternFill patternType="none">
                  <bgColor auto="1"/>
                </patternFill>
              </fill>
            </x14:dxf>
          </x14:cfRule>
          <x14:cfRule type="expression" priority="574" id="{8A65947E-BEB1-472E-B61C-A8524818BCC9}">
            <xm:f>('34'!#REF!&lt;0)*(LEN('34'!#REF!)=0)*(($F4="")+($F4="En curso"))</xm:f>
            <x14:dxf>
              <font>
                <color theme="7" tint="-0.24994659260841701"/>
              </font>
              <fill>
                <patternFill patternType="none">
                  <bgColor auto="1"/>
                </patternFill>
              </fill>
            </x14:dxf>
          </x14:cfRule>
          <xm:sqref>C4:C25 C30:C32</xm:sqref>
        </x14:conditionalFormatting>
        <x14:conditionalFormatting xmlns:xm="http://schemas.microsoft.com/office/excel/2006/main">
          <x14:cfRule type="expression" priority="481" id="{95C73A68-7C0A-4A70-BE09-480DEC1BD427}">
            <xm:f>('34'!#REF!=0)*('34'!#REF!&lt;&gt;"")*(LEN('34'!#REF!)=0)*(($F27="")+($F27="En curso"))</xm:f>
            <x14:dxf>
              <font>
                <color theme="7" tint="-0.24994659260841701"/>
              </font>
              <fill>
                <patternFill patternType="none">
                  <bgColor auto="1"/>
                </patternFill>
              </fill>
            </x14:dxf>
          </x14:cfRule>
          <x14:cfRule type="expression" priority="482" id="{BEA9840F-3875-4006-9FFE-E8A30E5A9553}">
            <xm:f>('34'!#REF!&lt;0)*(LEN('34'!#REF!)=0)*(($F27="")+($F27="En curso"))</xm:f>
            <x14:dxf>
              <font>
                <color theme="7" tint="-0.24994659260841701"/>
              </font>
              <fill>
                <patternFill patternType="none">
                  <bgColor auto="1"/>
                </patternFill>
              </fill>
            </x14:dxf>
          </x14:cfRule>
          <x14:cfRule type="expression" priority="489" id="{F8DEADE0-4AF6-4557-B837-12B252643A39}">
            <xm:f>('34'!#REF!=0)*('34'!#REF!&lt;&gt;"")*(LEN('34'!#REF!)=0)*(($F27="")+($F27="En curso"))</xm:f>
            <x14:dxf>
              <font>
                <color theme="7" tint="-0.24994659260841701"/>
              </font>
              <fill>
                <patternFill patternType="none">
                  <bgColor auto="1"/>
                </patternFill>
              </fill>
            </x14:dxf>
          </x14:cfRule>
          <x14:cfRule type="expression" priority="490" id="{8824EA44-F1DF-4F3B-B58E-B827EF8AF72C}">
            <xm:f>('34'!#REF!&lt;0)*(LEN('34'!#REF!)=0)*(($F27="")+($F27="En curso"))</xm:f>
            <x14:dxf>
              <font>
                <color theme="7" tint="-0.24994659260841701"/>
              </font>
              <fill>
                <patternFill patternType="none">
                  <bgColor auto="1"/>
                </patternFill>
              </fill>
            </x14:dxf>
          </x14:cfRule>
          <xm:sqref>E33:E37</xm:sqref>
        </x14:conditionalFormatting>
        <x14:conditionalFormatting xmlns:xm="http://schemas.microsoft.com/office/excel/2006/main">
          <x14:cfRule type="expression" priority="509" id="{118D80DB-94B5-4D5E-B488-8DE224D243A4}">
            <xm:f>('34'!#REF!=0)*('34'!#REF!&lt;&gt;"")*(LEN('34'!#REF!)=0)*(($F32="")+($F32="En curso"))</xm:f>
            <x14:dxf>
              <font>
                <color theme="7" tint="-0.24994659260841701"/>
              </font>
              <fill>
                <patternFill patternType="none">
                  <bgColor auto="1"/>
                </patternFill>
              </fill>
            </x14:dxf>
          </x14:cfRule>
          <x14:cfRule type="expression" priority="510" id="{855EFF4A-2C2E-4E55-A878-244CEC1ED588}">
            <xm:f>('34'!#REF!&lt;0)*(LEN('34'!#REF!)=0)*(($F32="")+($F32="En curso"))</xm:f>
            <x14:dxf>
              <font>
                <color theme="7" tint="-0.24994659260841701"/>
              </font>
              <fill>
                <patternFill patternType="none">
                  <bgColor auto="1"/>
                </patternFill>
              </fill>
            </x14:dxf>
          </x14:cfRule>
          <x14:cfRule type="expression" priority="511" id="{AD1B4308-835F-4E31-A9B5-E4E5FB5AE31C}">
            <xm:f>('34'!#REF!=0)*('34'!#REF!&lt;&gt;"")*(LEN('34'!#REF!)=0)*(($F39="")+($F39="En curso"))</xm:f>
            <x14:dxf>
              <font>
                <color theme="7" tint="-0.24994659260841701"/>
              </font>
              <fill>
                <patternFill patternType="none">
                  <bgColor auto="1"/>
                </patternFill>
              </fill>
            </x14:dxf>
          </x14:cfRule>
          <x14:cfRule type="expression" priority="512" id="{AECE2C0B-CA64-44F3-827A-A608F982F033}">
            <xm:f>('34'!#REF!&lt;0)*(LEN('34'!#REF!)=0)*(($F39="")+($F39="En curso"))</xm:f>
            <x14:dxf>
              <font>
                <color theme="7" tint="-0.24994659260841701"/>
              </font>
              <fill>
                <patternFill patternType="none">
                  <bgColor auto="1"/>
                </patternFill>
              </fill>
            </x14:dxf>
          </x14:cfRule>
          <xm:sqref>C39:C40</xm:sqref>
        </x14:conditionalFormatting>
        <x14:conditionalFormatting xmlns:xm="http://schemas.microsoft.com/office/excel/2006/main">
          <x14:cfRule type="expression" priority="513" id="{3CB7E842-BE56-4A55-B78A-26D7B9711456}">
            <xm:f>('34'!#REF!=0)*('34'!#REF!&lt;&gt;"")*(LEN('34'!#REF!)=0)*(($F27="")+($F27="En curso"))</xm:f>
            <x14:dxf>
              <font>
                <color theme="7" tint="-0.24994659260841701"/>
              </font>
              <fill>
                <patternFill patternType="none">
                  <bgColor auto="1"/>
                </patternFill>
              </fill>
            </x14:dxf>
          </x14:cfRule>
          <x14:cfRule type="expression" priority="514" id="{F7442889-D76F-4AFC-8B98-2F933B55AB91}">
            <xm:f>('34'!#REF!&lt;0)*(LEN('34'!#REF!)=0)*(($F27="")+($F27="En curso"))</xm:f>
            <x14:dxf>
              <font>
                <color theme="7" tint="-0.24994659260841701"/>
              </font>
              <fill>
                <patternFill patternType="none">
                  <bgColor auto="1"/>
                </patternFill>
              </fill>
            </x14:dxf>
          </x14:cfRule>
          <x14:cfRule type="expression" priority="515" id="{AA141522-E93E-418C-B4E8-F56642598A7F}">
            <xm:f>('34'!#REF!=0)*('34'!#REF!&lt;&gt;"")*(LEN('34'!#REF!)=0)*(($F28="")+($F28="En curso"))</xm:f>
            <x14:dxf>
              <font>
                <color theme="7" tint="-0.24994659260841701"/>
              </font>
              <fill>
                <patternFill patternType="none">
                  <bgColor auto="1"/>
                </patternFill>
              </fill>
            </x14:dxf>
          </x14:cfRule>
          <x14:cfRule type="expression" priority="516" id="{4FA2AC6F-A470-436F-B34C-BDA689C0F474}">
            <xm:f>('34'!#REF!&lt;0)*(LEN('34'!#REF!)=0)*(($F28="")+($F28="En curso"))</xm:f>
            <x14:dxf>
              <font>
                <color theme="7" tint="-0.24994659260841701"/>
              </font>
              <fill>
                <patternFill patternType="none">
                  <bgColor auto="1"/>
                </patternFill>
              </fill>
            </x14:dxf>
          </x14:cfRule>
          <xm:sqref>E34:E37</xm:sqref>
        </x14:conditionalFormatting>
        <x14:conditionalFormatting xmlns:xm="http://schemas.microsoft.com/office/excel/2006/main">
          <x14:cfRule type="expression" priority="623" id="{4BDCD33C-21D3-408F-BD0C-071B4EFA0910}">
            <xm:f>('34'!#REF!=0)*('34'!#REF!&lt;&gt;"")*(LEN('34'!#REF!)=0)*((#REF!="")+(#REF!="En curso"))</xm:f>
            <x14:dxf>
              <font>
                <color theme="7" tint="-0.24994659260841701"/>
              </font>
              <fill>
                <patternFill patternType="none">
                  <bgColor auto="1"/>
                </patternFill>
              </fill>
            </x14:dxf>
          </x14:cfRule>
          <x14:cfRule type="expression" priority="624" id="{5F9DE174-3793-4E80-A6FD-C61090BC3074}">
            <xm:f>('34'!#REF!&lt;0)*(LEN('34'!#REF!)=0)*((#REF!="")+(#REF!="En curso"))</xm:f>
            <x14:dxf>
              <font>
                <color theme="7" tint="-0.24994659260841701"/>
              </font>
              <fill>
                <patternFill patternType="none">
                  <bgColor auto="1"/>
                </patternFill>
              </fill>
            </x14:dxf>
          </x14:cfRule>
          <x14:cfRule type="expression" priority="625" id="{75C6E9CD-C4E8-4E82-A2F9-298AADA576DB}">
            <xm:f>('34'!#REF!=0)*('34'!#REF!&lt;&gt;"")*(LEN('34'!#REF!)=0)*((#REF!="")+(#REF!="En curso"))</xm:f>
            <x14:dxf>
              <font>
                <color theme="7" tint="-0.24994659260841701"/>
              </font>
              <fill>
                <patternFill patternType="none">
                  <bgColor auto="1"/>
                </patternFill>
              </fill>
            </x14:dxf>
          </x14:cfRule>
          <x14:cfRule type="expression" priority="626" id="{7351E235-A390-46F3-8680-EE5C3AC6A389}">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27" id="{A61C0FD5-A173-4CEC-B63D-3274D979F694}">
            <xm:f>('34'!#REF!=0)*('34'!#REF!&lt;&gt;"")*(LEN('34'!#REF!)=0)*((#REF!="")+(#REF!="En curso"))</xm:f>
            <x14:dxf>
              <font>
                <color theme="7" tint="-0.24994659260841701"/>
              </font>
              <fill>
                <patternFill patternType="none">
                  <bgColor auto="1"/>
                </patternFill>
              </fill>
            </x14:dxf>
          </x14:cfRule>
          <x14:cfRule type="expression" priority="628" id="{3A7D6910-3AE2-4290-83CE-98419FDF843D}">
            <xm:f>('34'!#REF!&lt;0)*(LEN('34'!#REF!)=0)*((#REF!="")+(#REF!="En curso"))</xm:f>
            <x14:dxf>
              <font>
                <color theme="7" tint="-0.24994659260841701"/>
              </font>
              <fill>
                <patternFill patternType="none">
                  <bgColor auto="1"/>
                </patternFill>
              </fill>
            </x14:dxf>
          </x14:cfRule>
          <x14:cfRule type="expression" priority="629" id="{13805AF8-DBA2-46F1-97D7-3AA84BB3A3DC}">
            <xm:f>('34'!#REF!=0)*('34'!#REF!&lt;&gt;"")*(LEN('34'!#REF!)=0)*((#REF!="")+(#REF!="En curso"))</xm:f>
            <x14:dxf>
              <font>
                <color theme="7" tint="-0.24994659260841701"/>
              </font>
              <fill>
                <patternFill patternType="none">
                  <bgColor auto="1"/>
                </patternFill>
              </fill>
            </x14:dxf>
          </x14:cfRule>
          <x14:cfRule type="expression" priority="630" id="{7620394A-3FB1-4740-B0A8-14F1B42B3E89}">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43" id="{1F4E3E84-0469-439E-AF34-2BFA481A7271}">
            <xm:f>('34'!#REF!=0)*('34'!#REF!&lt;&gt;"")*(LEN('34'!#REF!)=0)*(($F1="")+($F1="En curso"))</xm:f>
            <x14:dxf>
              <font>
                <color theme="7" tint="-0.24994659260841701"/>
              </font>
              <fill>
                <patternFill patternType="none">
                  <bgColor auto="1"/>
                </patternFill>
              </fill>
            </x14:dxf>
          </x14:cfRule>
          <x14:cfRule type="expression" priority="644" id="{43B725AE-6271-42D6-BA66-49DC4F9F2824}">
            <xm:f>('34'!#REF!&lt;0)*(LEN('34'!#REF!)=0)*(($F1="")+($F1="En curso"))</xm:f>
            <x14:dxf>
              <font>
                <color theme="7" tint="-0.24994659260841701"/>
              </font>
              <fill>
                <patternFill patternType="none">
                  <bgColor auto="1"/>
                </patternFill>
              </fill>
            </x14:dxf>
          </x14:cfRule>
          <x14:cfRule type="expression" priority="645" id="{76F882DB-8E77-4A7B-8F3F-2D924C836DF6}">
            <xm:f>('34'!#REF!=0)*('34'!#REF!&lt;&gt;"")*(LEN('34'!#REF!)=0)*((#REF!="")+(#REF!="En curso"))</xm:f>
            <x14:dxf>
              <font>
                <color theme="7" tint="-0.24994659260841701"/>
              </font>
              <fill>
                <patternFill patternType="none">
                  <bgColor auto="1"/>
                </patternFill>
              </fill>
            </x14:dxf>
          </x14:cfRule>
          <x14:cfRule type="expression" priority="646" id="{C22F2293-C6FD-4E36-B1BA-26DB0D0D1A85}">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71" id="{4141674B-6662-4BF7-BD6D-51C6F074B155}">
            <xm:f>('34'!#REF!=0)*('34'!#REF!&lt;&gt;"")*(LEN('34'!#REF!)=0)*((#REF!="")+(#REF!="En curso"))</xm:f>
            <x14:dxf>
              <font>
                <color theme="7" tint="-0.24994659260841701"/>
              </font>
              <fill>
                <patternFill patternType="none">
                  <bgColor auto="1"/>
                </patternFill>
              </fill>
            </x14:dxf>
          </x14:cfRule>
          <x14:cfRule type="expression" priority="672" id="{2248209F-7995-441C-89D0-0E89FABAB6A1}">
            <xm:f>('34'!#REF!&lt;0)*(LEN('34'!#REF!)=0)*((#REF!="")+(#REF!="En curso"))</xm:f>
            <x14:dxf>
              <font>
                <color theme="7" tint="-0.24994659260841701"/>
              </font>
              <fill>
                <patternFill patternType="none">
                  <bgColor auto="1"/>
                </patternFill>
              </fill>
            </x14:dxf>
          </x14:cfRule>
          <x14:cfRule type="expression" priority="673" id="{62316670-0B5B-4050-973C-C5B0F4F760B4}">
            <xm:f>('34'!#REF!=0)*('34'!#REF!&lt;&gt;"")*(LEN('34'!#REF!)=0)*((#REF!="")+(#REF!="En curso"))</xm:f>
            <x14:dxf>
              <font>
                <color theme="7" tint="-0.24994659260841701"/>
              </font>
              <fill>
                <patternFill patternType="none">
                  <bgColor auto="1"/>
                </patternFill>
              </fill>
            </x14:dxf>
          </x14:cfRule>
          <x14:cfRule type="expression" priority="674" id="{9A85DC27-6B0C-4F7A-9C98-34B31B611952}">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75" id="{5FFF2443-FE65-4C83-88F3-09494A500D69}">
            <xm:f>('34'!#REF!=0)*('34'!#REF!&lt;&gt;"")*(LEN('34'!#REF!)=0)*((#REF!="")+(#REF!="En curso"))</xm:f>
            <x14:dxf>
              <font>
                <color theme="7" tint="-0.24994659260841701"/>
              </font>
              <fill>
                <patternFill patternType="none">
                  <bgColor auto="1"/>
                </patternFill>
              </fill>
            </x14:dxf>
          </x14:cfRule>
          <x14:cfRule type="expression" priority="676" id="{25908E5E-F0B9-41F0-A740-C82212286401}">
            <xm:f>('34'!#REF!&lt;0)*(LEN('34'!#REF!)=0)*((#REF!="")+(#REF!="En curso"))</xm:f>
            <x14:dxf>
              <font>
                <color theme="7" tint="-0.24994659260841701"/>
              </font>
              <fill>
                <patternFill patternType="none">
                  <bgColor auto="1"/>
                </patternFill>
              </fill>
            </x14:dxf>
          </x14:cfRule>
          <x14:cfRule type="expression" priority="677" id="{E81EF1B2-7422-478F-B8C5-89D86EC89AC1}">
            <xm:f>('34'!#REF!=0)*('34'!#REF!&lt;&gt;"")*(LEN('34'!#REF!)=0)*((#REF!="")+(#REF!="En curso"))</xm:f>
            <x14:dxf>
              <font>
                <color theme="7" tint="-0.24994659260841701"/>
              </font>
              <fill>
                <patternFill patternType="none">
                  <bgColor auto="1"/>
                </patternFill>
              </fill>
            </x14:dxf>
          </x14:cfRule>
          <x14:cfRule type="expression" priority="678" id="{CD904B86-EABA-45E1-BFCF-C1684F72EF3E}">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715" id="{D5AE30EA-6A46-443A-B226-533958E5C223}">
            <xm:f>('34'!#REF!=0)*('34'!#REF!&lt;&gt;"")*(LEN('34'!#REF!)=0)*((#REF!="")+(#REF!="En curso"))</xm:f>
            <x14:dxf>
              <font>
                <color theme="7" tint="-0.24994659260841701"/>
              </font>
              <fill>
                <patternFill patternType="none">
                  <bgColor auto="1"/>
                </patternFill>
              </fill>
            </x14:dxf>
          </x14:cfRule>
          <x14:cfRule type="expression" priority="716" id="{3120E01B-5A30-42BA-8A36-F4480B6B4B36}">
            <xm:f>('34'!#REF!&lt;0)*(LEN('34'!#REF!)=0)*((#REF!="")+(#REF!="En curso"))</xm:f>
            <x14:dxf>
              <font>
                <color theme="7" tint="-0.24994659260841701"/>
              </font>
              <fill>
                <patternFill patternType="none">
                  <bgColor auto="1"/>
                </patternFill>
              </fill>
            </x14:dxf>
          </x14:cfRule>
          <x14:cfRule type="expression" priority="717" id="{99F43A72-21EA-48CF-80F6-F0728CCB12E5}">
            <xm:f>('34'!#REF!=0)*('34'!#REF!&lt;&gt;"")*(LEN('34'!#REF!)=0)*((#REF!="")+(#REF!="En curso"))</xm:f>
            <x14:dxf>
              <font>
                <color theme="7" tint="-0.24994659260841701"/>
              </font>
              <fill>
                <patternFill patternType="none">
                  <bgColor auto="1"/>
                </patternFill>
              </fill>
            </x14:dxf>
          </x14:cfRule>
          <x14:cfRule type="expression" priority="718" id="{0B4EDBC0-5809-40C9-A6DA-45DC6641D8D4}">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719" id="{61ED6174-902C-4F1C-9540-EE9CB1674928}">
            <xm:f>('34'!#REF!=0)*('34'!#REF!&lt;&gt;"")*(LEN('34'!#REF!)=0)*((#REF!="")+(#REF!="En curso"))</xm:f>
            <x14:dxf>
              <font>
                <color theme="7" tint="-0.24994659260841701"/>
              </font>
              <fill>
                <patternFill patternType="none">
                  <bgColor auto="1"/>
                </patternFill>
              </fill>
            </x14:dxf>
          </x14:cfRule>
          <x14:cfRule type="expression" priority="720" id="{45E94A80-5D76-4400-8B0C-789B21A43D19}">
            <xm:f>('34'!#REF!&lt;0)*(LEN('34'!#REF!)=0)*((#REF!="")+(#REF!="En curso"))</xm:f>
            <x14:dxf>
              <font>
                <color theme="7" tint="-0.24994659260841701"/>
              </font>
              <fill>
                <patternFill patternType="none">
                  <bgColor auto="1"/>
                </patternFill>
              </fill>
            </x14:dxf>
          </x14:cfRule>
          <x14:cfRule type="expression" priority="721" id="{12F1D9B4-3BC0-4CB7-BE5F-E78F27A827BD}">
            <xm:f>('34'!#REF!=0)*('34'!#REF!&lt;&gt;"")*(LEN('34'!#REF!)=0)*((#REF!="")+(#REF!="En curso"))</xm:f>
            <x14:dxf>
              <font>
                <color theme="7" tint="-0.24994659260841701"/>
              </font>
              <fill>
                <patternFill patternType="none">
                  <bgColor auto="1"/>
                </patternFill>
              </fill>
            </x14:dxf>
          </x14:cfRule>
          <x14:cfRule type="expression" priority="722" id="{F0CE884B-5D07-4C5C-BB1F-2537254B6330}">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421" id="{9341CCB4-6137-4236-8B61-E49539C803E8}">
            <xm:f>'34'!#REF!="Vencida"</xm:f>
            <x14:dxf>
              <font>
                <color theme="8" tint="-0.24994659260841701"/>
              </font>
            </x14:dxf>
          </x14:cfRule>
          <x14:cfRule type="expression" priority="422" id="{F0DF5B2A-48EF-4CBB-A296-70770C485BCB}">
            <xm:f>'34'!#REF!="Cancelada"</xm:f>
            <x14:dxf>
              <font>
                <color theme="0" tint="-0.24994659260841701"/>
              </font>
            </x14:dxf>
          </x14:cfRule>
          <x14:cfRule type="expression" priority="423" id="{94E20843-9E95-4F63-8E0E-A0BB5784F537}">
            <xm:f>'34'!#REF!="Pausada"</xm:f>
            <x14:dxf>
              <font>
                <color theme="9"/>
              </font>
            </x14:dxf>
          </x14:cfRule>
          <x14:cfRule type="expression" priority="424" id="{31A7C737-CD4F-4005-9395-794CBE7D3F85}">
            <xm:f>'34'!#REF!="Para hoy"</xm:f>
            <x14:dxf>
              <font>
                <color theme="6" tint="-0.499984740745262"/>
              </font>
            </x14:dxf>
          </x14:cfRule>
          <x14:cfRule type="expression" priority="425" id="{518E9824-7B10-4C54-8821-BCF45D9EF21E}">
            <xm:f>'34'!#REF!="En curso"</xm:f>
            <x14:dxf>
              <font>
                <color theme="7" tint="-0.24994659260841701"/>
              </font>
            </x14:dxf>
          </x14:cfRule>
          <x14:cfRule type="expression" priority="426" id="{A4027870-BF80-411E-9139-1B03AB848B3B}">
            <xm:f>'34'!#REF!="Completada"</xm:f>
            <x14:dxf>
              <font>
                <strike/>
                <color theme="0" tint="-0.24994659260841701"/>
              </font>
              <fill>
                <patternFill patternType="none">
                  <bgColor auto="1"/>
                </patternFill>
              </fill>
            </x14:dxf>
          </x14:cfRule>
          <x14:cfRule type="expression" priority="427" id="{F013136B-710D-4DFA-9CDD-6016CAD24412}">
            <xm:f>('34'!#REF!=0)*('34'!#REF!&lt;&gt;"")*(LEN('34'!#REF!)=0)*(('34'!#REF!="")+('34'!#REF!="En curso"))</xm:f>
            <x14:dxf>
              <font>
                <color theme="7" tint="-0.24994659260841701"/>
              </font>
              <fill>
                <patternFill patternType="none">
                  <bgColor auto="1"/>
                </patternFill>
              </fill>
            </x14:dxf>
          </x14:cfRule>
          <x14:cfRule type="expression" priority="428" id="{42C08FA1-6A84-4249-995D-BB99A69701F3}">
            <xm:f>('34'!#REF!&lt;0)*(LEN('34'!#REF!)=0)*(('34'!#REF!="")+('34'!#REF!="En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435" id="{8034ABFC-15EB-414B-B592-FF182F794BD6}">
            <xm:f>('34'!#REF!=0)*('34'!#REF!&lt;&gt;"")*(LEN('34'!#REF!)=0)*(($F42="")+($F42="En curso"))</xm:f>
            <x14:dxf>
              <font>
                <color theme="7" tint="-0.24994659260841701"/>
              </font>
              <fill>
                <patternFill patternType="none">
                  <bgColor auto="1"/>
                </patternFill>
              </fill>
            </x14:dxf>
          </x14:cfRule>
          <x14:cfRule type="expression" priority="436" id="{0A2BBDF4-A623-4C24-A09D-73F2145FB3DB}">
            <xm:f>('34'!#REF!&lt;0)*(LEN('34'!#REF!)=0)*(($F42="")+($F42="En curso"))</xm:f>
            <x14:dxf>
              <font>
                <color theme="7" tint="-0.24994659260841701"/>
              </font>
              <fill>
                <patternFill patternType="none">
                  <bgColor auto="1"/>
                </patternFill>
              </fill>
            </x14:dxf>
          </x14:cfRule>
          <xm:sqref>E42</xm:sqref>
        </x14:conditionalFormatting>
        <x14:conditionalFormatting xmlns:xm="http://schemas.microsoft.com/office/excel/2006/main">
          <x14:cfRule type="expression" priority="419" id="{201CE76B-ED1A-41C8-A49C-EA0BF47B7BA1}">
            <xm:f>('34'!#REF!=0)*('34'!#REF!&lt;&gt;"")*(LEN('34'!#REF!)=0)*(('34'!#REF!="")+('34'!#REF!="En curso"))</xm:f>
            <x14:dxf>
              <font>
                <color theme="7" tint="-0.24994659260841701"/>
              </font>
              <fill>
                <patternFill patternType="none">
                  <bgColor auto="1"/>
                </patternFill>
              </fill>
            </x14:dxf>
          </x14:cfRule>
          <x14:cfRule type="expression" priority="420" id="{57BDC073-B6B8-4861-96AA-0490ECFF3628}">
            <xm:f>('34'!#REF!&lt;0)*(LEN('34'!#REF!)=0)*(('34'!#REF!="")+('34'!#REF!="En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297" id="{2D91297C-E115-467C-ACC4-DC240149AD01}">
            <xm:f>('34'!#REF!=0)*('34'!#REF!&lt;&gt;"")*(LEN('34'!#REF!)=0)*(($F32="")+($F32="En curso"))</xm:f>
            <x14:dxf>
              <font>
                <color theme="7" tint="-0.24994659260841701"/>
              </font>
              <fill>
                <patternFill patternType="none">
                  <bgColor auto="1"/>
                </patternFill>
              </fill>
            </x14:dxf>
          </x14:cfRule>
          <x14:cfRule type="expression" priority="298" id="{001BA7E1-7248-4A58-8C65-528A34AC7B5B}">
            <xm:f>('34'!#REF!&lt;0)*(LEN('34'!#REF!)=0)*(($F32="")+($F32="En curso"))</xm:f>
            <x14:dxf>
              <font>
                <color theme="7" tint="-0.24994659260841701"/>
              </font>
              <fill>
                <patternFill patternType="none">
                  <bgColor auto="1"/>
                </patternFill>
              </fill>
            </x14:dxf>
          </x14:cfRule>
          <x14:cfRule type="expression" priority="305" id="{73962334-71C7-4716-80B5-757A12C79A6C}">
            <xm:f>('34'!#REF!=0)*('34'!#REF!&lt;&gt;"")*(LEN('34'!#REF!)=0)*(($F32="")+($F32="En curso"))</xm:f>
            <x14:dxf>
              <font>
                <color theme="7" tint="-0.24994659260841701"/>
              </font>
              <fill>
                <patternFill patternType="none">
                  <bgColor auto="1"/>
                </patternFill>
              </fill>
            </x14:dxf>
          </x14:cfRule>
          <x14:cfRule type="expression" priority="306" id="{C2502B8F-D85C-4398-B5B1-8B857F6A12CA}">
            <xm:f>('34'!#REF!&lt;0)*(LEN('34'!#REF!)=0)*(($F32="")+($F32="En curso"))</xm:f>
            <x14:dxf>
              <font>
                <color theme="7" tint="-0.24994659260841701"/>
              </font>
              <fill>
                <patternFill patternType="none">
                  <bgColor auto="1"/>
                </patternFill>
              </fill>
            </x14:dxf>
          </x14:cfRule>
          <xm:sqref>E39:E40</xm:sqref>
        </x14:conditionalFormatting>
        <x14:conditionalFormatting xmlns:xm="http://schemas.microsoft.com/office/excel/2006/main">
          <x14:cfRule type="expression" priority="283" id="{6F85B04A-A5BB-4FEC-BA00-22823A2B0806}">
            <xm:f>'34'!#REF!="Vencida"</xm:f>
            <x14:dxf>
              <font>
                <color theme="8" tint="-0.24994659260841701"/>
              </font>
            </x14:dxf>
          </x14:cfRule>
          <x14:cfRule type="expression" priority="284" id="{CA14F73B-EC87-4C3C-830A-A4E98C4E73AF}">
            <xm:f>'34'!#REF!="Cancelada"</xm:f>
            <x14:dxf>
              <font>
                <color theme="0" tint="-0.24994659260841701"/>
              </font>
            </x14:dxf>
          </x14:cfRule>
          <x14:cfRule type="expression" priority="285" id="{3C83BF12-682B-4726-B2A6-C151983B0520}">
            <xm:f>'34'!#REF!="Pausada"</xm:f>
            <x14:dxf>
              <font>
                <color theme="9"/>
              </font>
            </x14:dxf>
          </x14:cfRule>
          <x14:cfRule type="expression" priority="286" id="{F41D8735-BF5C-4B89-B9AC-D8E07026B9BD}">
            <xm:f>'34'!#REF!="Para hoy"</xm:f>
            <x14:dxf>
              <font>
                <color theme="6" tint="-0.499984740745262"/>
              </font>
            </x14:dxf>
          </x14:cfRule>
          <x14:cfRule type="expression" priority="287" id="{937AE050-F7E2-4D74-8FAB-2C78DCEC5A85}">
            <xm:f>'34'!#REF!="En curso"</xm:f>
            <x14:dxf>
              <font>
                <color theme="7" tint="-0.24994659260841701"/>
              </font>
            </x14:dxf>
          </x14:cfRule>
          <x14:cfRule type="expression" priority="288" id="{AE4D2E45-40F0-430F-90A1-FADDF3BB8E8F}">
            <xm:f>'34'!#REF!="Completada"</xm:f>
            <x14:dxf>
              <font>
                <strike/>
                <color theme="0" tint="-0.24994659260841701"/>
              </font>
              <fill>
                <patternFill patternType="none">
                  <bgColor auto="1"/>
                </patternFill>
              </fill>
            </x14:dxf>
          </x14:cfRule>
          <x14:cfRule type="expression" priority="289" id="{DED4984F-EEE0-405D-A70C-DA7947569A71}">
            <xm:f>('34'!#REF!=0)*('34'!#REF!&lt;&gt;"")*(LEN('34'!#REF!)=0)*(('34'!#REF!="")+('34'!#REF!="En curso"))</xm:f>
            <x14:dxf>
              <font>
                <color theme="7" tint="-0.24994659260841701"/>
              </font>
              <fill>
                <patternFill patternType="none">
                  <bgColor auto="1"/>
                </patternFill>
              </fill>
            </x14:dxf>
          </x14:cfRule>
          <x14:cfRule type="expression" priority="290" id="{B6FC8BD7-89DA-41EE-B46C-E5284464F9B6}">
            <xm:f>('34'!#REF!&lt;0)*(LEN('34'!#REF!)=0)*(('34'!#REF!="")+('34'!#REF!="En curso"))</xm:f>
            <x14:dxf>
              <font>
                <color theme="7" tint="-0.24994659260841701"/>
              </font>
              <fill>
                <patternFill patternType="none">
                  <bgColor auto="1"/>
                </patternFill>
              </fill>
            </x14:dxf>
          </x14:cfRule>
          <xm:sqref>G35:G40</xm:sqref>
        </x14:conditionalFormatting>
        <x14:conditionalFormatting xmlns:xm="http://schemas.microsoft.com/office/excel/2006/main">
          <x14:cfRule type="expression" priority="265" id="{10511A3C-74FF-4CDA-BDA9-833A7B590F30}">
            <xm:f>'34'!#REF!="Vencida"</xm:f>
            <x14:dxf>
              <font>
                <color theme="8" tint="-0.24994659260841701"/>
              </font>
            </x14:dxf>
          </x14:cfRule>
          <x14:cfRule type="expression" priority="266" id="{BC2BE276-C5C5-4479-8B92-74CCBA87B499}">
            <xm:f>'34'!#REF!="Cancelada"</xm:f>
            <x14:dxf>
              <font>
                <color theme="0" tint="-0.24994659260841701"/>
              </font>
            </x14:dxf>
          </x14:cfRule>
          <x14:cfRule type="expression" priority="267" id="{33A0317A-1F41-45F6-9992-F51907864EE4}">
            <xm:f>'34'!#REF!="Pausada"</xm:f>
            <x14:dxf>
              <font>
                <color theme="9"/>
              </font>
            </x14:dxf>
          </x14:cfRule>
          <x14:cfRule type="expression" priority="268" id="{57FCF0E5-5210-4063-9E38-FA9B740CD05C}">
            <xm:f>'34'!#REF!="Para hoy"</xm:f>
            <x14:dxf>
              <font>
                <color theme="6" tint="-0.499984740745262"/>
              </font>
            </x14:dxf>
          </x14:cfRule>
          <x14:cfRule type="expression" priority="269" id="{3E22BB20-BD64-4717-B977-32F2C808B313}">
            <xm:f>'34'!#REF!="En curso"</xm:f>
            <x14:dxf>
              <font>
                <color theme="7" tint="-0.24994659260841701"/>
              </font>
            </x14:dxf>
          </x14:cfRule>
          <x14:cfRule type="expression" priority="270" id="{90F9E47C-447E-4B5D-8119-61FB588DA5C9}">
            <xm:f>'34'!#REF!="Completada"</xm:f>
            <x14:dxf>
              <font>
                <strike/>
                <color theme="0" tint="-0.24994659260841701"/>
              </font>
              <fill>
                <patternFill patternType="none">
                  <bgColor auto="1"/>
                </patternFill>
              </fill>
            </x14:dxf>
          </x14:cfRule>
          <x14:cfRule type="expression" priority="271" id="{6A4E3BE4-B61C-4840-970A-E3A794ECF8A1}">
            <xm:f>('34'!#REF!=0)*('34'!#REF!&lt;&gt;"")*(LEN('34'!#REF!)=0)*(('34'!#REF!="")+('34'!#REF!="En curso"))</xm:f>
            <x14:dxf>
              <font>
                <color theme="7" tint="-0.24994659260841701"/>
              </font>
              <fill>
                <patternFill patternType="none">
                  <bgColor auto="1"/>
                </patternFill>
              </fill>
            </x14:dxf>
          </x14:cfRule>
          <x14:cfRule type="expression" priority="272" id="{83ADD0BC-D8F1-49B6-AFD9-90716808DEB9}">
            <xm:f>('34'!#REF!&lt;0)*(LEN('34'!#REF!)=0)*(('34'!#REF!="")+('34'!#REF!="En curso"))</xm:f>
            <x14:dxf>
              <font>
                <color theme="7" tint="-0.24994659260841701"/>
              </font>
              <fill>
                <patternFill patternType="none">
                  <bgColor auto="1"/>
                </patternFill>
              </fill>
            </x14:dxf>
          </x14:cfRule>
          <xm:sqref>E35:E40</xm:sqref>
        </x14:conditionalFormatting>
        <x14:conditionalFormatting xmlns:xm="http://schemas.microsoft.com/office/excel/2006/main">
          <x14:cfRule type="expression" priority="273" id="{0BC9EBEE-959E-4D4F-A570-B2E977A4E323}">
            <xm:f>('34'!#REF!=0)*('34'!#REF!&lt;&gt;"")*(LEN('34'!#REF!)=0)*(('34'!#REF!="")+('34'!#REF!="En curso"))</xm:f>
            <x14:dxf>
              <font>
                <color theme="7" tint="-0.24994659260841701"/>
              </font>
              <fill>
                <patternFill patternType="none">
                  <bgColor auto="1"/>
                </patternFill>
              </fill>
            </x14:dxf>
          </x14:cfRule>
          <x14:cfRule type="expression" priority="274" id="{A41B6C97-26EC-4748-A061-426E2600D912}">
            <xm:f>('34'!#REF!&lt;0)*(LEN('34'!#REF!)=0)*(('34'!#REF!="")+('34'!#REF!="En curso"))</xm:f>
            <x14:dxf>
              <font>
                <color theme="7" tint="-0.24994659260841701"/>
              </font>
              <fill>
                <patternFill patternType="none">
                  <bgColor auto="1"/>
                </patternFill>
              </fill>
            </x14:dxf>
          </x14:cfRule>
          <xm:sqref>E35:E40</xm:sqref>
        </x14:conditionalFormatting>
        <x14:conditionalFormatting xmlns:xm="http://schemas.microsoft.com/office/excel/2006/main">
          <x14:cfRule type="expression" priority="275" id="{53CC3F08-6BC2-43B5-A940-1A763221AA21}">
            <xm:f>('34'!#REF!=0)*('34'!#REF!&lt;&gt;"")*(LEN('34'!#REF!)=0)*(($F35="")+($F35="En curso"))</xm:f>
            <x14:dxf>
              <font>
                <color theme="7" tint="-0.24994659260841701"/>
              </font>
              <fill>
                <patternFill patternType="none">
                  <bgColor auto="1"/>
                </patternFill>
              </fill>
            </x14:dxf>
          </x14:cfRule>
          <x14:cfRule type="expression" priority="276" id="{7FAF7A94-8BEE-486F-8914-C0A9C3BC89F9}">
            <xm:f>('34'!#REF!&lt;0)*(LEN('34'!#REF!)=0)*(($F35="")+($F35="En curso"))</xm:f>
            <x14:dxf>
              <font>
                <color theme="7" tint="-0.24994659260841701"/>
              </font>
              <fill>
                <patternFill patternType="none">
                  <bgColor auto="1"/>
                </patternFill>
              </fill>
            </x14:dxf>
          </x14:cfRule>
          <xm:sqref>F35:F40</xm:sqref>
        </x14:conditionalFormatting>
        <x14:conditionalFormatting xmlns:xm="http://schemas.microsoft.com/office/excel/2006/main">
          <x14:cfRule type="expression" priority="373" id="{45F85D31-9BCA-4EF7-B2CB-2BADF9560ACB}">
            <xm:f>('34'!#REF!=0)*('34'!#REF!&lt;&gt;"")*(LEN('34'!#REF!)=0)*(($F51="")+($F51="En curso"))</xm:f>
            <x14:dxf>
              <font>
                <color theme="7" tint="-0.24994659260841701"/>
              </font>
              <fill>
                <patternFill patternType="none">
                  <bgColor auto="1"/>
                </patternFill>
              </fill>
            </x14:dxf>
          </x14:cfRule>
          <x14:cfRule type="expression" priority="374" id="{3B2680AE-C457-4624-8CFF-F9C10FB8C37D}">
            <xm:f>('34'!#REF!&lt;0)*(LEN('34'!#REF!)=0)*(($F51="")+($F51="En curso"))</xm:f>
            <x14:dxf>
              <font>
                <color theme="7" tint="-0.24994659260841701"/>
              </font>
              <fill>
                <patternFill patternType="none">
                  <bgColor auto="1"/>
                </patternFill>
              </fill>
            </x14:dxf>
          </x14:cfRule>
          <x14:cfRule type="expression" priority="375" id="{099F8650-AF1C-47FC-9842-F34A37B474DD}">
            <xm:f>('34'!#REF!=0)*('34'!#REF!&lt;&gt;"")*(LEN('34'!#REF!)=0)*(($F51="")+($F51="En curso"))</xm:f>
            <x14:dxf>
              <font>
                <color theme="7" tint="-0.24994659260841701"/>
              </font>
              <fill>
                <patternFill patternType="none">
                  <bgColor auto="1"/>
                </patternFill>
              </fill>
            </x14:dxf>
          </x14:cfRule>
          <x14:cfRule type="expression" priority="376" id="{954B9AA9-C2CF-4633-BA8E-F55D9B070816}">
            <xm:f>('34'!#REF!&lt;0)*(LEN('34'!#REF!)=0)*(($F51="")+($F51="En curso"))</xm:f>
            <x14:dxf>
              <font>
                <color theme="7" tint="-0.24994659260841701"/>
              </font>
              <fill>
                <patternFill patternType="none">
                  <bgColor auto="1"/>
                </patternFill>
              </fill>
            </x14:dxf>
          </x14:cfRule>
          <xm:sqref>D35:D40</xm:sqref>
        </x14:conditionalFormatting>
        <x14:conditionalFormatting xmlns:xm="http://schemas.microsoft.com/office/excel/2006/main">
          <x14:cfRule type="expression" priority="377" id="{50E2A606-76D2-4AD7-A200-D42F3A516D2D}">
            <xm:f>('34'!#REF!=0)*('34'!#REF!&lt;&gt;"")*(LEN('34'!#REF!)=0)*(($F63="")+($F63="En curso"))</xm:f>
            <x14:dxf>
              <font>
                <color theme="7" tint="-0.24994659260841701"/>
              </font>
              <fill>
                <patternFill patternType="none">
                  <bgColor auto="1"/>
                </patternFill>
              </fill>
            </x14:dxf>
          </x14:cfRule>
          <x14:cfRule type="expression" priority="378" id="{7FD4EC17-BAD7-4878-B5F0-F21C31FAA00B}">
            <xm:f>('34'!#REF!&lt;0)*(LEN('34'!#REF!)=0)*(($F63="")+($F63="En curso"))</xm:f>
            <x14:dxf>
              <font>
                <color theme="7" tint="-0.24994659260841701"/>
              </font>
              <fill>
                <patternFill patternType="none">
                  <bgColor auto="1"/>
                </patternFill>
              </fill>
            </x14:dxf>
          </x14:cfRule>
          <x14:cfRule type="expression" priority="379" id="{F55997FF-DCBF-459E-9EB7-FFAAB80A38FC}">
            <xm:f>('34'!#REF!=0)*('34'!#REF!&lt;&gt;"")*(LEN('34'!#REF!)=0)*(($F63="")+($F63="En curso"))</xm:f>
            <x14:dxf>
              <font>
                <color theme="7" tint="-0.24994659260841701"/>
              </font>
              <fill>
                <patternFill patternType="none">
                  <bgColor auto="1"/>
                </patternFill>
              </fill>
            </x14:dxf>
          </x14:cfRule>
          <x14:cfRule type="expression" priority="380" id="{F406E639-8D11-4B64-B95B-04F204808908}">
            <xm:f>('34'!#REF!&lt;0)*(LEN('34'!#REF!)=0)*(($F63="")+($F63="En curso"))</xm:f>
            <x14:dxf>
              <font>
                <color theme="7" tint="-0.24994659260841701"/>
              </font>
              <fill>
                <patternFill patternType="none">
                  <bgColor auto="1"/>
                </patternFill>
              </fill>
            </x14:dxf>
          </x14:cfRule>
          <xm:sqref>D35:D40</xm:sqref>
        </x14:conditionalFormatting>
        <x14:conditionalFormatting xmlns:xm="http://schemas.microsoft.com/office/excel/2006/main">
          <x14:cfRule type="expression" priority="381" id="{016F2F71-6724-401C-A296-4C2FD7329614}">
            <xm:f>('34'!#REF!=0)*('34'!#REF!&lt;&gt;"")*(LEN('34'!#REF!)=0)*(($F71="")+($F71="En curso"))</xm:f>
            <x14:dxf>
              <font>
                <color theme="7" tint="-0.24994659260841701"/>
              </font>
              <fill>
                <patternFill patternType="none">
                  <bgColor auto="1"/>
                </patternFill>
              </fill>
            </x14:dxf>
          </x14:cfRule>
          <x14:cfRule type="expression" priority="382" id="{1BB4BA4B-98AE-45FE-9414-3B617DDDEC70}">
            <xm:f>('34'!#REF!&lt;0)*(LEN('34'!#REF!)=0)*(($F71="")+($F71="En curso"))</xm:f>
            <x14:dxf>
              <font>
                <color theme="7" tint="-0.24994659260841701"/>
              </font>
              <fill>
                <patternFill patternType="none">
                  <bgColor auto="1"/>
                </patternFill>
              </fill>
            </x14:dxf>
          </x14:cfRule>
          <x14:cfRule type="expression" priority="383" id="{3ADE0B2F-FED7-4341-99A6-B61103451104}">
            <xm:f>('34'!#REF!=0)*('34'!#REF!&lt;&gt;"")*(LEN('34'!#REF!)=0)*(($F67="")+($F67="En curso"))</xm:f>
            <x14:dxf>
              <font>
                <color theme="7" tint="-0.24994659260841701"/>
              </font>
              <fill>
                <patternFill patternType="none">
                  <bgColor auto="1"/>
                </patternFill>
              </fill>
            </x14:dxf>
          </x14:cfRule>
          <x14:cfRule type="expression" priority="384" id="{28814008-24F6-4356-8085-2721C289B360}">
            <xm:f>('34'!#REF!&lt;0)*(LEN('34'!#REF!)=0)*(($F67="")+($F67="En curso"))</xm:f>
            <x14:dxf>
              <font>
                <color theme="7" tint="-0.24994659260841701"/>
              </font>
              <fill>
                <patternFill patternType="none">
                  <bgColor auto="1"/>
                </patternFill>
              </fill>
            </x14:dxf>
          </x14:cfRule>
          <xm:sqref>D35:D40</xm:sqref>
        </x14:conditionalFormatting>
        <x14:conditionalFormatting xmlns:xm="http://schemas.microsoft.com/office/excel/2006/main">
          <x14:cfRule type="expression" priority="389" id="{ECCDB2E8-0645-4E06-97C9-697D8E057C2E}">
            <xm:f>('34'!#REF!=0)*('34'!#REF!&lt;&gt;"")*(LEN('34'!#REF!)=0)*(($F32="")+($F32="En curso"))</xm:f>
            <x14:dxf>
              <font>
                <color theme="7" tint="-0.24994659260841701"/>
              </font>
              <fill>
                <patternFill patternType="none">
                  <bgColor auto="1"/>
                </patternFill>
              </fill>
            </x14:dxf>
          </x14:cfRule>
          <x14:cfRule type="expression" priority="390" id="{66029707-855D-4F9C-A1A6-4DFF1AEB01CA}">
            <xm:f>('34'!#REF!&lt;0)*(LEN('34'!#REF!)=0)*(($F32="")+($F32="En curso"))</xm:f>
            <x14:dxf>
              <font>
                <color theme="7" tint="-0.24994659260841701"/>
              </font>
              <fill>
                <patternFill patternType="none">
                  <bgColor auto="1"/>
                </patternFill>
              </fill>
            </x14:dxf>
          </x14:cfRule>
          <x14:cfRule type="expression" priority="391" id="{0C41E28C-28DE-4760-8B8B-05309F4CA08A}">
            <xm:f>('34'!#REF!=0)*('34'!#REF!&lt;&gt;"")*(LEN('34'!#REF!)=0)*(($F33="")+($F33="En curso"))</xm:f>
            <x14:dxf>
              <font>
                <color theme="7" tint="-0.24994659260841701"/>
              </font>
              <fill>
                <patternFill patternType="none">
                  <bgColor auto="1"/>
                </patternFill>
              </fill>
            </x14:dxf>
          </x14:cfRule>
          <x14:cfRule type="expression" priority="392" id="{B2FBB842-AD1F-408C-8F8E-8EB826903125}">
            <xm:f>('34'!#REF!&lt;0)*(LEN('34'!#REF!)=0)*(($F33="")+($F33="En curso"))</xm:f>
            <x14:dxf>
              <font>
                <color theme="7" tint="-0.24994659260841701"/>
              </font>
              <fill>
                <patternFill patternType="none">
                  <bgColor auto="1"/>
                </patternFill>
              </fill>
            </x14:dxf>
          </x14:cfRule>
          <xm:sqref>E40</xm:sqref>
        </x14:conditionalFormatting>
        <x14:conditionalFormatting xmlns:xm="http://schemas.microsoft.com/office/excel/2006/main">
          <x14:cfRule type="expression" priority="471" id="{E9F3DE0C-626A-40DC-9C1E-3CC9A860B9CB}">
            <xm:f>('34'!#REF!=0)*('34'!#REF!&lt;&gt;"")*(LEN('34'!#REF!)=0)*((#REF!="")+(#REF!="En curso"))</xm:f>
            <x14:dxf>
              <font>
                <color theme="7" tint="-0.24994659260841701"/>
              </font>
              <fill>
                <patternFill patternType="none">
                  <bgColor auto="1"/>
                </patternFill>
              </fill>
            </x14:dxf>
          </x14:cfRule>
          <x14:cfRule type="expression" priority="472" id="{00E08DA9-EF14-4CF1-9950-AC441CE1ECCF}">
            <xm:f>('34'!#REF!&lt;0)*(LEN('34'!#REF!)=0)*((#REF!="")+(#REF!="En curso"))</xm:f>
            <x14:dxf>
              <font>
                <color theme="7" tint="-0.24994659260841701"/>
              </font>
              <fill>
                <patternFill patternType="none">
                  <bgColor auto="1"/>
                </patternFill>
              </fill>
            </x14:dxf>
          </x14:cfRule>
          <x14:cfRule type="expression" priority="473" id="{5DF18ADC-5EA9-47A9-8F46-F184A3F208ED}">
            <xm:f>('34'!#REF!=0)*('34'!#REF!&lt;&gt;"")*(LEN('34'!#REF!)=0)*((#REF!="")+(#REF!="En curso"))</xm:f>
            <x14:dxf>
              <font>
                <color theme="7" tint="-0.24994659260841701"/>
              </font>
              <fill>
                <patternFill patternType="none">
                  <bgColor auto="1"/>
                </patternFill>
              </fill>
            </x14:dxf>
          </x14:cfRule>
          <x14:cfRule type="expression" priority="474" id="{CEBD464E-2FBC-4363-BCA0-F4C53927E146}">
            <xm:f>('34'!#REF!&lt;0)*(LEN('34'!#REF!)=0)*((#REF!="")+(#REF!="En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211" id="{5D1B323D-5DE3-4776-8CB8-A60F0C620B28}">
            <xm:f>'34'!#REF!="Vencida"</xm:f>
            <x14:dxf>
              <font>
                <color theme="8" tint="-0.24994659260841701"/>
              </font>
            </x14:dxf>
          </x14:cfRule>
          <x14:cfRule type="expression" priority="212" id="{14BB5811-9C06-4F30-9DF2-9638C1E49F91}">
            <xm:f>'34'!#REF!="Cancelada"</xm:f>
            <x14:dxf>
              <font>
                <color theme="0" tint="-0.24994659260841701"/>
              </font>
            </x14:dxf>
          </x14:cfRule>
          <x14:cfRule type="expression" priority="213" id="{F57A974D-9ED9-45B3-BF6F-6E8CA16359A3}">
            <xm:f>'34'!#REF!="Pausada"</xm:f>
            <x14:dxf>
              <font>
                <color theme="9"/>
              </font>
            </x14:dxf>
          </x14:cfRule>
          <x14:cfRule type="expression" priority="214" id="{B065A2C1-BB2A-435B-A0ED-4CA8E8E502C2}">
            <xm:f>'34'!#REF!="Para hoy"</xm:f>
            <x14:dxf>
              <font>
                <color theme="6" tint="-0.499984740745262"/>
              </font>
            </x14:dxf>
          </x14:cfRule>
          <x14:cfRule type="expression" priority="215" id="{62203F9D-1BBF-4A8A-A8F2-DF159325F60B}">
            <xm:f>'34'!#REF!="En curso"</xm:f>
            <x14:dxf>
              <font>
                <color theme="7" tint="-0.24994659260841701"/>
              </font>
            </x14:dxf>
          </x14:cfRule>
          <x14:cfRule type="expression" priority="216" id="{87CEA0D4-F588-4849-9570-10C3DCDD16A8}">
            <xm:f>'34'!#REF!="Completada"</xm:f>
            <x14:dxf>
              <font>
                <strike/>
                <color theme="0" tint="-0.24994659260841701"/>
              </font>
              <fill>
                <patternFill patternType="none">
                  <bgColor auto="1"/>
                </patternFill>
              </fill>
            </x14:dxf>
          </x14:cfRule>
          <x14:cfRule type="expression" priority="217" id="{DB7FC64F-F05B-49C9-98CE-18631864CD95}">
            <xm:f>('34'!#REF!=0)*('34'!#REF!&lt;&gt;"")*(LEN('34'!#REF!)=0)*(('34'!#REF!="")+('34'!#REF!="En curso"))</xm:f>
            <x14:dxf>
              <font>
                <color theme="7" tint="-0.24994659260841701"/>
              </font>
              <fill>
                <patternFill patternType="none">
                  <bgColor auto="1"/>
                </patternFill>
              </fill>
            </x14:dxf>
          </x14:cfRule>
          <x14:cfRule type="expression" priority="218" id="{AB995466-6616-488B-8406-DA29A77404D4}">
            <xm:f>('34'!#REF!&lt;0)*(LEN('34'!#REF!)=0)*(('34'!#REF!="")+('34'!#REF!="En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225" id="{2B416AC9-141D-4E6D-8D1C-CDB0E4C5E1D5}">
            <xm:f>('34'!#REF!=0)*('34'!#REF!&lt;&gt;"")*(LEN('34'!#REF!)=0)*(($F59="")+($F59="En curso"))</xm:f>
            <x14:dxf>
              <font>
                <color theme="7" tint="-0.24994659260841701"/>
              </font>
              <fill>
                <patternFill patternType="none">
                  <bgColor auto="1"/>
                </patternFill>
              </fill>
            </x14:dxf>
          </x14:cfRule>
          <x14:cfRule type="expression" priority="226" id="{BA48330F-A8D8-49A1-B808-F2F182B2E565}">
            <xm:f>('34'!#REF!&lt;0)*(LEN('34'!#REF!)=0)*(($F59="")+($F59="En curso"))</xm:f>
            <x14:dxf>
              <font>
                <color theme="7" tint="-0.24994659260841701"/>
              </font>
              <fill>
                <patternFill patternType="none">
                  <bgColor auto="1"/>
                </patternFill>
              </fill>
            </x14:dxf>
          </x14:cfRule>
          <xm:sqref>E59</xm:sqref>
        </x14:conditionalFormatting>
        <x14:conditionalFormatting xmlns:xm="http://schemas.microsoft.com/office/excel/2006/main">
          <x14:cfRule type="expression" priority="209" id="{3AABEA32-5787-4225-B108-5CD9A5950768}">
            <xm:f>('34'!#REF!=0)*('34'!#REF!&lt;&gt;"")*(LEN('34'!#REF!)=0)*(('34'!#REF!="")+('34'!#REF!="En curso"))</xm:f>
            <x14:dxf>
              <font>
                <color theme="7" tint="-0.24994659260841701"/>
              </font>
              <fill>
                <patternFill patternType="none">
                  <bgColor auto="1"/>
                </patternFill>
              </fill>
            </x14:dxf>
          </x14:cfRule>
          <x14:cfRule type="expression" priority="210" id="{7A0BC49B-6602-4EB1-A740-6C3FB206CA1A}">
            <xm:f>('34'!#REF!&lt;0)*(LEN('34'!#REF!)=0)*(('34'!#REF!="")+('34'!#REF!="En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161" id="{CFA96D06-AB9E-41BD-9694-C344BBCC84CF}">
            <xm:f>('34'!#REF!=0)*('34'!#REF!&lt;&gt;"")*(LEN('34'!#REF!)=0)*(($F39="")+($F39="En curso"))</xm:f>
            <x14:dxf>
              <font>
                <color theme="7" tint="-0.24994659260841701"/>
              </font>
              <fill>
                <patternFill patternType="none">
                  <bgColor auto="1"/>
                </patternFill>
              </fill>
            </x14:dxf>
          </x14:cfRule>
          <x14:cfRule type="expression" priority="162" id="{89C2CD75-2E89-4F2C-A9B4-969EDE8334DC}">
            <xm:f>('34'!#REF!&lt;0)*(LEN('34'!#REF!)=0)*(($F39="")+($F39="En curso"))</xm:f>
            <x14:dxf>
              <font>
                <color theme="7" tint="-0.24994659260841701"/>
              </font>
              <fill>
                <patternFill patternType="none">
                  <bgColor auto="1"/>
                </patternFill>
              </fill>
            </x14:dxf>
          </x14:cfRule>
          <x14:cfRule type="expression" priority="169" id="{975A63CB-F6F7-44FC-87CF-D0025D4C817B}">
            <xm:f>('34'!#REF!=0)*('34'!#REF!&lt;&gt;"")*(LEN('34'!#REF!)=0)*(($F39="")+($F39="En curso"))</xm:f>
            <x14:dxf>
              <font>
                <color theme="7" tint="-0.24994659260841701"/>
              </font>
              <fill>
                <patternFill patternType="none">
                  <bgColor auto="1"/>
                </patternFill>
              </fill>
            </x14:dxf>
          </x14:cfRule>
          <x14:cfRule type="expression" priority="170" id="{765583FF-0F5D-4DE7-8ED0-305A24620EFB}">
            <xm:f>('34'!#REF!&lt;0)*(LEN('34'!#REF!)=0)*(($F39="")+($F39="En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147" id="{9DB87872-2F4C-4AFB-A8DA-AF747DF943C4}">
            <xm:f>'34'!#REF!="Vencida"</xm:f>
            <x14:dxf>
              <font>
                <color theme="8" tint="-0.24994659260841701"/>
              </font>
            </x14:dxf>
          </x14:cfRule>
          <x14:cfRule type="expression" priority="148" id="{12127C59-2BFF-416E-9A9E-7E8270580B89}">
            <xm:f>'34'!#REF!="Cancelada"</xm:f>
            <x14:dxf>
              <font>
                <color theme="0" tint="-0.24994659260841701"/>
              </font>
            </x14:dxf>
          </x14:cfRule>
          <x14:cfRule type="expression" priority="149" id="{D204A48A-D159-41AB-A758-7FAED96DBE99}">
            <xm:f>'34'!#REF!="Pausada"</xm:f>
            <x14:dxf>
              <font>
                <color theme="9"/>
              </font>
            </x14:dxf>
          </x14:cfRule>
          <x14:cfRule type="expression" priority="150" id="{F44E9D13-44D5-483A-B0B5-413C6160DC1F}">
            <xm:f>'34'!#REF!="Para hoy"</xm:f>
            <x14:dxf>
              <font>
                <color theme="6" tint="-0.499984740745262"/>
              </font>
            </x14:dxf>
          </x14:cfRule>
          <x14:cfRule type="expression" priority="151" id="{0C82FBB4-D59E-47CC-B8EC-8C536C302F40}">
            <xm:f>'34'!#REF!="En curso"</xm:f>
            <x14:dxf>
              <font>
                <color theme="7" tint="-0.24994659260841701"/>
              </font>
            </x14:dxf>
          </x14:cfRule>
          <x14:cfRule type="expression" priority="152" id="{201F8DC2-8EED-440F-9EB5-6C05713E9148}">
            <xm:f>'34'!#REF!="Completada"</xm:f>
            <x14:dxf>
              <font>
                <strike/>
                <color theme="0" tint="-0.24994659260841701"/>
              </font>
              <fill>
                <patternFill patternType="none">
                  <bgColor auto="1"/>
                </patternFill>
              </fill>
            </x14:dxf>
          </x14:cfRule>
          <x14:cfRule type="expression" priority="153" id="{28129F75-EB05-431B-821F-F748D6CDB831}">
            <xm:f>('34'!#REF!=0)*('34'!#REF!&lt;&gt;"")*(LEN('34'!#REF!)=0)*(('34'!#REF!="")+('34'!#REF!="En curso"))</xm:f>
            <x14:dxf>
              <font>
                <color theme="7" tint="-0.24994659260841701"/>
              </font>
              <fill>
                <patternFill patternType="none">
                  <bgColor auto="1"/>
                </patternFill>
              </fill>
            </x14:dxf>
          </x14:cfRule>
          <x14:cfRule type="expression" priority="154" id="{3BF6D9A0-AB13-41E4-823D-6F25DB3C0CF8}">
            <xm:f>('34'!#REF!&lt;0)*(LEN('34'!#REF!)=0)*(('34'!#REF!="")+('34'!#REF!="En curso"))</xm:f>
            <x14:dxf>
              <font>
                <color theme="7" tint="-0.24994659260841701"/>
              </font>
              <fill>
                <patternFill patternType="none">
                  <bgColor auto="1"/>
                </patternFill>
              </fill>
            </x14:dxf>
          </x14:cfRule>
          <xm:sqref>G46:G51</xm:sqref>
        </x14:conditionalFormatting>
        <x14:conditionalFormatting xmlns:xm="http://schemas.microsoft.com/office/excel/2006/main">
          <x14:cfRule type="expression" priority="129" id="{C230A54F-C786-4F52-A397-73F866A25A6E}">
            <xm:f>'34'!#REF!="Vencida"</xm:f>
            <x14:dxf>
              <font>
                <color theme="8" tint="-0.24994659260841701"/>
              </font>
            </x14:dxf>
          </x14:cfRule>
          <x14:cfRule type="expression" priority="130" id="{9A1146FD-AD0B-4D7C-91CC-39CADB2C0244}">
            <xm:f>'34'!#REF!="Cancelada"</xm:f>
            <x14:dxf>
              <font>
                <color theme="0" tint="-0.24994659260841701"/>
              </font>
            </x14:dxf>
          </x14:cfRule>
          <x14:cfRule type="expression" priority="131" id="{16A47064-500D-4872-B6AD-9A4F06A0FA04}">
            <xm:f>'34'!#REF!="Pausada"</xm:f>
            <x14:dxf>
              <font>
                <color theme="9"/>
              </font>
            </x14:dxf>
          </x14:cfRule>
          <x14:cfRule type="expression" priority="132" id="{D142970C-EEEB-4578-8C98-9AC66CB4F363}">
            <xm:f>'34'!#REF!="Para hoy"</xm:f>
            <x14:dxf>
              <font>
                <color theme="6" tint="-0.499984740745262"/>
              </font>
            </x14:dxf>
          </x14:cfRule>
          <x14:cfRule type="expression" priority="133" id="{154D0A94-381E-456A-9A56-744B18BDFB9C}">
            <xm:f>'34'!#REF!="En curso"</xm:f>
            <x14:dxf>
              <font>
                <color theme="7" tint="-0.24994659260841701"/>
              </font>
            </x14:dxf>
          </x14:cfRule>
          <x14:cfRule type="expression" priority="134" id="{A7C85B7E-4305-41B8-8CB3-711AABDE8982}">
            <xm:f>'34'!#REF!="Completada"</xm:f>
            <x14:dxf>
              <font>
                <strike/>
                <color theme="0" tint="-0.24994659260841701"/>
              </font>
              <fill>
                <patternFill patternType="none">
                  <bgColor auto="1"/>
                </patternFill>
              </fill>
            </x14:dxf>
          </x14:cfRule>
          <x14:cfRule type="expression" priority="135" id="{995E6940-1916-4325-AE82-74F3CA083BAC}">
            <xm:f>('34'!#REF!=0)*('34'!#REF!&lt;&gt;"")*(LEN('34'!#REF!)=0)*(('34'!#REF!="")+('34'!#REF!="En curso"))</xm:f>
            <x14:dxf>
              <font>
                <color theme="7" tint="-0.24994659260841701"/>
              </font>
              <fill>
                <patternFill patternType="none">
                  <bgColor auto="1"/>
                </patternFill>
              </fill>
            </x14:dxf>
          </x14:cfRule>
          <x14:cfRule type="expression" priority="136" id="{88371F0F-5C79-4336-A549-0C6666372C80}">
            <xm:f>('34'!#REF!&lt;0)*(LEN('34'!#REF!)=0)*(('34'!#REF!="")+('34'!#REF!="En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137" id="{B5429E04-B7CA-4A08-8B06-00B5C1AE8346}">
            <xm:f>('34'!#REF!=0)*('34'!#REF!&lt;&gt;"")*(LEN('34'!#REF!)=0)*(('34'!#REF!="")+('34'!#REF!="En curso"))</xm:f>
            <x14:dxf>
              <font>
                <color theme="7" tint="-0.24994659260841701"/>
              </font>
              <fill>
                <patternFill patternType="none">
                  <bgColor auto="1"/>
                </patternFill>
              </fill>
            </x14:dxf>
          </x14:cfRule>
          <x14:cfRule type="expression" priority="138" id="{8C213953-1497-4807-9442-017D894C933A}">
            <xm:f>('34'!#REF!&lt;0)*(LEN('34'!#REF!)=0)*(('34'!#REF!="")+('34'!#REF!="En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139" id="{108DB9C2-5211-4718-A234-667C34F5C17B}">
            <xm:f>('34'!#REF!=0)*('34'!#REF!&lt;&gt;"")*(LEN('34'!#REF!)=0)*(($F46="")+($F46="En curso"))</xm:f>
            <x14:dxf>
              <font>
                <color theme="7" tint="-0.24994659260841701"/>
              </font>
              <fill>
                <patternFill patternType="none">
                  <bgColor auto="1"/>
                </patternFill>
              </fill>
            </x14:dxf>
          </x14:cfRule>
          <x14:cfRule type="expression" priority="140" id="{D73C3BEB-5806-4910-8F77-2658663C9181}">
            <xm:f>('34'!#REF!&lt;0)*(LEN('34'!#REF!)=0)*(($F46="")+($F46="En curso"))</xm:f>
            <x14:dxf>
              <font>
                <color theme="7" tint="-0.24994659260841701"/>
              </font>
              <fill>
                <patternFill patternType="none">
                  <bgColor auto="1"/>
                </patternFill>
              </fill>
            </x14:dxf>
          </x14:cfRule>
          <xm:sqref>F46:F51</xm:sqref>
        </x14:conditionalFormatting>
        <x14:conditionalFormatting xmlns:xm="http://schemas.microsoft.com/office/excel/2006/main">
          <x14:cfRule type="expression" priority="201" id="{A9AB25E7-348E-4452-97AE-B2776591D541}">
            <xm:f>('34'!#REF!=0)*('34'!#REF!&lt;&gt;"")*(LEN('34'!#REF!)=0)*(($F39="")+($F39="En curso"))</xm:f>
            <x14:dxf>
              <font>
                <color theme="7" tint="-0.24994659260841701"/>
              </font>
              <fill>
                <patternFill patternType="none">
                  <bgColor auto="1"/>
                </patternFill>
              </fill>
            </x14:dxf>
          </x14:cfRule>
          <x14:cfRule type="expression" priority="202" id="{8AE777BF-5BC2-4FB9-95FD-B1069C3006F2}">
            <xm:f>('34'!#REF!&lt;0)*(LEN('34'!#REF!)=0)*(($F39="")+($F39="En curso"))</xm:f>
            <x14:dxf>
              <font>
                <color theme="7" tint="-0.24994659260841701"/>
              </font>
              <fill>
                <patternFill patternType="none">
                  <bgColor auto="1"/>
                </patternFill>
              </fill>
            </x14:dxf>
          </x14:cfRule>
          <x14:cfRule type="expression" priority="203" id="{7C8E2174-5190-40C1-BEFF-15636A0320D2}">
            <xm:f>('34'!#REF!=0)*('34'!#REF!&lt;&gt;"")*(LEN('34'!#REF!)=0)*(($F46="")+($F46="En curso"))</xm:f>
            <x14:dxf>
              <font>
                <color theme="7" tint="-0.24994659260841701"/>
              </font>
              <fill>
                <patternFill patternType="none">
                  <bgColor auto="1"/>
                </patternFill>
              </fill>
            </x14:dxf>
          </x14:cfRule>
          <x14:cfRule type="expression" priority="204" id="{904F8B15-E571-49F6-AEB1-114D527FDB37}">
            <xm:f>('34'!#REF!&lt;0)*(LEN('34'!#REF!)=0)*(($F46="")+($F46="En curso"))</xm:f>
            <x14:dxf>
              <font>
                <color theme="7" tint="-0.24994659260841701"/>
              </font>
              <fill>
                <patternFill patternType="none">
                  <bgColor auto="1"/>
                </patternFill>
              </fill>
            </x14:dxf>
          </x14:cfRule>
          <xm:sqref>C46:C51</xm:sqref>
        </x14:conditionalFormatting>
        <x14:conditionalFormatting xmlns:xm="http://schemas.microsoft.com/office/excel/2006/main">
          <x14:cfRule type="expression" priority="205" id="{BD790E17-6BBA-46F7-A639-7B598A9C8021}">
            <xm:f>('34'!#REF!=0)*('34'!#REF!&lt;&gt;"")*(LEN('34'!#REF!)=0)*(($F38="")+($F38="En curso"))</xm:f>
            <x14:dxf>
              <font>
                <color theme="7" tint="-0.24994659260841701"/>
              </font>
              <fill>
                <patternFill patternType="none">
                  <bgColor auto="1"/>
                </patternFill>
              </fill>
            </x14:dxf>
          </x14:cfRule>
          <x14:cfRule type="expression" priority="206" id="{4A411099-6D3B-4E3F-92BA-79F1361EEDD5}">
            <xm:f>('34'!#REF!&lt;0)*(LEN('34'!#REF!)=0)*(($F38="")+($F38="En curso"))</xm:f>
            <x14:dxf>
              <font>
                <color theme="7" tint="-0.24994659260841701"/>
              </font>
              <fill>
                <patternFill patternType="none">
                  <bgColor auto="1"/>
                </patternFill>
              </fill>
            </x14:dxf>
          </x14:cfRule>
          <x14:cfRule type="expression" priority="207" id="{6342394C-36D0-476E-8A00-29A4E8AF13BD}">
            <xm:f>('34'!#REF!=0)*('34'!#REF!&lt;&gt;"")*(LEN('34'!#REF!)=0)*(($F39="")+($F39="En curso"))</xm:f>
            <x14:dxf>
              <font>
                <color theme="7" tint="-0.24994659260841701"/>
              </font>
              <fill>
                <patternFill patternType="none">
                  <bgColor auto="1"/>
                </patternFill>
              </fill>
            </x14:dxf>
          </x14:cfRule>
          <x14:cfRule type="expression" priority="208" id="{6D470154-58AA-478C-AA0A-1CCB6EA1E506}">
            <xm:f>('34'!#REF!&lt;0)*(LEN('34'!#REF!)=0)*(($F39="")+($F39="En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33" id="{C856A6EE-1A37-4C48-A260-81657C4DD2C5}">
            <xm:f>('34'!#REF!=0)*('34'!#REF!&lt;&gt;"")*(LEN('34'!#REF!)=0)*(($F45="")+($F45="En curso"))</xm:f>
            <x14:dxf>
              <font>
                <color theme="7" tint="-0.24994659260841701"/>
              </font>
              <fill>
                <patternFill patternType="none">
                  <bgColor auto="1"/>
                </patternFill>
              </fill>
            </x14:dxf>
          </x14:cfRule>
          <x14:cfRule type="expression" priority="34" id="{AFF546C1-4209-4C72-A842-9A632887314F}">
            <xm:f>('34'!#REF!&lt;0)*(LEN('34'!#REF!)=0)*(($F45="")+($F45="En curso"))</xm:f>
            <x14:dxf>
              <font>
                <color theme="7" tint="-0.24994659260841701"/>
              </font>
              <fill>
                <patternFill patternType="none">
                  <bgColor auto="1"/>
                </patternFill>
              </fill>
            </x14:dxf>
          </x14:cfRule>
          <x14:cfRule type="expression" priority="41" id="{E437564E-3BDE-46F8-A510-9D7FC5B324A9}">
            <xm:f>('34'!#REF!=0)*('34'!#REF!&lt;&gt;"")*(LEN('34'!#REF!)=0)*(($F45="")+($F45="En curso"))</xm:f>
            <x14:dxf>
              <font>
                <color theme="7" tint="-0.24994659260841701"/>
              </font>
              <fill>
                <patternFill patternType="none">
                  <bgColor auto="1"/>
                </patternFill>
              </fill>
            </x14:dxf>
          </x14:cfRule>
          <x14:cfRule type="expression" priority="42" id="{26139403-7AE5-41DD-855C-028FAF1F6C6E}">
            <xm:f>('34'!#REF!&lt;0)*(LEN('34'!#REF!)=0)*(($F45="")+($F45="En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19" id="{7A20A3D5-B222-4259-B1F3-47225FC04D1F}">
            <xm:f>'34'!#REF!="Vencida"</xm:f>
            <x14:dxf>
              <font>
                <color theme="8" tint="-0.24994659260841701"/>
              </font>
            </x14:dxf>
          </x14:cfRule>
          <x14:cfRule type="expression" priority="20" id="{0F43B61F-FFEF-4A3B-B453-98CDF2D07636}">
            <xm:f>'34'!#REF!="Cancelada"</xm:f>
            <x14:dxf>
              <font>
                <color theme="0" tint="-0.24994659260841701"/>
              </font>
            </x14:dxf>
          </x14:cfRule>
          <x14:cfRule type="expression" priority="21" id="{9D76A551-E92A-4637-8C2A-025CF6E828BD}">
            <xm:f>'34'!#REF!="Pausada"</xm:f>
            <x14:dxf>
              <font>
                <color theme="9"/>
              </font>
            </x14:dxf>
          </x14:cfRule>
          <x14:cfRule type="expression" priority="22" id="{CE0D6A2D-DC6E-4CF1-A6D0-B66285162EFC}">
            <xm:f>'34'!#REF!="Para hoy"</xm:f>
            <x14:dxf>
              <font>
                <color theme="6" tint="-0.499984740745262"/>
              </font>
            </x14:dxf>
          </x14:cfRule>
          <x14:cfRule type="expression" priority="23" id="{4785636A-DD9A-4DAB-ABF9-EA03E77B2168}">
            <xm:f>'34'!#REF!="En curso"</xm:f>
            <x14:dxf>
              <font>
                <color theme="7" tint="-0.24994659260841701"/>
              </font>
            </x14:dxf>
          </x14:cfRule>
          <x14:cfRule type="expression" priority="24" id="{CC4DBBD2-6402-45D6-A855-A93174046DB7}">
            <xm:f>'34'!#REF!="Completada"</xm:f>
            <x14:dxf>
              <font>
                <strike/>
                <color theme="0" tint="-0.24994659260841701"/>
              </font>
              <fill>
                <patternFill patternType="none">
                  <bgColor auto="1"/>
                </patternFill>
              </fill>
            </x14:dxf>
          </x14:cfRule>
          <x14:cfRule type="expression" priority="25" id="{9265BB29-ED35-498C-843D-BABD38E57EEC}">
            <xm:f>('34'!#REF!=0)*('34'!#REF!&lt;&gt;"")*(LEN('34'!#REF!)=0)*(('34'!#REF!="")+('34'!#REF!="En curso"))</xm:f>
            <x14:dxf>
              <font>
                <color theme="7" tint="-0.24994659260841701"/>
              </font>
              <fill>
                <patternFill patternType="none">
                  <bgColor auto="1"/>
                </patternFill>
              </fill>
            </x14:dxf>
          </x14:cfRule>
          <x14:cfRule type="expression" priority="26" id="{11D281C8-0931-4605-B67E-9E2460B5A1D0}">
            <xm:f>('34'!#REF!&lt;0)*(LEN('34'!#REF!)=0)*(('34'!#REF!="")+('34'!#REF!="En curso"))</xm:f>
            <x14:dxf>
              <font>
                <color theme="7" tint="-0.24994659260841701"/>
              </font>
              <fill>
                <patternFill patternType="none">
                  <bgColor auto="1"/>
                </patternFill>
              </fill>
            </x14:dxf>
          </x14:cfRule>
          <xm:sqref>G52:G57</xm:sqref>
        </x14:conditionalFormatting>
        <x14:conditionalFormatting xmlns:xm="http://schemas.microsoft.com/office/excel/2006/main">
          <x14:cfRule type="expression" priority="1" id="{6F8C0F3A-7C7E-405B-A467-937BBF771ECC}">
            <xm:f>'34'!#REF!="Vencida"</xm:f>
            <x14:dxf>
              <font>
                <color theme="8" tint="-0.24994659260841701"/>
              </font>
            </x14:dxf>
          </x14:cfRule>
          <x14:cfRule type="expression" priority="2" id="{583164DE-66CF-41D2-99C3-210C4223E529}">
            <xm:f>'34'!#REF!="Cancelada"</xm:f>
            <x14:dxf>
              <font>
                <color theme="0" tint="-0.24994659260841701"/>
              </font>
            </x14:dxf>
          </x14:cfRule>
          <x14:cfRule type="expression" priority="3" id="{010CE9DB-EA60-4FF6-B06A-24B329ED5F5F}">
            <xm:f>'34'!#REF!="Pausada"</xm:f>
            <x14:dxf>
              <font>
                <color theme="9"/>
              </font>
            </x14:dxf>
          </x14:cfRule>
          <x14:cfRule type="expression" priority="4" id="{9498612C-5847-488C-B1E8-5EB6EECCC9A7}">
            <xm:f>'34'!#REF!="Para hoy"</xm:f>
            <x14:dxf>
              <font>
                <color theme="6" tint="-0.499984740745262"/>
              </font>
            </x14:dxf>
          </x14:cfRule>
          <x14:cfRule type="expression" priority="5" id="{A59D54FE-0723-496F-9E4C-48594363034C}">
            <xm:f>'34'!#REF!="En curso"</xm:f>
            <x14:dxf>
              <font>
                <color theme="7" tint="-0.24994659260841701"/>
              </font>
            </x14:dxf>
          </x14:cfRule>
          <x14:cfRule type="expression" priority="6" id="{3AE2FCE9-141A-4BE5-B748-1226522F273A}">
            <xm:f>'34'!#REF!="Completada"</xm:f>
            <x14:dxf>
              <font>
                <strike/>
                <color theme="0" tint="-0.24994659260841701"/>
              </font>
              <fill>
                <patternFill patternType="none">
                  <bgColor auto="1"/>
                </patternFill>
              </fill>
            </x14:dxf>
          </x14:cfRule>
          <x14:cfRule type="expression" priority="7" id="{C8D241BE-5EF7-43C7-BD2B-36EBB8A1013F}">
            <xm:f>('34'!#REF!=0)*('34'!#REF!&lt;&gt;"")*(LEN('34'!#REF!)=0)*(('34'!#REF!="")+('34'!#REF!="En curso"))</xm:f>
            <x14:dxf>
              <font>
                <color theme="7" tint="-0.24994659260841701"/>
              </font>
              <fill>
                <patternFill patternType="none">
                  <bgColor auto="1"/>
                </patternFill>
              </fill>
            </x14:dxf>
          </x14:cfRule>
          <x14:cfRule type="expression" priority="8" id="{7BEFB777-0890-4994-9CDB-463DC4DBDA75}">
            <xm:f>('34'!#REF!&lt;0)*(LEN('34'!#REF!)=0)*(('34'!#REF!="")+('34'!#REF!="En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9" id="{48810088-4CEA-486A-B2CA-D9851EF66DA5}">
            <xm:f>('34'!#REF!=0)*('34'!#REF!&lt;&gt;"")*(LEN('34'!#REF!)=0)*(('34'!#REF!="")+('34'!#REF!="En curso"))</xm:f>
            <x14:dxf>
              <font>
                <color theme="7" tint="-0.24994659260841701"/>
              </font>
              <fill>
                <patternFill patternType="none">
                  <bgColor auto="1"/>
                </patternFill>
              </fill>
            </x14:dxf>
          </x14:cfRule>
          <x14:cfRule type="expression" priority="10" id="{76849095-A1C9-4FDF-80EA-437E1A161AE6}">
            <xm:f>('34'!#REF!&lt;0)*(LEN('34'!#REF!)=0)*(('34'!#REF!="")+('34'!#REF!="En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11" id="{5D9462A6-52E2-41C2-9B45-EAA312A0DAE1}">
            <xm:f>('34'!#REF!=0)*('34'!#REF!&lt;&gt;"")*(LEN('34'!#REF!)=0)*(($F52="")+($F52="En curso"))</xm:f>
            <x14:dxf>
              <font>
                <color theme="7" tint="-0.24994659260841701"/>
              </font>
              <fill>
                <patternFill patternType="none">
                  <bgColor auto="1"/>
                </patternFill>
              </fill>
            </x14:dxf>
          </x14:cfRule>
          <x14:cfRule type="expression" priority="12" id="{1B2AC089-E950-4FE4-8B53-C59FBC065227}">
            <xm:f>('34'!#REF!&lt;0)*(LEN('34'!#REF!)=0)*(($F52="")+($F52="En curso"))</xm:f>
            <x14:dxf>
              <font>
                <color theme="7" tint="-0.24994659260841701"/>
              </font>
              <fill>
                <patternFill patternType="none">
                  <bgColor auto="1"/>
                </patternFill>
              </fill>
            </x14:dxf>
          </x14:cfRule>
          <xm:sqref>F52:F57</xm:sqref>
        </x14:conditionalFormatting>
        <x14:conditionalFormatting xmlns:xm="http://schemas.microsoft.com/office/excel/2006/main">
          <x14:cfRule type="expression" priority="109" id="{9DC43130-1F42-4D5D-BCA4-2D892BCAD4C5}">
            <xm:f>('34'!#REF!=0)*('34'!#REF!&lt;&gt;"")*(LEN('34'!#REF!)=0)*(($F68="")+($F68="En curso"))</xm:f>
            <x14:dxf>
              <font>
                <color theme="7" tint="-0.24994659260841701"/>
              </font>
              <fill>
                <patternFill patternType="none">
                  <bgColor auto="1"/>
                </patternFill>
              </fill>
            </x14:dxf>
          </x14:cfRule>
          <x14:cfRule type="expression" priority="110" id="{D131895E-ED97-4920-BAD8-88FF911F4315}">
            <xm:f>('34'!#REF!&lt;0)*(LEN('34'!#REF!)=0)*(($F68="")+($F68="En curso"))</xm:f>
            <x14:dxf>
              <font>
                <color theme="7" tint="-0.24994659260841701"/>
              </font>
              <fill>
                <patternFill patternType="none">
                  <bgColor auto="1"/>
                </patternFill>
              </fill>
            </x14:dxf>
          </x14:cfRule>
          <x14:cfRule type="expression" priority="111" id="{6DF13F42-1C9E-4AC0-B61A-730E3DB99C07}">
            <xm:f>('34'!#REF!=0)*('34'!#REF!&lt;&gt;"")*(LEN('34'!#REF!)=0)*(($F68="")+($F68="En curso"))</xm:f>
            <x14:dxf>
              <font>
                <color theme="7" tint="-0.24994659260841701"/>
              </font>
              <fill>
                <patternFill patternType="none">
                  <bgColor auto="1"/>
                </patternFill>
              </fill>
            </x14:dxf>
          </x14:cfRule>
          <x14:cfRule type="expression" priority="112" id="{4B518A7F-5581-43F1-AFC3-E6C428C7ABF9}">
            <xm:f>('34'!#REF!&lt;0)*(LEN('34'!#REF!)=0)*(($F68="")+($F68="En curso"))</xm:f>
            <x14:dxf>
              <font>
                <color theme="7" tint="-0.24994659260841701"/>
              </font>
              <fill>
                <patternFill patternType="none">
                  <bgColor auto="1"/>
                </patternFill>
              </fill>
            </x14:dxf>
          </x14:cfRule>
          <xm:sqref>D52:D57</xm:sqref>
        </x14:conditionalFormatting>
        <x14:conditionalFormatting xmlns:xm="http://schemas.microsoft.com/office/excel/2006/main">
          <x14:cfRule type="expression" priority="113" id="{113DEAB8-808D-4EA0-934F-F5CDCB2115FE}">
            <xm:f>('34'!#REF!=0)*('34'!#REF!&lt;&gt;"")*(LEN('34'!#REF!)=0)*(($F80="")+($F80="En curso"))</xm:f>
            <x14:dxf>
              <font>
                <color theme="7" tint="-0.24994659260841701"/>
              </font>
              <fill>
                <patternFill patternType="none">
                  <bgColor auto="1"/>
                </patternFill>
              </fill>
            </x14:dxf>
          </x14:cfRule>
          <x14:cfRule type="expression" priority="114" id="{FDD70778-A2DF-48CA-A7B3-BB52DDEADDBD}">
            <xm:f>('34'!#REF!&lt;0)*(LEN('34'!#REF!)=0)*(($F80="")+($F80="En curso"))</xm:f>
            <x14:dxf>
              <font>
                <color theme="7" tint="-0.24994659260841701"/>
              </font>
              <fill>
                <patternFill patternType="none">
                  <bgColor auto="1"/>
                </patternFill>
              </fill>
            </x14:dxf>
          </x14:cfRule>
          <x14:cfRule type="expression" priority="115" id="{C5E024F8-0E0A-427F-B811-9D263C9673B0}">
            <xm:f>('34'!#REF!=0)*('34'!#REF!&lt;&gt;"")*(LEN('34'!#REF!)=0)*(($F80="")+($F80="En curso"))</xm:f>
            <x14:dxf>
              <font>
                <color theme="7" tint="-0.24994659260841701"/>
              </font>
              <fill>
                <patternFill patternType="none">
                  <bgColor auto="1"/>
                </patternFill>
              </fill>
            </x14:dxf>
          </x14:cfRule>
          <x14:cfRule type="expression" priority="116" id="{998240DD-3F9E-4DD7-ACF5-A0D7FBE09F9A}">
            <xm:f>('34'!#REF!&lt;0)*(LEN('34'!#REF!)=0)*(($F80="")+($F80="En curso"))</xm:f>
            <x14:dxf>
              <font>
                <color theme="7" tint="-0.24994659260841701"/>
              </font>
              <fill>
                <patternFill patternType="none">
                  <bgColor auto="1"/>
                </patternFill>
              </fill>
            </x14:dxf>
          </x14:cfRule>
          <xm:sqref>D52:D57</xm:sqref>
        </x14:conditionalFormatting>
        <x14:conditionalFormatting xmlns:xm="http://schemas.microsoft.com/office/excel/2006/main">
          <x14:cfRule type="expression" priority="117" id="{04147D04-467E-4C8A-99F7-683ED4D05F46}">
            <xm:f>('34'!#REF!=0)*('34'!#REF!&lt;&gt;"")*(LEN('34'!#REF!)=0)*(($F88="")+($F88="En curso"))</xm:f>
            <x14:dxf>
              <font>
                <color theme="7" tint="-0.24994659260841701"/>
              </font>
              <fill>
                <patternFill patternType="none">
                  <bgColor auto="1"/>
                </patternFill>
              </fill>
            </x14:dxf>
          </x14:cfRule>
          <x14:cfRule type="expression" priority="118" id="{E25476B5-D664-4566-9351-FA111BD0D251}">
            <xm:f>('34'!#REF!&lt;0)*(LEN('34'!#REF!)=0)*(($F88="")+($F88="En curso"))</xm:f>
            <x14:dxf>
              <font>
                <color theme="7" tint="-0.24994659260841701"/>
              </font>
              <fill>
                <patternFill patternType="none">
                  <bgColor auto="1"/>
                </patternFill>
              </fill>
            </x14:dxf>
          </x14:cfRule>
          <x14:cfRule type="expression" priority="119" id="{E37C591E-A5D7-49CC-A431-CD1D7FC05D83}">
            <xm:f>('34'!#REF!=0)*('34'!#REF!&lt;&gt;"")*(LEN('34'!#REF!)=0)*(($F84="")+($F84="En curso"))</xm:f>
            <x14:dxf>
              <font>
                <color theme="7" tint="-0.24994659260841701"/>
              </font>
              <fill>
                <patternFill patternType="none">
                  <bgColor auto="1"/>
                </patternFill>
              </fill>
            </x14:dxf>
          </x14:cfRule>
          <x14:cfRule type="expression" priority="120" id="{4F727325-2670-44DD-AA9D-E0D6F87BE32B}">
            <xm:f>('34'!#REF!&lt;0)*(LEN('34'!#REF!)=0)*(($F84="")+($F84="En curso"))</xm:f>
            <x14:dxf>
              <font>
                <color theme="7" tint="-0.24994659260841701"/>
              </font>
              <fill>
                <patternFill patternType="none">
                  <bgColor auto="1"/>
                </patternFill>
              </fill>
            </x14:dxf>
          </x14:cfRule>
          <xm:sqref>D52:D57</xm:sqref>
        </x14:conditionalFormatting>
        <x14:conditionalFormatting xmlns:xm="http://schemas.microsoft.com/office/excel/2006/main">
          <x14:cfRule type="expression" priority="121" id="{549639C5-1DB1-469E-A063-A2F6B00A1965}">
            <xm:f>('34'!#REF!=0)*('34'!#REF!&lt;&gt;"")*(LEN('34'!#REF!)=0)*(($F45="")+($F45="En curso"))</xm:f>
            <x14:dxf>
              <font>
                <color theme="7" tint="-0.24994659260841701"/>
              </font>
              <fill>
                <patternFill patternType="none">
                  <bgColor auto="1"/>
                </patternFill>
              </fill>
            </x14:dxf>
          </x14:cfRule>
          <x14:cfRule type="expression" priority="122" id="{4751B0CF-A2E2-4FD7-A28B-B592C9C5B14C}">
            <xm:f>('34'!#REF!&lt;0)*(LEN('34'!#REF!)=0)*(($F45="")+($F45="En curso"))</xm:f>
            <x14:dxf>
              <font>
                <color theme="7" tint="-0.24994659260841701"/>
              </font>
              <fill>
                <patternFill patternType="none">
                  <bgColor auto="1"/>
                </patternFill>
              </fill>
            </x14:dxf>
          </x14:cfRule>
          <x14:cfRule type="expression" priority="123" id="{D2C71C45-DC46-403C-A61C-64D9C4201F47}">
            <xm:f>('34'!#REF!=0)*('34'!#REF!&lt;&gt;"")*(LEN('34'!#REF!)=0)*(($F52="")+($F52="En curso"))</xm:f>
            <x14:dxf>
              <font>
                <color theme="7" tint="-0.24994659260841701"/>
              </font>
              <fill>
                <patternFill patternType="none">
                  <bgColor auto="1"/>
                </patternFill>
              </fill>
            </x14:dxf>
          </x14:cfRule>
          <x14:cfRule type="expression" priority="124" id="{45924B45-9640-4470-B8B3-BDA3E40A2CD3}">
            <xm:f>('34'!#REF!&lt;0)*(LEN('34'!#REF!)=0)*(($F52="")+($F52="En curso"))</xm:f>
            <x14:dxf>
              <font>
                <color theme="7" tint="-0.24994659260841701"/>
              </font>
              <fill>
                <patternFill patternType="none">
                  <bgColor auto="1"/>
                </patternFill>
              </fill>
            </x14:dxf>
          </x14:cfRule>
          <xm:sqref>C52:C57</xm:sqref>
        </x14:conditionalFormatting>
        <x14:conditionalFormatting xmlns:xm="http://schemas.microsoft.com/office/excel/2006/main">
          <x14:cfRule type="expression" priority="125" id="{129943D3-71E7-4EB7-8BFC-2CDF1ACCE3BB}">
            <xm:f>('34'!#REF!=0)*('34'!#REF!&lt;&gt;"")*(LEN('34'!#REF!)=0)*(($F44="")+($F44="En curso"))</xm:f>
            <x14:dxf>
              <font>
                <color theme="7" tint="-0.24994659260841701"/>
              </font>
              <fill>
                <patternFill patternType="none">
                  <bgColor auto="1"/>
                </patternFill>
              </fill>
            </x14:dxf>
          </x14:cfRule>
          <x14:cfRule type="expression" priority="126" id="{1C229573-BD12-4798-AD9E-3EAE4C30B4F1}">
            <xm:f>('34'!#REF!&lt;0)*(LEN('34'!#REF!)=0)*(($F44="")+($F44="En curso"))</xm:f>
            <x14:dxf>
              <font>
                <color theme="7" tint="-0.24994659260841701"/>
              </font>
              <fill>
                <patternFill patternType="none">
                  <bgColor auto="1"/>
                </patternFill>
              </fill>
            </x14:dxf>
          </x14:cfRule>
          <x14:cfRule type="expression" priority="127" id="{9CA102C2-A85B-43B0-92A7-B81E7B007859}">
            <xm:f>('34'!#REF!=0)*('34'!#REF!&lt;&gt;"")*(LEN('34'!#REF!)=0)*(($F45="")+($F45="En curso"))</xm:f>
            <x14:dxf>
              <font>
                <color theme="7" tint="-0.24994659260841701"/>
              </font>
              <fill>
                <patternFill patternType="none">
                  <bgColor auto="1"/>
                </patternFill>
              </fill>
            </x14:dxf>
          </x14:cfRule>
          <x14:cfRule type="expression" priority="128" id="{72FAB6CD-E4C6-4E75-BEAB-F466675611CD}">
            <xm:f>('34'!#REF!&lt;0)*(LEN('34'!#REF!)=0)*(($F45="")+($F45="En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257" id="{C58A5489-D105-4B22-B7F3-A7CC11D94762}">
            <xm:f>('34'!#REF!=0)*('34'!#REF!&lt;&gt;"")*(LEN('34'!#REF!)=0)*((#REF!="")+(#REF!="En curso"))</xm:f>
            <x14:dxf>
              <font>
                <color theme="7" tint="-0.24994659260841701"/>
              </font>
              <fill>
                <patternFill patternType="none">
                  <bgColor auto="1"/>
                </patternFill>
              </fill>
            </x14:dxf>
          </x14:cfRule>
          <x14:cfRule type="expression" priority="258" id="{4819E9D4-DF6C-4D0B-BCE0-AB9CB9725861}">
            <xm:f>('34'!#REF!&lt;0)*(LEN('34'!#REF!)=0)*((#REF!="")+(#REF!="En curso"))</xm:f>
            <x14:dxf>
              <font>
                <color theme="7" tint="-0.24994659260841701"/>
              </font>
              <fill>
                <patternFill patternType="none">
                  <bgColor auto="1"/>
                </patternFill>
              </fill>
            </x14:dxf>
          </x14:cfRule>
          <x14:cfRule type="expression" priority="259" id="{55D88AE6-61AF-4B6D-A928-029830EF0AA1}">
            <xm:f>('34'!#REF!=0)*('34'!#REF!&lt;&gt;"")*(LEN('34'!#REF!)=0)*((#REF!="")+(#REF!="En curso"))</xm:f>
            <x14:dxf>
              <font>
                <color theme="7" tint="-0.24994659260841701"/>
              </font>
              <fill>
                <patternFill patternType="none">
                  <bgColor auto="1"/>
                </patternFill>
              </fill>
            </x14:dxf>
          </x14:cfRule>
          <x14:cfRule type="expression" priority="260" id="{A427F4DE-BBA9-4DFA-8EEB-AC3D38FDA98E}">
            <xm:f>('34'!#REF!&lt;0)*(LEN('34'!#REF!)=0)*((#REF!="")+(#REF!="En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261" id="{259F4353-9605-4DD0-B10C-8853B53EF652}">
            <xm:f>('34'!#REF!=0)*('34'!#REF!&lt;&gt;"")*(LEN('34'!#REF!)=0)*((#REF!="")+(#REF!="En curso"))</xm:f>
            <x14:dxf>
              <font>
                <color theme="7" tint="-0.24994659260841701"/>
              </font>
              <fill>
                <patternFill patternType="none">
                  <bgColor auto="1"/>
                </patternFill>
              </fill>
            </x14:dxf>
          </x14:cfRule>
          <x14:cfRule type="expression" priority="262" id="{4ACAB7A6-E658-4ACD-94C0-3FCAF89F4D71}">
            <xm:f>('34'!#REF!&lt;0)*(LEN('34'!#REF!)=0)*((#REF!="")+(#REF!="En curso"))</xm:f>
            <x14:dxf>
              <font>
                <color theme="7" tint="-0.24994659260841701"/>
              </font>
              <fill>
                <patternFill patternType="none">
                  <bgColor auto="1"/>
                </patternFill>
              </fill>
            </x14:dxf>
          </x14:cfRule>
          <x14:cfRule type="expression" priority="263" id="{ABAE36D9-7C5B-4E80-9A60-158C2BF03F83}">
            <xm:f>('34'!#REF!=0)*('34'!#REF!&lt;&gt;"")*(LEN('34'!#REF!)=0)*((#REF!="")+(#REF!="En curso"))</xm:f>
            <x14:dxf>
              <font>
                <color theme="7" tint="-0.24994659260841701"/>
              </font>
              <fill>
                <patternFill patternType="none">
                  <bgColor auto="1"/>
                </patternFill>
              </fill>
            </x14:dxf>
          </x14:cfRule>
          <x14:cfRule type="expression" priority="264" id="{140DBF3B-E373-4D67-A0E5-70F2530F2A84}">
            <xm:f>('34'!#REF!&lt;0)*(LEN('34'!#REF!)=0)*((#REF!="")+(#REF!="En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769" id="{CA7622B8-9C82-49FD-AF0B-BBD98AB73989}">
            <xm:f>('34'!#REF!=0)*('34'!#REF!&lt;&gt;"")*(LEN('34'!#REF!)=0)*((#REF!="")+(#REF!="En curso"))</xm:f>
            <x14:dxf>
              <font>
                <color theme="7" tint="-0.24994659260841701"/>
              </font>
              <fill>
                <patternFill patternType="none">
                  <bgColor auto="1"/>
                </patternFill>
              </fill>
            </x14:dxf>
          </x14:cfRule>
          <x14:cfRule type="expression" priority="770" id="{AF4B1B2F-30C2-41CE-A90B-7296E52E55C5}">
            <xm:f>('34'!#REF!&lt;0)*(LEN('34'!#REF!)=0)*((#REF!="")+(#REF!="En curso"))</xm:f>
            <x14:dxf>
              <font>
                <color theme="7" tint="-0.24994659260841701"/>
              </font>
              <fill>
                <patternFill patternType="none">
                  <bgColor auto="1"/>
                </patternFill>
              </fill>
            </x14:dxf>
          </x14:cfRule>
          <x14:cfRule type="expression" priority="771" id="{0A921B45-569F-4AC0-ADB8-4EEA876C2761}">
            <xm:f>('34'!#REF!=0)*('34'!#REF!&lt;&gt;"")*(LEN('34'!#REF!)=0)*(($F27="")+($F27="En curso"))</xm:f>
            <x14:dxf>
              <font>
                <color theme="7" tint="-0.24994659260841701"/>
              </font>
              <fill>
                <patternFill patternType="none">
                  <bgColor auto="1"/>
                </patternFill>
              </fill>
            </x14:dxf>
          </x14:cfRule>
          <x14:cfRule type="expression" priority="772" id="{020D1898-CF8D-4B42-985E-62120D96143A}">
            <xm:f>('34'!#REF!&lt;0)*(LEN('34'!#REF!)=0)*(($F27="")+($F27="En curso"))</xm:f>
            <x14:dxf>
              <font>
                <color theme="7" tint="-0.24994659260841701"/>
              </font>
              <fill>
                <patternFill patternType="none">
                  <bgColor auto="1"/>
                </patternFill>
              </fill>
            </x14:dxf>
          </x14:cfRule>
          <xm:sqref>E33</xm:sqref>
        </x14:conditionalFormatting>
        <x14:conditionalFormatting xmlns:xm="http://schemas.microsoft.com/office/excel/2006/main">
          <x14:cfRule type="expression" priority="16291" id="{118D80DB-94B5-4D5E-B488-8DE224D243A4}">
            <xm:f>('34'!#REF!=0)*('34'!#REF!&lt;&gt;"")*(LEN('34'!#REF!)=0)*(($F27="")+($F27="En curso"))</xm:f>
            <x14:dxf>
              <font>
                <color theme="7" tint="-0.24994659260841701"/>
              </font>
              <fill>
                <patternFill patternType="none">
                  <bgColor auto="1"/>
                </patternFill>
              </fill>
            </x14:dxf>
          </x14:cfRule>
          <x14:cfRule type="expression" priority="16292" id="{855EFF4A-2C2E-4E55-A878-244CEC1ED588}">
            <xm:f>('34'!#REF!&lt;0)*(LEN('34'!#REF!)=0)*(($F27="")+($F27="En curso"))</xm:f>
            <x14:dxf>
              <font>
                <color theme="7" tint="-0.24994659260841701"/>
              </font>
              <fill>
                <patternFill patternType="none">
                  <bgColor auto="1"/>
                </patternFill>
              </fill>
            </x14:dxf>
          </x14:cfRule>
          <x14:cfRule type="expression" priority="16293" id="{AD1B4308-835F-4E31-A9B5-E4E5FB5AE31C}">
            <xm:f>('34'!#REF!=0)*('34'!#REF!&lt;&gt;"")*(LEN('34'!#REF!)=0)*(($F33="")+($F33="En curso"))</xm:f>
            <x14:dxf>
              <font>
                <color theme="7" tint="-0.24994659260841701"/>
              </font>
              <fill>
                <patternFill patternType="none">
                  <bgColor auto="1"/>
                </patternFill>
              </fill>
            </x14:dxf>
          </x14:cfRule>
          <x14:cfRule type="expression" priority="16294" id="{AECE2C0B-CA64-44F3-827A-A608F982F033}">
            <xm:f>('34'!#REF!&lt;0)*(LEN('34'!#REF!)=0)*(($F33="")+($F33="En curso"))</xm:f>
            <x14:dxf>
              <font>
                <color theme="7" tint="-0.24994659260841701"/>
              </font>
              <fill>
                <patternFill patternType="none">
                  <bgColor auto="1"/>
                </patternFill>
              </fill>
            </x14:dxf>
          </x14:cfRule>
          <xm:sqref>C33:C37</xm:sqref>
        </x14:conditionalFormatting>
        <x14:conditionalFormatting xmlns:xm="http://schemas.microsoft.com/office/excel/2006/main">
          <x14:cfRule type="expression" priority="16343" id="{2D91297C-E115-467C-ACC4-DC240149AD01}">
            <xm:f>('34'!#REF!=0)*('34'!#REF!&lt;&gt;"")*(LEN('34'!#REF!)=0)*((#REF!="")+(#REF!="En curso"))</xm:f>
            <x14:dxf>
              <font>
                <color theme="7" tint="-0.24994659260841701"/>
              </font>
              <fill>
                <patternFill patternType="none">
                  <bgColor auto="1"/>
                </patternFill>
              </fill>
            </x14:dxf>
          </x14:cfRule>
          <x14:cfRule type="expression" priority="16344" id="{001BA7E1-7248-4A58-8C65-528A34AC7B5B}">
            <xm:f>('34'!#REF!&lt;0)*(LEN('34'!#REF!)=0)*((#REF!="")+(#REF!="En curso"))</xm:f>
            <x14:dxf>
              <font>
                <color theme="7" tint="-0.24994659260841701"/>
              </font>
              <fill>
                <patternFill patternType="none">
                  <bgColor auto="1"/>
                </patternFill>
              </fill>
            </x14:dxf>
          </x14:cfRule>
          <x14:cfRule type="expression" priority="16345" id="{73962334-71C7-4716-80B5-757A12C79A6C}">
            <xm:f>('34'!#REF!=0)*('34'!#REF!&lt;&gt;"")*(LEN('34'!#REF!)=0)*((#REF!="")+(#REF!="En curso"))</xm:f>
            <x14:dxf>
              <font>
                <color theme="7" tint="-0.24994659260841701"/>
              </font>
              <fill>
                <patternFill patternType="none">
                  <bgColor auto="1"/>
                </patternFill>
              </fill>
            </x14:dxf>
          </x14:cfRule>
          <x14:cfRule type="expression" priority="16346" id="{C2502B8F-D85C-4398-B5B1-8B857F6A12CA}">
            <xm:f>('34'!#REF!&lt;0)*(LEN('34'!#REF!)=0)*((#REF!="")+(#REF!="En curso"))</xm:f>
            <x14:dxf>
              <font>
                <color theme="7" tint="-0.24994659260841701"/>
              </font>
              <fill>
                <patternFill patternType="none">
                  <bgColor auto="1"/>
                </patternFill>
              </fill>
            </x14:dxf>
          </x14:cfRule>
          <xm:sqref>E38</xm:sqref>
        </x14:conditionalFormatting>
        <x14:conditionalFormatting xmlns:xm="http://schemas.microsoft.com/office/excel/2006/main">
          <x14:cfRule type="expression" priority="16359" id="{FFC59533-F215-49DE-B1D6-044C9300FFF5}">
            <xm:f>('34'!#REF!=0)*('34'!#REF!&lt;&gt;"")*(LEN('34'!#REF!)=0)*((#REF!="")+(#REF!="En curso"))</xm:f>
            <x14:dxf>
              <font>
                <color theme="7" tint="-0.24994659260841701"/>
              </font>
              <fill>
                <patternFill patternType="none">
                  <bgColor auto="1"/>
                </patternFill>
              </fill>
            </x14:dxf>
          </x14:cfRule>
          <x14:cfRule type="expression" priority="16360" id="{2CD0CC61-0A89-4943-8752-F8BC5D12EEFC}">
            <xm:f>('34'!#REF!&lt;0)*(LEN('34'!#REF!)=0)*((#REF!="")+(#REF!="En curso"))</xm:f>
            <x14:dxf>
              <font>
                <color theme="7" tint="-0.24994659260841701"/>
              </font>
              <fill>
                <patternFill patternType="none">
                  <bgColor auto="1"/>
                </patternFill>
              </fill>
            </x14:dxf>
          </x14:cfRule>
          <x14:cfRule type="expression" priority="16361" id="{E9399CFC-9E98-48A5-A0D9-61EFF069FF56}">
            <xm:f>('34'!#REF!=0)*('34'!#REF!&lt;&gt;"")*(LEN('34'!#REF!)=0)*(($F38="")+($F38="En curso"))</xm:f>
            <x14:dxf>
              <font>
                <color theme="7" tint="-0.24994659260841701"/>
              </font>
              <fill>
                <patternFill patternType="none">
                  <bgColor auto="1"/>
                </patternFill>
              </fill>
            </x14:dxf>
          </x14:cfRule>
          <x14:cfRule type="expression" priority="16362" id="{DF51C63E-AC13-42D3-9870-A5C9C0A393FC}">
            <xm:f>('34'!#REF!&lt;0)*(LEN('34'!#REF!)=0)*(($F38="")+($F38="En curso"))</xm:f>
            <x14:dxf>
              <font>
                <color theme="7" tint="-0.24994659260841701"/>
              </font>
              <fill>
                <patternFill patternType="none">
                  <bgColor auto="1"/>
                </patternFill>
              </fill>
            </x14:dxf>
          </x14:cfRule>
          <xm:sqref>C38</xm:sqref>
        </x14:conditionalFormatting>
        <x14:conditionalFormatting xmlns:xm="http://schemas.microsoft.com/office/excel/2006/main">
          <x14:cfRule type="expression" priority="16375" id="{ECCDB2E8-0645-4E06-97C9-697D8E057C2E}">
            <xm:f>('34'!#REF!=0)*('34'!#REF!&lt;&gt;"")*(LEN('34'!#REF!)=0)*((#REF!="")+(#REF!="En curso"))</xm:f>
            <x14:dxf>
              <font>
                <color theme="7" tint="-0.24994659260841701"/>
              </font>
              <fill>
                <patternFill patternType="none">
                  <bgColor auto="1"/>
                </patternFill>
              </fill>
            </x14:dxf>
          </x14:cfRule>
          <x14:cfRule type="expression" priority="16376" id="{66029707-855D-4F9C-A1A6-4DFF1AEB01CA}">
            <xm:f>('34'!#REF!&lt;0)*(LEN('34'!#REF!)=0)*((#REF!="")+(#REF!="En curso"))</xm:f>
            <x14:dxf>
              <font>
                <color theme="7" tint="-0.24994659260841701"/>
              </font>
              <fill>
                <patternFill patternType="none">
                  <bgColor auto="1"/>
                </patternFill>
              </fill>
            </x14:dxf>
          </x14:cfRule>
          <x14:cfRule type="expression" priority="16377" id="{0C41E28C-28DE-4760-8B8B-05309F4CA08A}">
            <xm:f>('34'!#REF!=0)*('34'!#REF!&lt;&gt;"")*(LEN('34'!#REF!)=0)*(($F32="")+($F32="En curso"))</xm:f>
            <x14:dxf>
              <font>
                <color theme="7" tint="-0.24994659260841701"/>
              </font>
              <fill>
                <patternFill patternType="none">
                  <bgColor auto="1"/>
                </patternFill>
              </fill>
            </x14:dxf>
          </x14:cfRule>
          <x14:cfRule type="expression" priority="16378" id="{B2FBB842-AD1F-408C-8F8E-8EB826903125}">
            <xm:f>('34'!#REF!&lt;0)*(LEN('34'!#REF!)=0)*(($F32="")+($F32="En curso"))</xm:f>
            <x14:dxf>
              <font>
                <color theme="7" tint="-0.24994659260841701"/>
              </font>
              <fill>
                <patternFill patternType="none">
                  <bgColor auto="1"/>
                </patternFill>
              </fill>
            </x14:dxf>
          </x14:cfRule>
          <xm:sqref>E39</xm:sqref>
        </x14:conditionalFormatting>
        <x14:conditionalFormatting xmlns:xm="http://schemas.microsoft.com/office/excel/2006/main">
          <x14:cfRule type="expression" priority="16379" id="{ECCDB2E8-0645-4E06-97C9-697D8E057C2E}">
            <xm:f>('34'!#REF!=0)*('34'!#REF!&lt;&gt;"")*(LEN('34'!#REF!)=0)*(($F31="")+($F31="En curso"))</xm:f>
            <x14:dxf>
              <font>
                <color theme="7" tint="-0.24994659260841701"/>
              </font>
              <fill>
                <patternFill patternType="none">
                  <bgColor auto="1"/>
                </patternFill>
              </fill>
            </x14:dxf>
          </x14:cfRule>
          <x14:cfRule type="expression" priority="16380" id="{66029707-855D-4F9C-A1A6-4DFF1AEB01CA}">
            <xm:f>('34'!#REF!&lt;0)*(LEN('34'!#REF!)=0)*(($F31="")+($F31="En curso"))</xm:f>
            <x14:dxf>
              <font>
                <color theme="7" tint="-0.24994659260841701"/>
              </font>
              <fill>
                <patternFill patternType="none">
                  <bgColor auto="1"/>
                </patternFill>
              </fill>
            </x14:dxf>
          </x14:cfRule>
          <x14:cfRule type="expression" priority="16381" id="{0C41E28C-28DE-4760-8B8B-05309F4CA08A}">
            <xm:f>('34'!#REF!=0)*('34'!#REF!&lt;&gt;"")*(LEN('34'!#REF!)=0)*((#REF!="")+(#REF!="En curso"))</xm:f>
            <x14:dxf>
              <font>
                <color theme="7" tint="-0.24994659260841701"/>
              </font>
              <fill>
                <patternFill patternType="none">
                  <bgColor auto="1"/>
                </patternFill>
              </fill>
            </x14:dxf>
          </x14:cfRule>
          <x14:cfRule type="expression" priority="16382" id="{B2FBB842-AD1F-408C-8F8E-8EB826903125}">
            <xm:f>('34'!#REF!&lt;0)*(LEN('34'!#REF!)=0)*((#REF!="")+(#REF!="En curso"))</xm:f>
            <x14:dxf>
              <font>
                <color theme="7" tint="-0.24994659260841701"/>
              </font>
              <fill>
                <patternFill patternType="none">
                  <bgColor auto="1"/>
                </patternFill>
              </fill>
            </x14:dxf>
          </x14:cfRule>
          <xm:sqref>E38</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33BD-FC42-41E6-9949-BAF44573CBB8}">
  <sheetPr>
    <tabColor theme="4"/>
  </sheetPr>
  <dimension ref="A1:S75"/>
  <sheetViews>
    <sheetView showGridLines="0" zoomScale="90" zoomScaleNormal="90" workbookViewId="0">
      <selection activeCell="G12" sqref="B12:G12"/>
    </sheetView>
  </sheetViews>
  <sheetFormatPr defaultColWidth="8.6640625" defaultRowHeight="18.2"/>
  <cols>
    <col min="2" max="2" width="9.44140625" bestFit="1" customWidth="1"/>
    <col min="3" max="3" width="8.88671875"/>
    <col min="4" max="4" width="72.6640625" customWidth="1"/>
    <col min="5" max="5" width="10.21875" customWidth="1"/>
    <col min="6" max="6" width="14.6640625" customWidth="1"/>
    <col min="7" max="7" width="13.88671875" customWidth="1"/>
    <col min="8" max="8" width="43.5546875" bestFit="1" customWidth="1"/>
    <col min="9" max="11" width="10" bestFit="1" customWidth="1"/>
    <col min="12" max="12" width="20.88671875" customWidth="1"/>
    <col min="13" max="13" width="16.44140625" customWidth="1"/>
  </cols>
  <sheetData>
    <row r="1" spans="1:19" ht="34.5">
      <c r="A1" s="3"/>
      <c r="B1" s="430" t="s">
        <v>656</v>
      </c>
      <c r="C1" s="430"/>
      <c r="D1" s="430"/>
      <c r="E1" s="430"/>
      <c r="F1" s="425"/>
      <c r="G1" s="425"/>
      <c r="H1" s="425"/>
      <c r="I1" s="425"/>
      <c r="J1" s="425"/>
      <c r="K1" s="425"/>
      <c r="L1" s="425"/>
      <c r="M1" s="425"/>
      <c r="N1" s="425"/>
      <c r="O1" s="425"/>
      <c r="P1" s="425"/>
      <c r="Q1" s="425"/>
    </row>
    <row r="2" spans="1:19" ht="34.5">
      <c r="A2" s="12"/>
      <c r="B2" s="431" t="s">
        <v>657</v>
      </c>
      <c r="C2" s="431"/>
      <c r="D2" s="431"/>
      <c r="E2" s="431"/>
      <c r="F2" s="13"/>
      <c r="G2" s="13"/>
      <c r="H2" s="13"/>
      <c r="I2" s="13"/>
      <c r="J2" s="13"/>
      <c r="K2" s="13"/>
      <c r="L2" s="324" t="s">
        <v>2</v>
      </c>
      <c r="M2" s="324" t="s">
        <v>3</v>
      </c>
      <c r="N2" s="14"/>
      <c r="O2" s="14"/>
      <c r="P2" s="14"/>
      <c r="Q2" s="14"/>
    </row>
    <row r="3" spans="1:19" ht="36.4">
      <c r="A3" s="23"/>
      <c r="B3" s="202" t="s">
        <v>4</v>
      </c>
      <c r="C3" s="203" t="s">
        <v>5</v>
      </c>
      <c r="D3" s="203" t="s">
        <v>6</v>
      </c>
      <c r="E3" s="203" t="s">
        <v>7</v>
      </c>
      <c r="F3" s="203" t="s">
        <v>8</v>
      </c>
      <c r="G3" s="205" t="s">
        <v>9</v>
      </c>
      <c r="H3" s="314" t="s">
        <v>10</v>
      </c>
      <c r="I3" s="23"/>
      <c r="J3" s="23"/>
      <c r="K3" s="23"/>
      <c r="L3" s="327" t="s">
        <v>11</v>
      </c>
      <c r="M3" s="325">
        <v>2</v>
      </c>
      <c r="N3" s="23"/>
      <c r="O3" s="23"/>
      <c r="P3" s="23"/>
      <c r="Q3" s="23"/>
    </row>
    <row r="4" spans="1:19" s="119" customFormat="1">
      <c r="A4" s="114"/>
      <c r="B4" s="407"/>
      <c r="C4" s="407"/>
      <c r="D4" s="408" t="s">
        <v>674</v>
      </c>
      <c r="E4" s="409">
        <v>12</v>
      </c>
      <c r="F4" s="407"/>
      <c r="G4" s="407"/>
      <c r="H4" s="322"/>
      <c r="J4" s="114"/>
      <c r="K4" s="114"/>
      <c r="L4" s="326"/>
      <c r="M4" s="326"/>
      <c r="N4" s="114"/>
      <c r="O4" s="114"/>
      <c r="P4" s="114"/>
      <c r="Q4" s="114"/>
    </row>
    <row r="5" spans="1:19" s="119" customFormat="1">
      <c r="A5" s="114"/>
      <c r="B5" s="407"/>
      <c r="C5" s="407"/>
      <c r="D5" s="408" t="s">
        <v>675</v>
      </c>
      <c r="E5" s="409">
        <v>2.5</v>
      </c>
      <c r="F5" s="407"/>
      <c r="G5" s="407"/>
      <c r="H5" s="322"/>
      <c r="J5" s="114"/>
      <c r="K5" s="114"/>
      <c r="L5" s="114"/>
      <c r="M5" s="114"/>
      <c r="N5" s="114"/>
      <c r="O5" s="114"/>
      <c r="P5" s="114"/>
      <c r="Q5" s="114"/>
    </row>
    <row r="6" spans="1:19" s="119" customFormat="1" ht="21.75" customHeight="1">
      <c r="A6" s="114"/>
      <c r="B6" s="407"/>
      <c r="C6" s="407"/>
      <c r="D6" s="408" t="s">
        <v>676</v>
      </c>
      <c r="E6" s="409">
        <v>2</v>
      </c>
      <c r="F6" s="407"/>
      <c r="G6" s="407"/>
      <c r="H6" s="322"/>
      <c r="J6" s="114"/>
      <c r="K6" s="114"/>
      <c r="L6" s="114" t="s">
        <v>16</v>
      </c>
      <c r="M6" s="114">
        <v>48</v>
      </c>
      <c r="N6" s="114"/>
      <c r="O6" s="114"/>
      <c r="P6" s="114"/>
      <c r="Q6" s="114"/>
    </row>
    <row r="7" spans="1:19" s="119" customFormat="1" ht="36.4">
      <c r="A7" s="114"/>
      <c r="B7" s="407"/>
      <c r="C7" s="407"/>
      <c r="D7" s="408" t="s">
        <v>677</v>
      </c>
      <c r="E7" s="409">
        <v>2</v>
      </c>
      <c r="F7" s="407"/>
      <c r="G7" s="407"/>
      <c r="H7" s="322"/>
      <c r="J7" s="114"/>
      <c r="K7" s="114"/>
      <c r="L7" s="114" t="s">
        <v>18</v>
      </c>
      <c r="M7" s="114">
        <f>E26/M3</f>
        <v>44.75</v>
      </c>
      <c r="N7" s="114"/>
      <c r="O7" s="114"/>
      <c r="P7" s="114"/>
      <c r="Q7" s="114"/>
    </row>
    <row r="8" spans="1:19" s="119" customFormat="1">
      <c r="A8" s="114"/>
      <c r="B8" s="407"/>
      <c r="C8" s="407"/>
      <c r="D8" s="408" t="s">
        <v>678</v>
      </c>
      <c r="E8" s="409">
        <v>2</v>
      </c>
      <c r="F8" s="407"/>
      <c r="G8" s="407"/>
      <c r="H8" s="322"/>
      <c r="J8" s="114"/>
      <c r="K8" s="114"/>
      <c r="L8" s="119" t="s">
        <v>20</v>
      </c>
      <c r="M8" s="339">
        <v>45733</v>
      </c>
      <c r="N8" s="114"/>
      <c r="O8" s="114"/>
      <c r="P8" s="114"/>
      <c r="Q8" s="114"/>
    </row>
    <row r="9" spans="1:19" s="119" customFormat="1" ht="27.75" customHeight="1">
      <c r="A9" s="114"/>
      <c r="B9" s="407"/>
      <c r="C9" s="407"/>
      <c r="D9" s="408" t="s">
        <v>679</v>
      </c>
      <c r="E9" s="409">
        <v>2.5</v>
      </c>
      <c r="F9" s="407"/>
      <c r="G9" s="407"/>
      <c r="H9" s="322"/>
      <c r="J9" s="114"/>
      <c r="K9" s="114"/>
      <c r="L9" s="114"/>
      <c r="M9" s="114"/>
      <c r="N9" s="114"/>
      <c r="O9" s="114"/>
      <c r="P9" s="114"/>
      <c r="Q9" s="114"/>
    </row>
    <row r="10" spans="1:19" s="119" customFormat="1" ht="44.25" customHeight="1">
      <c r="A10" s="114"/>
      <c r="B10" s="407"/>
      <c r="C10" s="407"/>
      <c r="D10" s="408" t="s">
        <v>680</v>
      </c>
      <c r="E10" s="409">
        <v>2</v>
      </c>
      <c r="F10" s="407"/>
      <c r="G10" s="407"/>
      <c r="H10" s="322"/>
      <c r="J10" s="114"/>
      <c r="K10" s="114"/>
      <c r="L10" s="424" t="s">
        <v>681</v>
      </c>
      <c r="M10" s="424"/>
      <c r="N10" s="424"/>
      <c r="O10" s="424"/>
      <c r="P10" s="424"/>
      <c r="Q10" s="424"/>
      <c r="R10" s="424"/>
      <c r="S10" s="424"/>
    </row>
    <row r="11" spans="1:19" s="119" customFormat="1" ht="36.75" customHeight="1">
      <c r="A11" s="114"/>
      <c r="B11" s="407"/>
      <c r="C11" s="407"/>
      <c r="D11" s="408" t="s">
        <v>682</v>
      </c>
      <c r="E11" s="409">
        <v>6.5</v>
      </c>
      <c r="F11" s="407"/>
      <c r="G11" s="407"/>
      <c r="H11" s="322"/>
      <c r="J11" s="114"/>
      <c r="K11" s="114"/>
      <c r="L11" s="114" t="s">
        <v>683</v>
      </c>
      <c r="M11" s="114">
        <f>(E26-E19)/2</f>
        <v>39.5</v>
      </c>
      <c r="N11" s="114"/>
      <c r="O11" s="114"/>
      <c r="P11" s="114"/>
      <c r="Q11" s="114"/>
    </row>
    <row r="12" spans="1:19" s="119" customFormat="1" ht="72.599999999999994">
      <c r="A12" s="114"/>
      <c r="B12" s="399"/>
      <c r="C12" s="399"/>
      <c r="D12" s="415" t="s">
        <v>684</v>
      </c>
      <c r="E12" s="416">
        <v>5.5</v>
      </c>
      <c r="F12" s="399"/>
      <c r="G12" s="399"/>
      <c r="H12" s="322"/>
      <c r="J12" s="114"/>
      <c r="K12" s="114"/>
      <c r="L12" s="114" t="s">
        <v>685</v>
      </c>
      <c r="M12" s="114"/>
      <c r="N12" s="114"/>
      <c r="O12" s="114"/>
      <c r="P12" s="114"/>
      <c r="Q12" s="114"/>
    </row>
    <row r="13" spans="1:19" s="119" customFormat="1">
      <c r="A13" s="114"/>
      <c r="B13" s="407"/>
      <c r="C13" s="407"/>
      <c r="D13" s="408" t="s">
        <v>686</v>
      </c>
      <c r="E13" s="409">
        <v>4.5</v>
      </c>
      <c r="F13" s="407"/>
      <c r="G13" s="407"/>
      <c r="H13" s="322" t="s">
        <v>687</v>
      </c>
      <c r="J13" s="114"/>
      <c r="K13" s="114"/>
      <c r="L13" s="114"/>
      <c r="M13" s="114"/>
      <c r="N13" s="114"/>
      <c r="O13" s="114"/>
      <c r="P13" s="114"/>
      <c r="Q13" s="114"/>
    </row>
    <row r="14" spans="1:19" s="119" customFormat="1" ht="36.4">
      <c r="A14" s="114"/>
      <c r="B14" s="407"/>
      <c r="C14" s="407"/>
      <c r="D14" s="408" t="s">
        <v>688</v>
      </c>
      <c r="E14" s="409">
        <v>3</v>
      </c>
      <c r="F14" s="407"/>
      <c r="G14" s="407"/>
      <c r="H14" s="322" t="s">
        <v>687</v>
      </c>
      <c r="J14" s="114"/>
      <c r="K14" s="114"/>
      <c r="L14" s="114"/>
      <c r="M14" s="114"/>
      <c r="N14" s="114"/>
      <c r="O14" s="114"/>
      <c r="P14" s="114"/>
      <c r="Q14" s="114"/>
    </row>
    <row r="15" spans="1:19" s="119" customFormat="1" ht="36.4">
      <c r="A15" s="114"/>
      <c r="B15" s="407"/>
      <c r="C15" s="407"/>
      <c r="D15" s="408" t="s">
        <v>689</v>
      </c>
      <c r="E15" s="409">
        <v>5</v>
      </c>
      <c r="F15" s="407"/>
      <c r="G15" s="407"/>
      <c r="H15" s="322" t="s">
        <v>690</v>
      </c>
      <c r="J15" s="114"/>
      <c r="K15" s="114"/>
      <c r="L15" s="114"/>
      <c r="M15" s="114"/>
      <c r="N15" s="114"/>
      <c r="O15" s="114"/>
      <c r="P15" s="114"/>
      <c r="Q15" s="114"/>
    </row>
    <row r="16" spans="1:19" s="119" customFormat="1">
      <c r="A16" s="114"/>
      <c r="B16" s="407"/>
      <c r="C16" s="407"/>
      <c r="D16" s="408" t="s">
        <v>691</v>
      </c>
      <c r="E16" s="409">
        <v>5</v>
      </c>
      <c r="F16" s="407"/>
      <c r="G16" s="407"/>
      <c r="H16" s="322" t="s">
        <v>687</v>
      </c>
      <c r="J16" s="114"/>
      <c r="K16" s="114"/>
      <c r="L16" s="114"/>
      <c r="M16" s="114"/>
      <c r="N16" s="114"/>
      <c r="O16" s="114"/>
      <c r="P16" s="114"/>
      <c r="Q16" s="114"/>
    </row>
    <row r="17" spans="1:17" s="119" customFormat="1">
      <c r="A17" s="114"/>
      <c r="B17" s="327"/>
      <c r="C17" s="327"/>
      <c r="D17" s="410" t="s">
        <v>692</v>
      </c>
      <c r="E17" s="411">
        <v>4.5</v>
      </c>
      <c r="F17" s="327"/>
      <c r="G17" s="327"/>
      <c r="H17" s="322"/>
      <c r="J17" s="114"/>
      <c r="K17" s="114"/>
      <c r="L17" s="114"/>
      <c r="M17" s="114"/>
      <c r="N17" s="114"/>
      <c r="O17" s="114"/>
      <c r="P17" s="114"/>
      <c r="Q17" s="114"/>
    </row>
    <row r="18" spans="1:17" s="119" customFormat="1" ht="36.4">
      <c r="A18" s="114"/>
      <c r="B18" s="407"/>
      <c r="C18" s="407"/>
      <c r="D18" s="407" t="s">
        <v>693</v>
      </c>
      <c r="E18" s="409">
        <v>7</v>
      </c>
      <c r="F18" s="407"/>
      <c r="G18" s="407"/>
      <c r="H18" s="322" t="s">
        <v>690</v>
      </c>
      <c r="J18" s="114"/>
      <c r="K18" s="114"/>
      <c r="L18" s="114"/>
      <c r="M18" s="114"/>
      <c r="N18" s="114"/>
      <c r="O18" s="114"/>
      <c r="P18" s="114"/>
      <c r="Q18" s="114"/>
    </row>
    <row r="19" spans="1:17" s="119" customFormat="1" ht="36.4">
      <c r="A19" s="114"/>
      <c r="B19" s="327"/>
      <c r="C19" s="327"/>
      <c r="D19" s="410" t="s">
        <v>694</v>
      </c>
      <c r="E19" s="411">
        <v>10.5</v>
      </c>
      <c r="F19" s="327"/>
      <c r="G19" s="327"/>
      <c r="H19" s="322"/>
      <c r="J19" s="114"/>
      <c r="K19" s="114"/>
      <c r="L19" s="114"/>
      <c r="M19" s="114"/>
      <c r="N19" s="114"/>
      <c r="O19" s="114"/>
      <c r="P19" s="114"/>
      <c r="Q19" s="114"/>
    </row>
    <row r="20" spans="1:17" s="119" customFormat="1" ht="18.75">
      <c r="A20" s="114"/>
      <c r="B20" s="420"/>
      <c r="C20" s="421"/>
      <c r="D20" s="422" t="s">
        <v>695</v>
      </c>
      <c r="E20" s="423">
        <v>3</v>
      </c>
      <c r="F20" s="420"/>
      <c r="G20" s="420"/>
      <c r="H20" s="322" t="s">
        <v>687</v>
      </c>
      <c r="J20" s="114"/>
      <c r="K20" s="114"/>
      <c r="L20" s="114"/>
      <c r="M20" s="114"/>
      <c r="N20" s="114"/>
      <c r="O20" s="114"/>
      <c r="P20" s="114"/>
      <c r="Q20" s="114"/>
    </row>
    <row r="21" spans="1:17" s="119" customFormat="1" ht="18.75">
      <c r="A21" s="114"/>
      <c r="B21" s="356"/>
      <c r="C21" s="357"/>
      <c r="D21" s="358" t="s">
        <v>696</v>
      </c>
      <c r="E21" s="359">
        <v>5</v>
      </c>
      <c r="F21" s="356"/>
      <c r="G21" s="356"/>
      <c r="H21" s="322" t="s">
        <v>687</v>
      </c>
      <c r="J21" s="114"/>
      <c r="K21" s="114"/>
      <c r="L21" s="114"/>
      <c r="M21" s="114"/>
      <c r="N21" s="114"/>
      <c r="O21" s="114"/>
      <c r="P21" s="114"/>
      <c r="Q21" s="114"/>
    </row>
    <row r="22" spans="1:17" s="119" customFormat="1" ht="18.75">
      <c r="A22" s="114"/>
      <c r="B22" s="417"/>
      <c r="C22" s="291"/>
      <c r="D22" s="418" t="s">
        <v>697</v>
      </c>
      <c r="E22" s="419">
        <v>5</v>
      </c>
      <c r="F22" s="417"/>
      <c r="G22" s="417"/>
      <c r="H22" s="322"/>
      <c r="J22" s="114"/>
      <c r="K22" s="114"/>
      <c r="L22" s="114"/>
      <c r="M22" s="114"/>
      <c r="N22" s="114"/>
      <c r="O22" s="114"/>
      <c r="P22" s="114"/>
      <c r="Q22" s="114"/>
    </row>
    <row r="23" spans="1:17" s="119" customFormat="1">
      <c r="A23" s="114"/>
      <c r="B23" s="362"/>
      <c r="C23" s="342"/>
      <c r="D23" s="363"/>
      <c r="E23" s="364"/>
      <c r="F23" s="362"/>
      <c r="G23" s="362"/>
      <c r="H23" s="322"/>
      <c r="J23" s="114"/>
      <c r="K23" s="114"/>
      <c r="L23" s="114"/>
      <c r="M23" s="114"/>
      <c r="N23" s="114"/>
      <c r="O23" s="114"/>
      <c r="P23" s="114"/>
      <c r="Q23" s="114"/>
    </row>
    <row r="24" spans="1:17" s="119" customFormat="1">
      <c r="A24" s="114"/>
      <c r="B24" s="231"/>
      <c r="C24" s="337"/>
      <c r="D24" s="402"/>
      <c r="E24" s="232"/>
      <c r="F24" s="231"/>
      <c r="G24" s="231"/>
      <c r="H24" s="322"/>
      <c r="J24" s="114"/>
      <c r="K24" s="114"/>
      <c r="L24" s="114"/>
      <c r="M24" s="114"/>
      <c r="N24" s="114"/>
      <c r="O24" s="114"/>
      <c r="P24" s="114"/>
      <c r="Q24" s="114"/>
    </row>
    <row r="25" spans="1:17" s="119" customFormat="1">
      <c r="A25" s="114"/>
      <c r="B25" s="231"/>
      <c r="C25" s="337"/>
      <c r="D25" s="402"/>
      <c r="E25" s="232"/>
      <c r="F25" s="231"/>
      <c r="G25" s="231"/>
      <c r="H25" s="322"/>
      <c r="J25" s="114"/>
      <c r="K25" s="114"/>
      <c r="L25" s="114"/>
      <c r="M25" s="114"/>
      <c r="N25" s="114"/>
      <c r="O25" s="114"/>
      <c r="P25" s="114"/>
      <c r="Q25" s="114"/>
    </row>
    <row r="26" spans="1:17">
      <c r="A26" s="25"/>
      <c r="B26" s="119"/>
      <c r="C26" s="119"/>
      <c r="D26" s="119" t="s">
        <v>38</v>
      </c>
      <c r="E26" s="224">
        <f>SUM(E4:E22)</f>
        <v>89.5</v>
      </c>
      <c r="F26" s="119"/>
      <c r="G26" s="119"/>
      <c r="H26" s="322"/>
      <c r="I26" s="25"/>
      <c r="J26" s="25"/>
      <c r="K26" s="25"/>
      <c r="L26" s="25"/>
      <c r="M26" s="25"/>
      <c r="N26" s="25"/>
      <c r="O26" s="25"/>
      <c r="P26" s="25"/>
      <c r="Q26" s="25"/>
    </row>
    <row r="27" spans="1:17">
      <c r="A27" s="25"/>
      <c r="B27" s="25"/>
      <c r="C27" s="25"/>
      <c r="D27" s="25"/>
      <c r="E27" s="25"/>
      <c r="F27" s="25"/>
      <c r="G27" s="25"/>
      <c r="H27" s="25"/>
      <c r="I27" s="25"/>
      <c r="J27" s="25"/>
      <c r="K27" s="25"/>
      <c r="L27" s="114"/>
      <c r="M27" s="301"/>
      <c r="N27" s="114"/>
      <c r="O27" s="25"/>
      <c r="P27" s="25"/>
      <c r="Q27" s="25"/>
    </row>
    <row r="28" spans="1:17" ht="34.5">
      <c r="A28" s="25"/>
      <c r="B28" s="431" t="s">
        <v>39</v>
      </c>
      <c r="C28" s="431"/>
      <c r="D28" s="431"/>
      <c r="E28" s="431"/>
      <c r="F28" s="13"/>
      <c r="G28" s="13"/>
      <c r="H28" s="25"/>
      <c r="I28" s="25"/>
      <c r="J28" s="25"/>
      <c r="K28" s="25"/>
      <c r="L28" s="114"/>
      <c r="M28" s="301"/>
      <c r="N28" s="114"/>
      <c r="O28" s="25"/>
      <c r="P28" s="25"/>
      <c r="Q28" s="25"/>
    </row>
    <row r="29" spans="1:17">
      <c r="A29" s="25"/>
      <c r="B29" s="148" t="s">
        <v>4</v>
      </c>
      <c r="C29" s="149" t="s">
        <v>5</v>
      </c>
      <c r="D29" s="149" t="s">
        <v>6</v>
      </c>
      <c r="E29" s="149" t="s">
        <v>7</v>
      </c>
      <c r="F29" s="150" t="s">
        <v>8</v>
      </c>
      <c r="G29" s="151" t="s">
        <v>9</v>
      </c>
      <c r="H29" s="25"/>
      <c r="I29" s="25"/>
      <c r="J29" s="25"/>
      <c r="K29" s="25"/>
      <c r="L29" s="114"/>
      <c r="M29" s="301"/>
      <c r="N29" s="114"/>
      <c r="O29" s="25"/>
      <c r="P29" s="25"/>
      <c r="Q29" s="25"/>
    </row>
    <row r="30" spans="1:17">
      <c r="A30" s="25"/>
      <c r="B30" s="206"/>
      <c r="C30" s="207"/>
      <c r="D30" s="25" t="s">
        <v>622</v>
      </c>
      <c r="E30" s="247">
        <v>3</v>
      </c>
      <c r="F30" s="206"/>
      <c r="G30" s="206"/>
      <c r="H30" s="25"/>
      <c r="I30" s="25"/>
      <c r="J30" s="25"/>
      <c r="K30" s="25"/>
      <c r="L30" s="114"/>
      <c r="M30" s="301"/>
      <c r="N30" s="114"/>
      <c r="O30" s="25"/>
      <c r="P30" s="25"/>
      <c r="Q30" s="25"/>
    </row>
    <row r="31" spans="1:17" ht="41.45" customHeight="1">
      <c r="A31" s="25"/>
      <c r="B31" s="206"/>
      <c r="C31" s="207"/>
      <c r="D31" s="25" t="s">
        <v>623</v>
      </c>
      <c r="E31" s="208">
        <v>5.5</v>
      </c>
      <c r="F31" s="206"/>
      <c r="G31" s="206"/>
      <c r="H31" s="25"/>
      <c r="I31" s="25"/>
      <c r="J31" s="25"/>
      <c r="K31" s="25"/>
      <c r="L31" s="114"/>
      <c r="M31" s="301"/>
      <c r="N31" s="114"/>
      <c r="O31" s="25"/>
      <c r="P31" s="25"/>
      <c r="Q31" s="25"/>
    </row>
    <row r="32" spans="1:17" ht="36.4">
      <c r="A32" s="25"/>
      <c r="B32" s="206"/>
      <c r="C32" s="207"/>
      <c r="D32" s="25" t="s">
        <v>625</v>
      </c>
      <c r="E32" s="208">
        <v>6</v>
      </c>
      <c r="F32" s="206"/>
      <c r="G32" s="206"/>
      <c r="H32" s="25"/>
      <c r="I32" s="25"/>
      <c r="J32" s="25"/>
      <c r="K32" s="25"/>
      <c r="L32" s="114"/>
      <c r="M32" s="301"/>
      <c r="N32" s="114"/>
      <c r="O32" s="25"/>
      <c r="P32" s="25"/>
      <c r="Q32" s="25"/>
    </row>
    <row r="33" spans="1:17">
      <c r="A33" s="25"/>
      <c r="B33" s="231"/>
      <c r="C33" s="232"/>
      <c r="D33" s="25"/>
      <c r="E33" s="398"/>
      <c r="F33" s="231"/>
      <c r="G33" s="231"/>
      <c r="H33" s="25"/>
      <c r="I33" s="25"/>
      <c r="J33" s="25"/>
      <c r="K33" s="25"/>
      <c r="L33" s="114"/>
      <c r="M33" s="301"/>
      <c r="N33" s="114"/>
      <c r="O33" s="25"/>
      <c r="P33" s="25"/>
      <c r="Q33" s="25"/>
    </row>
    <row r="34" spans="1:17">
      <c r="A34" s="25"/>
      <c r="B34" s="206"/>
      <c r="C34" s="207"/>
      <c r="D34" s="25"/>
      <c r="E34" s="208"/>
      <c r="F34" s="206"/>
      <c r="G34" s="206"/>
      <c r="H34" s="25"/>
      <c r="I34" s="25"/>
      <c r="J34" s="25"/>
      <c r="K34" s="25"/>
      <c r="L34" s="114"/>
      <c r="M34" s="301"/>
      <c r="N34" s="114"/>
      <c r="O34" s="25"/>
      <c r="P34" s="25"/>
      <c r="Q34" s="25"/>
    </row>
    <row r="35" spans="1:17">
      <c r="A35" s="25"/>
      <c r="B35" s="206"/>
      <c r="C35" s="207"/>
      <c r="D35" s="220"/>
      <c r="E35" s="208"/>
      <c r="F35" s="206"/>
      <c r="G35" s="206"/>
      <c r="H35" s="25"/>
      <c r="I35" s="25"/>
      <c r="J35" s="25"/>
      <c r="K35" s="25"/>
      <c r="L35" s="114"/>
      <c r="M35" s="301"/>
      <c r="N35" s="114"/>
      <c r="O35" s="25"/>
      <c r="P35" s="25"/>
      <c r="Q35" s="25"/>
    </row>
    <row r="36" spans="1:17">
      <c r="A36" s="25"/>
      <c r="B36" s="206"/>
      <c r="C36" s="207"/>
      <c r="D36" s="220"/>
      <c r="E36" s="208"/>
      <c r="F36" s="206"/>
      <c r="G36" s="206"/>
      <c r="H36" s="25"/>
      <c r="I36" s="25"/>
      <c r="J36" s="25"/>
      <c r="K36" s="25"/>
      <c r="L36" s="114"/>
      <c r="M36" s="301"/>
      <c r="N36" s="114"/>
      <c r="O36" s="25"/>
      <c r="P36" s="25"/>
      <c r="Q36" s="25"/>
    </row>
    <row r="37" spans="1:17">
      <c r="B37" s="206"/>
      <c r="C37" s="207"/>
      <c r="D37" s="220"/>
      <c r="E37" s="208"/>
      <c r="F37" s="206"/>
      <c r="G37" s="206"/>
      <c r="L37" s="119"/>
      <c r="M37" s="301"/>
      <c r="N37" s="119"/>
    </row>
    <row r="38" spans="1:17">
      <c r="B38" s="206"/>
      <c r="C38" s="207"/>
      <c r="D38" s="220"/>
      <c r="E38" s="208"/>
      <c r="F38" s="206"/>
      <c r="G38" s="206"/>
      <c r="L38" s="119"/>
      <c r="M38" s="301"/>
      <c r="N38" s="119"/>
    </row>
    <row r="39" spans="1:17">
      <c r="B39" s="206"/>
      <c r="C39" s="207"/>
      <c r="D39" s="220"/>
      <c r="E39" s="208"/>
      <c r="F39" s="206"/>
      <c r="G39" s="206"/>
      <c r="L39" s="119"/>
      <c r="M39" s="301"/>
      <c r="N39" s="119"/>
    </row>
    <row r="40" spans="1:17">
      <c r="B40" s="206"/>
      <c r="C40" s="207"/>
      <c r="D40" s="220"/>
      <c r="E40" s="208"/>
      <c r="F40" s="206"/>
      <c r="G40" s="206"/>
      <c r="L40" s="119"/>
      <c r="M40" s="301"/>
      <c r="N40" s="119"/>
    </row>
    <row r="41" spans="1:17">
      <c r="B41" s="4"/>
      <c r="C41" s="6"/>
      <c r="D41" s="6"/>
      <c r="E41" s="184"/>
      <c r="F41" s="6"/>
      <c r="G41" s="11"/>
      <c r="L41" s="119"/>
      <c r="M41" s="301"/>
      <c r="N41" s="119"/>
    </row>
    <row r="42" spans="1:17">
      <c r="E42" s="183">
        <f>SUBTOTAL(109,Lista345131721252933374145495357616569737781101117105106112111120[Estimación])</f>
        <v>14.5</v>
      </c>
      <c r="L42" s="119"/>
      <c r="M42" s="301"/>
      <c r="N42" s="119"/>
    </row>
    <row r="43" spans="1:17">
      <c r="L43" s="119"/>
      <c r="M43" s="301"/>
      <c r="N43" s="119"/>
    </row>
    <row r="44" spans="1:17" ht="34.5">
      <c r="B44" s="431" t="s">
        <v>40</v>
      </c>
      <c r="C44" s="431"/>
      <c r="D44" s="431"/>
      <c r="E44" s="431"/>
      <c r="F44" s="13"/>
      <c r="G44" s="13"/>
      <c r="L44" s="119"/>
      <c r="M44" s="301"/>
      <c r="N44" s="119"/>
    </row>
    <row r="45" spans="1:17">
      <c r="B45" s="148" t="s">
        <v>4</v>
      </c>
      <c r="C45" s="149" t="s">
        <v>5</v>
      </c>
      <c r="D45" s="414" t="s">
        <v>6</v>
      </c>
      <c r="E45" s="149" t="s">
        <v>7</v>
      </c>
      <c r="F45" s="150" t="s">
        <v>8</v>
      </c>
      <c r="G45" s="151" t="s">
        <v>9</v>
      </c>
      <c r="L45" s="119"/>
      <c r="M45" s="301"/>
      <c r="N45" s="119"/>
    </row>
    <row r="46" spans="1:17">
      <c r="B46" s="206"/>
      <c r="C46" s="236"/>
      <c r="D46" s="327"/>
      <c r="E46" s="412"/>
      <c r="F46" s="206"/>
      <c r="G46" s="206"/>
      <c r="L46" s="119"/>
      <c r="M46" s="301"/>
      <c r="N46" s="119"/>
    </row>
    <row r="47" spans="1:17">
      <c r="B47" s="206"/>
      <c r="C47" s="236"/>
      <c r="D47" s="327"/>
      <c r="E47" s="413"/>
      <c r="F47" s="206"/>
      <c r="G47" s="206"/>
      <c r="L47" s="119"/>
      <c r="M47" s="301"/>
      <c r="N47" s="119"/>
    </row>
    <row r="48" spans="1:17">
      <c r="B48" s="206"/>
      <c r="C48" s="236"/>
      <c r="D48" s="327"/>
      <c r="E48" s="413"/>
      <c r="F48" s="206"/>
      <c r="G48" s="206"/>
      <c r="L48" s="119"/>
      <c r="M48" s="301"/>
      <c r="N48" s="119"/>
    </row>
    <row r="49" spans="2:14">
      <c r="B49" s="206"/>
      <c r="C49" s="236"/>
      <c r="D49" s="327"/>
      <c r="E49" s="413"/>
      <c r="F49" s="206"/>
      <c r="G49" s="206"/>
      <c r="L49" s="119"/>
      <c r="M49" s="301"/>
      <c r="N49" s="119"/>
    </row>
    <row r="50" spans="2:14">
      <c r="B50" s="206"/>
      <c r="C50" s="236"/>
      <c r="D50" s="327"/>
      <c r="E50" s="413"/>
      <c r="F50" s="206"/>
      <c r="G50" s="206"/>
      <c r="L50" s="119"/>
      <c r="M50" s="301"/>
      <c r="N50" s="119"/>
    </row>
    <row r="51" spans="2:14">
      <c r="B51" s="206"/>
      <c r="C51" s="236"/>
      <c r="D51" s="327"/>
      <c r="E51" s="413"/>
      <c r="F51" s="206"/>
      <c r="G51" s="206"/>
      <c r="L51" s="119"/>
      <c r="M51" s="301"/>
      <c r="N51" s="119"/>
    </row>
    <row r="52" spans="2:14">
      <c r="B52" s="206"/>
      <c r="C52" s="207"/>
      <c r="D52" s="329"/>
      <c r="E52" s="208"/>
      <c r="F52" s="206"/>
      <c r="G52" s="206"/>
      <c r="L52" s="119"/>
      <c r="M52" s="301"/>
      <c r="N52" s="119"/>
    </row>
    <row r="53" spans="2:14">
      <c r="B53" s="206"/>
      <c r="C53" s="207"/>
      <c r="D53" s="220"/>
      <c r="E53" s="208"/>
      <c r="F53" s="206"/>
      <c r="G53" s="206"/>
      <c r="L53" s="119"/>
      <c r="M53" s="301"/>
      <c r="N53" s="119"/>
    </row>
    <row r="54" spans="2:14">
      <c r="B54" s="206"/>
      <c r="C54" s="207"/>
      <c r="D54" s="220"/>
      <c r="E54" s="208"/>
      <c r="F54" s="206"/>
      <c r="G54" s="206"/>
      <c r="L54" s="119"/>
      <c r="M54" s="301"/>
      <c r="N54" s="119"/>
    </row>
    <row r="55" spans="2:14">
      <c r="B55" s="206"/>
      <c r="C55" s="207"/>
      <c r="D55" s="220"/>
      <c r="E55" s="208"/>
      <c r="F55" s="206"/>
      <c r="G55" s="206"/>
      <c r="L55" s="119"/>
      <c r="M55" s="301"/>
      <c r="N55" s="119"/>
    </row>
    <row r="56" spans="2:14">
      <c r="B56" s="206"/>
      <c r="C56" s="207"/>
      <c r="D56" s="220"/>
      <c r="E56" s="208"/>
      <c r="F56" s="206"/>
      <c r="G56" s="206"/>
      <c r="L56" s="119"/>
      <c r="M56" s="301"/>
      <c r="N56" s="119"/>
    </row>
    <row r="57" spans="2:14">
      <c r="B57" s="206"/>
      <c r="C57" s="207"/>
      <c r="D57" s="220"/>
      <c r="E57" s="208"/>
      <c r="F57" s="206"/>
      <c r="G57" s="206"/>
      <c r="L57" s="119"/>
      <c r="M57" s="301"/>
      <c r="N57" s="119"/>
    </row>
    <row r="58" spans="2:14">
      <c r="B58" s="4"/>
      <c r="C58" s="6"/>
      <c r="D58" s="6"/>
      <c r="E58" s="184"/>
      <c r="F58" s="6"/>
      <c r="G58" s="11"/>
      <c r="L58" s="119"/>
      <c r="M58" s="301"/>
      <c r="N58" s="119"/>
    </row>
    <row r="59" spans="2:14">
      <c r="E59" s="183">
        <f>SUBTOTAL(109,Lista345131721252933374145495357616569737781101117105106107113118121[Estimación])</f>
        <v>0</v>
      </c>
      <c r="L59" s="119"/>
      <c r="M59" s="301"/>
      <c r="N59" s="119"/>
    </row>
    <row r="60" spans="2:14">
      <c r="L60" s="119"/>
      <c r="M60" s="301"/>
      <c r="N60" s="119"/>
    </row>
    <row r="61" spans="2:14">
      <c r="L61" s="119"/>
      <c r="M61" s="301"/>
      <c r="N61" s="119"/>
    </row>
    <row r="62" spans="2:14">
      <c r="L62" s="119"/>
      <c r="M62" s="301"/>
      <c r="N62" s="119"/>
    </row>
    <row r="63" spans="2:14">
      <c r="L63" s="119"/>
      <c r="M63" s="301"/>
      <c r="N63" s="119"/>
    </row>
    <row r="64" spans="2:14">
      <c r="L64" s="119"/>
      <c r="M64" s="301"/>
      <c r="N64" s="119"/>
    </row>
    <row r="65" spans="12:14">
      <c r="L65" s="119"/>
      <c r="M65" s="301"/>
      <c r="N65" s="119"/>
    </row>
    <row r="66" spans="12:14">
      <c r="L66" s="119"/>
      <c r="M66" s="301"/>
      <c r="N66" s="119"/>
    </row>
    <row r="67" spans="12:14">
      <c r="L67" s="119"/>
      <c r="M67" s="301"/>
      <c r="N67" s="119"/>
    </row>
    <row r="68" spans="12:14">
      <c r="L68" s="119"/>
      <c r="M68" s="301"/>
      <c r="N68" s="119"/>
    </row>
    <row r="69" spans="12:14">
      <c r="L69" s="119"/>
      <c r="M69" s="301"/>
      <c r="N69" s="119"/>
    </row>
    <row r="70" spans="12:14">
      <c r="L70" s="119"/>
      <c r="M70" s="301"/>
      <c r="N70" s="119"/>
    </row>
    <row r="71" spans="12:14">
      <c r="L71" s="119"/>
      <c r="M71" s="301"/>
      <c r="N71" s="119"/>
    </row>
    <row r="72" spans="12:14">
      <c r="L72" s="119"/>
      <c r="M72" s="301"/>
      <c r="N72" s="119"/>
    </row>
    <row r="73" spans="12:14">
      <c r="L73" s="119"/>
      <c r="M73" s="301"/>
      <c r="N73" s="119"/>
    </row>
    <row r="74" spans="12:14">
      <c r="L74" s="119"/>
      <c r="M74" s="301"/>
      <c r="N74" s="119"/>
    </row>
    <row r="75" spans="12:14">
      <c r="M75" s="223"/>
    </row>
  </sheetData>
  <mergeCells count="9">
    <mergeCell ref="B28:E28"/>
    <mergeCell ref="B44:E44"/>
    <mergeCell ref="L10:S10"/>
    <mergeCell ref="B1:E1"/>
    <mergeCell ref="F1:H1"/>
    <mergeCell ref="I1:K1"/>
    <mergeCell ref="L1:N1"/>
    <mergeCell ref="O1:Q1"/>
    <mergeCell ref="B2:E2"/>
  </mergeCells>
  <conditionalFormatting sqref="F4:F25 F30:F34">
    <cfRule type="expression" dxfId="3297" priority="479">
      <formula>$F4="Vencida"</formula>
    </cfRule>
    <cfRule type="expression" dxfId="3296" priority="480">
      <formula>$F4="Cancelada"</formula>
    </cfRule>
    <cfRule type="expression" dxfId="3295" priority="481">
      <formula>$F4="Pausada"</formula>
    </cfRule>
    <cfRule type="expression" dxfId="3294" priority="482">
      <formula>$F4="Para hoy"</formula>
    </cfRule>
    <cfRule type="expression" dxfId="3293" priority="483">
      <formula>$F4="En curso"</formula>
    </cfRule>
    <cfRule type="expression" dxfId="3292" priority="484">
      <formula>$F4="Completada"</formula>
    </cfRule>
  </conditionalFormatting>
  <conditionalFormatting sqref="E26">
    <cfRule type="expression" dxfId="3291" priority="487">
      <formula>$F26="Vencida"</formula>
    </cfRule>
    <cfRule type="expression" dxfId="3290" priority="488">
      <formula>$F26="Cancelada"</formula>
    </cfRule>
    <cfRule type="expression" dxfId="3289" priority="489">
      <formula>$F26="Pausada"</formula>
    </cfRule>
    <cfRule type="expression" dxfId="3288" priority="490">
      <formula>$F26="Para hoy"</formula>
    </cfRule>
    <cfRule type="expression" dxfId="3287" priority="491">
      <formula>$F26="En curso"</formula>
    </cfRule>
    <cfRule type="expression" dxfId="3286" priority="492">
      <formula>$F26="Completada"</formula>
    </cfRule>
  </conditionalFormatting>
  <conditionalFormatting sqref="E4:E25 E30:E32">
    <cfRule type="expression" dxfId="3285" priority="453">
      <formula>#REF!="Vencida"</formula>
    </cfRule>
    <cfRule type="expression" dxfId="3284" priority="454">
      <formula>#REF!="Cancelada"</formula>
    </cfRule>
    <cfRule type="expression" dxfId="3283" priority="455">
      <formula>#REF!="Pausada"</formula>
    </cfRule>
    <cfRule type="expression" dxfId="3282" priority="456">
      <formula>#REF!="Para hoy"</formula>
    </cfRule>
    <cfRule type="expression" dxfId="3281" priority="457">
      <formula>#REF!="En curso"</formula>
    </cfRule>
    <cfRule type="expression" dxfId="3280" priority="458">
      <formula>#REF!="Completada"</formula>
    </cfRule>
    <cfRule type="expression" dxfId="3279" priority="461">
      <formula>#REF!="Vencida"</formula>
    </cfRule>
    <cfRule type="expression" dxfId="3278" priority="462">
      <formula>#REF!="Cancelada"</formula>
    </cfRule>
    <cfRule type="expression" dxfId="3277" priority="463">
      <formula>#REF!="Pausada"</formula>
    </cfRule>
    <cfRule type="expression" dxfId="3276" priority="464">
      <formula>#REF!="Para hoy"</formula>
    </cfRule>
    <cfRule type="expression" dxfId="3275" priority="465">
      <formula>#REF!="En curso"</formula>
    </cfRule>
    <cfRule type="expression" dxfId="3274" priority="466">
      <formula>#REF!="Completada"</formula>
    </cfRule>
  </conditionalFormatting>
  <conditionalFormatting sqref="C4:C25 C30:C32">
    <cfRule type="expression" dxfId="3273" priority="495">
      <formula>#REF!="Vencida"</formula>
    </cfRule>
    <cfRule type="expression" dxfId="3272" priority="496">
      <formula>#REF!="Cancelada"</formula>
    </cfRule>
    <cfRule type="expression" dxfId="3271" priority="497">
      <formula>#REF!="Pausada"</formula>
    </cfRule>
    <cfRule type="expression" dxfId="3270" priority="498">
      <formula>#REF!="Para hoy"</formula>
    </cfRule>
    <cfRule type="expression" dxfId="3269" priority="499">
      <formula>#REF!="En curso"</formula>
    </cfRule>
    <cfRule type="expression" dxfId="3268" priority="500">
      <formula>#REF!="Completada"</formula>
    </cfRule>
    <cfRule type="expression" dxfId="3267" priority="501">
      <formula>$F4="Vencida"</formula>
    </cfRule>
    <cfRule type="expression" dxfId="3266" priority="502">
      <formula>$F4="Cancelada"</formula>
    </cfRule>
    <cfRule type="expression" dxfId="3265" priority="503">
      <formula>$F4="Pausada"</formula>
    </cfRule>
    <cfRule type="expression" dxfId="3264" priority="504">
      <formula>$F4="Para hoy"</formula>
    </cfRule>
    <cfRule type="expression" dxfId="3263" priority="505">
      <formula>$F4="En curso"</formula>
    </cfRule>
    <cfRule type="expression" dxfId="3262" priority="506">
      <formula>$F4="Completada"</formula>
    </cfRule>
  </conditionalFormatting>
  <conditionalFormatting sqref="C39:C40">
    <cfRule type="expression" dxfId="3261" priority="511">
      <formula>$F32="Vencida"</formula>
    </cfRule>
    <cfRule type="expression" dxfId="3260" priority="512">
      <formula>$F32="Cancelada"</formula>
    </cfRule>
    <cfRule type="expression" dxfId="3259" priority="513">
      <formula>$F32="Pausada"</formula>
    </cfRule>
    <cfRule type="expression" dxfId="3258" priority="514">
      <formula>$F32="Para hoy"</formula>
    </cfRule>
    <cfRule type="expression" dxfId="3257" priority="515">
      <formula>$F32="En curso"</formula>
    </cfRule>
    <cfRule type="expression" dxfId="3256" priority="516">
      <formula>$F32="Completada"</formula>
    </cfRule>
    <cfRule type="expression" dxfId="3255" priority="517">
      <formula>$F39="Vencida"</formula>
    </cfRule>
    <cfRule type="expression" dxfId="3254" priority="518">
      <formula>$F39="Cancelada"</formula>
    </cfRule>
    <cfRule type="expression" dxfId="3253" priority="519">
      <formula>$F39="Pausada"</formula>
    </cfRule>
    <cfRule type="expression" dxfId="3252" priority="520">
      <formula>$F39="Para hoy"</formula>
    </cfRule>
    <cfRule type="expression" dxfId="3251" priority="521">
      <formula>$F39="En curso"</formula>
    </cfRule>
    <cfRule type="expression" dxfId="3250" priority="522">
      <formula>$F39="Completada"</formula>
    </cfRule>
  </conditionalFormatting>
  <conditionalFormatting sqref="E4:E25">
    <cfRule type="expression" dxfId="3249" priority="523">
      <formula>#REF!="Vencida"</formula>
    </cfRule>
    <cfRule type="expression" dxfId="3248" priority="524">
      <formula>#REF!="Cancelada"</formula>
    </cfRule>
    <cfRule type="expression" dxfId="3247" priority="525">
      <formula>#REF!="Pausada"</formula>
    </cfRule>
    <cfRule type="expression" dxfId="3246" priority="526">
      <formula>#REF!="Para hoy"</formula>
    </cfRule>
    <cfRule type="expression" dxfId="3245" priority="527">
      <formula>#REF!="En curso"</formula>
    </cfRule>
    <cfRule type="expression" dxfId="3244" priority="528">
      <formula>#REF!="Completada"</formula>
    </cfRule>
  </conditionalFormatting>
  <conditionalFormatting sqref="E14:E19 E10:E11 E37:E40">
    <cfRule type="expression" dxfId="3243" priority="427">
      <formula>$F5="Vencida"</formula>
    </cfRule>
    <cfRule type="expression" dxfId="3242" priority="428">
      <formula>$F5="Cancelada"</formula>
    </cfRule>
    <cfRule type="expression" dxfId="3241" priority="429">
      <formula>$F5="Pausada"</formula>
    </cfRule>
    <cfRule type="expression" dxfId="3240" priority="430">
      <formula>$F5="Para hoy"</formula>
    </cfRule>
    <cfRule type="expression" dxfId="3239" priority="431">
      <formula>$F5="En curso"</formula>
    </cfRule>
    <cfRule type="expression" dxfId="3238" priority="432">
      <formula>$F5="Completada"</formula>
    </cfRule>
  </conditionalFormatting>
  <conditionalFormatting sqref="E33:E37">
    <cfRule type="expression" dxfId="3237" priority="411">
      <formula>$F27="Vencida"</formula>
    </cfRule>
    <cfRule type="expression" dxfId="3236" priority="412">
      <formula>$F27="Cancelada"</formula>
    </cfRule>
    <cfRule type="expression" dxfId="3235" priority="413">
      <formula>$F27="Pausada"</formula>
    </cfRule>
    <cfRule type="expression" dxfId="3234" priority="414">
      <formula>$F27="Para hoy"</formula>
    </cfRule>
    <cfRule type="expression" dxfId="3233" priority="415">
      <formula>$F27="En curso"</formula>
    </cfRule>
    <cfRule type="expression" dxfId="3232" priority="416">
      <formula>$F27="Completada"</formula>
    </cfRule>
    <cfRule type="expression" dxfId="3231" priority="419">
      <formula>$F27="Vencida"</formula>
    </cfRule>
    <cfRule type="expression" dxfId="3230" priority="420">
      <formula>$F27="Cancelada"</formula>
    </cfRule>
    <cfRule type="expression" dxfId="3229" priority="421">
      <formula>$F27="Pausada"</formula>
    </cfRule>
    <cfRule type="expression" dxfId="3228" priority="422">
      <formula>$F27="Para hoy"</formula>
    </cfRule>
    <cfRule type="expression" dxfId="3227" priority="423">
      <formula>$F27="En curso"</formula>
    </cfRule>
    <cfRule type="expression" dxfId="3226" priority="424">
      <formula>$F27="Completada"</formula>
    </cfRule>
  </conditionalFormatting>
  <conditionalFormatting sqref="E34:E37">
    <cfRule type="expression" dxfId="3225" priority="433">
      <formula>$F27="Vencida"</formula>
    </cfRule>
    <cfRule type="expression" dxfId="3224" priority="434">
      <formula>$F27="Cancelada"</formula>
    </cfRule>
    <cfRule type="expression" dxfId="3223" priority="435">
      <formula>$F27="Pausada"</formula>
    </cfRule>
    <cfRule type="expression" dxfId="3222" priority="436">
      <formula>$F27="Para hoy"</formula>
    </cfRule>
    <cfRule type="expression" dxfId="3221" priority="437">
      <formula>$F27="En curso"</formula>
    </cfRule>
    <cfRule type="expression" dxfId="3220" priority="438">
      <formula>$F27="Completada"</formula>
    </cfRule>
    <cfRule type="expression" dxfId="3219" priority="439">
      <formula>$F28="Vencida"</formula>
    </cfRule>
    <cfRule type="expression" dxfId="3218" priority="440">
      <formula>$F28="Cancelada"</formula>
    </cfRule>
    <cfRule type="expression" dxfId="3217" priority="441">
      <formula>$F28="Pausada"</formula>
    </cfRule>
    <cfRule type="expression" dxfId="3216" priority="442">
      <formula>$F28="Para hoy"</formula>
    </cfRule>
    <cfRule type="expression" dxfId="3215" priority="443">
      <formula>$F28="En curso"</formula>
    </cfRule>
    <cfRule type="expression" dxfId="3214" priority="444">
      <formula>$F28="Completada"</formula>
    </cfRule>
  </conditionalFormatting>
  <conditionalFormatting sqref="E6:E7">
    <cfRule type="expression" dxfId="3213" priority="529">
      <formula>#REF!="Vencida"</formula>
    </cfRule>
    <cfRule type="expression" dxfId="3212" priority="530">
      <formula>#REF!="Cancelada"</formula>
    </cfRule>
    <cfRule type="expression" dxfId="3211" priority="531">
      <formula>#REF!="Pausada"</formula>
    </cfRule>
    <cfRule type="expression" dxfId="3210" priority="532">
      <formula>#REF!="Para hoy"</formula>
    </cfRule>
    <cfRule type="expression" dxfId="3209" priority="533">
      <formula>#REF!="En curso"</formula>
    </cfRule>
    <cfRule type="expression" dxfId="3208" priority="534">
      <formula>#REF!="Completada"</formula>
    </cfRule>
    <cfRule type="expression" dxfId="3207" priority="535">
      <formula>#REF!="Vencida"</formula>
    </cfRule>
    <cfRule type="expression" dxfId="3206" priority="536">
      <formula>#REF!="Cancelada"</formula>
    </cfRule>
    <cfRule type="expression" dxfId="3205" priority="537">
      <formula>#REF!="Pausada"</formula>
    </cfRule>
    <cfRule type="expression" dxfId="3204" priority="538">
      <formula>#REF!="Para hoy"</formula>
    </cfRule>
    <cfRule type="expression" dxfId="3203" priority="539">
      <formula>#REF!="En curso"</formula>
    </cfRule>
    <cfRule type="expression" dxfId="3202" priority="540">
      <formula>#REF!="Completada"</formula>
    </cfRule>
  </conditionalFormatting>
  <conditionalFormatting sqref="E6:E7">
    <cfRule type="expression" dxfId="3201" priority="541">
      <formula>#REF!="Vencida"</formula>
    </cfRule>
    <cfRule type="expression" dxfId="3200" priority="542">
      <formula>#REF!="Cancelada"</formula>
    </cfRule>
    <cfRule type="expression" dxfId="3199" priority="543">
      <formula>#REF!="Pausada"</formula>
    </cfRule>
    <cfRule type="expression" dxfId="3198" priority="544">
      <formula>#REF!="Para hoy"</formula>
    </cfRule>
    <cfRule type="expression" dxfId="3197" priority="545">
      <formula>#REF!="En curso"</formula>
    </cfRule>
    <cfRule type="expression" dxfId="3196" priority="546">
      <formula>#REF!="Completada"</formula>
    </cfRule>
    <cfRule type="expression" dxfId="3195" priority="547">
      <formula>#REF!="Vencida"</formula>
    </cfRule>
    <cfRule type="expression" dxfId="3194" priority="548">
      <formula>#REF!="Cancelada"</formula>
    </cfRule>
    <cfRule type="expression" dxfId="3193" priority="549">
      <formula>#REF!="Pausada"</formula>
    </cfRule>
    <cfRule type="expression" dxfId="3192" priority="550">
      <formula>#REF!="Para hoy"</formula>
    </cfRule>
    <cfRule type="expression" dxfId="3191" priority="551">
      <formula>#REF!="En curso"</formula>
    </cfRule>
    <cfRule type="expression" dxfId="3190" priority="552">
      <formula>#REF!="Completada"</formula>
    </cfRule>
  </conditionalFormatting>
  <conditionalFormatting sqref="E6:E7">
    <cfRule type="expression" dxfId="3189" priority="561">
      <formula>$F1="Vencida"</formula>
    </cfRule>
    <cfRule type="expression" dxfId="3188" priority="562">
      <formula>$F1="Cancelada"</formula>
    </cfRule>
    <cfRule type="expression" dxfId="3187" priority="563">
      <formula>$F1="Pausada"</formula>
    </cfRule>
    <cfRule type="expression" dxfId="3186" priority="564">
      <formula>$F1="Para hoy"</formula>
    </cfRule>
    <cfRule type="expression" dxfId="3185" priority="565">
      <formula>$F1="En curso"</formula>
    </cfRule>
    <cfRule type="expression" dxfId="3184" priority="566">
      <formula>$F1="Completada"</formula>
    </cfRule>
    <cfRule type="expression" dxfId="3183" priority="567">
      <formula>#REF!="Vencida"</formula>
    </cfRule>
    <cfRule type="expression" dxfId="3182" priority="568">
      <formula>#REF!="Cancelada"</formula>
    </cfRule>
    <cfRule type="expression" dxfId="3181" priority="569">
      <formula>#REF!="Pausada"</formula>
    </cfRule>
    <cfRule type="expression" dxfId="3180" priority="570">
      <formula>#REF!="Para hoy"</formula>
    </cfRule>
    <cfRule type="expression" dxfId="3179" priority="571">
      <formula>#REF!="En curso"</formula>
    </cfRule>
    <cfRule type="expression" dxfId="3178" priority="572">
      <formula>#REF!="Completada"</formula>
    </cfRule>
  </conditionalFormatting>
  <conditionalFormatting sqref="E5">
    <cfRule type="expression" dxfId="3177" priority="577">
      <formula>#REF!="Vencida"</formula>
    </cfRule>
    <cfRule type="expression" dxfId="3176" priority="578">
      <formula>#REF!="Cancelada"</formula>
    </cfRule>
    <cfRule type="expression" dxfId="3175" priority="579">
      <formula>#REF!="Pausada"</formula>
    </cfRule>
    <cfRule type="expression" dxfId="3174" priority="580">
      <formula>#REF!="Para hoy"</formula>
    </cfRule>
    <cfRule type="expression" dxfId="3173" priority="581">
      <formula>#REF!="En curso"</formula>
    </cfRule>
    <cfRule type="expression" dxfId="3172" priority="582">
      <formula>#REF!="Completada"</formula>
    </cfRule>
    <cfRule type="expression" dxfId="3171" priority="583">
      <formula>#REF!="Vencida"</formula>
    </cfRule>
    <cfRule type="expression" dxfId="3170" priority="584">
      <formula>#REF!="Cancelada"</formula>
    </cfRule>
    <cfRule type="expression" dxfId="3169" priority="585">
      <formula>#REF!="Pausada"</formula>
    </cfRule>
    <cfRule type="expression" dxfId="3168" priority="586">
      <formula>#REF!="Para hoy"</formula>
    </cfRule>
    <cfRule type="expression" dxfId="3167" priority="587">
      <formula>#REF!="En curso"</formula>
    </cfRule>
    <cfRule type="expression" dxfId="3166" priority="588">
      <formula>#REF!="Completada"</formula>
    </cfRule>
  </conditionalFormatting>
  <conditionalFormatting sqref="E5">
    <cfRule type="expression" dxfId="3165" priority="589">
      <formula>#REF!="Vencida"</formula>
    </cfRule>
    <cfRule type="expression" dxfId="3164" priority="590">
      <formula>#REF!="Cancelada"</formula>
    </cfRule>
    <cfRule type="expression" dxfId="3163" priority="591">
      <formula>#REF!="Pausada"</formula>
    </cfRule>
    <cfRule type="expression" dxfId="3162" priority="592">
      <formula>#REF!="Para hoy"</formula>
    </cfRule>
    <cfRule type="expression" dxfId="3161" priority="593">
      <formula>#REF!="En curso"</formula>
    </cfRule>
    <cfRule type="expression" dxfId="3160" priority="594">
      <formula>#REF!="Completada"</formula>
    </cfRule>
    <cfRule type="expression" dxfId="3159" priority="595">
      <formula>#REF!="Vencida"</formula>
    </cfRule>
    <cfRule type="expression" dxfId="3158" priority="596">
      <formula>#REF!="Cancelada"</formula>
    </cfRule>
    <cfRule type="expression" dxfId="3157" priority="597">
      <formula>#REF!="Pausada"</formula>
    </cfRule>
    <cfRule type="expression" dxfId="3156" priority="598">
      <formula>#REF!="Para hoy"</formula>
    </cfRule>
    <cfRule type="expression" dxfId="3155" priority="599">
      <formula>#REF!="En curso"</formula>
    </cfRule>
    <cfRule type="expression" dxfId="3154" priority="600">
      <formula>#REF!="Completada"</formula>
    </cfRule>
  </conditionalFormatting>
  <conditionalFormatting sqref="E4">
    <cfRule type="expression" dxfId="3153" priority="609">
      <formula>#REF!="Vencida"</formula>
    </cfRule>
    <cfRule type="expression" dxfId="3152" priority="610">
      <formula>#REF!="Cancelada"</formula>
    </cfRule>
    <cfRule type="expression" dxfId="3151" priority="611">
      <formula>#REF!="Pausada"</formula>
    </cfRule>
    <cfRule type="expression" dxfId="3150" priority="612">
      <formula>#REF!="Para hoy"</formula>
    </cfRule>
    <cfRule type="expression" dxfId="3149" priority="613">
      <formula>#REF!="En curso"</formula>
    </cfRule>
    <cfRule type="expression" dxfId="3148" priority="614">
      <formula>#REF!="Completada"</formula>
    </cfRule>
    <cfRule type="expression" dxfId="3147" priority="615">
      <formula>#REF!="Vencida"</formula>
    </cfRule>
    <cfRule type="expression" dxfId="3146" priority="616">
      <formula>#REF!="Cancelada"</formula>
    </cfRule>
    <cfRule type="expression" dxfId="3145" priority="617">
      <formula>#REF!="Pausada"</formula>
    </cfRule>
    <cfRule type="expression" dxfId="3144" priority="618">
      <formula>#REF!="Para hoy"</formula>
    </cfRule>
    <cfRule type="expression" dxfId="3143" priority="619">
      <formula>#REF!="En curso"</formula>
    </cfRule>
    <cfRule type="expression" dxfId="3142" priority="620">
      <formula>#REF!="Completada"</formula>
    </cfRule>
  </conditionalFormatting>
  <conditionalFormatting sqref="E4">
    <cfRule type="expression" dxfId="3141" priority="621">
      <formula>#REF!="Vencida"</formula>
    </cfRule>
    <cfRule type="expression" dxfId="3140" priority="622">
      <formula>#REF!="Cancelada"</formula>
    </cfRule>
    <cfRule type="expression" dxfId="3139" priority="623">
      <formula>#REF!="Pausada"</formula>
    </cfRule>
    <cfRule type="expression" dxfId="3138" priority="624">
      <formula>#REF!="Para hoy"</formula>
    </cfRule>
    <cfRule type="expression" dxfId="3137" priority="625">
      <formula>#REF!="En curso"</formula>
    </cfRule>
    <cfRule type="expression" dxfId="3136" priority="626">
      <formula>#REF!="Completada"</formula>
    </cfRule>
    <cfRule type="expression" dxfId="3135" priority="627">
      <formula>#REF!="Vencida"</formula>
    </cfRule>
    <cfRule type="expression" dxfId="3134" priority="628">
      <formula>#REF!="Cancelada"</formula>
    </cfRule>
    <cfRule type="expression" dxfId="3133" priority="629">
      <formula>#REF!="Pausada"</formula>
    </cfRule>
    <cfRule type="expression" dxfId="3132" priority="630">
      <formula>#REF!="Para hoy"</formula>
    </cfRule>
    <cfRule type="expression" dxfId="3131" priority="631">
      <formula>#REF!="En curso"</formula>
    </cfRule>
    <cfRule type="expression" dxfId="3130" priority="632">
      <formula>#REF!="Completada"</formula>
    </cfRule>
  </conditionalFormatting>
  <conditionalFormatting sqref="E5:E8">
    <cfRule type="expression" dxfId="3129" priority="641">
      <formula>$F1048575="Vencida"</formula>
    </cfRule>
    <cfRule type="expression" dxfId="3128" priority="642">
      <formula>$F1048575="Cancelada"</formula>
    </cfRule>
    <cfRule type="expression" dxfId="3127" priority="643">
      <formula>$F1048575="Pausada"</formula>
    </cfRule>
    <cfRule type="expression" dxfId="3126" priority="644">
      <formula>$F1048575="Para hoy"</formula>
    </cfRule>
    <cfRule type="expression" dxfId="3125" priority="645">
      <formula>$F1048575="En curso"</formula>
    </cfRule>
    <cfRule type="expression" dxfId="3124" priority="646">
      <formula>$F1048575="Completada"</formula>
    </cfRule>
  </conditionalFormatting>
  <conditionalFormatting sqref="E4">
    <cfRule type="expression" dxfId="3123" priority="647">
      <formula>$F1048531="Vencida"</formula>
    </cfRule>
    <cfRule type="expression" dxfId="3122" priority="648">
      <formula>$F1048531="Cancelada"</formula>
    </cfRule>
    <cfRule type="expression" dxfId="3121" priority="649">
      <formula>$F1048531="Pausada"</formula>
    </cfRule>
    <cfRule type="expression" dxfId="3120" priority="650">
      <formula>$F1048531="Para hoy"</formula>
    </cfRule>
    <cfRule type="expression" dxfId="3119" priority="651">
      <formula>$F1048531="En curso"</formula>
    </cfRule>
    <cfRule type="expression" dxfId="3118" priority="652">
      <formula>$F1048531="Completada"</formula>
    </cfRule>
  </conditionalFormatting>
  <conditionalFormatting sqref="E9">
    <cfRule type="expression" dxfId="3117" priority="653">
      <formula>#REF!="Vencida"</formula>
    </cfRule>
    <cfRule type="expression" dxfId="3116" priority="654">
      <formula>#REF!="Cancelada"</formula>
    </cfRule>
    <cfRule type="expression" dxfId="3115" priority="655">
      <formula>#REF!="Pausada"</formula>
    </cfRule>
    <cfRule type="expression" dxfId="3114" priority="656">
      <formula>#REF!="Para hoy"</formula>
    </cfRule>
    <cfRule type="expression" dxfId="3113" priority="657">
      <formula>#REF!="En curso"</formula>
    </cfRule>
    <cfRule type="expression" dxfId="3112" priority="658">
      <formula>#REF!="Completada"</formula>
    </cfRule>
  </conditionalFormatting>
  <conditionalFormatting sqref="E42">
    <cfRule type="expression" dxfId="3111" priority="381">
      <formula>$F42="Vencida"</formula>
    </cfRule>
    <cfRule type="expression" dxfId="3110" priority="382">
      <formula>$F42="Cancelada"</formula>
    </cfRule>
    <cfRule type="expression" dxfId="3109" priority="383">
      <formula>$F42="Pausada"</formula>
    </cfRule>
    <cfRule type="expression" dxfId="3108" priority="384">
      <formula>$F42="Para hoy"</formula>
    </cfRule>
    <cfRule type="expression" dxfId="3107" priority="385">
      <formula>$F42="En curso"</formula>
    </cfRule>
    <cfRule type="expression" dxfId="3106" priority="386">
      <formula>$F42="Completada"</formula>
    </cfRule>
  </conditionalFormatting>
  <conditionalFormatting sqref="F35:F40">
    <cfRule type="expression" dxfId="3105" priority="277">
      <formula>$F35="Vencida"</formula>
    </cfRule>
    <cfRule type="expression" dxfId="3104" priority="278">
      <formula>$F35="Cancelada"</formula>
    </cfRule>
    <cfRule type="expression" dxfId="3103" priority="279">
      <formula>$F35="Pausada"</formula>
    </cfRule>
    <cfRule type="expression" dxfId="3102" priority="280">
      <formula>$F35="Para hoy"</formula>
    </cfRule>
    <cfRule type="expression" dxfId="3101" priority="281">
      <formula>$F35="En curso"</formula>
    </cfRule>
    <cfRule type="expression" dxfId="3100" priority="282">
      <formula>$F35="Completada"</formula>
    </cfRule>
  </conditionalFormatting>
  <conditionalFormatting sqref="E39:E40">
    <cfRule type="expression" dxfId="3099" priority="291">
      <formula>$F32="Vencida"</formula>
    </cfRule>
    <cfRule type="expression" dxfId="3098" priority="292">
      <formula>$F32="Cancelada"</formula>
    </cfRule>
    <cfRule type="expression" dxfId="3097" priority="293">
      <formula>$F32="Pausada"</formula>
    </cfRule>
    <cfRule type="expression" dxfId="3096" priority="294">
      <formula>$F32="Para hoy"</formula>
    </cfRule>
    <cfRule type="expression" dxfId="3095" priority="295">
      <formula>$F32="En curso"</formula>
    </cfRule>
    <cfRule type="expression" dxfId="3094" priority="296">
      <formula>$F32="Completada"</formula>
    </cfRule>
    <cfRule type="expression" dxfId="3093" priority="299">
      <formula>$F32="Vencida"</formula>
    </cfRule>
    <cfRule type="expression" dxfId="3092" priority="300">
      <formula>$F32="Cancelada"</formula>
    </cfRule>
    <cfRule type="expression" dxfId="3091" priority="301">
      <formula>$F32="Pausada"</formula>
    </cfRule>
    <cfRule type="expression" dxfId="3090" priority="302">
      <formula>$F32="Para hoy"</formula>
    </cfRule>
    <cfRule type="expression" dxfId="3089" priority="303">
      <formula>$F32="En curso"</formula>
    </cfRule>
    <cfRule type="expression" dxfId="3088" priority="304">
      <formula>$F32="Completada"</formula>
    </cfRule>
  </conditionalFormatting>
  <conditionalFormatting sqref="D35:D40">
    <cfRule type="expression" dxfId="3087" priority="307">
      <formula>$F51="Vencida"</formula>
    </cfRule>
    <cfRule type="expression" dxfId="3086" priority="308">
      <formula>$F51="Cancelada"</formula>
    </cfRule>
    <cfRule type="expression" dxfId="3085" priority="309">
      <formula>$F51="Pausada"</formula>
    </cfRule>
    <cfRule type="expression" dxfId="3084" priority="310">
      <formula>$F51="Para hoy"</formula>
    </cfRule>
    <cfRule type="expression" dxfId="3083" priority="311">
      <formula>$F51="En curso"</formula>
    </cfRule>
    <cfRule type="expression" dxfId="3082" priority="312">
      <formula>$F51="Completada"</formula>
    </cfRule>
    <cfRule type="expression" dxfId="3081" priority="313">
      <formula>$F51="Vencida"</formula>
    </cfRule>
    <cfRule type="expression" dxfId="3080" priority="314">
      <formula>$F51="Cancelada"</formula>
    </cfRule>
    <cfRule type="expression" dxfId="3079" priority="315">
      <formula>$F51="Pausada"</formula>
    </cfRule>
    <cfRule type="expression" dxfId="3078" priority="316">
      <formula>$F51="Para hoy"</formula>
    </cfRule>
    <cfRule type="expression" dxfId="3077" priority="317">
      <formula>$F51="En curso"</formula>
    </cfRule>
    <cfRule type="expression" dxfId="3076" priority="318">
      <formula>$F51="Completada"</formula>
    </cfRule>
  </conditionalFormatting>
  <conditionalFormatting sqref="D35:D40">
    <cfRule type="expression" dxfId="3075" priority="319">
      <formula>$F63="Vencida"</formula>
    </cfRule>
    <cfRule type="expression" dxfId="3074" priority="320">
      <formula>$F63="Cancelada"</formula>
    </cfRule>
    <cfRule type="expression" dxfId="3073" priority="321">
      <formula>$F63="Pausada"</formula>
    </cfRule>
    <cfRule type="expression" dxfId="3072" priority="322">
      <formula>$F63="Para hoy"</formula>
    </cfRule>
    <cfRule type="expression" dxfId="3071" priority="323">
      <formula>$F63="En curso"</formula>
    </cfRule>
    <cfRule type="expression" dxfId="3070" priority="324">
      <formula>$F63="Completada"</formula>
    </cfRule>
    <cfRule type="expression" dxfId="3069" priority="325">
      <formula>$F63="Vencida"</formula>
    </cfRule>
    <cfRule type="expression" dxfId="3068" priority="326">
      <formula>$F63="Cancelada"</formula>
    </cfRule>
    <cfRule type="expression" dxfId="3067" priority="327">
      <formula>$F63="Pausada"</formula>
    </cfRule>
    <cfRule type="expression" dxfId="3066" priority="328">
      <formula>$F63="Para hoy"</formula>
    </cfRule>
    <cfRule type="expression" dxfId="3065" priority="329">
      <formula>$F63="En curso"</formula>
    </cfRule>
    <cfRule type="expression" dxfId="3064" priority="330">
      <formula>$F63="Completada"</formula>
    </cfRule>
  </conditionalFormatting>
  <conditionalFormatting sqref="D35:D40">
    <cfRule type="expression" dxfId="3063" priority="331">
      <formula>$F71="Vencida"</formula>
    </cfRule>
    <cfRule type="expression" dxfId="3062" priority="332">
      <formula>$F71="Cancelada"</formula>
    </cfRule>
    <cfRule type="expression" dxfId="3061" priority="333">
      <formula>$F71="Pausada"</formula>
    </cfRule>
    <cfRule type="expression" dxfId="3060" priority="334">
      <formula>$F71="Para hoy"</formula>
    </cfRule>
    <cfRule type="expression" dxfId="3059" priority="335">
      <formula>$F71="En curso"</formula>
    </cfRule>
    <cfRule type="expression" dxfId="3058" priority="336">
      <formula>$F71="Completada"</formula>
    </cfRule>
    <cfRule type="expression" dxfId="3057" priority="337">
      <formula>$F67="Vencida"</formula>
    </cfRule>
    <cfRule type="expression" dxfId="3056" priority="338">
      <formula>$F67="Cancelada"</formula>
    </cfRule>
    <cfRule type="expression" dxfId="3055" priority="339">
      <formula>$F67="Pausada"</formula>
    </cfRule>
    <cfRule type="expression" dxfId="3054" priority="340">
      <formula>$F67="Para hoy"</formula>
    </cfRule>
    <cfRule type="expression" dxfId="3053" priority="341">
      <formula>$F67="En curso"</formula>
    </cfRule>
    <cfRule type="expression" dxfId="3052" priority="342">
      <formula>$F67="Completada"</formula>
    </cfRule>
  </conditionalFormatting>
  <conditionalFormatting sqref="E40">
    <cfRule type="expression" dxfId="3051" priority="343">
      <formula>$F32="Vencida"</formula>
    </cfRule>
    <cfRule type="expression" dxfId="3050" priority="344">
      <formula>$F32="Cancelada"</formula>
    </cfRule>
    <cfRule type="expression" dxfId="3049" priority="345">
      <formula>$F32="Pausada"</formula>
    </cfRule>
    <cfRule type="expression" dxfId="3048" priority="346">
      <formula>$F32="Para hoy"</formula>
    </cfRule>
    <cfRule type="expression" dxfId="3047" priority="347">
      <formula>$F32="En curso"</formula>
    </cfRule>
    <cfRule type="expression" dxfId="3046" priority="348">
      <formula>$F32="Completada"</formula>
    </cfRule>
    <cfRule type="expression" dxfId="3045" priority="349">
      <formula>$F33="Vencida"</formula>
    </cfRule>
    <cfRule type="expression" dxfId="3044" priority="350">
      <formula>$F33="Cancelada"</formula>
    </cfRule>
    <cfRule type="expression" dxfId="3043" priority="351">
      <formula>$F33="Pausada"</formula>
    </cfRule>
    <cfRule type="expression" dxfId="3042" priority="352">
      <formula>$F33="Para hoy"</formula>
    </cfRule>
    <cfRule type="expression" dxfId="3041" priority="353">
      <formula>$F33="En curso"</formula>
    </cfRule>
    <cfRule type="expression" dxfId="3040" priority="354">
      <formula>$F33="Completada"</formula>
    </cfRule>
  </conditionalFormatting>
  <conditionalFormatting sqref="E30:E31">
    <cfRule type="expression" dxfId="3039" priority="389">
      <formula>#REF!="Vencida"</formula>
    </cfRule>
    <cfRule type="expression" dxfId="3038" priority="390">
      <formula>#REF!="Cancelada"</formula>
    </cfRule>
    <cfRule type="expression" dxfId="3037" priority="391">
      <formula>#REF!="Pausada"</formula>
    </cfRule>
    <cfRule type="expression" dxfId="3036" priority="392">
      <formula>#REF!="Para hoy"</formula>
    </cfRule>
    <cfRule type="expression" dxfId="3035" priority="393">
      <formula>#REF!="En curso"</formula>
    </cfRule>
    <cfRule type="expression" dxfId="3034" priority="394">
      <formula>#REF!="Completada"</formula>
    </cfRule>
  </conditionalFormatting>
  <conditionalFormatting sqref="E30">
    <cfRule type="expression" dxfId="3033" priority="395">
      <formula>#REF!="Vencida"</formula>
    </cfRule>
    <cfRule type="expression" dxfId="3032" priority="396">
      <formula>#REF!="Cancelada"</formula>
    </cfRule>
    <cfRule type="expression" dxfId="3031" priority="397">
      <formula>#REF!="Pausada"</formula>
    </cfRule>
    <cfRule type="expression" dxfId="3030" priority="398">
      <formula>#REF!="Para hoy"</formula>
    </cfRule>
    <cfRule type="expression" dxfId="3029" priority="399">
      <formula>#REF!="En curso"</formula>
    </cfRule>
    <cfRule type="expression" dxfId="3028" priority="400">
      <formula>#REF!="Completada"</formula>
    </cfRule>
    <cfRule type="expression" dxfId="3027" priority="401">
      <formula>#REF!="Vencida"</formula>
    </cfRule>
    <cfRule type="expression" dxfId="3026" priority="402">
      <formula>#REF!="Cancelada"</formula>
    </cfRule>
    <cfRule type="expression" dxfId="3025" priority="403">
      <formula>#REF!="Pausada"</formula>
    </cfRule>
    <cfRule type="expression" dxfId="3024" priority="404">
      <formula>#REF!="Para hoy"</formula>
    </cfRule>
    <cfRule type="expression" dxfId="3023" priority="405">
      <formula>#REF!="En curso"</formula>
    </cfRule>
    <cfRule type="expression" dxfId="3022" priority="406">
      <formula>#REF!="Completada"</formula>
    </cfRule>
  </conditionalFormatting>
  <conditionalFormatting sqref="E59">
    <cfRule type="expression" dxfId="3021" priority="219">
      <formula>$F59="Vencida"</formula>
    </cfRule>
    <cfRule type="expression" dxfId="3020" priority="220">
      <formula>$F59="Cancelada"</formula>
    </cfRule>
    <cfRule type="expression" dxfId="3019" priority="221">
      <formula>$F59="Pausada"</formula>
    </cfRule>
    <cfRule type="expression" dxfId="3018" priority="222">
      <formula>$F59="Para hoy"</formula>
    </cfRule>
    <cfRule type="expression" dxfId="3017" priority="223">
      <formula>$F59="En curso"</formula>
    </cfRule>
    <cfRule type="expression" dxfId="3016" priority="224">
      <formula>$F59="Completada"</formula>
    </cfRule>
  </conditionalFormatting>
  <conditionalFormatting sqref="F46:F51">
    <cfRule type="expression" dxfId="3015" priority="141">
      <formula>$F46="Vencida"</formula>
    </cfRule>
    <cfRule type="expression" dxfId="3014" priority="142">
      <formula>$F46="Cancelada"</formula>
    </cfRule>
    <cfRule type="expression" dxfId="3013" priority="143">
      <formula>$F46="Pausada"</formula>
    </cfRule>
    <cfRule type="expression" dxfId="3012" priority="144">
      <formula>$F46="Para hoy"</formula>
    </cfRule>
    <cfRule type="expression" dxfId="3011" priority="145">
      <formula>$F46="En curso"</formula>
    </cfRule>
    <cfRule type="expression" dxfId="3010" priority="146">
      <formula>$F46="Completada"</formula>
    </cfRule>
  </conditionalFormatting>
  <conditionalFormatting sqref="E46:E51">
    <cfRule type="expression" dxfId="3009" priority="171">
      <formula>$F41="Vencida"</formula>
    </cfRule>
    <cfRule type="expression" dxfId="3008" priority="172">
      <formula>$F41="Cancelada"</formula>
    </cfRule>
    <cfRule type="expression" dxfId="3007" priority="173">
      <formula>$F41="Pausada"</formula>
    </cfRule>
    <cfRule type="expression" dxfId="3006" priority="174">
      <formula>$F41="Para hoy"</formula>
    </cfRule>
    <cfRule type="expression" dxfId="3005" priority="175">
      <formula>$F41="En curso"</formula>
    </cfRule>
    <cfRule type="expression" dxfId="3004" priority="176">
      <formula>$F41="Completada"</formula>
    </cfRule>
  </conditionalFormatting>
  <conditionalFormatting sqref="E46:E51">
    <cfRule type="expression" dxfId="3003" priority="155">
      <formula>$F39="Vencida"</formula>
    </cfRule>
    <cfRule type="expression" dxfId="3002" priority="156">
      <formula>$F39="Cancelada"</formula>
    </cfRule>
    <cfRule type="expression" dxfId="3001" priority="157">
      <formula>$F39="Pausada"</formula>
    </cfRule>
    <cfRule type="expression" dxfId="3000" priority="158">
      <formula>$F39="Para hoy"</formula>
    </cfRule>
    <cfRule type="expression" dxfId="2999" priority="159">
      <formula>$F39="En curso"</formula>
    </cfRule>
    <cfRule type="expression" dxfId="2998" priority="160">
      <formula>$F39="Completada"</formula>
    </cfRule>
    <cfRule type="expression" dxfId="2997" priority="163">
      <formula>$F39="Vencida"</formula>
    </cfRule>
    <cfRule type="expression" dxfId="2996" priority="164">
      <formula>$F39="Cancelada"</formula>
    </cfRule>
    <cfRule type="expression" dxfId="2995" priority="165">
      <formula>$F39="Pausada"</formula>
    </cfRule>
    <cfRule type="expression" dxfId="2994" priority="166">
      <formula>$F39="Para hoy"</formula>
    </cfRule>
    <cfRule type="expression" dxfId="2993" priority="167">
      <formula>$F39="En curso"</formula>
    </cfRule>
    <cfRule type="expression" dxfId="2992" priority="168">
      <formula>$F39="Completada"</formula>
    </cfRule>
  </conditionalFormatting>
  <conditionalFormatting sqref="C46:C51">
    <cfRule type="expression" dxfId="2991" priority="177">
      <formula>$F39="Vencida"</formula>
    </cfRule>
    <cfRule type="expression" dxfId="2990" priority="178">
      <formula>$F39="Cancelada"</formula>
    </cfRule>
    <cfRule type="expression" dxfId="2989" priority="179">
      <formula>$F39="Pausada"</formula>
    </cfRule>
    <cfRule type="expression" dxfId="2988" priority="180">
      <formula>$F39="Para hoy"</formula>
    </cfRule>
    <cfRule type="expression" dxfId="2987" priority="181">
      <formula>$F39="En curso"</formula>
    </cfRule>
    <cfRule type="expression" dxfId="2986" priority="182">
      <formula>$F39="Completada"</formula>
    </cfRule>
    <cfRule type="expression" dxfId="2985" priority="183">
      <formula>$F46="Vencida"</formula>
    </cfRule>
    <cfRule type="expression" dxfId="2984" priority="184">
      <formula>$F46="Cancelada"</formula>
    </cfRule>
    <cfRule type="expression" dxfId="2983" priority="185">
      <formula>$F46="Pausada"</formula>
    </cfRule>
    <cfRule type="expression" dxfId="2982" priority="186">
      <formula>$F46="Para hoy"</formula>
    </cfRule>
    <cfRule type="expression" dxfId="2981" priority="187">
      <formula>$F46="En curso"</formula>
    </cfRule>
    <cfRule type="expression" dxfId="2980" priority="188">
      <formula>$F46="Completada"</formula>
    </cfRule>
  </conditionalFormatting>
  <conditionalFormatting sqref="E46:E51">
    <cfRule type="expression" dxfId="2979" priority="189">
      <formula>$F38="Vencida"</formula>
    </cfRule>
    <cfRule type="expression" dxfId="2978" priority="190">
      <formula>$F38="Cancelada"</formula>
    </cfRule>
    <cfRule type="expression" dxfId="2977" priority="191">
      <formula>$F38="Pausada"</formula>
    </cfRule>
    <cfRule type="expression" dxfId="2976" priority="192">
      <formula>$F38="Para hoy"</formula>
    </cfRule>
    <cfRule type="expression" dxfId="2975" priority="193">
      <formula>$F38="En curso"</formula>
    </cfRule>
    <cfRule type="expression" dxfId="2974" priority="194">
      <formula>$F38="Completada"</formula>
    </cfRule>
    <cfRule type="expression" dxfId="2973" priority="195">
      <formula>$F39="Vencida"</formula>
    </cfRule>
    <cfRule type="expression" dxfId="2972" priority="196">
      <formula>$F39="Cancelada"</formula>
    </cfRule>
    <cfRule type="expression" dxfId="2971" priority="197">
      <formula>$F39="Pausada"</formula>
    </cfRule>
    <cfRule type="expression" dxfId="2970" priority="198">
      <formula>$F39="Para hoy"</formula>
    </cfRule>
    <cfRule type="expression" dxfId="2969" priority="199">
      <formula>$F39="En curso"</formula>
    </cfRule>
    <cfRule type="expression" dxfId="2968" priority="200">
      <formula>$F39="Completada"</formula>
    </cfRule>
  </conditionalFormatting>
  <conditionalFormatting sqref="F52:F57">
    <cfRule type="expression" dxfId="2967" priority="13">
      <formula>$F52="Vencida"</formula>
    </cfRule>
    <cfRule type="expression" dxfId="2966" priority="14">
      <formula>$F52="Cancelada"</formula>
    </cfRule>
    <cfRule type="expression" dxfId="2965" priority="15">
      <formula>$F52="Pausada"</formula>
    </cfRule>
    <cfRule type="expression" dxfId="2964" priority="16">
      <formula>$F52="Para hoy"</formula>
    </cfRule>
    <cfRule type="expression" dxfId="2963" priority="17">
      <formula>$F52="En curso"</formula>
    </cfRule>
    <cfRule type="expression" dxfId="2962" priority="18">
      <formula>$F52="Completada"</formula>
    </cfRule>
  </conditionalFormatting>
  <conditionalFormatting sqref="E52:E57">
    <cfRule type="expression" dxfId="2961" priority="43">
      <formula>$F47="Vencida"</formula>
    </cfRule>
    <cfRule type="expression" dxfId="2960" priority="44">
      <formula>$F47="Cancelada"</formula>
    </cfRule>
    <cfRule type="expression" dxfId="2959" priority="45">
      <formula>$F47="Pausada"</formula>
    </cfRule>
    <cfRule type="expression" dxfId="2958" priority="46">
      <formula>$F47="Para hoy"</formula>
    </cfRule>
    <cfRule type="expression" dxfId="2957" priority="47">
      <formula>$F47="En curso"</formula>
    </cfRule>
    <cfRule type="expression" dxfId="2956" priority="48">
      <formula>$F47="Completada"</formula>
    </cfRule>
  </conditionalFormatting>
  <conditionalFormatting sqref="E52:E57">
    <cfRule type="expression" dxfId="2955" priority="27">
      <formula>$F45="Vencida"</formula>
    </cfRule>
    <cfRule type="expression" dxfId="2954" priority="28">
      <formula>$F45="Cancelada"</formula>
    </cfRule>
    <cfRule type="expression" dxfId="2953" priority="29">
      <formula>$F45="Pausada"</formula>
    </cfRule>
    <cfRule type="expression" dxfId="2952" priority="30">
      <formula>$F45="Para hoy"</formula>
    </cfRule>
    <cfRule type="expression" dxfId="2951" priority="31">
      <formula>$F45="En curso"</formula>
    </cfRule>
    <cfRule type="expression" dxfId="2950" priority="32">
      <formula>$F45="Completada"</formula>
    </cfRule>
    <cfRule type="expression" dxfId="2949" priority="35">
      <formula>$F45="Vencida"</formula>
    </cfRule>
    <cfRule type="expression" dxfId="2948" priority="36">
      <formula>$F45="Cancelada"</formula>
    </cfRule>
    <cfRule type="expression" dxfId="2947" priority="37">
      <formula>$F45="Pausada"</formula>
    </cfRule>
    <cfRule type="expression" dxfId="2946" priority="38">
      <formula>$F45="Para hoy"</formula>
    </cfRule>
    <cfRule type="expression" dxfId="2945" priority="39">
      <formula>$F45="En curso"</formula>
    </cfRule>
    <cfRule type="expression" dxfId="2944" priority="40">
      <formula>$F45="Completada"</formula>
    </cfRule>
  </conditionalFormatting>
  <conditionalFormatting sqref="D52:D57">
    <cfRule type="expression" dxfId="2943" priority="49">
      <formula>$F68="Vencida"</formula>
    </cfRule>
    <cfRule type="expression" dxfId="2942" priority="50">
      <formula>$F68="Cancelada"</formula>
    </cfRule>
    <cfRule type="expression" dxfId="2941" priority="51">
      <formula>$F68="Pausada"</formula>
    </cfRule>
    <cfRule type="expression" dxfId="2940" priority="52">
      <formula>$F68="Para hoy"</formula>
    </cfRule>
    <cfRule type="expression" dxfId="2939" priority="53">
      <formula>$F68="En curso"</formula>
    </cfRule>
    <cfRule type="expression" dxfId="2938" priority="54">
      <formula>$F68="Completada"</formula>
    </cfRule>
    <cfRule type="expression" dxfId="2937" priority="55">
      <formula>$F68="Vencida"</formula>
    </cfRule>
    <cfRule type="expression" dxfId="2936" priority="56">
      <formula>$F68="Cancelada"</formula>
    </cfRule>
    <cfRule type="expression" dxfId="2935" priority="57">
      <formula>$F68="Pausada"</formula>
    </cfRule>
    <cfRule type="expression" dxfId="2934" priority="58">
      <formula>$F68="Para hoy"</formula>
    </cfRule>
    <cfRule type="expression" dxfId="2933" priority="59">
      <formula>$F68="En curso"</formula>
    </cfRule>
    <cfRule type="expression" dxfId="2932" priority="60">
      <formula>$F68="Completada"</formula>
    </cfRule>
  </conditionalFormatting>
  <conditionalFormatting sqref="D52:D57">
    <cfRule type="expression" dxfId="2931" priority="61">
      <formula>$F80="Vencida"</formula>
    </cfRule>
    <cfRule type="expression" dxfId="2930" priority="62">
      <formula>$F80="Cancelada"</formula>
    </cfRule>
    <cfRule type="expression" dxfId="2929" priority="63">
      <formula>$F80="Pausada"</formula>
    </cfRule>
    <cfRule type="expression" dxfId="2928" priority="64">
      <formula>$F80="Para hoy"</formula>
    </cfRule>
    <cfRule type="expression" dxfId="2927" priority="65">
      <formula>$F80="En curso"</formula>
    </cfRule>
    <cfRule type="expression" dxfId="2926" priority="66">
      <formula>$F80="Completada"</formula>
    </cfRule>
    <cfRule type="expression" dxfId="2925" priority="67">
      <formula>$F80="Vencida"</formula>
    </cfRule>
    <cfRule type="expression" dxfId="2924" priority="68">
      <formula>$F80="Cancelada"</formula>
    </cfRule>
    <cfRule type="expression" dxfId="2923" priority="69">
      <formula>$F80="Pausada"</formula>
    </cfRule>
    <cfRule type="expression" dxfId="2922" priority="70">
      <formula>$F80="Para hoy"</formula>
    </cfRule>
    <cfRule type="expression" dxfId="2921" priority="71">
      <formula>$F80="En curso"</formula>
    </cfRule>
    <cfRule type="expression" dxfId="2920" priority="72">
      <formula>$F80="Completada"</formula>
    </cfRule>
  </conditionalFormatting>
  <conditionalFormatting sqref="D52:D57">
    <cfRule type="expression" dxfId="2919" priority="73">
      <formula>$F88="Vencida"</formula>
    </cfRule>
    <cfRule type="expression" dxfId="2918" priority="74">
      <formula>$F88="Cancelada"</formula>
    </cfRule>
    <cfRule type="expression" dxfId="2917" priority="75">
      <formula>$F88="Pausada"</formula>
    </cfRule>
    <cfRule type="expression" dxfId="2916" priority="76">
      <formula>$F88="Para hoy"</formula>
    </cfRule>
    <cfRule type="expression" dxfId="2915" priority="77">
      <formula>$F88="En curso"</formula>
    </cfRule>
    <cfRule type="expression" dxfId="2914" priority="78">
      <formula>$F88="Completada"</formula>
    </cfRule>
    <cfRule type="expression" dxfId="2913" priority="79">
      <formula>$F84="Vencida"</formula>
    </cfRule>
    <cfRule type="expression" dxfId="2912" priority="80">
      <formula>$F84="Cancelada"</formula>
    </cfRule>
    <cfRule type="expression" dxfId="2911" priority="81">
      <formula>$F84="Pausada"</formula>
    </cfRule>
    <cfRule type="expression" dxfId="2910" priority="82">
      <formula>$F84="Para hoy"</formula>
    </cfRule>
    <cfRule type="expression" dxfId="2909" priority="83">
      <formula>$F84="En curso"</formula>
    </cfRule>
    <cfRule type="expression" dxfId="2908" priority="84">
      <formula>$F84="Completada"</formula>
    </cfRule>
  </conditionalFormatting>
  <conditionalFormatting sqref="C52:C57">
    <cfRule type="expression" dxfId="2907" priority="85">
      <formula>$F45="Vencida"</formula>
    </cfRule>
    <cfRule type="expression" dxfId="2906" priority="86">
      <formula>$F45="Cancelada"</formula>
    </cfRule>
    <cfRule type="expression" dxfId="2905" priority="87">
      <formula>$F45="Pausada"</formula>
    </cfRule>
    <cfRule type="expression" dxfId="2904" priority="88">
      <formula>$F45="Para hoy"</formula>
    </cfRule>
    <cfRule type="expression" dxfId="2903" priority="89">
      <formula>$F45="En curso"</formula>
    </cfRule>
    <cfRule type="expression" dxfId="2902" priority="90">
      <formula>$F45="Completada"</formula>
    </cfRule>
    <cfRule type="expression" dxfId="2901" priority="91">
      <formula>$F52="Vencida"</formula>
    </cfRule>
    <cfRule type="expression" dxfId="2900" priority="92">
      <formula>$F52="Cancelada"</formula>
    </cfRule>
    <cfRule type="expression" dxfId="2899" priority="93">
      <formula>$F52="Pausada"</formula>
    </cfRule>
    <cfRule type="expression" dxfId="2898" priority="94">
      <formula>$F52="Para hoy"</formula>
    </cfRule>
    <cfRule type="expression" dxfId="2897" priority="95">
      <formula>$F52="En curso"</formula>
    </cfRule>
    <cfRule type="expression" dxfId="2896" priority="96">
      <formula>$F52="Completada"</formula>
    </cfRule>
  </conditionalFormatting>
  <conditionalFormatting sqref="E52:E57">
    <cfRule type="expression" dxfId="2895" priority="97">
      <formula>$F44="Vencida"</formula>
    </cfRule>
    <cfRule type="expression" dxfId="2894" priority="98">
      <formula>$F44="Cancelada"</formula>
    </cfRule>
    <cfRule type="expression" dxfId="2893" priority="99">
      <formula>$F44="Pausada"</formula>
    </cfRule>
    <cfRule type="expression" dxfId="2892" priority="100">
      <formula>$F44="Para hoy"</formula>
    </cfRule>
    <cfRule type="expression" dxfId="2891" priority="101">
      <formula>$F44="En curso"</formula>
    </cfRule>
    <cfRule type="expression" dxfId="2890" priority="102">
      <formula>$F44="Completada"</formula>
    </cfRule>
    <cfRule type="expression" dxfId="2889" priority="103">
      <formula>$F45="Vencida"</formula>
    </cfRule>
    <cfRule type="expression" dxfId="2888" priority="104">
      <formula>$F45="Cancelada"</formula>
    </cfRule>
    <cfRule type="expression" dxfId="2887" priority="105">
      <formula>$F45="Pausada"</formula>
    </cfRule>
    <cfRule type="expression" dxfId="2886" priority="106">
      <formula>$F45="Para hoy"</formula>
    </cfRule>
    <cfRule type="expression" dxfId="2885" priority="107">
      <formula>$F45="En curso"</formula>
    </cfRule>
    <cfRule type="expression" dxfId="2884" priority="108">
      <formula>$F45="Completada"</formula>
    </cfRule>
  </conditionalFormatting>
  <conditionalFormatting sqref="E46">
    <cfRule type="expression" dxfId="2883" priority="227">
      <formula>#REF!="Vencida"</formula>
    </cfRule>
    <cfRule type="expression" dxfId="2882" priority="228">
      <formula>#REF!="Cancelada"</formula>
    </cfRule>
    <cfRule type="expression" dxfId="2881" priority="229">
      <formula>#REF!="Pausada"</formula>
    </cfRule>
    <cfRule type="expression" dxfId="2880" priority="230">
      <formula>#REF!="Para hoy"</formula>
    </cfRule>
    <cfRule type="expression" dxfId="2879" priority="231">
      <formula>#REF!="En curso"</formula>
    </cfRule>
    <cfRule type="expression" dxfId="2878" priority="232">
      <formula>#REF!="Completada"</formula>
    </cfRule>
  </conditionalFormatting>
  <conditionalFormatting sqref="E46">
    <cfRule type="expression" dxfId="2877" priority="233">
      <formula>#REF!="Vencida"</formula>
    </cfRule>
    <cfRule type="expression" dxfId="2876" priority="234">
      <formula>#REF!="Cancelada"</formula>
    </cfRule>
    <cfRule type="expression" dxfId="2875" priority="235">
      <formula>#REF!="Pausada"</formula>
    </cfRule>
    <cfRule type="expression" dxfId="2874" priority="236">
      <formula>#REF!="Para hoy"</formula>
    </cfRule>
    <cfRule type="expression" dxfId="2873" priority="237">
      <formula>#REF!="En curso"</formula>
    </cfRule>
    <cfRule type="expression" dxfId="2872" priority="238">
      <formula>#REF!="Completada"</formula>
    </cfRule>
    <cfRule type="expression" dxfId="2871" priority="239">
      <formula>#REF!="Vencida"</formula>
    </cfRule>
    <cfRule type="expression" dxfId="2870" priority="240">
      <formula>#REF!="Cancelada"</formula>
    </cfRule>
    <cfRule type="expression" dxfId="2869" priority="241">
      <formula>#REF!="Pausada"</formula>
    </cfRule>
    <cfRule type="expression" dxfId="2868" priority="242">
      <formula>#REF!="Para hoy"</formula>
    </cfRule>
    <cfRule type="expression" dxfId="2867" priority="243">
      <formula>#REF!="En curso"</formula>
    </cfRule>
    <cfRule type="expression" dxfId="2866" priority="244">
      <formula>#REF!="Completada"</formula>
    </cfRule>
  </conditionalFormatting>
  <conditionalFormatting sqref="E46">
    <cfRule type="expression" dxfId="2865" priority="245">
      <formula>#REF!="Vencida"</formula>
    </cfRule>
    <cfRule type="expression" dxfId="2864" priority="246">
      <formula>#REF!="Cancelada"</formula>
    </cfRule>
    <cfRule type="expression" dxfId="2863" priority="247">
      <formula>#REF!="Pausada"</formula>
    </cfRule>
    <cfRule type="expression" dxfId="2862" priority="248">
      <formula>#REF!="Para hoy"</formula>
    </cfRule>
    <cfRule type="expression" dxfId="2861" priority="249">
      <formula>#REF!="En curso"</formula>
    </cfRule>
    <cfRule type="expression" dxfId="2860" priority="250">
      <formula>#REF!="Completada"</formula>
    </cfRule>
    <cfRule type="expression" dxfId="2859" priority="251">
      <formula>#REF!="Vencida"</formula>
    </cfRule>
    <cfRule type="expression" dxfId="2858" priority="252">
      <formula>#REF!="Cancelada"</formula>
    </cfRule>
    <cfRule type="expression" dxfId="2857" priority="253">
      <formula>#REF!="Pausada"</formula>
    </cfRule>
    <cfRule type="expression" dxfId="2856" priority="254">
      <formula>#REF!="Para hoy"</formula>
    </cfRule>
    <cfRule type="expression" dxfId="2855" priority="255">
      <formula>#REF!="En curso"</formula>
    </cfRule>
    <cfRule type="expression" dxfId="2854" priority="256">
      <formula>#REF!="Completada"</formula>
    </cfRule>
  </conditionalFormatting>
  <conditionalFormatting sqref="E33">
    <cfRule type="expression" dxfId="2853" priority="659">
      <formula>#REF!="Vencida"</formula>
    </cfRule>
    <cfRule type="expression" dxfId="2852" priority="660">
      <formula>#REF!="Cancelada"</formula>
    </cfRule>
    <cfRule type="expression" dxfId="2851" priority="661">
      <formula>#REF!="Pausada"</formula>
    </cfRule>
    <cfRule type="expression" dxfId="2850" priority="662">
      <formula>#REF!="Para hoy"</formula>
    </cfRule>
    <cfRule type="expression" dxfId="2849" priority="663">
      <formula>#REF!="En curso"</formula>
    </cfRule>
    <cfRule type="expression" dxfId="2848" priority="664">
      <formula>#REF!="Completada"</formula>
    </cfRule>
    <cfRule type="expression" dxfId="2847" priority="665">
      <formula>$F27="Vencida"</formula>
    </cfRule>
    <cfRule type="expression" dxfId="2846" priority="666">
      <formula>$F27="Cancelada"</formula>
    </cfRule>
    <cfRule type="expression" dxfId="2845" priority="667">
      <formula>$F27="Pausada"</formula>
    </cfRule>
    <cfRule type="expression" dxfId="2844" priority="668">
      <formula>$F27="Para hoy"</formula>
    </cfRule>
    <cfRule type="expression" dxfId="2843" priority="669">
      <formula>$F27="En curso"</formula>
    </cfRule>
    <cfRule type="expression" dxfId="2842" priority="670">
      <formula>$F27="Completada"</formula>
    </cfRule>
  </conditionalFormatting>
  <conditionalFormatting sqref="E20:E25">
    <cfRule type="expression" dxfId="2841" priority="675">
      <formula>$F11="Vencida"</formula>
    </cfRule>
    <cfRule type="expression" dxfId="2840" priority="676">
      <formula>$F11="Cancelada"</formula>
    </cfRule>
    <cfRule type="expression" dxfId="2839" priority="677">
      <formula>$F11="Pausada"</formula>
    </cfRule>
    <cfRule type="expression" dxfId="2838" priority="678">
      <formula>$F11="Para hoy"</formula>
    </cfRule>
    <cfRule type="expression" dxfId="2837" priority="679">
      <formula>$F11="En curso"</formula>
    </cfRule>
    <cfRule type="expression" dxfId="2836" priority="680">
      <formula>$F11="Completada"</formula>
    </cfRule>
  </conditionalFormatting>
  <conditionalFormatting sqref="E12 E32:E35">
    <cfRule type="expression" dxfId="2835" priority="681">
      <formula>$F8="Vencida"</formula>
    </cfRule>
    <cfRule type="expression" dxfId="2834" priority="682">
      <formula>$F8="Cancelada"</formula>
    </cfRule>
    <cfRule type="expression" dxfId="2833" priority="683">
      <formula>$F8="Pausada"</formula>
    </cfRule>
    <cfRule type="expression" dxfId="2832" priority="684">
      <formula>$F8="Para hoy"</formula>
    </cfRule>
    <cfRule type="expression" dxfId="2831" priority="685">
      <formula>$F8="En curso"</formula>
    </cfRule>
    <cfRule type="expression" dxfId="2830" priority="686">
      <formula>$F8="Completada"</formula>
    </cfRule>
  </conditionalFormatting>
  <conditionalFormatting sqref="E13 E4:E6 E36">
    <cfRule type="expression" dxfId="2829" priority="687">
      <formula>#REF!="Vencida"</formula>
    </cfRule>
    <cfRule type="expression" dxfId="2828" priority="688">
      <formula>#REF!="Cancelada"</formula>
    </cfRule>
    <cfRule type="expression" dxfId="2827" priority="689">
      <formula>#REF!="Pausada"</formula>
    </cfRule>
    <cfRule type="expression" dxfId="2826" priority="690">
      <formula>#REF!="Para hoy"</formula>
    </cfRule>
    <cfRule type="expression" dxfId="2825" priority="691">
      <formula>#REF!="En curso"</formula>
    </cfRule>
    <cfRule type="expression" dxfId="2824" priority="692">
      <formula>#REF!="Completada"</formula>
    </cfRule>
  </conditionalFormatting>
  <conditionalFormatting sqref="E7">
    <cfRule type="expression" dxfId="2823" priority="693">
      <formula>$F9="Vencida"</formula>
    </cfRule>
    <cfRule type="expression" dxfId="2822" priority="694">
      <formula>$F9="Cancelada"</formula>
    </cfRule>
    <cfRule type="expression" dxfId="2821" priority="695">
      <formula>$F9="Pausada"</formula>
    </cfRule>
    <cfRule type="expression" dxfId="2820" priority="696">
      <formula>$F9="Para hoy"</formula>
    </cfRule>
    <cfRule type="expression" dxfId="2819" priority="697">
      <formula>$F9="En curso"</formula>
    </cfRule>
    <cfRule type="expression" dxfId="2818" priority="698">
      <formula>$F9="Completada"</formula>
    </cfRule>
  </conditionalFormatting>
  <conditionalFormatting sqref="C33:C37">
    <cfRule type="expression" dxfId="2817" priority="699">
      <formula>$F27="Vencida"</formula>
    </cfRule>
    <cfRule type="expression" dxfId="2816" priority="700">
      <formula>$F27="Cancelada"</formula>
    </cfRule>
    <cfRule type="expression" dxfId="2815" priority="701">
      <formula>$F27="Pausada"</formula>
    </cfRule>
    <cfRule type="expression" dxfId="2814" priority="702">
      <formula>$F27="Para hoy"</formula>
    </cfRule>
    <cfRule type="expression" dxfId="2813" priority="703">
      <formula>$F27="En curso"</formula>
    </cfRule>
    <cfRule type="expression" dxfId="2812" priority="704">
      <formula>$F27="Completada"</formula>
    </cfRule>
    <cfRule type="expression" dxfId="2811" priority="705">
      <formula>$F33="Vencida"</formula>
    </cfRule>
    <cfRule type="expression" dxfId="2810" priority="706">
      <formula>$F33="Cancelada"</formula>
    </cfRule>
    <cfRule type="expression" dxfId="2809" priority="707">
      <formula>$F33="Pausada"</formula>
    </cfRule>
    <cfRule type="expression" dxfId="2808" priority="708">
      <formula>$F33="Para hoy"</formula>
    </cfRule>
    <cfRule type="expression" dxfId="2807" priority="709">
      <formula>$F33="En curso"</formula>
    </cfRule>
    <cfRule type="expression" dxfId="2806" priority="710">
      <formula>$F33="Completada"</formula>
    </cfRule>
  </conditionalFormatting>
  <conditionalFormatting sqref="E38">
    <cfRule type="expression" dxfId="2805" priority="711">
      <formula>#REF!="Vencida"</formula>
    </cfRule>
    <cfRule type="expression" dxfId="2804" priority="712">
      <formula>#REF!="Cancelada"</formula>
    </cfRule>
    <cfRule type="expression" dxfId="2803" priority="713">
      <formula>#REF!="Pausada"</formula>
    </cfRule>
    <cfRule type="expression" dxfId="2802" priority="714">
      <formula>#REF!="Para hoy"</formula>
    </cfRule>
    <cfRule type="expression" dxfId="2801" priority="715">
      <formula>#REF!="En curso"</formula>
    </cfRule>
    <cfRule type="expression" dxfId="2800" priority="716">
      <formula>#REF!="Completada"</formula>
    </cfRule>
    <cfRule type="expression" dxfId="2799" priority="717">
      <formula>#REF!="Vencida"</formula>
    </cfRule>
    <cfRule type="expression" dxfId="2798" priority="718">
      <formula>#REF!="Cancelada"</formula>
    </cfRule>
    <cfRule type="expression" dxfId="2797" priority="719">
      <formula>#REF!="Pausada"</formula>
    </cfRule>
    <cfRule type="expression" dxfId="2796" priority="720">
      <formula>#REF!="Para hoy"</formula>
    </cfRule>
    <cfRule type="expression" dxfId="2795" priority="721">
      <formula>#REF!="En curso"</formula>
    </cfRule>
    <cfRule type="expression" dxfId="2794" priority="722">
      <formula>#REF!="Completada"</formula>
    </cfRule>
  </conditionalFormatting>
  <conditionalFormatting sqref="C38">
    <cfRule type="expression" dxfId="2793" priority="723">
      <formula>#REF!="Vencida"</formula>
    </cfRule>
    <cfRule type="expression" dxfId="2792" priority="724">
      <formula>#REF!="Cancelada"</formula>
    </cfRule>
    <cfRule type="expression" dxfId="2791" priority="725">
      <formula>#REF!="Pausada"</formula>
    </cfRule>
    <cfRule type="expression" dxfId="2790" priority="726">
      <formula>#REF!="Para hoy"</formula>
    </cfRule>
    <cfRule type="expression" dxfId="2789" priority="727">
      <formula>#REF!="En curso"</formula>
    </cfRule>
    <cfRule type="expression" dxfId="2788" priority="728">
      <formula>#REF!="Completada"</formula>
    </cfRule>
    <cfRule type="expression" dxfId="2787" priority="729">
      <formula>$F38="Vencida"</formula>
    </cfRule>
    <cfRule type="expression" dxfId="2786" priority="730">
      <formula>$F38="Cancelada"</formula>
    </cfRule>
    <cfRule type="expression" dxfId="2785" priority="731">
      <formula>$F38="Pausada"</formula>
    </cfRule>
    <cfRule type="expression" dxfId="2784" priority="732">
      <formula>$F38="Para hoy"</formula>
    </cfRule>
    <cfRule type="expression" dxfId="2783" priority="733">
      <formula>$F38="En curso"</formula>
    </cfRule>
    <cfRule type="expression" dxfId="2782" priority="734">
      <formula>$F38="Completada"</formula>
    </cfRule>
  </conditionalFormatting>
  <conditionalFormatting sqref="E39">
    <cfRule type="expression" dxfId="2781" priority="735">
      <formula>#REF!="Vencida"</formula>
    </cfRule>
    <cfRule type="expression" dxfId="2780" priority="736">
      <formula>#REF!="Cancelada"</formula>
    </cfRule>
    <cfRule type="expression" dxfId="2779" priority="737">
      <formula>#REF!="Pausada"</formula>
    </cfRule>
    <cfRule type="expression" dxfId="2778" priority="738">
      <formula>#REF!="Para hoy"</formula>
    </cfRule>
    <cfRule type="expression" dxfId="2777" priority="739">
      <formula>#REF!="En curso"</formula>
    </cfRule>
    <cfRule type="expression" dxfId="2776" priority="740">
      <formula>#REF!="Completada"</formula>
    </cfRule>
    <cfRule type="expression" dxfId="2775" priority="741">
      <formula>$F32="Vencida"</formula>
    </cfRule>
    <cfRule type="expression" dxfId="2774" priority="742">
      <formula>$F32="Cancelada"</formula>
    </cfRule>
    <cfRule type="expression" dxfId="2773" priority="743">
      <formula>$F32="Pausada"</formula>
    </cfRule>
    <cfRule type="expression" dxfId="2772" priority="744">
      <formula>$F32="Para hoy"</formula>
    </cfRule>
    <cfRule type="expression" dxfId="2771" priority="745">
      <formula>$F32="En curso"</formula>
    </cfRule>
    <cfRule type="expression" dxfId="2770" priority="746">
      <formula>$F32="Completada"</formula>
    </cfRule>
  </conditionalFormatting>
  <conditionalFormatting sqref="E38">
    <cfRule type="expression" dxfId="2769" priority="747">
      <formula>$F31="Vencida"</formula>
    </cfRule>
    <cfRule type="expression" dxfId="2768" priority="748">
      <formula>$F31="Cancelada"</formula>
    </cfRule>
    <cfRule type="expression" dxfId="2767" priority="749">
      <formula>$F31="Pausada"</formula>
    </cfRule>
    <cfRule type="expression" dxfId="2766" priority="750">
      <formula>$F31="Para hoy"</formula>
    </cfRule>
    <cfRule type="expression" dxfId="2765" priority="751">
      <formula>$F31="En curso"</formula>
    </cfRule>
    <cfRule type="expression" dxfId="2764" priority="752">
      <formula>$F31="Completada"</formula>
    </cfRule>
    <cfRule type="expression" dxfId="2763" priority="753">
      <formula>#REF!="Vencida"</formula>
    </cfRule>
    <cfRule type="expression" dxfId="2762" priority="754">
      <formula>#REF!="Cancelada"</formula>
    </cfRule>
    <cfRule type="expression" dxfId="2761" priority="755">
      <formula>#REF!="Pausada"</formula>
    </cfRule>
    <cfRule type="expression" dxfId="2760" priority="756">
      <formula>#REF!="Para hoy"</formula>
    </cfRule>
    <cfRule type="expression" dxfId="2759" priority="757">
      <formula>#REF!="En curso"</formula>
    </cfRule>
    <cfRule type="expression" dxfId="2758" priority="758">
      <formula>#REF!="Completada"</formula>
    </cfRule>
  </conditionalFormatting>
  <dataValidations count="9">
    <dataValidation allowBlank="1" showInputMessage="1" showErrorMessage="1" prompt="Escriba las notas en esta columna, debajo de este encabezado." sqref="G45:G57 G3:G25 G29:G40" xr:uid="{18E0EDE1-4225-4D47-ABAF-ED8D739FD790}"/>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29:E29 C34 B45:E45 C51" xr:uid="{062D4DBF-FAC1-4F5C-A4FC-D2A66CBA8588}"/>
    <dataValidation allowBlank="1" showInputMessage="1" showErrorMessage="1" prompt="Seleccione el estado en esta columna, debajo de este encabezado. Presione ALT+FLECHA ABAJO para mostrar las opciones y, después, FLECHA ABAJO y ENTRAR para realizar la selección." sqref="F3 F29 F45" xr:uid="{644E9A44-411B-4730-97FF-FD0D00E081F3}"/>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xr:uid="{F17BFCA3-A130-4397-999A-97B810B9F285}"/>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8:E28 B44:E44" xr:uid="{C08A0EBA-38F1-4576-98AF-EB1E2054A4EF}"/>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6:B57 B4:B25 B30:B40" xr:uid="{DEC75082-8CCE-436D-B950-8995EBB73EC8}">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46:C57 C4:C25 C30:C40" xr:uid="{6E51D1E7-A73C-493A-860C-F2487B0DAF86}">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6:E57 E4:E26 E30:E40" xr:uid="{34757CCA-9C98-41F1-BF70-F28F13CE0D7D}"/>
    <dataValidation type="list" errorStyle="warning" allowBlank="1" showInputMessage="1" showErrorMessage="1" error="Seleccione un estado de la lista. Seleccione CANCELAR, presione ALT+FLECHA ABAJO para mostrar las opciones y, después, FLECHA ABAJO y ENTRAR para realizar la selección." sqref="F46:F57 F4:F25 F30:F40" xr:uid="{9B2FA860-3BFC-4C3E-89D6-7214FF68E3B8}">
      <formula1>"Por Desarrollar,En Curso,En QA,Traspasada,Completada,Cancelada,Bloqueada"</formula1>
    </dataValidation>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485" id="{92F07241-6DDC-40CF-815E-F51DB94CCA92}">
            <xm:f>('34'!#REF!=0)*('34'!#REF!&lt;&gt;"")*(LEN('34'!#REF!)=0)*(($F4="")+($F4="En curso"))</xm:f>
            <x14:dxf>
              <font>
                <color theme="7" tint="-0.24994659260841701"/>
              </font>
              <fill>
                <patternFill patternType="none">
                  <bgColor auto="1"/>
                </patternFill>
              </fill>
            </x14:dxf>
          </x14:cfRule>
          <x14:cfRule type="expression" priority="486" id="{F03BFCC9-FCCA-4B06-BDC9-72646BB4E634}">
            <xm:f>('34'!#REF!&lt;0)*(LEN('34'!#REF!)=0)*(($F4="")+($F4="En curso"))</xm:f>
            <x14:dxf>
              <font>
                <color theme="7" tint="-0.24994659260841701"/>
              </font>
              <fill>
                <patternFill patternType="none">
                  <bgColor auto="1"/>
                </patternFill>
              </fill>
            </x14:dxf>
          </x14:cfRule>
          <xm:sqref>F4:F25 F30:F34</xm:sqref>
        </x14:conditionalFormatting>
        <x14:conditionalFormatting xmlns:xm="http://schemas.microsoft.com/office/excel/2006/main">
          <x14:cfRule type="expression" priority="471" id="{908B5CDE-1F1A-43A6-87DC-FB5688AB0182}">
            <xm:f>'34'!#REF!="Vencida"</xm:f>
            <x14:dxf>
              <font>
                <color theme="8" tint="-0.24994659260841701"/>
              </font>
            </x14:dxf>
          </x14:cfRule>
          <x14:cfRule type="expression" priority="472" id="{B0AC63B7-0EEC-4400-A49E-2344C7BBE51B}">
            <xm:f>'34'!#REF!="Cancelada"</xm:f>
            <x14:dxf>
              <font>
                <color theme="0" tint="-0.24994659260841701"/>
              </font>
            </x14:dxf>
          </x14:cfRule>
          <x14:cfRule type="expression" priority="473" id="{06017E9E-BCE2-43BF-943A-AD6D6848C9DA}">
            <xm:f>'34'!#REF!="Pausada"</xm:f>
            <x14:dxf>
              <font>
                <color theme="9"/>
              </font>
            </x14:dxf>
          </x14:cfRule>
          <x14:cfRule type="expression" priority="474" id="{E5E9E068-096A-4F0A-ACCD-AF0C8734B9AD}">
            <xm:f>'34'!#REF!="Para hoy"</xm:f>
            <x14:dxf>
              <font>
                <color theme="6" tint="-0.499984740745262"/>
              </font>
            </x14:dxf>
          </x14:cfRule>
          <x14:cfRule type="expression" priority="475" id="{BC2DD0B5-4911-49D1-BDCC-1FB95DC4580D}">
            <xm:f>'34'!#REF!="En curso"</xm:f>
            <x14:dxf>
              <font>
                <color theme="7" tint="-0.24994659260841701"/>
              </font>
            </x14:dxf>
          </x14:cfRule>
          <x14:cfRule type="expression" priority="476" id="{F38B7F63-FD62-4E79-AB55-EE21B2DB3AB0}">
            <xm:f>'34'!#REF!="Completada"</xm:f>
            <x14:dxf>
              <font>
                <strike/>
                <color theme="0" tint="-0.24994659260841701"/>
              </font>
              <fill>
                <patternFill patternType="none">
                  <bgColor auto="1"/>
                </patternFill>
              </fill>
            </x14:dxf>
          </x14:cfRule>
          <x14:cfRule type="expression" priority="477" id="{7C5840B0-BEE4-4F8F-B495-A3871948FA97}">
            <xm:f>('34'!#REF!=0)*('34'!#REF!&lt;&gt;"")*(LEN('34'!#REF!)=0)*(('34'!#REF!="")+('34'!#REF!="En curso"))</xm:f>
            <x14:dxf>
              <font>
                <color theme="7" tint="-0.24994659260841701"/>
              </font>
              <fill>
                <patternFill patternType="none">
                  <bgColor auto="1"/>
                </patternFill>
              </fill>
            </x14:dxf>
          </x14:cfRule>
          <x14:cfRule type="expression" priority="478" id="{2B1EA6CC-4ACA-4469-A0D4-9F5454309FEA}">
            <xm:f>('34'!#REF!&lt;0)*(LEN('34'!#REF!)=0)*(('34'!#REF!="")+('34'!#REF!="En curso"))</xm:f>
            <x14:dxf>
              <font>
                <color theme="7" tint="-0.24994659260841701"/>
              </font>
              <fill>
                <patternFill patternType="none">
                  <bgColor auto="1"/>
                </patternFill>
              </fill>
            </x14:dxf>
          </x14:cfRule>
          <xm:sqref>D26 G4:G25 E4:E25 G30:G34 E30:E34</xm:sqref>
        </x14:conditionalFormatting>
        <x14:conditionalFormatting xmlns:xm="http://schemas.microsoft.com/office/excel/2006/main">
          <x14:cfRule type="expression" priority="493" id="{C0F59B17-E432-477E-B5C6-B1B02678D805}">
            <xm:f>('34'!#REF!=0)*('34'!#REF!&lt;&gt;"")*(LEN('34'!#REF!)=0)*(($F26="")+($F26="En curso"))</xm:f>
            <x14:dxf>
              <font>
                <color theme="7" tint="-0.24994659260841701"/>
              </font>
              <fill>
                <patternFill patternType="none">
                  <bgColor auto="1"/>
                </patternFill>
              </fill>
            </x14:dxf>
          </x14:cfRule>
          <x14:cfRule type="expression" priority="494" id="{349AB016-D48E-4F4B-81CE-F216A26B9E4E}">
            <xm:f>('34'!#REF!&lt;0)*(LEN('34'!#REF!)=0)*(($F26="")+($F26="En curso"))</xm:f>
            <x14:dxf>
              <font>
                <color theme="7" tint="-0.24994659260841701"/>
              </font>
              <fill>
                <patternFill patternType="none">
                  <bgColor auto="1"/>
                </patternFill>
              </fill>
            </x14:dxf>
          </x14:cfRule>
          <xm:sqref>E26</xm:sqref>
        </x14:conditionalFormatting>
        <x14:conditionalFormatting xmlns:xm="http://schemas.microsoft.com/office/excel/2006/main">
          <x14:cfRule type="expression" priority="469" id="{EEA6844A-C933-4F33-8D2A-FAA2DA50ED1A}">
            <xm:f>('34'!#REF!=0)*('34'!#REF!&lt;&gt;"")*(LEN('34'!#REF!)=0)*(('34'!#REF!="")+('34'!#REF!="En curso"))</xm:f>
            <x14:dxf>
              <font>
                <color theme="7" tint="-0.24994659260841701"/>
              </font>
              <fill>
                <patternFill patternType="none">
                  <bgColor auto="1"/>
                </patternFill>
              </fill>
            </x14:dxf>
          </x14:cfRule>
          <x14:cfRule type="expression" priority="470" id="{F3279415-B83C-4762-860B-4094EB949DC5}">
            <xm:f>('34'!#REF!&lt;0)*(LEN('34'!#REF!)=0)*(('34'!#REF!="")+('34'!#REF!="En curso"))</xm:f>
            <x14:dxf>
              <font>
                <color theme="7" tint="-0.24994659260841701"/>
              </font>
              <fill>
                <patternFill patternType="none">
                  <bgColor auto="1"/>
                </patternFill>
              </fill>
            </x14:dxf>
          </x14:cfRule>
          <xm:sqref>E4:E25 E30:E34</xm:sqref>
        </x14:conditionalFormatting>
        <x14:conditionalFormatting xmlns:xm="http://schemas.microsoft.com/office/excel/2006/main">
          <x14:cfRule type="expression" priority="459" id="{542CADA3-AA64-4755-BA61-A355FE9A6350}">
            <xm:f>('34'!#REF!=0)*('34'!#REF!&lt;&gt;"")*(LEN('34'!#REF!)=0)*((#REF!="")+(#REF!="En curso"))</xm:f>
            <x14:dxf>
              <font>
                <color theme="7" tint="-0.24994659260841701"/>
              </font>
              <fill>
                <patternFill patternType="none">
                  <bgColor auto="1"/>
                </patternFill>
              </fill>
            </x14:dxf>
          </x14:cfRule>
          <x14:cfRule type="expression" priority="460" id="{51A86D85-0FE8-4779-99CF-3005014F5768}">
            <xm:f>('34'!#REF!&lt;0)*(LEN('34'!#REF!)=0)*((#REF!="")+(#REF!="En curso"))</xm:f>
            <x14:dxf>
              <font>
                <color theme="7" tint="-0.24994659260841701"/>
              </font>
              <fill>
                <patternFill patternType="none">
                  <bgColor auto="1"/>
                </patternFill>
              </fill>
            </x14:dxf>
          </x14:cfRule>
          <x14:cfRule type="expression" priority="467" id="{C4CA3683-A5DB-4F78-BEB5-B6EDC728075E}">
            <xm:f>('34'!#REF!=0)*('34'!#REF!&lt;&gt;"")*(LEN('34'!#REF!)=0)*((#REF!="")+(#REF!="En curso"))</xm:f>
            <x14:dxf>
              <font>
                <color theme="7" tint="-0.24994659260841701"/>
              </font>
              <fill>
                <patternFill patternType="none">
                  <bgColor auto="1"/>
                </patternFill>
              </fill>
            </x14:dxf>
          </x14:cfRule>
          <x14:cfRule type="expression" priority="468" id="{A18F6D46-60F6-4262-9E65-E63E03DD4FAA}">
            <xm:f>('34'!#REF!&lt;0)*(LEN('34'!#REF!)=0)*((#REF!="")+(#REF!="En curso"))</xm:f>
            <x14:dxf>
              <font>
                <color theme="7" tint="-0.24994659260841701"/>
              </font>
              <fill>
                <patternFill patternType="none">
                  <bgColor auto="1"/>
                </patternFill>
              </fill>
            </x14:dxf>
          </x14:cfRule>
          <xm:sqref>E4:E25 E30:E32</xm:sqref>
        </x14:conditionalFormatting>
        <x14:conditionalFormatting xmlns:xm="http://schemas.microsoft.com/office/excel/2006/main">
          <x14:cfRule type="expression" priority="507" id="{7D27F6F2-B0DC-4275-8103-E90E60AB62D1}">
            <xm:f>('34'!#REF!=0)*('34'!#REF!&lt;&gt;"")*(LEN('34'!#REF!)=0)*((#REF!="")+(#REF!="En curso"))</xm:f>
            <x14:dxf>
              <font>
                <color theme="7" tint="-0.24994659260841701"/>
              </font>
              <fill>
                <patternFill patternType="none">
                  <bgColor auto="1"/>
                </patternFill>
              </fill>
            </x14:dxf>
          </x14:cfRule>
          <x14:cfRule type="expression" priority="508" id="{A7A293BD-FCEE-4247-8FC7-9A968F1DA393}">
            <xm:f>('34'!#REF!&lt;0)*(LEN('34'!#REF!)=0)*((#REF!="")+(#REF!="En curso"))</xm:f>
            <x14:dxf>
              <font>
                <color theme="7" tint="-0.24994659260841701"/>
              </font>
              <fill>
                <patternFill patternType="none">
                  <bgColor auto="1"/>
                </patternFill>
              </fill>
            </x14:dxf>
          </x14:cfRule>
          <x14:cfRule type="expression" priority="509" id="{DB5DAD56-22B6-42F1-B789-D2B5BEADC3EB}">
            <xm:f>('34'!#REF!=0)*('34'!#REF!&lt;&gt;"")*(LEN('34'!#REF!)=0)*(($F4="")+($F4="En curso"))</xm:f>
            <x14:dxf>
              <font>
                <color theme="7" tint="-0.24994659260841701"/>
              </font>
              <fill>
                <patternFill patternType="none">
                  <bgColor auto="1"/>
                </patternFill>
              </fill>
            </x14:dxf>
          </x14:cfRule>
          <x14:cfRule type="expression" priority="510" id="{BE823248-4BE0-49F2-9E98-8AC269F9639B}">
            <xm:f>('34'!#REF!&lt;0)*(LEN('34'!#REF!)=0)*(($F4="")+($F4="En curso"))</xm:f>
            <x14:dxf>
              <font>
                <color theme="7" tint="-0.24994659260841701"/>
              </font>
              <fill>
                <patternFill patternType="none">
                  <bgColor auto="1"/>
                </patternFill>
              </fill>
            </x14:dxf>
          </x14:cfRule>
          <xm:sqref>C4:C25 C30:C32</xm:sqref>
        </x14:conditionalFormatting>
        <x14:conditionalFormatting xmlns:xm="http://schemas.microsoft.com/office/excel/2006/main">
          <x14:cfRule type="expression" priority="417" id="{A3EEA181-2037-4CDA-89B3-ED335FC3041C}">
            <xm:f>('34'!#REF!=0)*('34'!#REF!&lt;&gt;"")*(LEN('34'!#REF!)=0)*(($F27="")+($F27="En curso"))</xm:f>
            <x14:dxf>
              <font>
                <color theme="7" tint="-0.24994659260841701"/>
              </font>
              <fill>
                <patternFill patternType="none">
                  <bgColor auto="1"/>
                </patternFill>
              </fill>
            </x14:dxf>
          </x14:cfRule>
          <x14:cfRule type="expression" priority="418" id="{9E74B660-82ED-4EB5-AF42-199DFF21C6F2}">
            <xm:f>('34'!#REF!&lt;0)*(LEN('34'!#REF!)=0)*(($F27="")+($F27="En curso"))</xm:f>
            <x14:dxf>
              <font>
                <color theme="7" tint="-0.24994659260841701"/>
              </font>
              <fill>
                <patternFill patternType="none">
                  <bgColor auto="1"/>
                </patternFill>
              </fill>
            </x14:dxf>
          </x14:cfRule>
          <x14:cfRule type="expression" priority="425" id="{E47ABFAD-38D5-4F39-AAFD-DEA30C2B3655}">
            <xm:f>('34'!#REF!=0)*('34'!#REF!&lt;&gt;"")*(LEN('34'!#REF!)=0)*(($F27="")+($F27="En curso"))</xm:f>
            <x14:dxf>
              <font>
                <color theme="7" tint="-0.24994659260841701"/>
              </font>
              <fill>
                <patternFill patternType="none">
                  <bgColor auto="1"/>
                </patternFill>
              </fill>
            </x14:dxf>
          </x14:cfRule>
          <x14:cfRule type="expression" priority="426" id="{845F7798-641D-4D16-93D3-A48E36E93CC1}">
            <xm:f>('34'!#REF!&lt;0)*(LEN('34'!#REF!)=0)*(($F27="")+($F27="En curso"))</xm:f>
            <x14:dxf>
              <font>
                <color theme="7" tint="-0.24994659260841701"/>
              </font>
              <fill>
                <patternFill patternType="none">
                  <bgColor auto="1"/>
                </patternFill>
              </fill>
            </x14:dxf>
          </x14:cfRule>
          <xm:sqref>E33:E37</xm:sqref>
        </x14:conditionalFormatting>
        <x14:conditionalFormatting xmlns:xm="http://schemas.microsoft.com/office/excel/2006/main">
          <x14:cfRule type="expression" priority="445" id="{941CFF92-D8F6-4E66-983C-8FD8B6F9BDFC}">
            <xm:f>('34'!#REF!=0)*('34'!#REF!&lt;&gt;"")*(LEN('34'!#REF!)=0)*(($F32="")+($F32="En curso"))</xm:f>
            <x14:dxf>
              <font>
                <color theme="7" tint="-0.24994659260841701"/>
              </font>
              <fill>
                <patternFill patternType="none">
                  <bgColor auto="1"/>
                </patternFill>
              </fill>
            </x14:dxf>
          </x14:cfRule>
          <x14:cfRule type="expression" priority="446" id="{44124171-B2D0-4FDA-93DE-596AA55AA8CC}">
            <xm:f>('34'!#REF!&lt;0)*(LEN('34'!#REF!)=0)*(($F32="")+($F32="En curso"))</xm:f>
            <x14:dxf>
              <font>
                <color theme="7" tint="-0.24994659260841701"/>
              </font>
              <fill>
                <patternFill patternType="none">
                  <bgColor auto="1"/>
                </patternFill>
              </fill>
            </x14:dxf>
          </x14:cfRule>
          <x14:cfRule type="expression" priority="447" id="{E2025026-53D9-496E-9134-843F161C1470}">
            <xm:f>('34'!#REF!=0)*('34'!#REF!&lt;&gt;"")*(LEN('34'!#REF!)=0)*(($F39="")+($F39="En curso"))</xm:f>
            <x14:dxf>
              <font>
                <color theme="7" tint="-0.24994659260841701"/>
              </font>
              <fill>
                <patternFill patternType="none">
                  <bgColor auto="1"/>
                </patternFill>
              </fill>
            </x14:dxf>
          </x14:cfRule>
          <x14:cfRule type="expression" priority="448" id="{67241BCE-8BE4-495F-9106-7126FAE75605}">
            <xm:f>('34'!#REF!&lt;0)*(LEN('34'!#REF!)=0)*(($F39="")+($F39="En curso"))</xm:f>
            <x14:dxf>
              <font>
                <color theme="7" tint="-0.24994659260841701"/>
              </font>
              <fill>
                <patternFill patternType="none">
                  <bgColor auto="1"/>
                </patternFill>
              </fill>
            </x14:dxf>
          </x14:cfRule>
          <xm:sqref>C39:C40</xm:sqref>
        </x14:conditionalFormatting>
        <x14:conditionalFormatting xmlns:xm="http://schemas.microsoft.com/office/excel/2006/main">
          <x14:cfRule type="expression" priority="449" id="{14323D2B-07B0-4D5F-8830-6FF8DFCB9259}">
            <xm:f>('34'!#REF!=0)*('34'!#REF!&lt;&gt;"")*(LEN('34'!#REF!)=0)*(($F27="")+($F27="En curso"))</xm:f>
            <x14:dxf>
              <font>
                <color theme="7" tint="-0.24994659260841701"/>
              </font>
              <fill>
                <patternFill patternType="none">
                  <bgColor auto="1"/>
                </patternFill>
              </fill>
            </x14:dxf>
          </x14:cfRule>
          <x14:cfRule type="expression" priority="450" id="{82C19D58-526B-46B5-8173-4CF280BB29EA}">
            <xm:f>('34'!#REF!&lt;0)*(LEN('34'!#REF!)=0)*(($F27="")+($F27="En curso"))</xm:f>
            <x14:dxf>
              <font>
                <color theme="7" tint="-0.24994659260841701"/>
              </font>
              <fill>
                <patternFill patternType="none">
                  <bgColor auto="1"/>
                </patternFill>
              </fill>
            </x14:dxf>
          </x14:cfRule>
          <x14:cfRule type="expression" priority="451" id="{CE1954C0-AEB7-48B4-9477-B2AEB358DD05}">
            <xm:f>('34'!#REF!=0)*('34'!#REF!&lt;&gt;"")*(LEN('34'!#REF!)=0)*(($F28="")+($F28="En curso"))</xm:f>
            <x14:dxf>
              <font>
                <color theme="7" tint="-0.24994659260841701"/>
              </font>
              <fill>
                <patternFill patternType="none">
                  <bgColor auto="1"/>
                </patternFill>
              </fill>
            </x14:dxf>
          </x14:cfRule>
          <x14:cfRule type="expression" priority="452" id="{FDC7EDB7-E5DB-4796-8E3D-567F2BE256B5}">
            <xm:f>('34'!#REF!&lt;0)*(LEN('34'!#REF!)=0)*(($F28="")+($F28="En curso"))</xm:f>
            <x14:dxf>
              <font>
                <color theme="7" tint="-0.24994659260841701"/>
              </font>
              <fill>
                <patternFill patternType="none">
                  <bgColor auto="1"/>
                </patternFill>
              </fill>
            </x14:dxf>
          </x14:cfRule>
          <xm:sqref>E34:E37</xm:sqref>
        </x14:conditionalFormatting>
        <x14:conditionalFormatting xmlns:xm="http://schemas.microsoft.com/office/excel/2006/main">
          <x14:cfRule type="expression" priority="553" id="{E00F1085-8B9C-4684-993B-09E941F9D0F6}">
            <xm:f>('34'!#REF!=0)*('34'!#REF!&lt;&gt;"")*(LEN('34'!#REF!)=0)*((#REF!="")+(#REF!="En curso"))</xm:f>
            <x14:dxf>
              <font>
                <color theme="7" tint="-0.24994659260841701"/>
              </font>
              <fill>
                <patternFill patternType="none">
                  <bgColor auto="1"/>
                </patternFill>
              </fill>
            </x14:dxf>
          </x14:cfRule>
          <x14:cfRule type="expression" priority="554" id="{617742E2-11FF-48AB-B98E-AA032ACF345F}">
            <xm:f>('34'!#REF!&lt;0)*(LEN('34'!#REF!)=0)*((#REF!="")+(#REF!="En curso"))</xm:f>
            <x14:dxf>
              <font>
                <color theme="7" tint="-0.24994659260841701"/>
              </font>
              <fill>
                <patternFill patternType="none">
                  <bgColor auto="1"/>
                </patternFill>
              </fill>
            </x14:dxf>
          </x14:cfRule>
          <x14:cfRule type="expression" priority="555" id="{B856B773-8FE7-4CFC-9C21-F82AB5EBEF1F}">
            <xm:f>('34'!#REF!=0)*('34'!#REF!&lt;&gt;"")*(LEN('34'!#REF!)=0)*((#REF!="")+(#REF!="En curso"))</xm:f>
            <x14:dxf>
              <font>
                <color theme="7" tint="-0.24994659260841701"/>
              </font>
              <fill>
                <patternFill patternType="none">
                  <bgColor auto="1"/>
                </patternFill>
              </fill>
            </x14:dxf>
          </x14:cfRule>
          <x14:cfRule type="expression" priority="556" id="{558C720F-357B-49ED-BA1D-D9A4BF01C24E}">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57" id="{2018D4D1-8203-407E-9A63-D94B3BD0CA91}">
            <xm:f>('34'!#REF!=0)*('34'!#REF!&lt;&gt;"")*(LEN('34'!#REF!)=0)*((#REF!="")+(#REF!="En curso"))</xm:f>
            <x14:dxf>
              <font>
                <color theme="7" tint="-0.24994659260841701"/>
              </font>
              <fill>
                <patternFill patternType="none">
                  <bgColor auto="1"/>
                </patternFill>
              </fill>
            </x14:dxf>
          </x14:cfRule>
          <x14:cfRule type="expression" priority="558" id="{E31A7881-D037-48E7-8719-78E32912F4FA}">
            <xm:f>('34'!#REF!&lt;0)*(LEN('34'!#REF!)=0)*((#REF!="")+(#REF!="En curso"))</xm:f>
            <x14:dxf>
              <font>
                <color theme="7" tint="-0.24994659260841701"/>
              </font>
              <fill>
                <patternFill patternType="none">
                  <bgColor auto="1"/>
                </patternFill>
              </fill>
            </x14:dxf>
          </x14:cfRule>
          <x14:cfRule type="expression" priority="559" id="{19F42F77-0156-4BBE-89E8-ED858CFC00A1}">
            <xm:f>('34'!#REF!=0)*('34'!#REF!&lt;&gt;"")*(LEN('34'!#REF!)=0)*((#REF!="")+(#REF!="En curso"))</xm:f>
            <x14:dxf>
              <font>
                <color theme="7" tint="-0.24994659260841701"/>
              </font>
              <fill>
                <patternFill patternType="none">
                  <bgColor auto="1"/>
                </patternFill>
              </fill>
            </x14:dxf>
          </x14:cfRule>
          <x14:cfRule type="expression" priority="560" id="{A3068FE2-AD2B-4F22-A060-E7A9E637BC56}">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73" id="{2B74123F-6552-436F-89CB-0AFD6D42B1DC}">
            <xm:f>('34'!#REF!=0)*('34'!#REF!&lt;&gt;"")*(LEN('34'!#REF!)=0)*(($F1="")+($F1="En curso"))</xm:f>
            <x14:dxf>
              <font>
                <color theme="7" tint="-0.24994659260841701"/>
              </font>
              <fill>
                <patternFill patternType="none">
                  <bgColor auto="1"/>
                </patternFill>
              </fill>
            </x14:dxf>
          </x14:cfRule>
          <x14:cfRule type="expression" priority="574" id="{AF64BE65-6BD9-4F87-995B-AE36547149FE}">
            <xm:f>('34'!#REF!&lt;0)*(LEN('34'!#REF!)=0)*(($F1="")+($F1="En curso"))</xm:f>
            <x14:dxf>
              <font>
                <color theme="7" tint="-0.24994659260841701"/>
              </font>
              <fill>
                <patternFill patternType="none">
                  <bgColor auto="1"/>
                </patternFill>
              </fill>
            </x14:dxf>
          </x14:cfRule>
          <x14:cfRule type="expression" priority="575" id="{53FCFDCF-E36A-4899-ADFE-202888503435}">
            <xm:f>('34'!#REF!=0)*('34'!#REF!&lt;&gt;"")*(LEN('34'!#REF!)=0)*((#REF!="")+(#REF!="En curso"))</xm:f>
            <x14:dxf>
              <font>
                <color theme="7" tint="-0.24994659260841701"/>
              </font>
              <fill>
                <patternFill patternType="none">
                  <bgColor auto="1"/>
                </patternFill>
              </fill>
            </x14:dxf>
          </x14:cfRule>
          <x14:cfRule type="expression" priority="576" id="{ACF1D29B-F310-401A-BD0D-74CE8E5C1568}">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01" id="{B3E62754-6E1E-4421-876E-059C3186A15F}">
            <xm:f>('34'!#REF!=0)*('34'!#REF!&lt;&gt;"")*(LEN('34'!#REF!)=0)*((#REF!="")+(#REF!="En curso"))</xm:f>
            <x14:dxf>
              <font>
                <color theme="7" tint="-0.24994659260841701"/>
              </font>
              <fill>
                <patternFill patternType="none">
                  <bgColor auto="1"/>
                </patternFill>
              </fill>
            </x14:dxf>
          </x14:cfRule>
          <x14:cfRule type="expression" priority="602" id="{90C124B0-C63A-461B-9B3D-F0746186B2F7}">
            <xm:f>('34'!#REF!&lt;0)*(LEN('34'!#REF!)=0)*((#REF!="")+(#REF!="En curso"))</xm:f>
            <x14:dxf>
              <font>
                <color theme="7" tint="-0.24994659260841701"/>
              </font>
              <fill>
                <patternFill patternType="none">
                  <bgColor auto="1"/>
                </patternFill>
              </fill>
            </x14:dxf>
          </x14:cfRule>
          <x14:cfRule type="expression" priority="603" id="{B58036F0-E7F5-465C-AA53-DB20877DF54F}">
            <xm:f>('34'!#REF!=0)*('34'!#REF!&lt;&gt;"")*(LEN('34'!#REF!)=0)*((#REF!="")+(#REF!="En curso"))</xm:f>
            <x14:dxf>
              <font>
                <color theme="7" tint="-0.24994659260841701"/>
              </font>
              <fill>
                <patternFill patternType="none">
                  <bgColor auto="1"/>
                </patternFill>
              </fill>
            </x14:dxf>
          </x14:cfRule>
          <x14:cfRule type="expression" priority="604" id="{9F0322B6-E21D-4D8C-AA98-BB081577535B}">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05" id="{0E41996D-EC52-46CA-9E14-7E4A63EF4ACB}">
            <xm:f>('34'!#REF!=0)*('34'!#REF!&lt;&gt;"")*(LEN('34'!#REF!)=0)*((#REF!="")+(#REF!="En curso"))</xm:f>
            <x14:dxf>
              <font>
                <color theme="7" tint="-0.24994659260841701"/>
              </font>
              <fill>
                <patternFill patternType="none">
                  <bgColor auto="1"/>
                </patternFill>
              </fill>
            </x14:dxf>
          </x14:cfRule>
          <x14:cfRule type="expression" priority="606" id="{4120DB01-724C-4EAE-9A0E-AD36317CEE6D}">
            <xm:f>('34'!#REF!&lt;0)*(LEN('34'!#REF!)=0)*((#REF!="")+(#REF!="En curso"))</xm:f>
            <x14:dxf>
              <font>
                <color theme="7" tint="-0.24994659260841701"/>
              </font>
              <fill>
                <patternFill patternType="none">
                  <bgColor auto="1"/>
                </patternFill>
              </fill>
            </x14:dxf>
          </x14:cfRule>
          <x14:cfRule type="expression" priority="607" id="{C685B6B1-3830-49D2-B2A3-A933E92FCEA0}">
            <xm:f>('34'!#REF!=0)*('34'!#REF!&lt;&gt;"")*(LEN('34'!#REF!)=0)*((#REF!="")+(#REF!="En curso"))</xm:f>
            <x14:dxf>
              <font>
                <color theme="7" tint="-0.24994659260841701"/>
              </font>
              <fill>
                <patternFill patternType="none">
                  <bgColor auto="1"/>
                </patternFill>
              </fill>
            </x14:dxf>
          </x14:cfRule>
          <x14:cfRule type="expression" priority="608" id="{1BAB40A6-489E-4040-BE8D-AFB96E9F91D6}">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33" id="{02C20754-16C6-461D-B2BB-2A2CDE2ADBDD}">
            <xm:f>('34'!#REF!=0)*('34'!#REF!&lt;&gt;"")*(LEN('34'!#REF!)=0)*((#REF!="")+(#REF!="En curso"))</xm:f>
            <x14:dxf>
              <font>
                <color theme="7" tint="-0.24994659260841701"/>
              </font>
              <fill>
                <patternFill patternType="none">
                  <bgColor auto="1"/>
                </patternFill>
              </fill>
            </x14:dxf>
          </x14:cfRule>
          <x14:cfRule type="expression" priority="634" id="{05F186D2-C391-4E2D-BCC0-16F49FA0C61D}">
            <xm:f>('34'!#REF!&lt;0)*(LEN('34'!#REF!)=0)*((#REF!="")+(#REF!="En curso"))</xm:f>
            <x14:dxf>
              <font>
                <color theme="7" tint="-0.24994659260841701"/>
              </font>
              <fill>
                <patternFill patternType="none">
                  <bgColor auto="1"/>
                </patternFill>
              </fill>
            </x14:dxf>
          </x14:cfRule>
          <x14:cfRule type="expression" priority="635" id="{31C7B6A7-C99B-47F9-9D9F-361C3FB9589E}">
            <xm:f>('34'!#REF!=0)*('34'!#REF!&lt;&gt;"")*(LEN('34'!#REF!)=0)*((#REF!="")+(#REF!="En curso"))</xm:f>
            <x14:dxf>
              <font>
                <color theme="7" tint="-0.24994659260841701"/>
              </font>
              <fill>
                <patternFill patternType="none">
                  <bgColor auto="1"/>
                </patternFill>
              </fill>
            </x14:dxf>
          </x14:cfRule>
          <x14:cfRule type="expression" priority="636" id="{F71D9C3E-B201-49FD-BFFA-82804AAE5C5E}">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637" id="{A579C55D-3E25-43FE-8ABB-C0BAA343AEF5}">
            <xm:f>('34'!#REF!=0)*('34'!#REF!&lt;&gt;"")*(LEN('34'!#REF!)=0)*((#REF!="")+(#REF!="En curso"))</xm:f>
            <x14:dxf>
              <font>
                <color theme="7" tint="-0.24994659260841701"/>
              </font>
              <fill>
                <patternFill patternType="none">
                  <bgColor auto="1"/>
                </patternFill>
              </fill>
            </x14:dxf>
          </x14:cfRule>
          <x14:cfRule type="expression" priority="638" id="{D9C372C6-177E-4229-95DA-BE57F8C1EEBC}">
            <xm:f>('34'!#REF!&lt;0)*(LEN('34'!#REF!)=0)*((#REF!="")+(#REF!="En curso"))</xm:f>
            <x14:dxf>
              <font>
                <color theme="7" tint="-0.24994659260841701"/>
              </font>
              <fill>
                <patternFill patternType="none">
                  <bgColor auto="1"/>
                </patternFill>
              </fill>
            </x14:dxf>
          </x14:cfRule>
          <x14:cfRule type="expression" priority="639" id="{CB053C14-6C24-44CE-906D-60B27CF4F0C2}">
            <xm:f>('34'!#REF!=0)*('34'!#REF!&lt;&gt;"")*(LEN('34'!#REF!)=0)*((#REF!="")+(#REF!="En curso"))</xm:f>
            <x14:dxf>
              <font>
                <color theme="7" tint="-0.24994659260841701"/>
              </font>
              <fill>
                <patternFill patternType="none">
                  <bgColor auto="1"/>
                </patternFill>
              </fill>
            </x14:dxf>
          </x14:cfRule>
          <x14:cfRule type="expression" priority="640" id="{4CD69712-BAD6-4765-B5E6-969B48755BED}">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373" id="{92087BEC-AE58-4169-AFAB-A62CB4B60700}">
            <xm:f>'34'!#REF!="Vencida"</xm:f>
            <x14:dxf>
              <font>
                <color theme="8" tint="-0.24994659260841701"/>
              </font>
            </x14:dxf>
          </x14:cfRule>
          <x14:cfRule type="expression" priority="374" id="{60CE15BB-8331-4AFD-883E-E325D01F9013}">
            <xm:f>'34'!#REF!="Cancelada"</xm:f>
            <x14:dxf>
              <font>
                <color theme="0" tint="-0.24994659260841701"/>
              </font>
            </x14:dxf>
          </x14:cfRule>
          <x14:cfRule type="expression" priority="375" id="{61DAE2D7-9363-4B40-B485-2B86031499A5}">
            <xm:f>'34'!#REF!="Pausada"</xm:f>
            <x14:dxf>
              <font>
                <color theme="9"/>
              </font>
            </x14:dxf>
          </x14:cfRule>
          <x14:cfRule type="expression" priority="376" id="{A7954FAA-5D01-4038-B55F-3A8374DBE0B8}">
            <xm:f>'34'!#REF!="Para hoy"</xm:f>
            <x14:dxf>
              <font>
                <color theme="6" tint="-0.499984740745262"/>
              </font>
            </x14:dxf>
          </x14:cfRule>
          <x14:cfRule type="expression" priority="377" id="{78E5713C-C3B3-4D11-8A3E-11E930D35E0D}">
            <xm:f>'34'!#REF!="En curso"</xm:f>
            <x14:dxf>
              <font>
                <color theme="7" tint="-0.24994659260841701"/>
              </font>
            </x14:dxf>
          </x14:cfRule>
          <x14:cfRule type="expression" priority="378" id="{2D5CC5AE-DC8B-441E-A037-E5B9B0AD56BF}">
            <xm:f>'34'!#REF!="Completada"</xm:f>
            <x14:dxf>
              <font>
                <strike/>
                <color theme="0" tint="-0.24994659260841701"/>
              </font>
              <fill>
                <patternFill patternType="none">
                  <bgColor auto="1"/>
                </patternFill>
              </fill>
            </x14:dxf>
          </x14:cfRule>
          <x14:cfRule type="expression" priority="379" id="{6263CB27-1AA7-4584-8C05-658DFCE9015F}">
            <xm:f>('34'!#REF!=0)*('34'!#REF!&lt;&gt;"")*(LEN('34'!#REF!)=0)*(('34'!#REF!="")+('34'!#REF!="En curso"))</xm:f>
            <x14:dxf>
              <font>
                <color theme="7" tint="-0.24994659260841701"/>
              </font>
              <fill>
                <patternFill patternType="none">
                  <bgColor auto="1"/>
                </patternFill>
              </fill>
            </x14:dxf>
          </x14:cfRule>
          <x14:cfRule type="expression" priority="380" id="{6635D48A-BF37-44CB-88C5-E1E8BD650BF5}">
            <xm:f>('34'!#REF!&lt;0)*(LEN('34'!#REF!)=0)*(('34'!#REF!="")+('34'!#REF!="En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387" id="{0B0A4FB3-3F95-44D8-B44A-F051D1D5AA1A}">
            <xm:f>('34'!#REF!=0)*('34'!#REF!&lt;&gt;"")*(LEN('34'!#REF!)=0)*(($F42="")+($F42="En curso"))</xm:f>
            <x14:dxf>
              <font>
                <color theme="7" tint="-0.24994659260841701"/>
              </font>
              <fill>
                <patternFill patternType="none">
                  <bgColor auto="1"/>
                </patternFill>
              </fill>
            </x14:dxf>
          </x14:cfRule>
          <x14:cfRule type="expression" priority="388" id="{103BE039-215E-4726-9814-123D1F928B9D}">
            <xm:f>('34'!#REF!&lt;0)*(LEN('34'!#REF!)=0)*(($F42="")+($F42="En curso"))</xm:f>
            <x14:dxf>
              <font>
                <color theme="7" tint="-0.24994659260841701"/>
              </font>
              <fill>
                <patternFill patternType="none">
                  <bgColor auto="1"/>
                </patternFill>
              </fill>
            </x14:dxf>
          </x14:cfRule>
          <xm:sqref>E42</xm:sqref>
        </x14:conditionalFormatting>
        <x14:conditionalFormatting xmlns:xm="http://schemas.microsoft.com/office/excel/2006/main">
          <x14:cfRule type="expression" priority="371" id="{2D47D78A-BED6-4A87-B09B-ACBF487D56F1}">
            <xm:f>('34'!#REF!=0)*('34'!#REF!&lt;&gt;"")*(LEN('34'!#REF!)=0)*(('34'!#REF!="")+('34'!#REF!="En curso"))</xm:f>
            <x14:dxf>
              <font>
                <color theme="7" tint="-0.24994659260841701"/>
              </font>
              <fill>
                <patternFill patternType="none">
                  <bgColor auto="1"/>
                </patternFill>
              </fill>
            </x14:dxf>
          </x14:cfRule>
          <x14:cfRule type="expression" priority="372" id="{410A43E9-12A5-42ED-B430-E43EC91A4DD7}">
            <xm:f>('34'!#REF!&lt;0)*(LEN('34'!#REF!)=0)*(('34'!#REF!="")+('34'!#REF!="En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297" id="{5BAB1176-4A99-4F7D-91C2-08FC01D0FD6F}">
            <xm:f>('34'!#REF!=0)*('34'!#REF!&lt;&gt;"")*(LEN('34'!#REF!)=0)*(($F32="")+($F32="En curso"))</xm:f>
            <x14:dxf>
              <font>
                <color theme="7" tint="-0.24994659260841701"/>
              </font>
              <fill>
                <patternFill patternType="none">
                  <bgColor auto="1"/>
                </patternFill>
              </fill>
            </x14:dxf>
          </x14:cfRule>
          <x14:cfRule type="expression" priority="298" id="{4C4E72DD-3D3C-4707-8993-653E11E1781A}">
            <xm:f>('34'!#REF!&lt;0)*(LEN('34'!#REF!)=0)*(($F32="")+($F32="En curso"))</xm:f>
            <x14:dxf>
              <font>
                <color theme="7" tint="-0.24994659260841701"/>
              </font>
              <fill>
                <patternFill patternType="none">
                  <bgColor auto="1"/>
                </patternFill>
              </fill>
            </x14:dxf>
          </x14:cfRule>
          <x14:cfRule type="expression" priority="305" id="{58828169-4765-4C63-977B-1D6BC75BCD5C}">
            <xm:f>('34'!#REF!=0)*('34'!#REF!&lt;&gt;"")*(LEN('34'!#REF!)=0)*(($F32="")+($F32="En curso"))</xm:f>
            <x14:dxf>
              <font>
                <color theme="7" tint="-0.24994659260841701"/>
              </font>
              <fill>
                <patternFill patternType="none">
                  <bgColor auto="1"/>
                </patternFill>
              </fill>
            </x14:dxf>
          </x14:cfRule>
          <x14:cfRule type="expression" priority="306" id="{EE0F5A7C-3BFF-433E-8D02-1F963869CBB6}">
            <xm:f>('34'!#REF!&lt;0)*(LEN('34'!#REF!)=0)*(($F32="")+($F32="En curso"))</xm:f>
            <x14:dxf>
              <font>
                <color theme="7" tint="-0.24994659260841701"/>
              </font>
              <fill>
                <patternFill patternType="none">
                  <bgColor auto="1"/>
                </patternFill>
              </fill>
            </x14:dxf>
          </x14:cfRule>
          <xm:sqref>E39:E40</xm:sqref>
        </x14:conditionalFormatting>
        <x14:conditionalFormatting xmlns:xm="http://schemas.microsoft.com/office/excel/2006/main">
          <x14:cfRule type="expression" priority="283" id="{0DDA27F0-3C5C-4317-B50A-0ECA630AE5C8}">
            <xm:f>'34'!#REF!="Vencida"</xm:f>
            <x14:dxf>
              <font>
                <color theme="8" tint="-0.24994659260841701"/>
              </font>
            </x14:dxf>
          </x14:cfRule>
          <x14:cfRule type="expression" priority="284" id="{F9EBE238-1449-4F50-92EE-F3655023BA6E}">
            <xm:f>'34'!#REF!="Cancelada"</xm:f>
            <x14:dxf>
              <font>
                <color theme="0" tint="-0.24994659260841701"/>
              </font>
            </x14:dxf>
          </x14:cfRule>
          <x14:cfRule type="expression" priority="285" id="{8D5D28A9-F3C5-42D1-98E1-2B9D96219734}">
            <xm:f>'34'!#REF!="Pausada"</xm:f>
            <x14:dxf>
              <font>
                <color theme="9"/>
              </font>
            </x14:dxf>
          </x14:cfRule>
          <x14:cfRule type="expression" priority="286" id="{BB2248F8-84A9-44B8-AEB9-E92EFEF38090}">
            <xm:f>'34'!#REF!="Para hoy"</xm:f>
            <x14:dxf>
              <font>
                <color theme="6" tint="-0.499984740745262"/>
              </font>
            </x14:dxf>
          </x14:cfRule>
          <x14:cfRule type="expression" priority="287" id="{5DF442B5-E8EE-4D55-B85C-A4071B18FB4B}">
            <xm:f>'34'!#REF!="En curso"</xm:f>
            <x14:dxf>
              <font>
                <color theme="7" tint="-0.24994659260841701"/>
              </font>
            </x14:dxf>
          </x14:cfRule>
          <x14:cfRule type="expression" priority="288" id="{198B2D37-DB5F-4206-B952-512117263A96}">
            <xm:f>'34'!#REF!="Completada"</xm:f>
            <x14:dxf>
              <font>
                <strike/>
                <color theme="0" tint="-0.24994659260841701"/>
              </font>
              <fill>
                <patternFill patternType="none">
                  <bgColor auto="1"/>
                </patternFill>
              </fill>
            </x14:dxf>
          </x14:cfRule>
          <x14:cfRule type="expression" priority="289" id="{7F7F0BC6-3099-4D85-B394-C53017DF4447}">
            <xm:f>('34'!#REF!=0)*('34'!#REF!&lt;&gt;"")*(LEN('34'!#REF!)=0)*(('34'!#REF!="")+('34'!#REF!="En curso"))</xm:f>
            <x14:dxf>
              <font>
                <color theme="7" tint="-0.24994659260841701"/>
              </font>
              <fill>
                <patternFill patternType="none">
                  <bgColor auto="1"/>
                </patternFill>
              </fill>
            </x14:dxf>
          </x14:cfRule>
          <x14:cfRule type="expression" priority="290" id="{B79BEE5C-086A-425D-9F67-5986A9E5F78D}">
            <xm:f>('34'!#REF!&lt;0)*(LEN('34'!#REF!)=0)*(('34'!#REF!="")+('34'!#REF!="En curso"))</xm:f>
            <x14:dxf>
              <font>
                <color theme="7" tint="-0.24994659260841701"/>
              </font>
              <fill>
                <patternFill patternType="none">
                  <bgColor auto="1"/>
                </patternFill>
              </fill>
            </x14:dxf>
          </x14:cfRule>
          <xm:sqref>G35:G40</xm:sqref>
        </x14:conditionalFormatting>
        <x14:conditionalFormatting xmlns:xm="http://schemas.microsoft.com/office/excel/2006/main">
          <x14:cfRule type="expression" priority="265" id="{E9985600-361E-49D2-B0C0-36AFDC048284}">
            <xm:f>'34'!#REF!="Vencida"</xm:f>
            <x14:dxf>
              <font>
                <color theme="8" tint="-0.24994659260841701"/>
              </font>
            </x14:dxf>
          </x14:cfRule>
          <x14:cfRule type="expression" priority="266" id="{0444433E-DDDE-4459-907B-6B08E8191052}">
            <xm:f>'34'!#REF!="Cancelada"</xm:f>
            <x14:dxf>
              <font>
                <color theme="0" tint="-0.24994659260841701"/>
              </font>
            </x14:dxf>
          </x14:cfRule>
          <x14:cfRule type="expression" priority="267" id="{B26EA8AF-DE02-44D8-A795-126FAA3CD06D}">
            <xm:f>'34'!#REF!="Pausada"</xm:f>
            <x14:dxf>
              <font>
                <color theme="9"/>
              </font>
            </x14:dxf>
          </x14:cfRule>
          <x14:cfRule type="expression" priority="268" id="{E83C2F7D-E4B4-4E16-B999-D7DD76E067F5}">
            <xm:f>'34'!#REF!="Para hoy"</xm:f>
            <x14:dxf>
              <font>
                <color theme="6" tint="-0.499984740745262"/>
              </font>
            </x14:dxf>
          </x14:cfRule>
          <x14:cfRule type="expression" priority="269" id="{5FB106EB-A218-43C3-B3E3-CA5BA2925642}">
            <xm:f>'34'!#REF!="En curso"</xm:f>
            <x14:dxf>
              <font>
                <color theme="7" tint="-0.24994659260841701"/>
              </font>
            </x14:dxf>
          </x14:cfRule>
          <x14:cfRule type="expression" priority="270" id="{3A0C0F84-F680-433D-8FF4-72ECB075D7C1}">
            <xm:f>'34'!#REF!="Completada"</xm:f>
            <x14:dxf>
              <font>
                <strike/>
                <color theme="0" tint="-0.24994659260841701"/>
              </font>
              <fill>
                <patternFill patternType="none">
                  <bgColor auto="1"/>
                </patternFill>
              </fill>
            </x14:dxf>
          </x14:cfRule>
          <x14:cfRule type="expression" priority="271" id="{E771A00A-F98D-4C71-AE92-5F391ACFB5CF}">
            <xm:f>('34'!#REF!=0)*('34'!#REF!&lt;&gt;"")*(LEN('34'!#REF!)=0)*(('34'!#REF!="")+('34'!#REF!="En curso"))</xm:f>
            <x14:dxf>
              <font>
                <color theme="7" tint="-0.24994659260841701"/>
              </font>
              <fill>
                <patternFill patternType="none">
                  <bgColor auto="1"/>
                </patternFill>
              </fill>
            </x14:dxf>
          </x14:cfRule>
          <x14:cfRule type="expression" priority="272" id="{E3C14624-7B40-41EE-97D7-705819FD5042}">
            <xm:f>('34'!#REF!&lt;0)*(LEN('34'!#REF!)=0)*(('34'!#REF!="")+('34'!#REF!="En curso"))</xm:f>
            <x14:dxf>
              <font>
                <color theme="7" tint="-0.24994659260841701"/>
              </font>
              <fill>
                <patternFill patternType="none">
                  <bgColor auto="1"/>
                </patternFill>
              </fill>
            </x14:dxf>
          </x14:cfRule>
          <xm:sqref>E35:E40</xm:sqref>
        </x14:conditionalFormatting>
        <x14:conditionalFormatting xmlns:xm="http://schemas.microsoft.com/office/excel/2006/main">
          <x14:cfRule type="expression" priority="273" id="{498CF28B-39BD-4B3D-A9CD-27F8FAE16EFA}">
            <xm:f>('34'!#REF!=0)*('34'!#REF!&lt;&gt;"")*(LEN('34'!#REF!)=0)*(('34'!#REF!="")+('34'!#REF!="En curso"))</xm:f>
            <x14:dxf>
              <font>
                <color theme="7" tint="-0.24994659260841701"/>
              </font>
              <fill>
                <patternFill patternType="none">
                  <bgColor auto="1"/>
                </patternFill>
              </fill>
            </x14:dxf>
          </x14:cfRule>
          <x14:cfRule type="expression" priority="274" id="{DEAE2124-CA64-431A-AD9A-C00B98D7D7E5}">
            <xm:f>('34'!#REF!&lt;0)*(LEN('34'!#REF!)=0)*(('34'!#REF!="")+('34'!#REF!="En curso"))</xm:f>
            <x14:dxf>
              <font>
                <color theme="7" tint="-0.24994659260841701"/>
              </font>
              <fill>
                <patternFill patternType="none">
                  <bgColor auto="1"/>
                </patternFill>
              </fill>
            </x14:dxf>
          </x14:cfRule>
          <xm:sqref>E35:E40</xm:sqref>
        </x14:conditionalFormatting>
        <x14:conditionalFormatting xmlns:xm="http://schemas.microsoft.com/office/excel/2006/main">
          <x14:cfRule type="expression" priority="275" id="{947D9529-2F7E-4274-B078-AA1E44D5D6A9}">
            <xm:f>('34'!#REF!=0)*('34'!#REF!&lt;&gt;"")*(LEN('34'!#REF!)=0)*(($F35="")+($F35="En curso"))</xm:f>
            <x14:dxf>
              <font>
                <color theme="7" tint="-0.24994659260841701"/>
              </font>
              <fill>
                <patternFill patternType="none">
                  <bgColor auto="1"/>
                </patternFill>
              </fill>
            </x14:dxf>
          </x14:cfRule>
          <x14:cfRule type="expression" priority="276" id="{A325DA63-D28E-4C83-A43E-32857D18C510}">
            <xm:f>('34'!#REF!&lt;0)*(LEN('34'!#REF!)=0)*(($F35="")+($F35="En curso"))</xm:f>
            <x14:dxf>
              <font>
                <color theme="7" tint="-0.24994659260841701"/>
              </font>
              <fill>
                <patternFill patternType="none">
                  <bgColor auto="1"/>
                </patternFill>
              </fill>
            </x14:dxf>
          </x14:cfRule>
          <xm:sqref>F35:F40</xm:sqref>
        </x14:conditionalFormatting>
        <x14:conditionalFormatting xmlns:xm="http://schemas.microsoft.com/office/excel/2006/main">
          <x14:cfRule type="expression" priority="355" id="{49D45782-8712-423A-BC45-5AE45318E475}">
            <xm:f>('34'!#REF!=0)*('34'!#REF!&lt;&gt;"")*(LEN('34'!#REF!)=0)*(($F51="")+($F51="En curso"))</xm:f>
            <x14:dxf>
              <font>
                <color theme="7" tint="-0.24994659260841701"/>
              </font>
              <fill>
                <patternFill patternType="none">
                  <bgColor auto="1"/>
                </patternFill>
              </fill>
            </x14:dxf>
          </x14:cfRule>
          <x14:cfRule type="expression" priority="356" id="{9EB1D1DC-1322-4BC1-B8F5-3DD31F2CF120}">
            <xm:f>('34'!#REF!&lt;0)*(LEN('34'!#REF!)=0)*(($F51="")+($F51="En curso"))</xm:f>
            <x14:dxf>
              <font>
                <color theme="7" tint="-0.24994659260841701"/>
              </font>
              <fill>
                <patternFill patternType="none">
                  <bgColor auto="1"/>
                </patternFill>
              </fill>
            </x14:dxf>
          </x14:cfRule>
          <x14:cfRule type="expression" priority="357" id="{84078411-51A1-4903-ABC6-82EB35918AA2}">
            <xm:f>('34'!#REF!=0)*('34'!#REF!&lt;&gt;"")*(LEN('34'!#REF!)=0)*(($F51="")+($F51="En curso"))</xm:f>
            <x14:dxf>
              <font>
                <color theme="7" tint="-0.24994659260841701"/>
              </font>
              <fill>
                <patternFill patternType="none">
                  <bgColor auto="1"/>
                </patternFill>
              </fill>
            </x14:dxf>
          </x14:cfRule>
          <x14:cfRule type="expression" priority="358" id="{6F10BCFE-DE1A-4C55-B5A1-8BFEEF46116B}">
            <xm:f>('34'!#REF!&lt;0)*(LEN('34'!#REF!)=0)*(($F51="")+($F51="En curso"))</xm:f>
            <x14:dxf>
              <font>
                <color theme="7" tint="-0.24994659260841701"/>
              </font>
              <fill>
                <patternFill patternType="none">
                  <bgColor auto="1"/>
                </patternFill>
              </fill>
            </x14:dxf>
          </x14:cfRule>
          <xm:sqref>D35:D40</xm:sqref>
        </x14:conditionalFormatting>
        <x14:conditionalFormatting xmlns:xm="http://schemas.microsoft.com/office/excel/2006/main">
          <x14:cfRule type="expression" priority="359" id="{300445A4-4029-40CC-8BCF-66FB0BD8A841}">
            <xm:f>('34'!#REF!=0)*('34'!#REF!&lt;&gt;"")*(LEN('34'!#REF!)=0)*(($F63="")+($F63="En curso"))</xm:f>
            <x14:dxf>
              <font>
                <color theme="7" tint="-0.24994659260841701"/>
              </font>
              <fill>
                <patternFill patternType="none">
                  <bgColor auto="1"/>
                </patternFill>
              </fill>
            </x14:dxf>
          </x14:cfRule>
          <x14:cfRule type="expression" priority="360" id="{F27A6FCB-438A-4634-B0AE-87C4DC85F7D4}">
            <xm:f>('34'!#REF!&lt;0)*(LEN('34'!#REF!)=0)*(($F63="")+($F63="En curso"))</xm:f>
            <x14:dxf>
              <font>
                <color theme="7" tint="-0.24994659260841701"/>
              </font>
              <fill>
                <patternFill patternType="none">
                  <bgColor auto="1"/>
                </patternFill>
              </fill>
            </x14:dxf>
          </x14:cfRule>
          <x14:cfRule type="expression" priority="361" id="{6439175A-6C39-4B01-B438-E9806BDF8211}">
            <xm:f>('34'!#REF!=0)*('34'!#REF!&lt;&gt;"")*(LEN('34'!#REF!)=0)*(($F63="")+($F63="En curso"))</xm:f>
            <x14:dxf>
              <font>
                <color theme="7" tint="-0.24994659260841701"/>
              </font>
              <fill>
                <patternFill patternType="none">
                  <bgColor auto="1"/>
                </patternFill>
              </fill>
            </x14:dxf>
          </x14:cfRule>
          <x14:cfRule type="expression" priority="362" id="{78AEC18C-C923-47E5-A206-F0A7F5F1EFFE}">
            <xm:f>('34'!#REF!&lt;0)*(LEN('34'!#REF!)=0)*(($F63="")+($F63="En curso"))</xm:f>
            <x14:dxf>
              <font>
                <color theme="7" tint="-0.24994659260841701"/>
              </font>
              <fill>
                <patternFill patternType="none">
                  <bgColor auto="1"/>
                </patternFill>
              </fill>
            </x14:dxf>
          </x14:cfRule>
          <xm:sqref>D35:D40</xm:sqref>
        </x14:conditionalFormatting>
        <x14:conditionalFormatting xmlns:xm="http://schemas.microsoft.com/office/excel/2006/main">
          <x14:cfRule type="expression" priority="363" id="{AFB58D80-9BE3-4504-99AB-0365E2D8EB44}">
            <xm:f>('34'!#REF!=0)*('34'!#REF!&lt;&gt;"")*(LEN('34'!#REF!)=0)*(($F71="")+($F71="En curso"))</xm:f>
            <x14:dxf>
              <font>
                <color theme="7" tint="-0.24994659260841701"/>
              </font>
              <fill>
                <patternFill patternType="none">
                  <bgColor auto="1"/>
                </patternFill>
              </fill>
            </x14:dxf>
          </x14:cfRule>
          <x14:cfRule type="expression" priority="364" id="{673047D0-9952-4862-96CC-C70DDFB90F01}">
            <xm:f>('34'!#REF!&lt;0)*(LEN('34'!#REF!)=0)*(($F71="")+($F71="En curso"))</xm:f>
            <x14:dxf>
              <font>
                <color theme="7" tint="-0.24994659260841701"/>
              </font>
              <fill>
                <patternFill patternType="none">
                  <bgColor auto="1"/>
                </patternFill>
              </fill>
            </x14:dxf>
          </x14:cfRule>
          <x14:cfRule type="expression" priority="365" id="{B8224A47-0B4A-4680-A0AC-884940227F20}">
            <xm:f>('34'!#REF!=0)*('34'!#REF!&lt;&gt;"")*(LEN('34'!#REF!)=0)*(($F67="")+($F67="En curso"))</xm:f>
            <x14:dxf>
              <font>
                <color theme="7" tint="-0.24994659260841701"/>
              </font>
              <fill>
                <patternFill patternType="none">
                  <bgColor auto="1"/>
                </patternFill>
              </fill>
            </x14:dxf>
          </x14:cfRule>
          <x14:cfRule type="expression" priority="366" id="{42AB3434-5637-481A-9982-204C24D6EB46}">
            <xm:f>('34'!#REF!&lt;0)*(LEN('34'!#REF!)=0)*(($F67="")+($F67="En curso"))</xm:f>
            <x14:dxf>
              <font>
                <color theme="7" tint="-0.24994659260841701"/>
              </font>
              <fill>
                <patternFill patternType="none">
                  <bgColor auto="1"/>
                </patternFill>
              </fill>
            </x14:dxf>
          </x14:cfRule>
          <xm:sqref>D35:D40</xm:sqref>
        </x14:conditionalFormatting>
        <x14:conditionalFormatting xmlns:xm="http://schemas.microsoft.com/office/excel/2006/main">
          <x14:cfRule type="expression" priority="367" id="{B7DF7D45-95E2-48D1-BF33-09F6C7AF793E}">
            <xm:f>('34'!#REF!=0)*('34'!#REF!&lt;&gt;"")*(LEN('34'!#REF!)=0)*(($F32="")+($F32="En curso"))</xm:f>
            <x14:dxf>
              <font>
                <color theme="7" tint="-0.24994659260841701"/>
              </font>
              <fill>
                <patternFill patternType="none">
                  <bgColor auto="1"/>
                </patternFill>
              </fill>
            </x14:dxf>
          </x14:cfRule>
          <x14:cfRule type="expression" priority="368" id="{E4F320FE-23CD-4033-8052-57D03DFCEE8B}">
            <xm:f>('34'!#REF!&lt;0)*(LEN('34'!#REF!)=0)*(($F32="")+($F32="En curso"))</xm:f>
            <x14:dxf>
              <font>
                <color theme="7" tint="-0.24994659260841701"/>
              </font>
              <fill>
                <patternFill patternType="none">
                  <bgColor auto="1"/>
                </patternFill>
              </fill>
            </x14:dxf>
          </x14:cfRule>
          <x14:cfRule type="expression" priority="369" id="{A36D23D3-3059-4859-852C-FB1E0CE546C4}">
            <xm:f>('34'!#REF!=0)*('34'!#REF!&lt;&gt;"")*(LEN('34'!#REF!)=0)*(($F33="")+($F33="En curso"))</xm:f>
            <x14:dxf>
              <font>
                <color theme="7" tint="-0.24994659260841701"/>
              </font>
              <fill>
                <patternFill patternType="none">
                  <bgColor auto="1"/>
                </patternFill>
              </fill>
            </x14:dxf>
          </x14:cfRule>
          <x14:cfRule type="expression" priority="370" id="{78D62905-9214-4E7A-A3C0-AA6682B2405F}">
            <xm:f>('34'!#REF!&lt;0)*(LEN('34'!#REF!)=0)*(($F33="")+($F33="En curso"))</xm:f>
            <x14:dxf>
              <font>
                <color theme="7" tint="-0.24994659260841701"/>
              </font>
              <fill>
                <patternFill patternType="none">
                  <bgColor auto="1"/>
                </patternFill>
              </fill>
            </x14:dxf>
          </x14:cfRule>
          <xm:sqref>E40</xm:sqref>
        </x14:conditionalFormatting>
        <x14:conditionalFormatting xmlns:xm="http://schemas.microsoft.com/office/excel/2006/main">
          <x14:cfRule type="expression" priority="407" id="{82F199FA-710E-4C3C-AC3A-AECDC74D6444}">
            <xm:f>('34'!#REF!=0)*('34'!#REF!&lt;&gt;"")*(LEN('34'!#REF!)=0)*((#REF!="")+(#REF!="En curso"))</xm:f>
            <x14:dxf>
              <font>
                <color theme="7" tint="-0.24994659260841701"/>
              </font>
              <fill>
                <patternFill patternType="none">
                  <bgColor auto="1"/>
                </patternFill>
              </fill>
            </x14:dxf>
          </x14:cfRule>
          <x14:cfRule type="expression" priority="408" id="{F8F5E042-9403-4D0E-9597-D674A02A840C}">
            <xm:f>('34'!#REF!&lt;0)*(LEN('34'!#REF!)=0)*((#REF!="")+(#REF!="En curso"))</xm:f>
            <x14:dxf>
              <font>
                <color theme="7" tint="-0.24994659260841701"/>
              </font>
              <fill>
                <patternFill patternType="none">
                  <bgColor auto="1"/>
                </patternFill>
              </fill>
            </x14:dxf>
          </x14:cfRule>
          <x14:cfRule type="expression" priority="409" id="{BF935A22-D808-4655-9159-22124B785B96}">
            <xm:f>('34'!#REF!=0)*('34'!#REF!&lt;&gt;"")*(LEN('34'!#REF!)=0)*((#REF!="")+(#REF!="En curso"))</xm:f>
            <x14:dxf>
              <font>
                <color theme="7" tint="-0.24994659260841701"/>
              </font>
              <fill>
                <patternFill patternType="none">
                  <bgColor auto="1"/>
                </patternFill>
              </fill>
            </x14:dxf>
          </x14:cfRule>
          <x14:cfRule type="expression" priority="410" id="{5A714F2B-C38C-427B-AD08-53B1B62010B9}">
            <xm:f>('34'!#REF!&lt;0)*(LEN('34'!#REF!)=0)*((#REF!="")+(#REF!="En curso"))</xm:f>
            <x14:dxf>
              <font>
                <color theme="7" tint="-0.24994659260841701"/>
              </font>
              <fill>
                <patternFill patternType="none">
                  <bgColor auto="1"/>
                </patternFill>
              </fill>
            </x14:dxf>
          </x14:cfRule>
          <xm:sqref>E30</xm:sqref>
        </x14:conditionalFormatting>
        <x14:conditionalFormatting xmlns:xm="http://schemas.microsoft.com/office/excel/2006/main">
          <x14:cfRule type="expression" priority="211" id="{FD915BDC-1EDE-4A19-A137-35CA9532A11C}">
            <xm:f>'34'!#REF!="Vencida"</xm:f>
            <x14:dxf>
              <font>
                <color theme="8" tint="-0.24994659260841701"/>
              </font>
            </x14:dxf>
          </x14:cfRule>
          <x14:cfRule type="expression" priority="212" id="{E712C37E-D0AD-421E-B4AC-DFC21FD6E93B}">
            <xm:f>'34'!#REF!="Cancelada"</xm:f>
            <x14:dxf>
              <font>
                <color theme="0" tint="-0.24994659260841701"/>
              </font>
            </x14:dxf>
          </x14:cfRule>
          <x14:cfRule type="expression" priority="213" id="{AA74527F-4D3C-48CD-837E-037DD2A96065}">
            <xm:f>'34'!#REF!="Pausada"</xm:f>
            <x14:dxf>
              <font>
                <color theme="9"/>
              </font>
            </x14:dxf>
          </x14:cfRule>
          <x14:cfRule type="expression" priority="214" id="{E4BD508B-5763-493D-825E-875ACA41CACB}">
            <xm:f>'34'!#REF!="Para hoy"</xm:f>
            <x14:dxf>
              <font>
                <color theme="6" tint="-0.499984740745262"/>
              </font>
            </x14:dxf>
          </x14:cfRule>
          <x14:cfRule type="expression" priority="215" id="{8E1E9811-A89B-48E0-8E6A-5BC648799659}">
            <xm:f>'34'!#REF!="En curso"</xm:f>
            <x14:dxf>
              <font>
                <color theme="7" tint="-0.24994659260841701"/>
              </font>
            </x14:dxf>
          </x14:cfRule>
          <x14:cfRule type="expression" priority="216" id="{022F1AA5-8CAD-4F92-B1EF-39E49328DEBA}">
            <xm:f>'34'!#REF!="Completada"</xm:f>
            <x14:dxf>
              <font>
                <strike/>
                <color theme="0" tint="-0.24994659260841701"/>
              </font>
              <fill>
                <patternFill patternType="none">
                  <bgColor auto="1"/>
                </patternFill>
              </fill>
            </x14:dxf>
          </x14:cfRule>
          <x14:cfRule type="expression" priority="217" id="{2D91F98A-6FDF-408B-8202-A115EB7787DA}">
            <xm:f>('34'!#REF!=0)*('34'!#REF!&lt;&gt;"")*(LEN('34'!#REF!)=0)*(('34'!#REF!="")+('34'!#REF!="En curso"))</xm:f>
            <x14:dxf>
              <font>
                <color theme="7" tint="-0.24994659260841701"/>
              </font>
              <fill>
                <patternFill patternType="none">
                  <bgColor auto="1"/>
                </patternFill>
              </fill>
            </x14:dxf>
          </x14:cfRule>
          <x14:cfRule type="expression" priority="218" id="{6772EADF-A26A-4D04-A3A8-8CD0A049C6CB}">
            <xm:f>('34'!#REF!&lt;0)*(LEN('34'!#REF!)=0)*(('34'!#REF!="")+('34'!#REF!="En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225" id="{0C88D3B9-C43D-461D-934A-45BFAF73EB81}">
            <xm:f>('34'!#REF!=0)*('34'!#REF!&lt;&gt;"")*(LEN('34'!#REF!)=0)*(($F59="")+($F59="En curso"))</xm:f>
            <x14:dxf>
              <font>
                <color theme="7" tint="-0.24994659260841701"/>
              </font>
              <fill>
                <patternFill patternType="none">
                  <bgColor auto="1"/>
                </patternFill>
              </fill>
            </x14:dxf>
          </x14:cfRule>
          <x14:cfRule type="expression" priority="226" id="{53260C10-97E4-4888-A839-2B7EDAB23D64}">
            <xm:f>('34'!#REF!&lt;0)*(LEN('34'!#REF!)=0)*(($F59="")+($F59="En curso"))</xm:f>
            <x14:dxf>
              <font>
                <color theme="7" tint="-0.24994659260841701"/>
              </font>
              <fill>
                <patternFill patternType="none">
                  <bgColor auto="1"/>
                </patternFill>
              </fill>
            </x14:dxf>
          </x14:cfRule>
          <xm:sqref>E59</xm:sqref>
        </x14:conditionalFormatting>
        <x14:conditionalFormatting xmlns:xm="http://schemas.microsoft.com/office/excel/2006/main">
          <x14:cfRule type="expression" priority="209" id="{BD1DD7FE-A245-4780-AA11-2129484982DB}">
            <xm:f>('34'!#REF!=0)*('34'!#REF!&lt;&gt;"")*(LEN('34'!#REF!)=0)*(('34'!#REF!="")+('34'!#REF!="En curso"))</xm:f>
            <x14:dxf>
              <font>
                <color theme="7" tint="-0.24994659260841701"/>
              </font>
              <fill>
                <patternFill patternType="none">
                  <bgColor auto="1"/>
                </patternFill>
              </fill>
            </x14:dxf>
          </x14:cfRule>
          <x14:cfRule type="expression" priority="210" id="{1B9C812C-0A96-4196-ABFC-C282C30FAD04}">
            <xm:f>('34'!#REF!&lt;0)*(LEN('34'!#REF!)=0)*(('34'!#REF!="")+('34'!#REF!="En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161" id="{13B4454D-7C2C-48E8-9C8E-23BC3CC2DF19}">
            <xm:f>('34'!#REF!=0)*('34'!#REF!&lt;&gt;"")*(LEN('34'!#REF!)=0)*(($F39="")+($F39="En curso"))</xm:f>
            <x14:dxf>
              <font>
                <color theme="7" tint="-0.24994659260841701"/>
              </font>
              <fill>
                <patternFill patternType="none">
                  <bgColor auto="1"/>
                </patternFill>
              </fill>
            </x14:dxf>
          </x14:cfRule>
          <x14:cfRule type="expression" priority="162" id="{9E4CF540-5E8F-4037-9ABF-B6DB4EC01484}">
            <xm:f>('34'!#REF!&lt;0)*(LEN('34'!#REF!)=0)*(($F39="")+($F39="En curso"))</xm:f>
            <x14:dxf>
              <font>
                <color theme="7" tint="-0.24994659260841701"/>
              </font>
              <fill>
                <patternFill patternType="none">
                  <bgColor auto="1"/>
                </patternFill>
              </fill>
            </x14:dxf>
          </x14:cfRule>
          <x14:cfRule type="expression" priority="169" id="{84637334-DA48-4C72-A83A-F542761D6421}">
            <xm:f>('34'!#REF!=0)*('34'!#REF!&lt;&gt;"")*(LEN('34'!#REF!)=0)*(($F39="")+($F39="En curso"))</xm:f>
            <x14:dxf>
              <font>
                <color theme="7" tint="-0.24994659260841701"/>
              </font>
              <fill>
                <patternFill patternType="none">
                  <bgColor auto="1"/>
                </patternFill>
              </fill>
            </x14:dxf>
          </x14:cfRule>
          <x14:cfRule type="expression" priority="170" id="{558989D6-2455-4BFC-8D02-747043C23EAC}">
            <xm:f>('34'!#REF!&lt;0)*(LEN('34'!#REF!)=0)*(($F39="")+($F39="En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147" id="{46EF1A2F-B7D0-4FDF-8C1F-81BB3F9061FD}">
            <xm:f>'34'!#REF!="Vencida"</xm:f>
            <x14:dxf>
              <font>
                <color theme="8" tint="-0.24994659260841701"/>
              </font>
            </x14:dxf>
          </x14:cfRule>
          <x14:cfRule type="expression" priority="148" id="{522C0D6B-D616-45DD-B720-54F5A391EDD2}">
            <xm:f>'34'!#REF!="Cancelada"</xm:f>
            <x14:dxf>
              <font>
                <color theme="0" tint="-0.24994659260841701"/>
              </font>
            </x14:dxf>
          </x14:cfRule>
          <x14:cfRule type="expression" priority="149" id="{7D17B0E0-1974-4F9B-A0BC-C93D84DE3BF0}">
            <xm:f>'34'!#REF!="Pausada"</xm:f>
            <x14:dxf>
              <font>
                <color theme="9"/>
              </font>
            </x14:dxf>
          </x14:cfRule>
          <x14:cfRule type="expression" priority="150" id="{2003B714-1684-46CA-A955-BD8384561AA1}">
            <xm:f>'34'!#REF!="Para hoy"</xm:f>
            <x14:dxf>
              <font>
                <color theme="6" tint="-0.499984740745262"/>
              </font>
            </x14:dxf>
          </x14:cfRule>
          <x14:cfRule type="expression" priority="151" id="{75A4AA96-6D0C-4C08-8462-885C515626F8}">
            <xm:f>'34'!#REF!="En curso"</xm:f>
            <x14:dxf>
              <font>
                <color theme="7" tint="-0.24994659260841701"/>
              </font>
            </x14:dxf>
          </x14:cfRule>
          <x14:cfRule type="expression" priority="152" id="{2DB2227D-1D12-494D-ADA7-C8CC6DB2FF95}">
            <xm:f>'34'!#REF!="Completada"</xm:f>
            <x14:dxf>
              <font>
                <strike/>
                <color theme="0" tint="-0.24994659260841701"/>
              </font>
              <fill>
                <patternFill patternType="none">
                  <bgColor auto="1"/>
                </patternFill>
              </fill>
            </x14:dxf>
          </x14:cfRule>
          <x14:cfRule type="expression" priority="153" id="{B25B2392-58F5-4E44-AD3D-DA1FDD664BEB}">
            <xm:f>('34'!#REF!=0)*('34'!#REF!&lt;&gt;"")*(LEN('34'!#REF!)=0)*(('34'!#REF!="")+('34'!#REF!="En curso"))</xm:f>
            <x14:dxf>
              <font>
                <color theme="7" tint="-0.24994659260841701"/>
              </font>
              <fill>
                <patternFill patternType="none">
                  <bgColor auto="1"/>
                </patternFill>
              </fill>
            </x14:dxf>
          </x14:cfRule>
          <x14:cfRule type="expression" priority="154" id="{6EE93D24-C622-40CD-94FD-B2717E00008E}">
            <xm:f>('34'!#REF!&lt;0)*(LEN('34'!#REF!)=0)*(('34'!#REF!="")+('34'!#REF!="En curso"))</xm:f>
            <x14:dxf>
              <font>
                <color theme="7" tint="-0.24994659260841701"/>
              </font>
              <fill>
                <patternFill patternType="none">
                  <bgColor auto="1"/>
                </patternFill>
              </fill>
            </x14:dxf>
          </x14:cfRule>
          <xm:sqref>G46:G51</xm:sqref>
        </x14:conditionalFormatting>
        <x14:conditionalFormatting xmlns:xm="http://schemas.microsoft.com/office/excel/2006/main">
          <x14:cfRule type="expression" priority="129" id="{DA106B89-4D97-49CE-ABF2-DE959867AD4A}">
            <xm:f>'34'!#REF!="Vencida"</xm:f>
            <x14:dxf>
              <font>
                <color theme="8" tint="-0.24994659260841701"/>
              </font>
            </x14:dxf>
          </x14:cfRule>
          <x14:cfRule type="expression" priority="130" id="{957FC97E-7946-424F-AD88-7B00FB95BB59}">
            <xm:f>'34'!#REF!="Cancelada"</xm:f>
            <x14:dxf>
              <font>
                <color theme="0" tint="-0.24994659260841701"/>
              </font>
            </x14:dxf>
          </x14:cfRule>
          <x14:cfRule type="expression" priority="131" id="{006E2A5F-DBC9-4F7C-ADB6-7E8E6959413A}">
            <xm:f>'34'!#REF!="Pausada"</xm:f>
            <x14:dxf>
              <font>
                <color theme="9"/>
              </font>
            </x14:dxf>
          </x14:cfRule>
          <x14:cfRule type="expression" priority="132" id="{AF188A04-EE0A-4F66-812F-CA781AE9AE14}">
            <xm:f>'34'!#REF!="Para hoy"</xm:f>
            <x14:dxf>
              <font>
                <color theme="6" tint="-0.499984740745262"/>
              </font>
            </x14:dxf>
          </x14:cfRule>
          <x14:cfRule type="expression" priority="133" id="{6E56BE84-F21D-4CCD-835A-45F7631BE427}">
            <xm:f>'34'!#REF!="En curso"</xm:f>
            <x14:dxf>
              <font>
                <color theme="7" tint="-0.24994659260841701"/>
              </font>
            </x14:dxf>
          </x14:cfRule>
          <x14:cfRule type="expression" priority="134" id="{4412B6D6-79F3-4BB9-85EA-F84EB63DE97E}">
            <xm:f>'34'!#REF!="Completada"</xm:f>
            <x14:dxf>
              <font>
                <strike/>
                <color theme="0" tint="-0.24994659260841701"/>
              </font>
              <fill>
                <patternFill patternType="none">
                  <bgColor auto="1"/>
                </patternFill>
              </fill>
            </x14:dxf>
          </x14:cfRule>
          <x14:cfRule type="expression" priority="135" id="{B40D6D75-C9CD-4EC6-9055-15D183016B85}">
            <xm:f>('34'!#REF!=0)*('34'!#REF!&lt;&gt;"")*(LEN('34'!#REF!)=0)*(('34'!#REF!="")+('34'!#REF!="En curso"))</xm:f>
            <x14:dxf>
              <font>
                <color theme="7" tint="-0.24994659260841701"/>
              </font>
              <fill>
                <patternFill patternType="none">
                  <bgColor auto="1"/>
                </patternFill>
              </fill>
            </x14:dxf>
          </x14:cfRule>
          <x14:cfRule type="expression" priority="136" id="{A0129A62-BD67-4EB9-B718-7C8C80EFB469}">
            <xm:f>('34'!#REF!&lt;0)*(LEN('34'!#REF!)=0)*(('34'!#REF!="")+('34'!#REF!="En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137" id="{B4B28AAD-59AA-4AE9-98D7-89C4B801473B}">
            <xm:f>('34'!#REF!=0)*('34'!#REF!&lt;&gt;"")*(LEN('34'!#REF!)=0)*(('34'!#REF!="")+('34'!#REF!="En curso"))</xm:f>
            <x14:dxf>
              <font>
                <color theme="7" tint="-0.24994659260841701"/>
              </font>
              <fill>
                <patternFill patternType="none">
                  <bgColor auto="1"/>
                </patternFill>
              </fill>
            </x14:dxf>
          </x14:cfRule>
          <x14:cfRule type="expression" priority="138" id="{EE332750-922D-438E-9B54-895B59082E98}">
            <xm:f>('34'!#REF!&lt;0)*(LEN('34'!#REF!)=0)*(('34'!#REF!="")+('34'!#REF!="En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139" id="{8D822BF8-C5B0-48EB-B55C-76E9FDF4C06A}">
            <xm:f>('34'!#REF!=0)*('34'!#REF!&lt;&gt;"")*(LEN('34'!#REF!)=0)*(($F46="")+($F46="En curso"))</xm:f>
            <x14:dxf>
              <font>
                <color theme="7" tint="-0.24994659260841701"/>
              </font>
              <fill>
                <patternFill patternType="none">
                  <bgColor auto="1"/>
                </patternFill>
              </fill>
            </x14:dxf>
          </x14:cfRule>
          <x14:cfRule type="expression" priority="140" id="{563D4997-D2ED-490F-903D-CE68FA350095}">
            <xm:f>('34'!#REF!&lt;0)*(LEN('34'!#REF!)=0)*(($F46="")+($F46="En curso"))</xm:f>
            <x14:dxf>
              <font>
                <color theme="7" tint="-0.24994659260841701"/>
              </font>
              <fill>
                <patternFill patternType="none">
                  <bgColor auto="1"/>
                </patternFill>
              </fill>
            </x14:dxf>
          </x14:cfRule>
          <xm:sqref>F46:F51</xm:sqref>
        </x14:conditionalFormatting>
        <x14:conditionalFormatting xmlns:xm="http://schemas.microsoft.com/office/excel/2006/main">
          <x14:cfRule type="expression" priority="201" id="{D5ACEBED-DA3C-4E76-BC56-403B497D46E0}">
            <xm:f>('34'!#REF!=0)*('34'!#REF!&lt;&gt;"")*(LEN('34'!#REF!)=0)*(($F39="")+($F39="En curso"))</xm:f>
            <x14:dxf>
              <font>
                <color theme="7" tint="-0.24994659260841701"/>
              </font>
              <fill>
                <patternFill patternType="none">
                  <bgColor auto="1"/>
                </patternFill>
              </fill>
            </x14:dxf>
          </x14:cfRule>
          <x14:cfRule type="expression" priority="202" id="{E9F5403A-FAA0-4CE1-8FA9-25C8A11C6E71}">
            <xm:f>('34'!#REF!&lt;0)*(LEN('34'!#REF!)=0)*(($F39="")+($F39="En curso"))</xm:f>
            <x14:dxf>
              <font>
                <color theme="7" tint="-0.24994659260841701"/>
              </font>
              <fill>
                <patternFill patternType="none">
                  <bgColor auto="1"/>
                </patternFill>
              </fill>
            </x14:dxf>
          </x14:cfRule>
          <x14:cfRule type="expression" priority="203" id="{667E65D0-4D73-431C-B44B-340087AA4648}">
            <xm:f>('34'!#REF!=0)*('34'!#REF!&lt;&gt;"")*(LEN('34'!#REF!)=0)*(($F46="")+($F46="En curso"))</xm:f>
            <x14:dxf>
              <font>
                <color theme="7" tint="-0.24994659260841701"/>
              </font>
              <fill>
                <patternFill patternType="none">
                  <bgColor auto="1"/>
                </patternFill>
              </fill>
            </x14:dxf>
          </x14:cfRule>
          <x14:cfRule type="expression" priority="204" id="{861DF1CD-D12C-4943-A2E4-D3537D7D5557}">
            <xm:f>('34'!#REF!&lt;0)*(LEN('34'!#REF!)=0)*(($F46="")+($F46="En curso"))</xm:f>
            <x14:dxf>
              <font>
                <color theme="7" tint="-0.24994659260841701"/>
              </font>
              <fill>
                <patternFill patternType="none">
                  <bgColor auto="1"/>
                </patternFill>
              </fill>
            </x14:dxf>
          </x14:cfRule>
          <xm:sqref>C46:C51</xm:sqref>
        </x14:conditionalFormatting>
        <x14:conditionalFormatting xmlns:xm="http://schemas.microsoft.com/office/excel/2006/main">
          <x14:cfRule type="expression" priority="205" id="{63311437-31EC-4F3F-9A1D-656B497687E2}">
            <xm:f>('34'!#REF!=0)*('34'!#REF!&lt;&gt;"")*(LEN('34'!#REF!)=0)*(($F38="")+($F38="En curso"))</xm:f>
            <x14:dxf>
              <font>
                <color theme="7" tint="-0.24994659260841701"/>
              </font>
              <fill>
                <patternFill patternType="none">
                  <bgColor auto="1"/>
                </patternFill>
              </fill>
            </x14:dxf>
          </x14:cfRule>
          <x14:cfRule type="expression" priority="206" id="{13099FDE-88AC-4A90-A25B-FD8F6A81982D}">
            <xm:f>('34'!#REF!&lt;0)*(LEN('34'!#REF!)=0)*(($F38="")+($F38="En curso"))</xm:f>
            <x14:dxf>
              <font>
                <color theme="7" tint="-0.24994659260841701"/>
              </font>
              <fill>
                <patternFill patternType="none">
                  <bgColor auto="1"/>
                </patternFill>
              </fill>
            </x14:dxf>
          </x14:cfRule>
          <x14:cfRule type="expression" priority="207" id="{34174924-7BCC-408E-B3CB-A1B006FDEC1F}">
            <xm:f>('34'!#REF!=0)*('34'!#REF!&lt;&gt;"")*(LEN('34'!#REF!)=0)*(($F39="")+($F39="En curso"))</xm:f>
            <x14:dxf>
              <font>
                <color theme="7" tint="-0.24994659260841701"/>
              </font>
              <fill>
                <patternFill patternType="none">
                  <bgColor auto="1"/>
                </patternFill>
              </fill>
            </x14:dxf>
          </x14:cfRule>
          <x14:cfRule type="expression" priority="208" id="{3CF44D28-4232-49FB-9268-FAF21C348206}">
            <xm:f>('34'!#REF!&lt;0)*(LEN('34'!#REF!)=0)*(($F39="")+($F39="En curso"))</xm:f>
            <x14:dxf>
              <font>
                <color theme="7" tint="-0.24994659260841701"/>
              </font>
              <fill>
                <patternFill patternType="none">
                  <bgColor auto="1"/>
                </patternFill>
              </fill>
            </x14:dxf>
          </x14:cfRule>
          <xm:sqref>E46:E51</xm:sqref>
        </x14:conditionalFormatting>
        <x14:conditionalFormatting xmlns:xm="http://schemas.microsoft.com/office/excel/2006/main">
          <x14:cfRule type="expression" priority="33" id="{DD6B9D5F-0EA5-4688-BB1E-3A1CDC3EF8EC}">
            <xm:f>('34'!#REF!=0)*('34'!#REF!&lt;&gt;"")*(LEN('34'!#REF!)=0)*(($F45="")+($F45="En curso"))</xm:f>
            <x14:dxf>
              <font>
                <color theme="7" tint="-0.24994659260841701"/>
              </font>
              <fill>
                <patternFill patternType="none">
                  <bgColor auto="1"/>
                </patternFill>
              </fill>
            </x14:dxf>
          </x14:cfRule>
          <x14:cfRule type="expression" priority="34" id="{29AB37A9-8728-4A2C-851E-284D332935E2}">
            <xm:f>('34'!#REF!&lt;0)*(LEN('34'!#REF!)=0)*(($F45="")+($F45="En curso"))</xm:f>
            <x14:dxf>
              <font>
                <color theme="7" tint="-0.24994659260841701"/>
              </font>
              <fill>
                <patternFill patternType="none">
                  <bgColor auto="1"/>
                </patternFill>
              </fill>
            </x14:dxf>
          </x14:cfRule>
          <x14:cfRule type="expression" priority="41" id="{F55A7A43-20A5-4FCF-AD21-093F27E1D647}">
            <xm:f>('34'!#REF!=0)*('34'!#REF!&lt;&gt;"")*(LEN('34'!#REF!)=0)*(($F45="")+($F45="En curso"))</xm:f>
            <x14:dxf>
              <font>
                <color theme="7" tint="-0.24994659260841701"/>
              </font>
              <fill>
                <patternFill patternType="none">
                  <bgColor auto="1"/>
                </patternFill>
              </fill>
            </x14:dxf>
          </x14:cfRule>
          <x14:cfRule type="expression" priority="42" id="{DFFF3055-8576-4139-8E0C-899590D3ACC9}">
            <xm:f>('34'!#REF!&lt;0)*(LEN('34'!#REF!)=0)*(($F45="")+($F45="En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19" id="{85D9FB03-920D-4528-8313-8DB9463C528B}">
            <xm:f>'34'!#REF!="Vencida"</xm:f>
            <x14:dxf>
              <font>
                <color theme="8" tint="-0.24994659260841701"/>
              </font>
            </x14:dxf>
          </x14:cfRule>
          <x14:cfRule type="expression" priority="20" id="{83466809-01B6-476A-B0C8-D0D9430CE220}">
            <xm:f>'34'!#REF!="Cancelada"</xm:f>
            <x14:dxf>
              <font>
                <color theme="0" tint="-0.24994659260841701"/>
              </font>
            </x14:dxf>
          </x14:cfRule>
          <x14:cfRule type="expression" priority="21" id="{C78A571D-E6C0-435D-8002-CB8802104156}">
            <xm:f>'34'!#REF!="Pausada"</xm:f>
            <x14:dxf>
              <font>
                <color theme="9"/>
              </font>
            </x14:dxf>
          </x14:cfRule>
          <x14:cfRule type="expression" priority="22" id="{1561F62C-263B-4CE2-9A62-6D3704C6AC0F}">
            <xm:f>'34'!#REF!="Para hoy"</xm:f>
            <x14:dxf>
              <font>
                <color theme="6" tint="-0.499984740745262"/>
              </font>
            </x14:dxf>
          </x14:cfRule>
          <x14:cfRule type="expression" priority="23" id="{13123682-3F8F-493C-AE93-970FE779F204}">
            <xm:f>'34'!#REF!="En curso"</xm:f>
            <x14:dxf>
              <font>
                <color theme="7" tint="-0.24994659260841701"/>
              </font>
            </x14:dxf>
          </x14:cfRule>
          <x14:cfRule type="expression" priority="24" id="{F1222E47-85DF-4DF8-9362-65542DF7D79D}">
            <xm:f>'34'!#REF!="Completada"</xm:f>
            <x14:dxf>
              <font>
                <strike/>
                <color theme="0" tint="-0.24994659260841701"/>
              </font>
              <fill>
                <patternFill patternType="none">
                  <bgColor auto="1"/>
                </patternFill>
              </fill>
            </x14:dxf>
          </x14:cfRule>
          <x14:cfRule type="expression" priority="25" id="{1BAE7BD0-C2BB-403F-A5C7-0F3E60EF2F68}">
            <xm:f>('34'!#REF!=0)*('34'!#REF!&lt;&gt;"")*(LEN('34'!#REF!)=0)*(('34'!#REF!="")+('34'!#REF!="En curso"))</xm:f>
            <x14:dxf>
              <font>
                <color theme="7" tint="-0.24994659260841701"/>
              </font>
              <fill>
                <patternFill patternType="none">
                  <bgColor auto="1"/>
                </patternFill>
              </fill>
            </x14:dxf>
          </x14:cfRule>
          <x14:cfRule type="expression" priority="26" id="{FE60C111-91F1-40E7-9313-49E5A0379F4C}">
            <xm:f>('34'!#REF!&lt;0)*(LEN('34'!#REF!)=0)*(('34'!#REF!="")+('34'!#REF!="En curso"))</xm:f>
            <x14:dxf>
              <font>
                <color theme="7" tint="-0.24994659260841701"/>
              </font>
              <fill>
                <patternFill patternType="none">
                  <bgColor auto="1"/>
                </patternFill>
              </fill>
            </x14:dxf>
          </x14:cfRule>
          <xm:sqref>G52:G57</xm:sqref>
        </x14:conditionalFormatting>
        <x14:conditionalFormatting xmlns:xm="http://schemas.microsoft.com/office/excel/2006/main">
          <x14:cfRule type="expression" priority="1" id="{63A543E4-5B5A-4EC8-9B49-2934FDB74D9B}">
            <xm:f>'34'!#REF!="Vencida"</xm:f>
            <x14:dxf>
              <font>
                <color theme="8" tint="-0.24994659260841701"/>
              </font>
            </x14:dxf>
          </x14:cfRule>
          <x14:cfRule type="expression" priority="2" id="{49416432-1B72-401E-ADFB-C5C874406DDD}">
            <xm:f>'34'!#REF!="Cancelada"</xm:f>
            <x14:dxf>
              <font>
                <color theme="0" tint="-0.24994659260841701"/>
              </font>
            </x14:dxf>
          </x14:cfRule>
          <x14:cfRule type="expression" priority="3" id="{A9410D31-63FE-489F-8B3B-8DB9CDDD2CA3}">
            <xm:f>'34'!#REF!="Pausada"</xm:f>
            <x14:dxf>
              <font>
                <color theme="9"/>
              </font>
            </x14:dxf>
          </x14:cfRule>
          <x14:cfRule type="expression" priority="4" id="{10C5E9A7-AD49-44E5-BC7F-B65A9A2B4A19}">
            <xm:f>'34'!#REF!="Para hoy"</xm:f>
            <x14:dxf>
              <font>
                <color theme="6" tint="-0.499984740745262"/>
              </font>
            </x14:dxf>
          </x14:cfRule>
          <x14:cfRule type="expression" priority="5" id="{B9C6EE5B-CCC3-4695-8123-5B3191A65C54}">
            <xm:f>'34'!#REF!="En curso"</xm:f>
            <x14:dxf>
              <font>
                <color theme="7" tint="-0.24994659260841701"/>
              </font>
            </x14:dxf>
          </x14:cfRule>
          <x14:cfRule type="expression" priority="6" id="{A74C19AE-B4C0-46F7-8642-6AFC5E1EAD64}">
            <xm:f>'34'!#REF!="Completada"</xm:f>
            <x14:dxf>
              <font>
                <strike/>
                <color theme="0" tint="-0.24994659260841701"/>
              </font>
              <fill>
                <patternFill patternType="none">
                  <bgColor auto="1"/>
                </patternFill>
              </fill>
            </x14:dxf>
          </x14:cfRule>
          <x14:cfRule type="expression" priority="7" id="{E095FF45-14AE-4E22-83DD-4EBD487A9322}">
            <xm:f>('34'!#REF!=0)*('34'!#REF!&lt;&gt;"")*(LEN('34'!#REF!)=0)*(('34'!#REF!="")+('34'!#REF!="En curso"))</xm:f>
            <x14:dxf>
              <font>
                <color theme="7" tint="-0.24994659260841701"/>
              </font>
              <fill>
                <patternFill patternType="none">
                  <bgColor auto="1"/>
                </patternFill>
              </fill>
            </x14:dxf>
          </x14:cfRule>
          <x14:cfRule type="expression" priority="8" id="{70D19AA3-C270-4CF0-B818-361079DB4641}">
            <xm:f>('34'!#REF!&lt;0)*(LEN('34'!#REF!)=0)*(('34'!#REF!="")+('34'!#REF!="En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9" id="{968C544A-93BD-457A-A3A8-637528941CC6}">
            <xm:f>('34'!#REF!=0)*('34'!#REF!&lt;&gt;"")*(LEN('34'!#REF!)=0)*(('34'!#REF!="")+('34'!#REF!="En curso"))</xm:f>
            <x14:dxf>
              <font>
                <color theme="7" tint="-0.24994659260841701"/>
              </font>
              <fill>
                <patternFill patternType="none">
                  <bgColor auto="1"/>
                </patternFill>
              </fill>
            </x14:dxf>
          </x14:cfRule>
          <x14:cfRule type="expression" priority="10" id="{2F606399-698C-48BB-B5EC-7EB00152F4FF}">
            <xm:f>('34'!#REF!&lt;0)*(LEN('34'!#REF!)=0)*(('34'!#REF!="")+('34'!#REF!="En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11" id="{3EE7412E-19F3-4D0D-9F2C-04205A4BA9F1}">
            <xm:f>('34'!#REF!=0)*('34'!#REF!&lt;&gt;"")*(LEN('34'!#REF!)=0)*(($F52="")+($F52="En curso"))</xm:f>
            <x14:dxf>
              <font>
                <color theme="7" tint="-0.24994659260841701"/>
              </font>
              <fill>
                <patternFill patternType="none">
                  <bgColor auto="1"/>
                </patternFill>
              </fill>
            </x14:dxf>
          </x14:cfRule>
          <x14:cfRule type="expression" priority="12" id="{2681DCE6-6AB4-44DF-891A-55EE03C7F2CD}">
            <xm:f>('34'!#REF!&lt;0)*(LEN('34'!#REF!)=0)*(($F52="")+($F52="En curso"))</xm:f>
            <x14:dxf>
              <font>
                <color theme="7" tint="-0.24994659260841701"/>
              </font>
              <fill>
                <patternFill patternType="none">
                  <bgColor auto="1"/>
                </patternFill>
              </fill>
            </x14:dxf>
          </x14:cfRule>
          <xm:sqref>F52:F57</xm:sqref>
        </x14:conditionalFormatting>
        <x14:conditionalFormatting xmlns:xm="http://schemas.microsoft.com/office/excel/2006/main">
          <x14:cfRule type="expression" priority="109" id="{1935F9FC-4A3E-4373-93BC-9453C6C96276}">
            <xm:f>('34'!#REF!=0)*('34'!#REF!&lt;&gt;"")*(LEN('34'!#REF!)=0)*(($F68="")+($F68="En curso"))</xm:f>
            <x14:dxf>
              <font>
                <color theme="7" tint="-0.24994659260841701"/>
              </font>
              <fill>
                <patternFill patternType="none">
                  <bgColor auto="1"/>
                </patternFill>
              </fill>
            </x14:dxf>
          </x14:cfRule>
          <x14:cfRule type="expression" priority="110" id="{634D9A8D-D0BA-4EC0-A5C5-FF96EA4F8BBF}">
            <xm:f>('34'!#REF!&lt;0)*(LEN('34'!#REF!)=0)*(($F68="")+($F68="En curso"))</xm:f>
            <x14:dxf>
              <font>
                <color theme="7" tint="-0.24994659260841701"/>
              </font>
              <fill>
                <patternFill patternType="none">
                  <bgColor auto="1"/>
                </patternFill>
              </fill>
            </x14:dxf>
          </x14:cfRule>
          <x14:cfRule type="expression" priority="111" id="{DB62A729-DD5E-468F-9271-80B53A9538EB}">
            <xm:f>('34'!#REF!=0)*('34'!#REF!&lt;&gt;"")*(LEN('34'!#REF!)=0)*(($F68="")+($F68="En curso"))</xm:f>
            <x14:dxf>
              <font>
                <color theme="7" tint="-0.24994659260841701"/>
              </font>
              <fill>
                <patternFill patternType="none">
                  <bgColor auto="1"/>
                </patternFill>
              </fill>
            </x14:dxf>
          </x14:cfRule>
          <x14:cfRule type="expression" priority="112" id="{EE4506A7-1FDB-4D61-A2FC-5C0DEE6E3003}">
            <xm:f>('34'!#REF!&lt;0)*(LEN('34'!#REF!)=0)*(($F68="")+($F68="En curso"))</xm:f>
            <x14:dxf>
              <font>
                <color theme="7" tint="-0.24994659260841701"/>
              </font>
              <fill>
                <patternFill patternType="none">
                  <bgColor auto="1"/>
                </patternFill>
              </fill>
            </x14:dxf>
          </x14:cfRule>
          <xm:sqref>D52:D57</xm:sqref>
        </x14:conditionalFormatting>
        <x14:conditionalFormatting xmlns:xm="http://schemas.microsoft.com/office/excel/2006/main">
          <x14:cfRule type="expression" priority="113" id="{7461E352-36CB-4E0A-A993-6F8289769361}">
            <xm:f>('34'!#REF!=0)*('34'!#REF!&lt;&gt;"")*(LEN('34'!#REF!)=0)*(($F80="")+($F80="En curso"))</xm:f>
            <x14:dxf>
              <font>
                <color theme="7" tint="-0.24994659260841701"/>
              </font>
              <fill>
                <patternFill patternType="none">
                  <bgColor auto="1"/>
                </patternFill>
              </fill>
            </x14:dxf>
          </x14:cfRule>
          <x14:cfRule type="expression" priority="114" id="{75629999-0BB0-43B8-BCEF-5F560190F6EB}">
            <xm:f>('34'!#REF!&lt;0)*(LEN('34'!#REF!)=0)*(($F80="")+($F80="En curso"))</xm:f>
            <x14:dxf>
              <font>
                <color theme="7" tint="-0.24994659260841701"/>
              </font>
              <fill>
                <patternFill patternType="none">
                  <bgColor auto="1"/>
                </patternFill>
              </fill>
            </x14:dxf>
          </x14:cfRule>
          <x14:cfRule type="expression" priority="115" id="{A1B7F00E-1B84-4C90-B162-1365510C5960}">
            <xm:f>('34'!#REF!=0)*('34'!#REF!&lt;&gt;"")*(LEN('34'!#REF!)=0)*(($F80="")+($F80="En curso"))</xm:f>
            <x14:dxf>
              <font>
                <color theme="7" tint="-0.24994659260841701"/>
              </font>
              <fill>
                <patternFill patternType="none">
                  <bgColor auto="1"/>
                </patternFill>
              </fill>
            </x14:dxf>
          </x14:cfRule>
          <x14:cfRule type="expression" priority="116" id="{CBBEA3CD-FC98-471D-9190-841977FD844E}">
            <xm:f>('34'!#REF!&lt;0)*(LEN('34'!#REF!)=0)*(($F80="")+($F80="En curso"))</xm:f>
            <x14:dxf>
              <font>
                <color theme="7" tint="-0.24994659260841701"/>
              </font>
              <fill>
                <patternFill patternType="none">
                  <bgColor auto="1"/>
                </patternFill>
              </fill>
            </x14:dxf>
          </x14:cfRule>
          <xm:sqref>D52:D57</xm:sqref>
        </x14:conditionalFormatting>
        <x14:conditionalFormatting xmlns:xm="http://schemas.microsoft.com/office/excel/2006/main">
          <x14:cfRule type="expression" priority="117" id="{DAD883D6-5014-411F-A0AF-0ADC858C8A7A}">
            <xm:f>('34'!#REF!=0)*('34'!#REF!&lt;&gt;"")*(LEN('34'!#REF!)=0)*(($F88="")+($F88="En curso"))</xm:f>
            <x14:dxf>
              <font>
                <color theme="7" tint="-0.24994659260841701"/>
              </font>
              <fill>
                <patternFill patternType="none">
                  <bgColor auto="1"/>
                </patternFill>
              </fill>
            </x14:dxf>
          </x14:cfRule>
          <x14:cfRule type="expression" priority="118" id="{AFAB9DBD-7EDB-4A09-A922-C387AFFF0EFD}">
            <xm:f>('34'!#REF!&lt;0)*(LEN('34'!#REF!)=0)*(($F88="")+($F88="En curso"))</xm:f>
            <x14:dxf>
              <font>
                <color theme="7" tint="-0.24994659260841701"/>
              </font>
              <fill>
                <patternFill patternType="none">
                  <bgColor auto="1"/>
                </patternFill>
              </fill>
            </x14:dxf>
          </x14:cfRule>
          <x14:cfRule type="expression" priority="119" id="{2900F9E3-B023-49DB-A7B0-8CF0DE96A55A}">
            <xm:f>('34'!#REF!=0)*('34'!#REF!&lt;&gt;"")*(LEN('34'!#REF!)=0)*(($F84="")+($F84="En curso"))</xm:f>
            <x14:dxf>
              <font>
                <color theme="7" tint="-0.24994659260841701"/>
              </font>
              <fill>
                <patternFill patternType="none">
                  <bgColor auto="1"/>
                </patternFill>
              </fill>
            </x14:dxf>
          </x14:cfRule>
          <x14:cfRule type="expression" priority="120" id="{6150ED06-79DE-41B0-BE29-3DED7D8A00E3}">
            <xm:f>('34'!#REF!&lt;0)*(LEN('34'!#REF!)=0)*(($F84="")+($F84="En curso"))</xm:f>
            <x14:dxf>
              <font>
                <color theme="7" tint="-0.24994659260841701"/>
              </font>
              <fill>
                <patternFill patternType="none">
                  <bgColor auto="1"/>
                </patternFill>
              </fill>
            </x14:dxf>
          </x14:cfRule>
          <xm:sqref>D52:D57</xm:sqref>
        </x14:conditionalFormatting>
        <x14:conditionalFormatting xmlns:xm="http://schemas.microsoft.com/office/excel/2006/main">
          <x14:cfRule type="expression" priority="121" id="{EA5805E7-590A-49C8-A7C1-76D41E0F0788}">
            <xm:f>('34'!#REF!=0)*('34'!#REF!&lt;&gt;"")*(LEN('34'!#REF!)=0)*(($F45="")+($F45="En curso"))</xm:f>
            <x14:dxf>
              <font>
                <color theme="7" tint="-0.24994659260841701"/>
              </font>
              <fill>
                <patternFill patternType="none">
                  <bgColor auto="1"/>
                </patternFill>
              </fill>
            </x14:dxf>
          </x14:cfRule>
          <x14:cfRule type="expression" priority="122" id="{03824CD2-801C-49A9-8B0F-D1D3935297B6}">
            <xm:f>('34'!#REF!&lt;0)*(LEN('34'!#REF!)=0)*(($F45="")+($F45="En curso"))</xm:f>
            <x14:dxf>
              <font>
                <color theme="7" tint="-0.24994659260841701"/>
              </font>
              <fill>
                <patternFill patternType="none">
                  <bgColor auto="1"/>
                </patternFill>
              </fill>
            </x14:dxf>
          </x14:cfRule>
          <x14:cfRule type="expression" priority="123" id="{B2FCFC52-FD3D-47FF-AF41-74D0E7B36830}">
            <xm:f>('34'!#REF!=0)*('34'!#REF!&lt;&gt;"")*(LEN('34'!#REF!)=0)*(($F52="")+($F52="En curso"))</xm:f>
            <x14:dxf>
              <font>
                <color theme="7" tint="-0.24994659260841701"/>
              </font>
              <fill>
                <patternFill patternType="none">
                  <bgColor auto="1"/>
                </patternFill>
              </fill>
            </x14:dxf>
          </x14:cfRule>
          <x14:cfRule type="expression" priority="124" id="{7D705BB3-9577-4DAE-BFD7-E0422D6439AC}">
            <xm:f>('34'!#REF!&lt;0)*(LEN('34'!#REF!)=0)*(($F52="")+($F52="En curso"))</xm:f>
            <x14:dxf>
              <font>
                <color theme="7" tint="-0.24994659260841701"/>
              </font>
              <fill>
                <patternFill patternType="none">
                  <bgColor auto="1"/>
                </patternFill>
              </fill>
            </x14:dxf>
          </x14:cfRule>
          <xm:sqref>C52:C57</xm:sqref>
        </x14:conditionalFormatting>
        <x14:conditionalFormatting xmlns:xm="http://schemas.microsoft.com/office/excel/2006/main">
          <x14:cfRule type="expression" priority="125" id="{069D415E-21C0-4293-8A37-22EACB4A00BB}">
            <xm:f>('34'!#REF!=0)*('34'!#REF!&lt;&gt;"")*(LEN('34'!#REF!)=0)*(($F44="")+($F44="En curso"))</xm:f>
            <x14:dxf>
              <font>
                <color theme="7" tint="-0.24994659260841701"/>
              </font>
              <fill>
                <patternFill patternType="none">
                  <bgColor auto="1"/>
                </patternFill>
              </fill>
            </x14:dxf>
          </x14:cfRule>
          <x14:cfRule type="expression" priority="126" id="{0DDEC09E-2456-45B4-A34B-88ACAD1A0C6A}">
            <xm:f>('34'!#REF!&lt;0)*(LEN('34'!#REF!)=0)*(($F44="")+($F44="En curso"))</xm:f>
            <x14:dxf>
              <font>
                <color theme="7" tint="-0.24994659260841701"/>
              </font>
              <fill>
                <patternFill patternType="none">
                  <bgColor auto="1"/>
                </patternFill>
              </fill>
            </x14:dxf>
          </x14:cfRule>
          <x14:cfRule type="expression" priority="127" id="{E09BD1E3-D59E-475B-9CA3-1320DF67554E}">
            <xm:f>('34'!#REF!=0)*('34'!#REF!&lt;&gt;"")*(LEN('34'!#REF!)=0)*(($F45="")+($F45="En curso"))</xm:f>
            <x14:dxf>
              <font>
                <color theme="7" tint="-0.24994659260841701"/>
              </font>
              <fill>
                <patternFill patternType="none">
                  <bgColor auto="1"/>
                </patternFill>
              </fill>
            </x14:dxf>
          </x14:cfRule>
          <x14:cfRule type="expression" priority="128" id="{BB544514-D7EB-4E29-B1F4-654A413C8514}">
            <xm:f>('34'!#REF!&lt;0)*(LEN('34'!#REF!)=0)*(($F45="")+($F45="En curso"))</xm:f>
            <x14:dxf>
              <font>
                <color theme="7" tint="-0.24994659260841701"/>
              </font>
              <fill>
                <patternFill patternType="none">
                  <bgColor auto="1"/>
                </patternFill>
              </fill>
            </x14:dxf>
          </x14:cfRule>
          <xm:sqref>E52:E57</xm:sqref>
        </x14:conditionalFormatting>
        <x14:conditionalFormatting xmlns:xm="http://schemas.microsoft.com/office/excel/2006/main">
          <x14:cfRule type="expression" priority="257" id="{3AFF9DBB-1888-4EF5-916D-7567EC3ABDD4}">
            <xm:f>('34'!#REF!=0)*('34'!#REF!&lt;&gt;"")*(LEN('34'!#REF!)=0)*((#REF!="")+(#REF!="En curso"))</xm:f>
            <x14:dxf>
              <font>
                <color theme="7" tint="-0.24994659260841701"/>
              </font>
              <fill>
                <patternFill patternType="none">
                  <bgColor auto="1"/>
                </patternFill>
              </fill>
            </x14:dxf>
          </x14:cfRule>
          <x14:cfRule type="expression" priority="258" id="{7277A533-7C02-42DA-A61E-3F7259768E54}">
            <xm:f>('34'!#REF!&lt;0)*(LEN('34'!#REF!)=0)*((#REF!="")+(#REF!="En curso"))</xm:f>
            <x14:dxf>
              <font>
                <color theme="7" tint="-0.24994659260841701"/>
              </font>
              <fill>
                <patternFill patternType="none">
                  <bgColor auto="1"/>
                </patternFill>
              </fill>
            </x14:dxf>
          </x14:cfRule>
          <x14:cfRule type="expression" priority="259" id="{00D1341C-9DC7-40DE-A307-901F02A5A115}">
            <xm:f>('34'!#REF!=0)*('34'!#REF!&lt;&gt;"")*(LEN('34'!#REF!)=0)*((#REF!="")+(#REF!="En curso"))</xm:f>
            <x14:dxf>
              <font>
                <color theme="7" tint="-0.24994659260841701"/>
              </font>
              <fill>
                <patternFill patternType="none">
                  <bgColor auto="1"/>
                </patternFill>
              </fill>
            </x14:dxf>
          </x14:cfRule>
          <x14:cfRule type="expression" priority="260" id="{64699C01-CBC3-451C-9425-3E84E9CD1E02}">
            <xm:f>('34'!#REF!&lt;0)*(LEN('34'!#REF!)=0)*((#REF!="")+(#REF!="En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261" id="{FB40F1EC-D5A8-4EAB-B593-8D0DADCAB038}">
            <xm:f>('34'!#REF!=0)*('34'!#REF!&lt;&gt;"")*(LEN('34'!#REF!)=0)*((#REF!="")+(#REF!="En curso"))</xm:f>
            <x14:dxf>
              <font>
                <color theme="7" tint="-0.24994659260841701"/>
              </font>
              <fill>
                <patternFill patternType="none">
                  <bgColor auto="1"/>
                </patternFill>
              </fill>
            </x14:dxf>
          </x14:cfRule>
          <x14:cfRule type="expression" priority="262" id="{ED2420C6-BCD2-4D36-A9C2-8D9A99F83544}">
            <xm:f>('34'!#REF!&lt;0)*(LEN('34'!#REF!)=0)*((#REF!="")+(#REF!="En curso"))</xm:f>
            <x14:dxf>
              <font>
                <color theme="7" tint="-0.24994659260841701"/>
              </font>
              <fill>
                <patternFill patternType="none">
                  <bgColor auto="1"/>
                </patternFill>
              </fill>
            </x14:dxf>
          </x14:cfRule>
          <x14:cfRule type="expression" priority="263" id="{4FD086B5-7393-42F7-A627-68FE582301A2}">
            <xm:f>('34'!#REF!=0)*('34'!#REF!&lt;&gt;"")*(LEN('34'!#REF!)=0)*((#REF!="")+(#REF!="En curso"))</xm:f>
            <x14:dxf>
              <font>
                <color theme="7" tint="-0.24994659260841701"/>
              </font>
              <fill>
                <patternFill patternType="none">
                  <bgColor auto="1"/>
                </patternFill>
              </fill>
            </x14:dxf>
          </x14:cfRule>
          <x14:cfRule type="expression" priority="264" id="{14686A50-460E-4130-AC67-36DAA0CA441F}">
            <xm:f>('34'!#REF!&lt;0)*(LEN('34'!#REF!)=0)*((#REF!="")+(#REF!="En curso"))</xm:f>
            <x14:dxf>
              <font>
                <color theme="7" tint="-0.24994659260841701"/>
              </font>
              <fill>
                <patternFill patternType="none">
                  <bgColor auto="1"/>
                </patternFill>
              </fill>
            </x14:dxf>
          </x14:cfRule>
          <xm:sqref>E46</xm:sqref>
        </x14:conditionalFormatting>
        <x14:conditionalFormatting xmlns:xm="http://schemas.microsoft.com/office/excel/2006/main">
          <x14:cfRule type="expression" priority="671" id="{ACABB2BC-A638-437F-BCBF-1B05C98DC207}">
            <xm:f>('34'!#REF!=0)*('34'!#REF!&lt;&gt;"")*(LEN('34'!#REF!)=0)*((#REF!="")+(#REF!="En curso"))</xm:f>
            <x14:dxf>
              <font>
                <color theme="7" tint="-0.24994659260841701"/>
              </font>
              <fill>
                <patternFill patternType="none">
                  <bgColor auto="1"/>
                </patternFill>
              </fill>
            </x14:dxf>
          </x14:cfRule>
          <x14:cfRule type="expression" priority="672" id="{4E109BE8-2DA3-4994-A3E1-4D96D534F95A}">
            <xm:f>('34'!#REF!&lt;0)*(LEN('34'!#REF!)=0)*((#REF!="")+(#REF!="En curso"))</xm:f>
            <x14:dxf>
              <font>
                <color theme="7" tint="-0.24994659260841701"/>
              </font>
              <fill>
                <patternFill patternType="none">
                  <bgColor auto="1"/>
                </patternFill>
              </fill>
            </x14:dxf>
          </x14:cfRule>
          <x14:cfRule type="expression" priority="673" id="{2DC0E9FA-ECD4-4F4B-9E92-4CBF6A35280D}">
            <xm:f>('34'!#REF!=0)*('34'!#REF!&lt;&gt;"")*(LEN('34'!#REF!)=0)*(($F27="")+($F27="En curso"))</xm:f>
            <x14:dxf>
              <font>
                <color theme="7" tint="-0.24994659260841701"/>
              </font>
              <fill>
                <patternFill patternType="none">
                  <bgColor auto="1"/>
                </patternFill>
              </fill>
            </x14:dxf>
          </x14:cfRule>
          <x14:cfRule type="expression" priority="674" id="{E1D75E79-ADF2-44D1-95C3-73ACFB18F89A}">
            <xm:f>('34'!#REF!&lt;0)*(LEN('34'!#REF!)=0)*(($F27="")+($F27="En curso"))</xm:f>
            <x14:dxf>
              <font>
                <color theme="7" tint="-0.24994659260841701"/>
              </font>
              <fill>
                <patternFill patternType="none">
                  <bgColor auto="1"/>
                </patternFill>
              </fill>
            </x14:dxf>
          </x14:cfRule>
          <xm:sqref>E33</xm:sqref>
        </x14:conditionalFormatting>
        <x14:conditionalFormatting xmlns:xm="http://schemas.microsoft.com/office/excel/2006/main">
          <x14:cfRule type="expression" priority="759" id="{0D3A1CEE-E4FD-4285-BEDA-7B2A57E3E512}">
            <xm:f>('34'!#REF!=0)*('34'!#REF!&lt;&gt;"")*(LEN('34'!#REF!)=0)*(($F27="")+($F27="En curso"))</xm:f>
            <x14:dxf>
              <font>
                <color theme="7" tint="-0.24994659260841701"/>
              </font>
              <fill>
                <patternFill patternType="none">
                  <bgColor auto="1"/>
                </patternFill>
              </fill>
            </x14:dxf>
          </x14:cfRule>
          <x14:cfRule type="expression" priority="760" id="{E037C38F-0ED5-48FF-9A8A-CE1239F003B2}">
            <xm:f>('34'!#REF!&lt;0)*(LEN('34'!#REF!)=0)*(($F27="")+($F27="En curso"))</xm:f>
            <x14:dxf>
              <font>
                <color theme="7" tint="-0.24994659260841701"/>
              </font>
              <fill>
                <patternFill patternType="none">
                  <bgColor auto="1"/>
                </patternFill>
              </fill>
            </x14:dxf>
          </x14:cfRule>
          <x14:cfRule type="expression" priority="761" id="{29C458F2-9269-471A-9FA4-4BA0B40FB225}">
            <xm:f>('34'!#REF!=0)*('34'!#REF!&lt;&gt;"")*(LEN('34'!#REF!)=0)*(($F33="")+($F33="En curso"))</xm:f>
            <x14:dxf>
              <font>
                <color theme="7" tint="-0.24994659260841701"/>
              </font>
              <fill>
                <patternFill patternType="none">
                  <bgColor auto="1"/>
                </patternFill>
              </fill>
            </x14:dxf>
          </x14:cfRule>
          <x14:cfRule type="expression" priority="762" id="{AC3AD158-8499-40F6-BE8D-9EFA958F3AF9}">
            <xm:f>('34'!#REF!&lt;0)*(LEN('34'!#REF!)=0)*(($F33="")+($F33="En curso"))</xm:f>
            <x14:dxf>
              <font>
                <color theme="7" tint="-0.24994659260841701"/>
              </font>
              <fill>
                <patternFill patternType="none">
                  <bgColor auto="1"/>
                </patternFill>
              </fill>
            </x14:dxf>
          </x14:cfRule>
          <xm:sqref>C33:C37</xm:sqref>
        </x14:conditionalFormatting>
        <x14:conditionalFormatting xmlns:xm="http://schemas.microsoft.com/office/excel/2006/main">
          <x14:cfRule type="expression" priority="763" id="{BFCD8DE1-9C1B-4C9C-AAF6-0ED98E8A9C9D}">
            <xm:f>('34'!#REF!=0)*('34'!#REF!&lt;&gt;"")*(LEN('34'!#REF!)=0)*((#REF!="")+(#REF!="En curso"))</xm:f>
            <x14:dxf>
              <font>
                <color theme="7" tint="-0.24994659260841701"/>
              </font>
              <fill>
                <patternFill patternType="none">
                  <bgColor auto="1"/>
                </patternFill>
              </fill>
            </x14:dxf>
          </x14:cfRule>
          <x14:cfRule type="expression" priority="764" id="{D3B08FA8-75D8-4E53-BD62-67D36435CDD1}">
            <xm:f>('34'!#REF!&lt;0)*(LEN('34'!#REF!)=0)*((#REF!="")+(#REF!="En curso"))</xm:f>
            <x14:dxf>
              <font>
                <color theme="7" tint="-0.24994659260841701"/>
              </font>
              <fill>
                <patternFill patternType="none">
                  <bgColor auto="1"/>
                </patternFill>
              </fill>
            </x14:dxf>
          </x14:cfRule>
          <x14:cfRule type="expression" priority="765" id="{6E395AF1-55AF-4328-A35F-F60527E89F5A}">
            <xm:f>('34'!#REF!=0)*('34'!#REF!&lt;&gt;"")*(LEN('34'!#REF!)=0)*((#REF!="")+(#REF!="En curso"))</xm:f>
            <x14:dxf>
              <font>
                <color theme="7" tint="-0.24994659260841701"/>
              </font>
              <fill>
                <patternFill patternType="none">
                  <bgColor auto="1"/>
                </patternFill>
              </fill>
            </x14:dxf>
          </x14:cfRule>
          <x14:cfRule type="expression" priority="766" id="{297780F6-B5C2-4013-B75E-316E3243CEA5}">
            <xm:f>('34'!#REF!&lt;0)*(LEN('34'!#REF!)=0)*((#REF!="")+(#REF!="En curso"))</xm:f>
            <x14:dxf>
              <font>
                <color theme="7" tint="-0.24994659260841701"/>
              </font>
              <fill>
                <patternFill patternType="none">
                  <bgColor auto="1"/>
                </patternFill>
              </fill>
            </x14:dxf>
          </x14:cfRule>
          <xm:sqref>E38</xm:sqref>
        </x14:conditionalFormatting>
        <x14:conditionalFormatting xmlns:xm="http://schemas.microsoft.com/office/excel/2006/main">
          <x14:cfRule type="expression" priority="767" id="{FC04C1C5-C43F-40CE-8389-EEC0828E11DC}">
            <xm:f>('34'!#REF!=0)*('34'!#REF!&lt;&gt;"")*(LEN('34'!#REF!)=0)*((#REF!="")+(#REF!="En curso"))</xm:f>
            <x14:dxf>
              <font>
                <color theme="7" tint="-0.24994659260841701"/>
              </font>
              <fill>
                <patternFill patternType="none">
                  <bgColor auto="1"/>
                </patternFill>
              </fill>
            </x14:dxf>
          </x14:cfRule>
          <x14:cfRule type="expression" priority="768" id="{BC91E5A2-0873-4253-8707-8D9BF12A2DB9}">
            <xm:f>('34'!#REF!&lt;0)*(LEN('34'!#REF!)=0)*((#REF!="")+(#REF!="En curso"))</xm:f>
            <x14:dxf>
              <font>
                <color theme="7" tint="-0.24994659260841701"/>
              </font>
              <fill>
                <patternFill patternType="none">
                  <bgColor auto="1"/>
                </patternFill>
              </fill>
            </x14:dxf>
          </x14:cfRule>
          <x14:cfRule type="expression" priority="769" id="{20580DDF-8760-427F-BAB9-C4E45F8AC0A1}">
            <xm:f>('34'!#REF!=0)*('34'!#REF!&lt;&gt;"")*(LEN('34'!#REF!)=0)*(($F38="")+($F38="En curso"))</xm:f>
            <x14:dxf>
              <font>
                <color theme="7" tint="-0.24994659260841701"/>
              </font>
              <fill>
                <patternFill patternType="none">
                  <bgColor auto="1"/>
                </patternFill>
              </fill>
            </x14:dxf>
          </x14:cfRule>
          <x14:cfRule type="expression" priority="770" id="{413E667F-D629-4496-AAFE-AD19E289C465}">
            <xm:f>('34'!#REF!&lt;0)*(LEN('34'!#REF!)=0)*(($F38="")+($F38="En curso"))</xm:f>
            <x14:dxf>
              <font>
                <color theme="7" tint="-0.24994659260841701"/>
              </font>
              <fill>
                <patternFill patternType="none">
                  <bgColor auto="1"/>
                </patternFill>
              </fill>
            </x14:dxf>
          </x14:cfRule>
          <xm:sqref>C38</xm:sqref>
        </x14:conditionalFormatting>
        <x14:conditionalFormatting xmlns:xm="http://schemas.microsoft.com/office/excel/2006/main">
          <x14:cfRule type="expression" priority="771" id="{1D59D006-0EC7-4D24-9C43-22FB010DE128}">
            <xm:f>('34'!#REF!=0)*('34'!#REF!&lt;&gt;"")*(LEN('34'!#REF!)=0)*((#REF!="")+(#REF!="En curso"))</xm:f>
            <x14:dxf>
              <font>
                <color theme="7" tint="-0.24994659260841701"/>
              </font>
              <fill>
                <patternFill patternType="none">
                  <bgColor auto="1"/>
                </patternFill>
              </fill>
            </x14:dxf>
          </x14:cfRule>
          <x14:cfRule type="expression" priority="772" id="{21E3E5F4-763C-4EF9-865C-D6201F5B25A7}">
            <xm:f>('34'!#REF!&lt;0)*(LEN('34'!#REF!)=0)*((#REF!="")+(#REF!="En curso"))</xm:f>
            <x14:dxf>
              <font>
                <color theme="7" tint="-0.24994659260841701"/>
              </font>
              <fill>
                <patternFill patternType="none">
                  <bgColor auto="1"/>
                </patternFill>
              </fill>
            </x14:dxf>
          </x14:cfRule>
          <x14:cfRule type="expression" priority="773" id="{C5633A72-DB39-48A1-8806-8879113AAEB9}">
            <xm:f>('34'!#REF!=0)*('34'!#REF!&lt;&gt;"")*(LEN('34'!#REF!)=0)*(($F32="")+($F32="En curso"))</xm:f>
            <x14:dxf>
              <font>
                <color theme="7" tint="-0.24994659260841701"/>
              </font>
              <fill>
                <patternFill patternType="none">
                  <bgColor auto="1"/>
                </patternFill>
              </fill>
            </x14:dxf>
          </x14:cfRule>
          <x14:cfRule type="expression" priority="774" id="{9DD3D74E-E142-428F-B8CF-1ED68D2D6FD8}">
            <xm:f>('34'!#REF!&lt;0)*(LEN('34'!#REF!)=0)*(($F32="")+($F32="En curso"))</xm:f>
            <x14:dxf>
              <font>
                <color theme="7" tint="-0.24994659260841701"/>
              </font>
              <fill>
                <patternFill patternType="none">
                  <bgColor auto="1"/>
                </patternFill>
              </fill>
            </x14:dxf>
          </x14:cfRule>
          <xm:sqref>E39</xm:sqref>
        </x14:conditionalFormatting>
        <x14:conditionalFormatting xmlns:xm="http://schemas.microsoft.com/office/excel/2006/main">
          <x14:cfRule type="expression" priority="775" id="{7C5B2BF1-5958-474E-B51A-B6360E38F0EF}">
            <xm:f>('34'!#REF!=0)*('34'!#REF!&lt;&gt;"")*(LEN('34'!#REF!)=0)*(($F31="")+($F31="En curso"))</xm:f>
            <x14:dxf>
              <font>
                <color theme="7" tint="-0.24994659260841701"/>
              </font>
              <fill>
                <patternFill patternType="none">
                  <bgColor auto="1"/>
                </patternFill>
              </fill>
            </x14:dxf>
          </x14:cfRule>
          <x14:cfRule type="expression" priority="776" id="{4F18F93D-5C20-4FED-9545-58977BFFD6D4}">
            <xm:f>('34'!#REF!&lt;0)*(LEN('34'!#REF!)=0)*(($F31="")+($F31="En curso"))</xm:f>
            <x14:dxf>
              <font>
                <color theme="7" tint="-0.24994659260841701"/>
              </font>
              <fill>
                <patternFill patternType="none">
                  <bgColor auto="1"/>
                </patternFill>
              </fill>
            </x14:dxf>
          </x14:cfRule>
          <x14:cfRule type="expression" priority="777" id="{6BFEE5F9-433A-4763-859F-430402D423A7}">
            <xm:f>('34'!#REF!=0)*('34'!#REF!&lt;&gt;"")*(LEN('34'!#REF!)=0)*((#REF!="")+(#REF!="En curso"))</xm:f>
            <x14:dxf>
              <font>
                <color theme="7" tint="-0.24994659260841701"/>
              </font>
              <fill>
                <patternFill patternType="none">
                  <bgColor auto="1"/>
                </patternFill>
              </fill>
            </x14:dxf>
          </x14:cfRule>
          <x14:cfRule type="expression" priority="778" id="{F1A792A4-4A56-4BB7-9BCE-AA7D99C1532D}">
            <xm:f>('34'!#REF!&lt;0)*(LEN('34'!#REF!)=0)*((#REF!="")+(#REF!="En curso"))</xm:f>
            <x14:dxf>
              <font>
                <color theme="7" tint="-0.24994659260841701"/>
              </font>
              <fill>
                <patternFill patternType="none">
                  <bgColor auto="1"/>
                </patternFill>
              </fill>
            </x14:dxf>
          </x14:cfRule>
          <xm:sqref>E38</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2D80-D0F2-4B65-B7F8-2D1D1D9D8360}">
  <sheetPr>
    <tabColor theme="4"/>
  </sheetPr>
  <dimension ref="A1:S76"/>
  <sheetViews>
    <sheetView showGridLines="0" topLeftCell="A5" zoomScale="90" zoomScaleNormal="90" workbookViewId="0">
      <selection activeCell="D24" sqref="D24"/>
    </sheetView>
  </sheetViews>
  <sheetFormatPr defaultColWidth="8.6640625" defaultRowHeight="18.2"/>
  <cols>
    <col min="2" max="2" width="17.21875" customWidth="1"/>
    <col min="3" max="3" width="8.88671875"/>
    <col min="4" max="4" width="72.6640625" customWidth="1"/>
    <col min="5" max="5" width="10.21875" customWidth="1"/>
    <col min="6" max="6" width="14.6640625" customWidth="1"/>
    <col min="7" max="7" width="13.88671875" customWidth="1"/>
    <col min="8" max="8" width="43.5546875" bestFit="1" customWidth="1"/>
    <col min="9" max="11" width="10" bestFit="1" customWidth="1"/>
    <col min="12" max="12" width="20.88671875" customWidth="1"/>
    <col min="13" max="13" width="16.44140625" customWidth="1"/>
  </cols>
  <sheetData>
    <row r="1" spans="1:19" ht="34.5">
      <c r="A1" s="3"/>
      <c r="B1" s="430" t="s">
        <v>698</v>
      </c>
      <c r="C1" s="430"/>
      <c r="D1" s="430"/>
      <c r="E1" s="430"/>
      <c r="F1" s="425"/>
      <c r="G1" s="425"/>
      <c r="H1" s="425"/>
      <c r="I1" s="425"/>
      <c r="J1" s="425"/>
      <c r="K1" s="425"/>
      <c r="L1" s="425"/>
      <c r="M1" s="425"/>
      <c r="N1" s="425"/>
      <c r="O1" s="425"/>
      <c r="P1" s="425"/>
      <c r="Q1" s="425"/>
    </row>
    <row r="2" spans="1:19" ht="34.5">
      <c r="A2" s="12"/>
      <c r="B2" s="431" t="s">
        <v>699</v>
      </c>
      <c r="C2" s="431"/>
      <c r="D2" s="431"/>
      <c r="E2" s="431"/>
      <c r="F2" s="13"/>
      <c r="G2" s="13"/>
      <c r="H2" s="13"/>
      <c r="I2" s="13"/>
      <c r="J2" s="13"/>
      <c r="K2" s="13"/>
      <c r="L2" s="324" t="s">
        <v>2</v>
      </c>
      <c r="M2" s="324" t="s">
        <v>3</v>
      </c>
      <c r="N2" s="14"/>
      <c r="O2" s="14"/>
      <c r="P2" s="14"/>
      <c r="Q2" s="14"/>
    </row>
    <row r="3" spans="1:19" ht="36.4">
      <c r="A3" s="23"/>
      <c r="B3" s="202" t="s">
        <v>4</v>
      </c>
      <c r="C3" s="203" t="s">
        <v>5</v>
      </c>
      <c r="D3" s="203" t="s">
        <v>6</v>
      </c>
      <c r="E3" s="203" t="s">
        <v>7</v>
      </c>
      <c r="F3" s="203" t="s">
        <v>8</v>
      </c>
      <c r="G3" s="205" t="s">
        <v>9</v>
      </c>
      <c r="H3" s="314" t="s">
        <v>10</v>
      </c>
      <c r="I3" s="23"/>
      <c r="J3" s="23"/>
      <c r="K3" s="23"/>
      <c r="L3" s="327" t="s">
        <v>11</v>
      </c>
      <c r="M3" s="325">
        <v>3</v>
      </c>
      <c r="N3" s="23"/>
      <c r="O3" s="23"/>
      <c r="P3" s="23"/>
      <c r="Q3" s="23"/>
    </row>
    <row r="4" spans="1:19" s="119" customFormat="1" ht="36.4">
      <c r="A4" s="114"/>
      <c r="B4" s="327" t="s">
        <v>12</v>
      </c>
      <c r="C4" s="327"/>
      <c r="D4" s="410" t="s">
        <v>700</v>
      </c>
      <c r="E4" s="411">
        <v>1.9</v>
      </c>
      <c r="F4" s="327"/>
      <c r="G4" s="327"/>
      <c r="H4" s="322"/>
      <c r="J4" s="114"/>
      <c r="K4" s="114"/>
      <c r="L4" s="326"/>
      <c r="M4" s="326"/>
      <c r="N4" s="114"/>
      <c r="O4" s="114"/>
      <c r="P4" s="114"/>
      <c r="Q4" s="114"/>
    </row>
    <row r="5" spans="1:19" s="119" customFormat="1">
      <c r="A5" s="114"/>
      <c r="B5" s="327"/>
      <c r="C5" s="327"/>
      <c r="D5" s="410" t="s">
        <v>701</v>
      </c>
      <c r="E5" s="411">
        <v>1.9</v>
      </c>
      <c r="F5" s="327"/>
      <c r="G5" s="327"/>
      <c r="H5" s="322"/>
      <c r="J5" s="114"/>
      <c r="K5" s="114"/>
      <c r="L5" s="114"/>
      <c r="M5" s="114"/>
      <c r="N5" s="114"/>
      <c r="O5" s="114"/>
      <c r="P5" s="114"/>
      <c r="Q5" s="114"/>
    </row>
    <row r="6" spans="1:19" s="119" customFormat="1" ht="21.75" customHeight="1">
      <c r="A6" s="114"/>
      <c r="B6" s="327"/>
      <c r="C6" s="327"/>
      <c r="D6" s="410" t="s">
        <v>702</v>
      </c>
      <c r="E6" s="411">
        <v>1.9</v>
      </c>
      <c r="F6" s="327"/>
      <c r="G6" s="327"/>
      <c r="H6" s="322"/>
      <c r="J6" s="114"/>
      <c r="K6" s="114"/>
      <c r="L6" s="114" t="s">
        <v>16</v>
      </c>
      <c r="M6" s="114">
        <v>55</v>
      </c>
      <c r="N6" s="114"/>
      <c r="O6" s="114"/>
      <c r="P6" s="114"/>
      <c r="Q6" s="114"/>
    </row>
    <row r="7" spans="1:19" s="119" customFormat="1" ht="36.4">
      <c r="A7" s="114"/>
      <c r="B7" s="327" t="s">
        <v>21</v>
      </c>
      <c r="C7" s="327"/>
      <c r="D7" s="410" t="s">
        <v>703</v>
      </c>
      <c r="E7" s="411">
        <v>3.3</v>
      </c>
      <c r="F7" s="327"/>
      <c r="G7" s="327"/>
      <c r="H7" s="322"/>
      <c r="J7" s="114"/>
      <c r="K7" s="114"/>
      <c r="L7" s="114" t="s">
        <v>18</v>
      </c>
      <c r="M7" s="114">
        <f>E27/M3</f>
        <v>19.099999999999998</v>
      </c>
      <c r="N7" s="114"/>
      <c r="O7" s="114"/>
      <c r="P7" s="114"/>
      <c r="Q7" s="114"/>
    </row>
    <row r="8" spans="1:19" s="119" customFormat="1">
      <c r="A8" s="114"/>
      <c r="B8" s="327"/>
      <c r="C8" s="327"/>
      <c r="D8" s="410" t="s">
        <v>704</v>
      </c>
      <c r="E8" s="411">
        <v>2.7</v>
      </c>
      <c r="F8" s="327"/>
      <c r="G8" s="327"/>
      <c r="H8" s="322"/>
      <c r="J8" s="114"/>
      <c r="K8" s="114"/>
      <c r="L8" s="119" t="s">
        <v>20</v>
      </c>
      <c r="M8" s="339">
        <v>46041</v>
      </c>
      <c r="N8" s="114"/>
      <c r="O8" s="114"/>
      <c r="P8" s="114"/>
      <c r="Q8" s="114"/>
    </row>
    <row r="9" spans="1:19" s="119" customFormat="1" ht="27.75" customHeight="1">
      <c r="A9" s="114"/>
      <c r="B9" s="327"/>
      <c r="C9" s="327"/>
      <c r="D9" s="410" t="s">
        <v>705</v>
      </c>
      <c r="E9" s="411">
        <v>2</v>
      </c>
      <c r="F9" s="327"/>
      <c r="G9" s="327"/>
      <c r="H9" s="322"/>
      <c r="J9" s="114"/>
      <c r="K9" s="114"/>
      <c r="L9" s="114"/>
      <c r="M9" s="114"/>
      <c r="N9" s="114"/>
      <c r="O9" s="114"/>
      <c r="P9" s="114"/>
      <c r="Q9" s="114"/>
    </row>
    <row r="10" spans="1:19" s="119" customFormat="1" ht="44.25" customHeight="1">
      <c r="A10" s="114"/>
      <c r="B10" s="327"/>
      <c r="C10" s="327"/>
      <c r="D10" s="410" t="s">
        <v>706</v>
      </c>
      <c r="E10" s="411">
        <v>2</v>
      </c>
      <c r="F10" s="327"/>
      <c r="G10" s="327"/>
      <c r="H10" s="322"/>
      <c r="J10" s="114"/>
      <c r="K10" s="114"/>
      <c r="L10" s="424"/>
      <c r="M10" s="424"/>
      <c r="N10" s="424"/>
      <c r="O10" s="424"/>
      <c r="P10" s="424"/>
      <c r="Q10" s="424"/>
      <c r="R10" s="424"/>
      <c r="S10" s="424"/>
    </row>
    <row r="11" spans="1:19" s="119" customFormat="1" ht="36.75" customHeight="1">
      <c r="A11" s="114"/>
      <c r="B11" s="327"/>
      <c r="C11" s="327"/>
      <c r="D11" s="410" t="s">
        <v>707</v>
      </c>
      <c r="E11" s="411">
        <v>1</v>
      </c>
      <c r="F11" s="327"/>
      <c r="G11" s="327"/>
      <c r="H11" s="322"/>
      <c r="J11" s="114"/>
      <c r="K11" s="114"/>
      <c r="L11" s="114"/>
      <c r="M11" s="114"/>
      <c r="N11" s="114"/>
      <c r="O11" s="114"/>
      <c r="P11" s="114"/>
      <c r="Q11" s="114"/>
    </row>
    <row r="12" spans="1:19" s="119" customFormat="1">
      <c r="A12" s="114"/>
      <c r="B12" s="327"/>
      <c r="C12" s="327"/>
      <c r="D12" s="410" t="s">
        <v>708</v>
      </c>
      <c r="E12" s="411">
        <v>4</v>
      </c>
      <c r="F12" s="327"/>
      <c r="G12" s="327"/>
      <c r="H12" s="322"/>
      <c r="J12" s="114"/>
      <c r="K12" s="114"/>
      <c r="L12" s="114"/>
      <c r="M12" s="114"/>
      <c r="N12" s="114"/>
      <c r="O12" s="114"/>
      <c r="P12" s="114"/>
      <c r="Q12" s="114"/>
    </row>
    <row r="13" spans="1:19" s="119" customFormat="1">
      <c r="A13" s="114"/>
      <c r="B13" s="327"/>
      <c r="C13" s="327"/>
      <c r="D13" s="410" t="s">
        <v>709</v>
      </c>
      <c r="E13" s="411">
        <v>4</v>
      </c>
      <c r="F13" s="327"/>
      <c r="G13" s="327"/>
      <c r="H13" s="322"/>
      <c r="J13" s="114"/>
      <c r="K13" s="114"/>
      <c r="L13" s="114"/>
      <c r="M13" s="114"/>
      <c r="N13" s="114"/>
      <c r="O13" s="114"/>
      <c r="P13" s="114"/>
      <c r="Q13" s="114"/>
    </row>
    <row r="14" spans="1:19" s="119" customFormat="1">
      <c r="A14" s="114"/>
      <c r="B14" s="327"/>
      <c r="C14" s="327"/>
      <c r="D14" s="410" t="s">
        <v>710</v>
      </c>
      <c r="E14" s="411">
        <v>2.7</v>
      </c>
      <c r="F14" s="327"/>
      <c r="G14" s="327"/>
      <c r="H14" s="322"/>
      <c r="J14" s="114"/>
      <c r="K14" s="114"/>
      <c r="L14" s="114"/>
      <c r="M14" s="114"/>
      <c r="N14" s="114"/>
      <c r="O14" s="114"/>
      <c r="P14" s="114"/>
      <c r="Q14" s="114"/>
    </row>
    <row r="15" spans="1:19" s="119" customFormat="1">
      <c r="A15" s="114"/>
      <c r="B15" s="16"/>
      <c r="C15" s="231"/>
      <c r="D15" s="231" t="s">
        <v>711</v>
      </c>
      <c r="E15" s="10">
        <v>1.7</v>
      </c>
      <c r="F15"/>
      <c r="G15" s="17"/>
      <c r="H15" s="322"/>
      <c r="J15" s="114"/>
      <c r="K15" s="114"/>
      <c r="L15" s="114"/>
      <c r="M15" s="114"/>
      <c r="N15" s="114"/>
      <c r="O15" s="114"/>
      <c r="P15" s="114"/>
      <c r="Q15" s="114"/>
    </row>
    <row r="16" spans="1:19" s="119" customFormat="1">
      <c r="A16" s="114"/>
      <c r="B16" s="327"/>
      <c r="C16" s="327"/>
      <c r="D16" s="410" t="s">
        <v>712</v>
      </c>
      <c r="E16" s="411">
        <v>2</v>
      </c>
      <c r="F16" s="327"/>
      <c r="G16" s="327"/>
      <c r="H16" s="322"/>
      <c r="J16" s="114"/>
      <c r="K16" s="114"/>
      <c r="L16" s="114"/>
      <c r="M16" s="114"/>
      <c r="N16" s="114"/>
      <c r="O16" s="114"/>
      <c r="P16" s="114"/>
      <c r="Q16" s="114"/>
    </row>
    <row r="17" spans="1:17" s="119" customFormat="1">
      <c r="A17" s="114"/>
      <c r="B17" s="327"/>
      <c r="C17" s="327"/>
      <c r="D17" s="410" t="s">
        <v>713</v>
      </c>
      <c r="E17" s="411">
        <v>4.3</v>
      </c>
      <c r="F17" s="327"/>
      <c r="G17" s="327"/>
      <c r="H17" s="322"/>
      <c r="J17" s="114"/>
      <c r="K17" s="114"/>
      <c r="L17" s="114"/>
      <c r="M17" s="114"/>
      <c r="N17" s="114"/>
      <c r="O17" s="114"/>
      <c r="P17" s="114"/>
      <c r="Q17" s="114"/>
    </row>
    <row r="18" spans="1:17" s="119" customFormat="1">
      <c r="A18" s="114"/>
      <c r="B18" s="327"/>
      <c r="C18" s="327"/>
      <c r="D18" s="410" t="s">
        <v>714</v>
      </c>
      <c r="E18" s="411">
        <v>5.3</v>
      </c>
      <c r="F18" s="327"/>
      <c r="G18" s="327"/>
      <c r="H18" s="322"/>
      <c r="J18" s="114"/>
      <c r="K18" s="114"/>
      <c r="L18" s="114"/>
      <c r="M18" s="114"/>
      <c r="N18" s="114"/>
      <c r="O18" s="114"/>
      <c r="P18" s="114"/>
      <c r="Q18" s="114"/>
    </row>
    <row r="19" spans="1:17" s="119" customFormat="1">
      <c r="A19" s="114"/>
      <c r="B19" s="327"/>
      <c r="C19" s="327"/>
      <c r="D19" s="327" t="s">
        <v>715</v>
      </c>
      <c r="E19" s="411">
        <v>2.2999999999999998</v>
      </c>
      <c r="F19" s="327"/>
      <c r="G19" s="327"/>
      <c r="H19" s="322"/>
      <c r="J19" s="114"/>
      <c r="K19" s="114"/>
      <c r="L19" s="114"/>
      <c r="M19" s="114"/>
      <c r="N19" s="114"/>
      <c r="O19" s="114"/>
      <c r="P19" s="114"/>
      <c r="Q19" s="114"/>
    </row>
    <row r="20" spans="1:17" s="119" customFormat="1">
      <c r="A20" s="114"/>
      <c r="B20" s="327"/>
      <c r="C20" s="327"/>
      <c r="D20" s="410" t="s">
        <v>716</v>
      </c>
      <c r="E20" s="411">
        <v>4</v>
      </c>
      <c r="F20" s="327"/>
      <c r="G20" s="327"/>
      <c r="H20" s="322"/>
      <c r="J20" s="114"/>
      <c r="K20" s="114"/>
      <c r="L20" s="114"/>
      <c r="M20" s="114"/>
      <c r="N20" s="114"/>
      <c r="O20" s="114"/>
      <c r="P20" s="114"/>
      <c r="Q20" s="114"/>
    </row>
    <row r="21" spans="1:17" s="119" customFormat="1" ht="18.75">
      <c r="A21" s="114"/>
      <c r="B21" s="403"/>
      <c r="C21" s="404"/>
      <c r="D21" s="405" t="s">
        <v>717</v>
      </c>
      <c r="E21" s="406">
        <v>3</v>
      </c>
      <c r="F21" s="403"/>
      <c r="G21" s="403"/>
      <c r="H21" s="322"/>
      <c r="J21" s="114"/>
      <c r="K21" s="114"/>
      <c r="L21" s="114"/>
      <c r="M21" s="114"/>
      <c r="N21" s="114"/>
      <c r="O21" s="114"/>
      <c r="P21" s="114"/>
      <c r="Q21" s="114"/>
    </row>
    <row r="22" spans="1:17" s="119" customFormat="1" ht="18.75">
      <c r="A22" s="114"/>
      <c r="B22" s="336"/>
      <c r="C22" s="337"/>
      <c r="D22" s="338" t="s">
        <v>718</v>
      </c>
      <c r="E22" s="335">
        <v>4.3</v>
      </c>
      <c r="F22" s="336"/>
      <c r="G22" s="336"/>
      <c r="H22" s="322"/>
      <c r="J22" s="114"/>
      <c r="K22" s="114"/>
      <c r="L22" s="114"/>
      <c r="M22" s="114"/>
      <c r="N22" s="114"/>
      <c r="O22" s="114"/>
      <c r="P22" s="114"/>
      <c r="Q22" s="114"/>
    </row>
    <row r="23" spans="1:17" s="119" customFormat="1" ht="18.75">
      <c r="A23" s="114"/>
      <c r="B23" s="341"/>
      <c r="C23" s="342"/>
      <c r="D23" s="343" t="s">
        <v>719</v>
      </c>
      <c r="E23" s="344">
        <v>3</v>
      </c>
      <c r="F23" s="341"/>
      <c r="G23" s="341"/>
      <c r="H23" s="322"/>
      <c r="J23" s="114"/>
      <c r="K23" s="114"/>
      <c r="L23" s="114"/>
      <c r="M23" s="114"/>
      <c r="N23" s="114"/>
      <c r="O23" s="114"/>
      <c r="P23" s="114"/>
      <c r="Q23" s="114"/>
    </row>
    <row r="24" spans="1:17" s="119" customFormat="1">
      <c r="A24" s="114"/>
      <c r="B24" s="362"/>
      <c r="C24" s="342"/>
      <c r="D24" s="363"/>
      <c r="E24" s="364"/>
      <c r="F24" s="362"/>
      <c r="G24" s="362"/>
      <c r="H24" s="322"/>
      <c r="J24" s="114"/>
      <c r="K24" s="114"/>
      <c r="L24" s="114"/>
      <c r="M24" s="114"/>
      <c r="N24" s="114"/>
      <c r="O24" s="114"/>
      <c r="P24" s="114"/>
      <c r="Q24" s="114"/>
    </row>
    <row r="25" spans="1:17" s="119" customFormat="1">
      <c r="A25" s="114"/>
      <c r="B25" s="231"/>
      <c r="C25" s="337"/>
      <c r="D25" s="402"/>
      <c r="E25" s="232"/>
      <c r="F25" s="231"/>
      <c r="G25" s="231"/>
      <c r="H25" s="322"/>
      <c r="J25" s="114"/>
      <c r="K25" s="114"/>
      <c r="L25" s="114"/>
      <c r="M25" s="114"/>
      <c r="N25" s="114"/>
      <c r="O25" s="114"/>
      <c r="P25" s="114"/>
      <c r="Q25" s="114"/>
    </row>
    <row r="26" spans="1:17" s="119" customFormat="1">
      <c r="A26" s="114"/>
      <c r="B26" s="231"/>
      <c r="C26" s="337"/>
      <c r="D26" s="402"/>
      <c r="E26" s="232"/>
      <c r="F26" s="231"/>
      <c r="G26" s="231"/>
      <c r="H26" s="322"/>
      <c r="J26" s="114"/>
      <c r="K26" s="114"/>
      <c r="L26" s="114"/>
      <c r="M26" s="114"/>
      <c r="N26" s="114"/>
      <c r="O26" s="114"/>
      <c r="P26" s="114"/>
      <c r="Q26" s="114"/>
    </row>
    <row r="27" spans="1:17">
      <c r="A27" s="25"/>
      <c r="B27" s="119"/>
      <c r="C27" s="119"/>
      <c r="D27" s="119" t="s">
        <v>38</v>
      </c>
      <c r="E27" s="224">
        <f>SUM(E4:E23)</f>
        <v>57.29999999999999</v>
      </c>
      <c r="F27" s="119"/>
      <c r="G27" s="119"/>
      <c r="H27" s="322"/>
      <c r="I27" s="25"/>
      <c r="J27" s="25"/>
      <c r="K27" s="25"/>
      <c r="L27" s="25"/>
      <c r="M27" s="25"/>
      <c r="N27" s="25"/>
      <c r="O27" s="25"/>
      <c r="P27" s="25"/>
      <c r="Q27" s="25"/>
    </row>
    <row r="28" spans="1:17">
      <c r="A28" s="25"/>
      <c r="B28" s="25"/>
      <c r="C28" s="25"/>
      <c r="D28" s="25"/>
      <c r="E28" s="25"/>
      <c r="F28" s="25"/>
      <c r="G28" s="25"/>
      <c r="H28" s="25"/>
      <c r="I28" s="25"/>
      <c r="J28" s="25"/>
      <c r="K28" s="25"/>
      <c r="L28" s="114"/>
      <c r="M28" s="301"/>
      <c r="N28" s="114"/>
      <c r="O28" s="25"/>
      <c r="P28" s="25"/>
      <c r="Q28" s="25"/>
    </row>
    <row r="29" spans="1:17" ht="34.5">
      <c r="A29" s="25"/>
      <c r="B29" s="431" t="s">
        <v>39</v>
      </c>
      <c r="C29" s="431"/>
      <c r="D29" s="431"/>
      <c r="E29" s="431"/>
      <c r="F29" s="13"/>
      <c r="G29" s="13"/>
      <c r="H29" s="25"/>
      <c r="I29" s="25"/>
      <c r="J29" s="25"/>
      <c r="K29" s="25"/>
      <c r="L29" s="114"/>
      <c r="M29" s="301"/>
      <c r="N29" s="114"/>
      <c r="O29" s="25"/>
      <c r="P29" s="25"/>
      <c r="Q29" s="25"/>
    </row>
    <row r="30" spans="1:17">
      <c r="A30" s="25"/>
      <c r="B30" s="148" t="s">
        <v>4</v>
      </c>
      <c r="C30" s="149" t="s">
        <v>5</v>
      </c>
      <c r="D30" s="149" t="s">
        <v>6</v>
      </c>
      <c r="E30" s="149" t="s">
        <v>7</v>
      </c>
      <c r="F30" s="150" t="s">
        <v>8</v>
      </c>
      <c r="G30" s="151" t="s">
        <v>9</v>
      </c>
      <c r="H30" s="25"/>
      <c r="I30" s="25"/>
      <c r="J30" s="25"/>
      <c r="K30" s="25"/>
      <c r="L30" s="114"/>
      <c r="M30" s="301"/>
      <c r="N30" s="114"/>
      <c r="O30" s="25"/>
      <c r="P30" s="25"/>
      <c r="Q30" s="25"/>
    </row>
    <row r="31" spans="1:17">
      <c r="A31" s="25"/>
      <c r="B31" s="206"/>
      <c r="C31" s="207"/>
      <c r="D31" s="25"/>
      <c r="E31" s="247"/>
      <c r="F31" s="206"/>
      <c r="G31" s="206"/>
      <c r="H31" s="25"/>
      <c r="I31" s="25"/>
      <c r="J31" s="25"/>
      <c r="K31" s="25"/>
      <c r="L31" s="114"/>
      <c r="M31" s="301"/>
      <c r="N31" s="114"/>
      <c r="O31" s="25"/>
      <c r="P31" s="25"/>
      <c r="Q31" s="25"/>
    </row>
    <row r="32" spans="1:17" ht="41.45" customHeight="1">
      <c r="A32" s="25"/>
      <c r="B32" s="206"/>
      <c r="C32" s="207"/>
      <c r="D32" s="25"/>
      <c r="E32" s="208"/>
      <c r="F32" s="206"/>
      <c r="G32" s="206"/>
      <c r="H32" s="25"/>
      <c r="I32" s="25"/>
      <c r="J32" s="25"/>
      <c r="K32" s="25"/>
      <c r="L32" s="114"/>
      <c r="M32" s="301"/>
      <c r="N32" s="114"/>
      <c r="O32" s="25"/>
      <c r="P32" s="25"/>
      <c r="Q32" s="25"/>
    </row>
    <row r="33" spans="1:17">
      <c r="A33" s="25"/>
      <c r="B33" s="206"/>
      <c r="C33" s="207"/>
      <c r="D33" s="25"/>
      <c r="E33" s="208"/>
      <c r="F33" s="206"/>
      <c r="G33" s="206"/>
      <c r="H33" s="25"/>
      <c r="I33" s="25"/>
      <c r="J33" s="25"/>
      <c r="K33" s="25"/>
      <c r="L33" s="114"/>
      <c r="M33" s="301"/>
      <c r="N33" s="114"/>
      <c r="O33" s="25"/>
      <c r="P33" s="25"/>
      <c r="Q33" s="25"/>
    </row>
    <row r="34" spans="1:17">
      <c r="A34" s="25"/>
      <c r="B34" s="231"/>
      <c r="C34" s="232"/>
      <c r="D34" s="25"/>
      <c r="E34" s="398"/>
      <c r="F34" s="231"/>
      <c r="G34" s="231"/>
      <c r="H34" s="25"/>
      <c r="I34" s="25"/>
      <c r="J34" s="25"/>
      <c r="K34" s="25"/>
      <c r="L34" s="114"/>
      <c r="M34" s="301"/>
      <c r="N34" s="114"/>
      <c r="O34" s="25"/>
      <c r="P34" s="25"/>
      <c r="Q34" s="25"/>
    </row>
    <row r="35" spans="1:17">
      <c r="A35" s="25"/>
      <c r="B35" s="206"/>
      <c r="C35" s="207"/>
      <c r="D35" s="25"/>
      <c r="E35" s="208"/>
      <c r="F35" s="206"/>
      <c r="G35" s="206"/>
      <c r="H35" s="25"/>
      <c r="I35" s="25"/>
      <c r="J35" s="25"/>
      <c r="K35" s="25"/>
      <c r="L35" s="114"/>
      <c r="M35" s="301"/>
      <c r="N35" s="114"/>
      <c r="O35" s="25"/>
      <c r="P35" s="25"/>
      <c r="Q35" s="25"/>
    </row>
    <row r="36" spans="1:17">
      <c r="A36" s="25"/>
      <c r="B36" s="206"/>
      <c r="C36" s="207"/>
      <c r="D36" s="220"/>
      <c r="E36" s="208"/>
      <c r="F36" s="206"/>
      <c r="G36" s="206"/>
      <c r="H36" s="25"/>
      <c r="I36" s="25"/>
      <c r="J36" s="25"/>
      <c r="K36" s="25"/>
      <c r="L36" s="114"/>
      <c r="M36" s="301"/>
      <c r="N36" s="114"/>
      <c r="O36" s="25"/>
      <c r="P36" s="25"/>
      <c r="Q36" s="25"/>
    </row>
    <row r="37" spans="1:17">
      <c r="A37" s="25"/>
      <c r="B37" s="206"/>
      <c r="C37" s="207"/>
      <c r="D37" s="220"/>
      <c r="E37" s="208"/>
      <c r="F37" s="206"/>
      <c r="G37" s="206"/>
      <c r="H37" s="25"/>
      <c r="I37" s="25"/>
      <c r="J37" s="25"/>
      <c r="K37" s="25"/>
      <c r="L37" s="114"/>
      <c r="M37" s="301"/>
      <c r="N37" s="114"/>
      <c r="O37" s="25"/>
      <c r="P37" s="25"/>
      <c r="Q37" s="25"/>
    </row>
    <row r="38" spans="1:17">
      <c r="B38" s="206"/>
      <c r="C38" s="207"/>
      <c r="D38" s="220"/>
      <c r="E38" s="208"/>
      <c r="F38" s="206"/>
      <c r="G38" s="206"/>
      <c r="L38" s="119"/>
      <c r="M38" s="301"/>
      <c r="N38" s="119"/>
    </row>
    <row r="39" spans="1:17">
      <c r="B39" s="206"/>
      <c r="C39" s="207"/>
      <c r="D39" s="220"/>
      <c r="E39" s="208"/>
      <c r="F39" s="206"/>
      <c r="G39" s="206"/>
      <c r="L39" s="119"/>
      <c r="M39" s="301"/>
      <c r="N39" s="119"/>
    </row>
    <row r="40" spans="1:17">
      <c r="B40" s="206"/>
      <c r="C40" s="207"/>
      <c r="D40" s="220"/>
      <c r="E40" s="208"/>
      <c r="F40" s="206"/>
      <c r="G40" s="206"/>
      <c r="L40" s="119"/>
      <c r="M40" s="301"/>
      <c r="N40" s="119"/>
    </row>
    <row r="41" spans="1:17">
      <c r="B41" s="206"/>
      <c r="C41" s="207"/>
      <c r="D41" s="220"/>
      <c r="E41" s="208"/>
      <c r="F41" s="206"/>
      <c r="G41" s="206"/>
      <c r="L41" s="119"/>
      <c r="M41" s="301"/>
      <c r="N41" s="119"/>
    </row>
    <row r="42" spans="1:17">
      <c r="B42" s="4"/>
      <c r="C42" s="6"/>
      <c r="D42" s="6"/>
      <c r="E42" s="184"/>
      <c r="F42" s="6"/>
      <c r="G42" s="11"/>
      <c r="L42" s="119"/>
      <c r="M42" s="301"/>
      <c r="N42" s="119"/>
    </row>
    <row r="43" spans="1:17">
      <c r="E43" s="183">
        <f>SUBTOTAL(109,Lista345131721252933374145495357616569737781101117105106112111120123[Estimación])</f>
        <v>0</v>
      </c>
      <c r="L43" s="119"/>
      <c r="M43" s="301"/>
      <c r="N43" s="119"/>
    </row>
    <row r="44" spans="1:17">
      <c r="L44" s="119"/>
      <c r="M44" s="301"/>
      <c r="N44" s="119"/>
    </row>
    <row r="45" spans="1:17" ht="34.5">
      <c r="B45" s="431" t="s">
        <v>40</v>
      </c>
      <c r="C45" s="431"/>
      <c r="D45" s="431"/>
      <c r="E45" s="431"/>
      <c r="F45" s="13"/>
      <c r="G45" s="13"/>
      <c r="L45" s="119"/>
      <c r="M45" s="301"/>
      <c r="N45" s="119"/>
    </row>
    <row r="46" spans="1:17">
      <c r="B46" s="148" t="s">
        <v>4</v>
      </c>
      <c r="C46" s="149" t="s">
        <v>5</v>
      </c>
      <c r="D46" s="414" t="s">
        <v>6</v>
      </c>
      <c r="E46" s="149" t="s">
        <v>7</v>
      </c>
      <c r="F46" s="150" t="s">
        <v>8</v>
      </c>
      <c r="G46" s="151" t="s">
        <v>9</v>
      </c>
      <c r="L46" s="119"/>
      <c r="M46" s="301"/>
      <c r="N46" s="119"/>
    </row>
    <row r="47" spans="1:17">
      <c r="B47" s="206"/>
      <c r="C47" s="236"/>
      <c r="D47" s="327"/>
      <c r="E47" s="412"/>
      <c r="F47" s="206"/>
      <c r="G47" s="206"/>
      <c r="L47" s="119"/>
      <c r="M47" s="301"/>
      <c r="N47" s="119"/>
    </row>
    <row r="48" spans="1:17">
      <c r="B48" s="206"/>
      <c r="C48" s="236"/>
      <c r="D48" s="327"/>
      <c r="E48" s="413"/>
      <c r="F48" s="206"/>
      <c r="G48" s="206"/>
      <c r="L48" s="119"/>
      <c r="M48" s="301"/>
      <c r="N48" s="119"/>
    </row>
    <row r="49" spans="2:14">
      <c r="B49" s="206"/>
      <c r="C49" s="236"/>
      <c r="D49" s="327"/>
      <c r="E49" s="413"/>
      <c r="F49" s="206"/>
      <c r="G49" s="206"/>
      <c r="L49" s="119"/>
      <c r="M49" s="301"/>
      <c r="N49" s="119"/>
    </row>
    <row r="50" spans="2:14">
      <c r="B50" s="206"/>
      <c r="C50" s="236"/>
      <c r="D50" s="327"/>
      <c r="E50" s="413"/>
      <c r="F50" s="206"/>
      <c r="G50" s="206"/>
      <c r="L50" s="119"/>
      <c r="M50" s="301"/>
      <c r="N50" s="119"/>
    </row>
    <row r="51" spans="2:14">
      <c r="B51" s="206"/>
      <c r="C51" s="236"/>
      <c r="D51" s="327"/>
      <c r="E51" s="413"/>
      <c r="F51" s="206"/>
      <c r="G51" s="206"/>
      <c r="L51" s="119"/>
      <c r="M51" s="301"/>
      <c r="N51" s="119"/>
    </row>
    <row r="52" spans="2:14">
      <c r="B52" s="206"/>
      <c r="C52" s="236"/>
      <c r="D52" s="327"/>
      <c r="E52" s="413"/>
      <c r="F52" s="206"/>
      <c r="G52" s="206"/>
      <c r="L52" s="119"/>
      <c r="M52" s="301"/>
      <c r="N52" s="119"/>
    </row>
    <row r="53" spans="2:14">
      <c r="B53" s="206"/>
      <c r="C53" s="207"/>
      <c r="D53" s="329"/>
      <c r="E53" s="208"/>
      <c r="F53" s="206"/>
      <c r="G53" s="206"/>
      <c r="L53" s="119"/>
      <c r="M53" s="301"/>
      <c r="N53" s="119"/>
    </row>
    <row r="54" spans="2:14">
      <c r="B54" s="206"/>
      <c r="C54" s="207"/>
      <c r="D54" s="220"/>
      <c r="E54" s="208"/>
      <c r="F54" s="206"/>
      <c r="G54" s="206"/>
      <c r="L54" s="119"/>
      <c r="M54" s="301"/>
      <c r="N54" s="119"/>
    </row>
    <row r="55" spans="2:14">
      <c r="B55" s="206"/>
      <c r="C55" s="207"/>
      <c r="D55" s="220"/>
      <c r="E55" s="208"/>
      <c r="F55" s="206"/>
      <c r="G55" s="206"/>
      <c r="L55" s="119"/>
      <c r="M55" s="301"/>
      <c r="N55" s="119"/>
    </row>
    <row r="56" spans="2:14">
      <c r="B56" s="206"/>
      <c r="C56" s="207"/>
      <c r="D56" s="220"/>
      <c r="E56" s="208"/>
      <c r="F56" s="206"/>
      <c r="G56" s="206"/>
      <c r="L56" s="119"/>
      <c r="M56" s="301"/>
      <c r="N56" s="119"/>
    </row>
    <row r="57" spans="2:14">
      <c r="B57" s="206"/>
      <c r="C57" s="207"/>
      <c r="D57" s="220"/>
      <c r="E57" s="208"/>
      <c r="F57" s="206"/>
      <c r="G57" s="206"/>
      <c r="L57" s="119"/>
      <c r="M57" s="301"/>
      <c r="N57" s="119"/>
    </row>
    <row r="58" spans="2:14">
      <c r="B58" s="206"/>
      <c r="C58" s="207"/>
      <c r="D58" s="220"/>
      <c r="E58" s="208"/>
      <c r="F58" s="206"/>
      <c r="G58" s="206"/>
      <c r="L58" s="119"/>
      <c r="M58" s="301"/>
      <c r="N58" s="119"/>
    </row>
    <row r="59" spans="2:14">
      <c r="B59" s="4"/>
      <c r="C59" s="6"/>
      <c r="D59" s="6"/>
      <c r="E59" s="184"/>
      <c r="F59" s="6"/>
      <c r="G59" s="11"/>
      <c r="L59" s="119"/>
      <c r="M59" s="301"/>
      <c r="N59" s="119"/>
    </row>
    <row r="60" spans="2:14">
      <c r="E60" s="183">
        <f>SUBTOTAL(109,Lista345131721252933374145495357616569737781101117105106107113118121124[Estimación])</f>
        <v>0</v>
      </c>
      <c r="L60" s="119"/>
      <c r="M60" s="301"/>
      <c r="N60" s="119"/>
    </row>
    <row r="61" spans="2:14">
      <c r="L61" s="119"/>
      <c r="M61" s="301"/>
      <c r="N61" s="119"/>
    </row>
    <row r="62" spans="2:14">
      <c r="L62" s="119"/>
      <c r="M62" s="301"/>
      <c r="N62" s="119"/>
    </row>
    <row r="63" spans="2:14">
      <c r="L63" s="119"/>
      <c r="M63" s="301"/>
      <c r="N63" s="119"/>
    </row>
    <row r="64" spans="2:14">
      <c r="L64" s="119"/>
      <c r="M64" s="301"/>
      <c r="N64" s="119"/>
    </row>
    <row r="65" spans="12:14">
      <c r="L65" s="119"/>
      <c r="M65" s="301"/>
      <c r="N65" s="119"/>
    </row>
    <row r="66" spans="12:14">
      <c r="L66" s="119"/>
      <c r="M66" s="301"/>
      <c r="N66" s="119"/>
    </row>
    <row r="67" spans="12:14">
      <c r="L67" s="119"/>
      <c r="M67" s="301"/>
      <c r="N67" s="119"/>
    </row>
    <row r="68" spans="12:14">
      <c r="L68" s="119"/>
      <c r="M68" s="301"/>
      <c r="N68" s="119"/>
    </row>
    <row r="69" spans="12:14">
      <c r="L69" s="119"/>
      <c r="M69" s="301"/>
      <c r="N69" s="119"/>
    </row>
    <row r="70" spans="12:14">
      <c r="L70" s="119"/>
      <c r="M70" s="301"/>
      <c r="N70" s="119"/>
    </row>
    <row r="71" spans="12:14">
      <c r="L71" s="119"/>
      <c r="M71" s="301"/>
      <c r="N71" s="119"/>
    </row>
    <row r="72" spans="12:14">
      <c r="L72" s="119"/>
      <c r="M72" s="301"/>
      <c r="N72" s="119"/>
    </row>
    <row r="73" spans="12:14">
      <c r="L73" s="119"/>
      <c r="M73" s="301"/>
      <c r="N73" s="119"/>
    </row>
    <row r="74" spans="12:14">
      <c r="L74" s="119"/>
      <c r="M74" s="301"/>
      <c r="N74" s="119"/>
    </row>
    <row r="75" spans="12:14">
      <c r="L75" s="119"/>
      <c r="M75" s="301"/>
      <c r="N75" s="119"/>
    </row>
    <row r="76" spans="12:14">
      <c r="M76" s="223"/>
    </row>
  </sheetData>
  <mergeCells count="9">
    <mergeCell ref="L10:S10"/>
    <mergeCell ref="B29:E29"/>
    <mergeCell ref="B45:E45"/>
    <mergeCell ref="B1:E1"/>
    <mergeCell ref="F1:H1"/>
    <mergeCell ref="I1:K1"/>
    <mergeCell ref="L1:N1"/>
    <mergeCell ref="O1:Q1"/>
    <mergeCell ref="B2:E2"/>
  </mergeCells>
  <conditionalFormatting sqref="F4:F26 F31:F35">
    <cfRule type="expression" dxfId="2479" priority="479">
      <formula>$F4="Vencida"</formula>
    </cfRule>
    <cfRule type="expression" dxfId="2478" priority="480">
      <formula>$F4="Cancelada"</formula>
    </cfRule>
    <cfRule type="expression" dxfId="2477" priority="481">
      <formula>$F4="Pausada"</formula>
    </cfRule>
    <cfRule type="expression" dxfId="2476" priority="482">
      <formula>$F4="Para hoy"</formula>
    </cfRule>
    <cfRule type="expression" dxfId="2475" priority="483">
      <formula>$F4="En curso"</formula>
    </cfRule>
    <cfRule type="expression" dxfId="2474" priority="484">
      <formula>$F4="Completada"</formula>
    </cfRule>
  </conditionalFormatting>
  <conditionalFormatting sqref="E27">
    <cfRule type="expression" dxfId="2473" priority="487">
      <formula>$F27="Vencida"</formula>
    </cfRule>
    <cfRule type="expression" dxfId="2472" priority="488">
      <formula>$F27="Cancelada"</formula>
    </cfRule>
    <cfRule type="expression" dxfId="2471" priority="489">
      <formula>$F27="Pausada"</formula>
    </cfRule>
    <cfRule type="expression" dxfId="2470" priority="490">
      <formula>$F27="Para hoy"</formula>
    </cfRule>
    <cfRule type="expression" dxfId="2469" priority="491">
      <formula>$F27="En curso"</formula>
    </cfRule>
    <cfRule type="expression" dxfId="2468" priority="492">
      <formula>$F27="Completada"</formula>
    </cfRule>
  </conditionalFormatting>
  <conditionalFormatting sqref="E4:E26 E31:E33">
    <cfRule type="expression" dxfId="2467" priority="453">
      <formula>#REF!="Vencida"</formula>
    </cfRule>
    <cfRule type="expression" dxfId="2466" priority="454">
      <formula>#REF!="Cancelada"</formula>
    </cfRule>
    <cfRule type="expression" dxfId="2465" priority="455">
      <formula>#REF!="Pausada"</formula>
    </cfRule>
    <cfRule type="expression" dxfId="2464" priority="456">
      <formula>#REF!="Para hoy"</formula>
    </cfRule>
    <cfRule type="expression" dxfId="2463" priority="457">
      <formula>#REF!="En curso"</formula>
    </cfRule>
    <cfRule type="expression" dxfId="2462" priority="458">
      <formula>#REF!="Completada"</formula>
    </cfRule>
    <cfRule type="expression" dxfId="2461" priority="461">
      <formula>#REF!="Vencida"</formula>
    </cfRule>
    <cfRule type="expression" dxfId="2460" priority="462">
      <formula>#REF!="Cancelada"</formula>
    </cfRule>
    <cfRule type="expression" dxfId="2459" priority="463">
      <formula>#REF!="Pausada"</formula>
    </cfRule>
    <cfRule type="expression" dxfId="2458" priority="464">
      <formula>#REF!="Para hoy"</formula>
    </cfRule>
    <cfRule type="expression" dxfId="2457" priority="465">
      <formula>#REF!="En curso"</formula>
    </cfRule>
    <cfRule type="expression" dxfId="2456" priority="466">
      <formula>#REF!="Completada"</formula>
    </cfRule>
  </conditionalFormatting>
  <conditionalFormatting sqref="C4:C26 C31:C33">
    <cfRule type="expression" dxfId="2455" priority="495">
      <formula>#REF!="Vencida"</formula>
    </cfRule>
    <cfRule type="expression" dxfId="2454" priority="496">
      <formula>#REF!="Cancelada"</formula>
    </cfRule>
    <cfRule type="expression" dxfId="2453" priority="497">
      <formula>#REF!="Pausada"</formula>
    </cfRule>
    <cfRule type="expression" dxfId="2452" priority="498">
      <formula>#REF!="Para hoy"</formula>
    </cfRule>
    <cfRule type="expression" dxfId="2451" priority="499">
      <formula>#REF!="En curso"</formula>
    </cfRule>
    <cfRule type="expression" dxfId="2450" priority="500">
      <formula>#REF!="Completada"</formula>
    </cfRule>
    <cfRule type="expression" dxfId="2449" priority="501">
      <formula>$F4="Vencida"</formula>
    </cfRule>
    <cfRule type="expression" dxfId="2448" priority="502">
      <formula>$F4="Cancelada"</formula>
    </cfRule>
    <cfRule type="expression" dxfId="2447" priority="503">
      <formula>$F4="Pausada"</formula>
    </cfRule>
    <cfRule type="expression" dxfId="2446" priority="504">
      <formula>$F4="Para hoy"</formula>
    </cfRule>
    <cfRule type="expression" dxfId="2445" priority="505">
      <formula>$F4="En curso"</formula>
    </cfRule>
    <cfRule type="expression" dxfId="2444" priority="506">
      <formula>$F4="Completada"</formula>
    </cfRule>
  </conditionalFormatting>
  <conditionalFormatting sqref="C40:C41">
    <cfRule type="expression" dxfId="2443" priority="511">
      <formula>$F33="Vencida"</formula>
    </cfRule>
    <cfRule type="expression" dxfId="2442" priority="512">
      <formula>$F33="Cancelada"</formula>
    </cfRule>
    <cfRule type="expression" dxfId="2441" priority="513">
      <formula>$F33="Pausada"</formula>
    </cfRule>
    <cfRule type="expression" dxfId="2440" priority="514">
      <formula>$F33="Para hoy"</formula>
    </cfRule>
    <cfRule type="expression" dxfId="2439" priority="515">
      <formula>$F33="En curso"</formula>
    </cfRule>
    <cfRule type="expression" dxfId="2438" priority="516">
      <formula>$F33="Completada"</formula>
    </cfRule>
    <cfRule type="expression" dxfId="2437" priority="517">
      <formula>$F40="Vencida"</formula>
    </cfRule>
    <cfRule type="expression" dxfId="2436" priority="518">
      <formula>$F40="Cancelada"</formula>
    </cfRule>
    <cfRule type="expression" dxfId="2435" priority="519">
      <formula>$F40="Pausada"</formula>
    </cfRule>
    <cfRule type="expression" dxfId="2434" priority="520">
      <formula>$F40="Para hoy"</formula>
    </cfRule>
    <cfRule type="expression" dxfId="2433" priority="521">
      <formula>$F40="En curso"</formula>
    </cfRule>
    <cfRule type="expression" dxfId="2432" priority="522">
      <formula>$F40="Completada"</formula>
    </cfRule>
  </conditionalFormatting>
  <conditionalFormatting sqref="E4:E26">
    <cfRule type="expression" dxfId="2431" priority="523">
      <formula>#REF!="Vencida"</formula>
    </cfRule>
    <cfRule type="expression" dxfId="2430" priority="524">
      <formula>#REF!="Cancelada"</formula>
    </cfRule>
    <cfRule type="expression" dxfId="2429" priority="525">
      <formula>#REF!="Pausada"</formula>
    </cfRule>
    <cfRule type="expression" dxfId="2428" priority="526">
      <formula>#REF!="Para hoy"</formula>
    </cfRule>
    <cfRule type="expression" dxfId="2427" priority="527">
      <formula>#REF!="En curso"</formula>
    </cfRule>
    <cfRule type="expression" dxfId="2426" priority="528">
      <formula>#REF!="Completada"</formula>
    </cfRule>
  </conditionalFormatting>
  <conditionalFormatting sqref="E10:E11 E38:E41 E14:E15">
    <cfRule type="expression" dxfId="2425" priority="427">
      <formula>$F5="Vencida"</formula>
    </cfRule>
    <cfRule type="expression" dxfId="2424" priority="428">
      <formula>$F5="Cancelada"</formula>
    </cfRule>
    <cfRule type="expression" dxfId="2423" priority="429">
      <formula>$F5="Pausada"</formula>
    </cfRule>
    <cfRule type="expression" dxfId="2422" priority="430">
      <formula>$F5="Para hoy"</formula>
    </cfRule>
    <cfRule type="expression" dxfId="2421" priority="431">
      <formula>$F5="En curso"</formula>
    </cfRule>
    <cfRule type="expression" dxfId="2420" priority="432">
      <formula>$F5="Completada"</formula>
    </cfRule>
  </conditionalFormatting>
  <conditionalFormatting sqref="E34:E38">
    <cfRule type="expression" dxfId="2419" priority="411">
      <formula>$F28="Vencida"</formula>
    </cfRule>
    <cfRule type="expression" dxfId="2418" priority="412">
      <formula>$F28="Cancelada"</formula>
    </cfRule>
    <cfRule type="expression" dxfId="2417" priority="413">
      <formula>$F28="Pausada"</formula>
    </cfRule>
    <cfRule type="expression" dxfId="2416" priority="414">
      <formula>$F28="Para hoy"</formula>
    </cfRule>
    <cfRule type="expression" dxfId="2415" priority="415">
      <formula>$F28="En curso"</formula>
    </cfRule>
    <cfRule type="expression" dxfId="2414" priority="416">
      <formula>$F28="Completada"</formula>
    </cfRule>
    <cfRule type="expression" dxfId="2413" priority="419">
      <formula>$F28="Vencida"</formula>
    </cfRule>
    <cfRule type="expression" dxfId="2412" priority="420">
      <formula>$F28="Cancelada"</formula>
    </cfRule>
    <cfRule type="expression" dxfId="2411" priority="421">
      <formula>$F28="Pausada"</formula>
    </cfRule>
    <cfRule type="expression" dxfId="2410" priority="422">
      <formula>$F28="Para hoy"</formula>
    </cfRule>
    <cfRule type="expression" dxfId="2409" priority="423">
      <formula>$F28="En curso"</formula>
    </cfRule>
    <cfRule type="expression" dxfId="2408" priority="424">
      <formula>$F28="Completada"</formula>
    </cfRule>
  </conditionalFormatting>
  <conditionalFormatting sqref="E35:E38">
    <cfRule type="expression" dxfId="2407" priority="433">
      <formula>$F28="Vencida"</formula>
    </cfRule>
    <cfRule type="expression" dxfId="2406" priority="434">
      <formula>$F28="Cancelada"</formula>
    </cfRule>
    <cfRule type="expression" dxfId="2405" priority="435">
      <formula>$F28="Pausada"</formula>
    </cfRule>
    <cfRule type="expression" dxfId="2404" priority="436">
      <formula>$F28="Para hoy"</formula>
    </cfRule>
    <cfRule type="expression" dxfId="2403" priority="437">
      <formula>$F28="En curso"</formula>
    </cfRule>
    <cfRule type="expression" dxfId="2402" priority="438">
      <formula>$F28="Completada"</formula>
    </cfRule>
    <cfRule type="expression" dxfId="2401" priority="439">
      <formula>$F29="Vencida"</formula>
    </cfRule>
    <cfRule type="expression" dxfId="2400" priority="440">
      <formula>$F29="Cancelada"</formula>
    </cfRule>
    <cfRule type="expression" dxfId="2399" priority="441">
      <formula>$F29="Pausada"</formula>
    </cfRule>
    <cfRule type="expression" dxfId="2398" priority="442">
      <formula>$F29="Para hoy"</formula>
    </cfRule>
    <cfRule type="expression" dxfId="2397" priority="443">
      <formula>$F29="En curso"</formula>
    </cfRule>
    <cfRule type="expression" dxfId="2396" priority="444">
      <formula>$F29="Completada"</formula>
    </cfRule>
  </conditionalFormatting>
  <conditionalFormatting sqref="E6:E7">
    <cfRule type="expression" dxfId="2395" priority="529">
      <formula>#REF!="Vencida"</formula>
    </cfRule>
    <cfRule type="expression" dxfId="2394" priority="530">
      <formula>#REF!="Cancelada"</formula>
    </cfRule>
    <cfRule type="expression" dxfId="2393" priority="531">
      <formula>#REF!="Pausada"</formula>
    </cfRule>
    <cfRule type="expression" dxfId="2392" priority="532">
      <formula>#REF!="Para hoy"</formula>
    </cfRule>
    <cfRule type="expression" dxfId="2391" priority="533">
      <formula>#REF!="En curso"</formula>
    </cfRule>
    <cfRule type="expression" dxfId="2390" priority="534">
      <formula>#REF!="Completada"</formula>
    </cfRule>
    <cfRule type="expression" dxfId="2389" priority="535">
      <formula>#REF!="Vencida"</formula>
    </cfRule>
    <cfRule type="expression" dxfId="2388" priority="536">
      <formula>#REF!="Cancelada"</formula>
    </cfRule>
    <cfRule type="expression" dxfId="2387" priority="537">
      <formula>#REF!="Pausada"</formula>
    </cfRule>
    <cfRule type="expression" dxfId="2386" priority="538">
      <formula>#REF!="Para hoy"</formula>
    </cfRule>
    <cfRule type="expression" dxfId="2385" priority="539">
      <formula>#REF!="En curso"</formula>
    </cfRule>
    <cfRule type="expression" dxfId="2384" priority="540">
      <formula>#REF!="Completada"</formula>
    </cfRule>
  </conditionalFormatting>
  <conditionalFormatting sqref="E6:E7">
    <cfRule type="expression" dxfId="2383" priority="541">
      <formula>#REF!="Vencida"</formula>
    </cfRule>
    <cfRule type="expression" dxfId="2382" priority="542">
      <formula>#REF!="Cancelada"</formula>
    </cfRule>
    <cfRule type="expression" dxfId="2381" priority="543">
      <formula>#REF!="Pausada"</formula>
    </cfRule>
    <cfRule type="expression" dxfId="2380" priority="544">
      <formula>#REF!="Para hoy"</formula>
    </cfRule>
    <cfRule type="expression" dxfId="2379" priority="545">
      <formula>#REF!="En curso"</formula>
    </cfRule>
    <cfRule type="expression" dxfId="2378" priority="546">
      <formula>#REF!="Completada"</formula>
    </cfRule>
    <cfRule type="expression" dxfId="2377" priority="547">
      <formula>#REF!="Vencida"</formula>
    </cfRule>
    <cfRule type="expression" dxfId="2376" priority="548">
      <formula>#REF!="Cancelada"</formula>
    </cfRule>
    <cfRule type="expression" dxfId="2375" priority="549">
      <formula>#REF!="Pausada"</formula>
    </cfRule>
    <cfRule type="expression" dxfId="2374" priority="550">
      <formula>#REF!="Para hoy"</formula>
    </cfRule>
    <cfRule type="expression" dxfId="2373" priority="551">
      <formula>#REF!="En curso"</formula>
    </cfRule>
    <cfRule type="expression" dxfId="2372" priority="552">
      <formula>#REF!="Completada"</formula>
    </cfRule>
  </conditionalFormatting>
  <conditionalFormatting sqref="E6:E7">
    <cfRule type="expression" dxfId="2371" priority="561">
      <formula>$F1="Vencida"</formula>
    </cfRule>
    <cfRule type="expression" dxfId="2370" priority="562">
      <formula>$F1="Cancelada"</formula>
    </cfRule>
    <cfRule type="expression" dxfId="2369" priority="563">
      <formula>$F1="Pausada"</formula>
    </cfRule>
    <cfRule type="expression" dxfId="2368" priority="564">
      <formula>$F1="Para hoy"</formula>
    </cfRule>
    <cfRule type="expression" dxfId="2367" priority="565">
      <formula>$F1="En curso"</formula>
    </cfRule>
    <cfRule type="expression" dxfId="2366" priority="566">
      <formula>$F1="Completada"</formula>
    </cfRule>
    <cfRule type="expression" dxfId="2365" priority="567">
      <formula>#REF!="Vencida"</formula>
    </cfRule>
    <cfRule type="expression" dxfId="2364" priority="568">
      <formula>#REF!="Cancelada"</formula>
    </cfRule>
    <cfRule type="expression" dxfId="2363" priority="569">
      <formula>#REF!="Pausada"</formula>
    </cfRule>
    <cfRule type="expression" dxfId="2362" priority="570">
      <formula>#REF!="Para hoy"</formula>
    </cfRule>
    <cfRule type="expression" dxfId="2361" priority="571">
      <formula>#REF!="En curso"</formula>
    </cfRule>
    <cfRule type="expression" dxfId="2360" priority="572">
      <formula>#REF!="Completada"</formula>
    </cfRule>
  </conditionalFormatting>
  <conditionalFormatting sqref="E5">
    <cfRule type="expression" dxfId="2359" priority="577">
      <formula>#REF!="Vencida"</formula>
    </cfRule>
    <cfRule type="expression" dxfId="2358" priority="578">
      <formula>#REF!="Cancelada"</formula>
    </cfRule>
    <cfRule type="expression" dxfId="2357" priority="579">
      <formula>#REF!="Pausada"</formula>
    </cfRule>
    <cfRule type="expression" dxfId="2356" priority="580">
      <formula>#REF!="Para hoy"</formula>
    </cfRule>
    <cfRule type="expression" dxfId="2355" priority="581">
      <formula>#REF!="En curso"</formula>
    </cfRule>
    <cfRule type="expression" dxfId="2354" priority="582">
      <formula>#REF!="Completada"</formula>
    </cfRule>
    <cfRule type="expression" dxfId="2353" priority="583">
      <formula>#REF!="Vencida"</formula>
    </cfRule>
    <cfRule type="expression" dxfId="2352" priority="584">
      <formula>#REF!="Cancelada"</formula>
    </cfRule>
    <cfRule type="expression" dxfId="2351" priority="585">
      <formula>#REF!="Pausada"</formula>
    </cfRule>
    <cfRule type="expression" dxfId="2350" priority="586">
      <formula>#REF!="Para hoy"</formula>
    </cfRule>
    <cfRule type="expression" dxfId="2349" priority="587">
      <formula>#REF!="En curso"</formula>
    </cfRule>
    <cfRule type="expression" dxfId="2348" priority="588">
      <formula>#REF!="Completada"</formula>
    </cfRule>
  </conditionalFormatting>
  <conditionalFormatting sqref="E5">
    <cfRule type="expression" dxfId="2347" priority="589">
      <formula>#REF!="Vencida"</formula>
    </cfRule>
    <cfRule type="expression" dxfId="2346" priority="590">
      <formula>#REF!="Cancelada"</formula>
    </cfRule>
    <cfRule type="expression" dxfId="2345" priority="591">
      <formula>#REF!="Pausada"</formula>
    </cfRule>
    <cfRule type="expression" dxfId="2344" priority="592">
      <formula>#REF!="Para hoy"</formula>
    </cfRule>
    <cfRule type="expression" dxfId="2343" priority="593">
      <formula>#REF!="En curso"</formula>
    </cfRule>
    <cfRule type="expression" dxfId="2342" priority="594">
      <formula>#REF!="Completada"</formula>
    </cfRule>
    <cfRule type="expression" dxfId="2341" priority="595">
      <formula>#REF!="Vencida"</formula>
    </cfRule>
    <cfRule type="expression" dxfId="2340" priority="596">
      <formula>#REF!="Cancelada"</formula>
    </cfRule>
    <cfRule type="expression" dxfId="2339" priority="597">
      <formula>#REF!="Pausada"</formula>
    </cfRule>
    <cfRule type="expression" dxfId="2338" priority="598">
      <formula>#REF!="Para hoy"</formula>
    </cfRule>
    <cfRule type="expression" dxfId="2337" priority="599">
      <formula>#REF!="En curso"</formula>
    </cfRule>
    <cfRule type="expression" dxfId="2336" priority="600">
      <formula>#REF!="Completada"</formula>
    </cfRule>
  </conditionalFormatting>
  <conditionalFormatting sqref="E4">
    <cfRule type="expression" dxfId="2335" priority="609">
      <formula>#REF!="Vencida"</formula>
    </cfRule>
    <cfRule type="expression" dxfId="2334" priority="610">
      <formula>#REF!="Cancelada"</formula>
    </cfRule>
    <cfRule type="expression" dxfId="2333" priority="611">
      <formula>#REF!="Pausada"</formula>
    </cfRule>
    <cfRule type="expression" dxfId="2332" priority="612">
      <formula>#REF!="Para hoy"</formula>
    </cfRule>
    <cfRule type="expression" dxfId="2331" priority="613">
      <formula>#REF!="En curso"</formula>
    </cfRule>
    <cfRule type="expression" dxfId="2330" priority="614">
      <formula>#REF!="Completada"</formula>
    </cfRule>
    <cfRule type="expression" dxfId="2329" priority="615">
      <formula>#REF!="Vencida"</formula>
    </cfRule>
    <cfRule type="expression" dxfId="2328" priority="616">
      <formula>#REF!="Cancelada"</formula>
    </cfRule>
    <cfRule type="expression" dxfId="2327" priority="617">
      <formula>#REF!="Pausada"</formula>
    </cfRule>
    <cfRule type="expression" dxfId="2326" priority="618">
      <formula>#REF!="Para hoy"</formula>
    </cfRule>
    <cfRule type="expression" dxfId="2325" priority="619">
      <formula>#REF!="En curso"</formula>
    </cfRule>
    <cfRule type="expression" dxfId="2324" priority="620">
      <formula>#REF!="Completada"</formula>
    </cfRule>
  </conditionalFormatting>
  <conditionalFormatting sqref="E4">
    <cfRule type="expression" dxfId="2323" priority="621">
      <formula>#REF!="Vencida"</formula>
    </cfRule>
    <cfRule type="expression" dxfId="2322" priority="622">
      <formula>#REF!="Cancelada"</formula>
    </cfRule>
    <cfRule type="expression" dxfId="2321" priority="623">
      <formula>#REF!="Pausada"</formula>
    </cfRule>
    <cfRule type="expression" dxfId="2320" priority="624">
      <formula>#REF!="Para hoy"</formula>
    </cfRule>
    <cfRule type="expression" dxfId="2319" priority="625">
      <formula>#REF!="En curso"</formula>
    </cfRule>
    <cfRule type="expression" dxfId="2318" priority="626">
      <formula>#REF!="Completada"</formula>
    </cfRule>
    <cfRule type="expression" dxfId="2317" priority="627">
      <formula>#REF!="Vencida"</formula>
    </cfRule>
    <cfRule type="expression" dxfId="2316" priority="628">
      <formula>#REF!="Cancelada"</formula>
    </cfRule>
    <cfRule type="expression" dxfId="2315" priority="629">
      <formula>#REF!="Pausada"</formula>
    </cfRule>
    <cfRule type="expression" dxfId="2314" priority="630">
      <formula>#REF!="Para hoy"</formula>
    </cfRule>
    <cfRule type="expression" dxfId="2313" priority="631">
      <formula>#REF!="En curso"</formula>
    </cfRule>
    <cfRule type="expression" dxfId="2312" priority="632">
      <formula>#REF!="Completada"</formula>
    </cfRule>
  </conditionalFormatting>
  <conditionalFormatting sqref="E5:E8 E16:E20">
    <cfRule type="expression" dxfId="2311" priority="641">
      <formula>$F1048575="Vencida"</formula>
    </cfRule>
    <cfRule type="expression" dxfId="2310" priority="642">
      <formula>$F1048575="Cancelada"</formula>
    </cfRule>
    <cfRule type="expression" dxfId="2309" priority="643">
      <formula>$F1048575="Pausada"</formula>
    </cfRule>
    <cfRule type="expression" dxfId="2308" priority="644">
      <formula>$F1048575="Para hoy"</formula>
    </cfRule>
    <cfRule type="expression" dxfId="2307" priority="645">
      <formula>$F1048575="En curso"</formula>
    </cfRule>
    <cfRule type="expression" dxfId="2306" priority="646">
      <formula>$F1048575="Completada"</formula>
    </cfRule>
  </conditionalFormatting>
  <conditionalFormatting sqref="E4">
    <cfRule type="expression" dxfId="2305" priority="647">
      <formula>$F1048532="Vencida"</formula>
    </cfRule>
    <cfRule type="expression" dxfId="2304" priority="648">
      <formula>$F1048532="Cancelada"</formula>
    </cfRule>
    <cfRule type="expression" dxfId="2303" priority="649">
      <formula>$F1048532="Pausada"</formula>
    </cfRule>
    <cfRule type="expression" dxfId="2302" priority="650">
      <formula>$F1048532="Para hoy"</formula>
    </cfRule>
    <cfRule type="expression" dxfId="2301" priority="651">
      <formula>$F1048532="En curso"</formula>
    </cfRule>
    <cfRule type="expression" dxfId="2300" priority="652">
      <formula>$F1048532="Completada"</formula>
    </cfRule>
  </conditionalFormatting>
  <conditionalFormatting sqref="E9">
    <cfRule type="expression" dxfId="2299" priority="653">
      <formula>#REF!="Vencida"</formula>
    </cfRule>
    <cfRule type="expression" dxfId="2298" priority="654">
      <formula>#REF!="Cancelada"</formula>
    </cfRule>
    <cfRule type="expression" dxfId="2297" priority="655">
      <formula>#REF!="Pausada"</formula>
    </cfRule>
    <cfRule type="expression" dxfId="2296" priority="656">
      <formula>#REF!="Para hoy"</formula>
    </cfRule>
    <cfRule type="expression" dxfId="2295" priority="657">
      <formula>#REF!="En curso"</formula>
    </cfRule>
    <cfRule type="expression" dxfId="2294" priority="658">
      <formula>#REF!="Completada"</formula>
    </cfRule>
  </conditionalFormatting>
  <conditionalFormatting sqref="E43">
    <cfRule type="expression" dxfId="2293" priority="381">
      <formula>$F43="Vencida"</formula>
    </cfRule>
    <cfRule type="expression" dxfId="2292" priority="382">
      <formula>$F43="Cancelada"</formula>
    </cfRule>
    <cfRule type="expression" dxfId="2291" priority="383">
      <formula>$F43="Pausada"</formula>
    </cfRule>
    <cfRule type="expression" dxfId="2290" priority="384">
      <formula>$F43="Para hoy"</formula>
    </cfRule>
    <cfRule type="expression" dxfId="2289" priority="385">
      <formula>$F43="En curso"</formula>
    </cfRule>
    <cfRule type="expression" dxfId="2288" priority="386">
      <formula>$F43="Completada"</formula>
    </cfRule>
  </conditionalFormatting>
  <conditionalFormatting sqref="F36:F41">
    <cfRule type="expression" dxfId="2287" priority="277">
      <formula>$F36="Vencida"</formula>
    </cfRule>
    <cfRule type="expression" dxfId="2286" priority="278">
      <formula>$F36="Cancelada"</formula>
    </cfRule>
    <cfRule type="expression" dxfId="2285" priority="279">
      <formula>$F36="Pausada"</formula>
    </cfRule>
    <cfRule type="expression" dxfId="2284" priority="280">
      <formula>$F36="Para hoy"</formula>
    </cfRule>
    <cfRule type="expression" dxfId="2283" priority="281">
      <formula>$F36="En curso"</formula>
    </cfRule>
    <cfRule type="expression" dxfId="2282" priority="282">
      <formula>$F36="Completada"</formula>
    </cfRule>
  </conditionalFormatting>
  <conditionalFormatting sqref="E40:E41">
    <cfRule type="expression" dxfId="2281" priority="291">
      <formula>$F33="Vencida"</formula>
    </cfRule>
    <cfRule type="expression" dxfId="2280" priority="292">
      <formula>$F33="Cancelada"</formula>
    </cfRule>
    <cfRule type="expression" dxfId="2279" priority="293">
      <formula>$F33="Pausada"</formula>
    </cfRule>
    <cfRule type="expression" dxfId="2278" priority="294">
      <formula>$F33="Para hoy"</formula>
    </cfRule>
    <cfRule type="expression" dxfId="2277" priority="295">
      <formula>$F33="En curso"</formula>
    </cfRule>
    <cfRule type="expression" dxfId="2276" priority="296">
      <formula>$F33="Completada"</formula>
    </cfRule>
    <cfRule type="expression" dxfId="2275" priority="299">
      <formula>$F33="Vencida"</formula>
    </cfRule>
    <cfRule type="expression" dxfId="2274" priority="300">
      <formula>$F33="Cancelada"</formula>
    </cfRule>
    <cfRule type="expression" dxfId="2273" priority="301">
      <formula>$F33="Pausada"</formula>
    </cfRule>
    <cfRule type="expression" dxfId="2272" priority="302">
      <formula>$F33="Para hoy"</formula>
    </cfRule>
    <cfRule type="expression" dxfId="2271" priority="303">
      <formula>$F33="En curso"</formula>
    </cfRule>
    <cfRule type="expression" dxfId="2270" priority="304">
      <formula>$F33="Completada"</formula>
    </cfRule>
  </conditionalFormatting>
  <conditionalFormatting sqref="D36:D41">
    <cfRule type="expression" dxfId="2269" priority="307">
      <formula>$F52="Vencida"</formula>
    </cfRule>
    <cfRule type="expression" dxfId="2268" priority="308">
      <formula>$F52="Cancelada"</formula>
    </cfRule>
    <cfRule type="expression" dxfId="2267" priority="309">
      <formula>$F52="Pausada"</formula>
    </cfRule>
    <cfRule type="expression" dxfId="2266" priority="310">
      <formula>$F52="Para hoy"</formula>
    </cfRule>
    <cfRule type="expression" dxfId="2265" priority="311">
      <formula>$F52="En curso"</formula>
    </cfRule>
    <cfRule type="expression" dxfId="2264" priority="312">
      <formula>$F52="Completada"</formula>
    </cfRule>
    <cfRule type="expression" dxfId="2263" priority="313">
      <formula>$F52="Vencida"</formula>
    </cfRule>
    <cfRule type="expression" dxfId="2262" priority="314">
      <formula>$F52="Cancelada"</formula>
    </cfRule>
    <cfRule type="expression" dxfId="2261" priority="315">
      <formula>$F52="Pausada"</formula>
    </cfRule>
    <cfRule type="expression" dxfId="2260" priority="316">
      <formula>$F52="Para hoy"</formula>
    </cfRule>
    <cfRule type="expression" dxfId="2259" priority="317">
      <formula>$F52="En curso"</formula>
    </cfRule>
    <cfRule type="expression" dxfId="2258" priority="318">
      <formula>$F52="Completada"</formula>
    </cfRule>
  </conditionalFormatting>
  <conditionalFormatting sqref="D36:D41">
    <cfRule type="expression" dxfId="2257" priority="319">
      <formula>$F64="Vencida"</formula>
    </cfRule>
    <cfRule type="expression" dxfId="2256" priority="320">
      <formula>$F64="Cancelada"</formula>
    </cfRule>
    <cfRule type="expression" dxfId="2255" priority="321">
      <formula>$F64="Pausada"</formula>
    </cfRule>
    <cfRule type="expression" dxfId="2254" priority="322">
      <formula>$F64="Para hoy"</formula>
    </cfRule>
    <cfRule type="expression" dxfId="2253" priority="323">
      <formula>$F64="En curso"</formula>
    </cfRule>
    <cfRule type="expression" dxfId="2252" priority="324">
      <formula>$F64="Completada"</formula>
    </cfRule>
    <cfRule type="expression" dxfId="2251" priority="325">
      <formula>$F64="Vencida"</formula>
    </cfRule>
    <cfRule type="expression" dxfId="2250" priority="326">
      <formula>$F64="Cancelada"</formula>
    </cfRule>
    <cfRule type="expression" dxfId="2249" priority="327">
      <formula>$F64="Pausada"</formula>
    </cfRule>
    <cfRule type="expression" dxfId="2248" priority="328">
      <formula>$F64="Para hoy"</formula>
    </cfRule>
    <cfRule type="expression" dxfId="2247" priority="329">
      <formula>$F64="En curso"</formula>
    </cfRule>
    <cfRule type="expression" dxfId="2246" priority="330">
      <formula>$F64="Completada"</formula>
    </cfRule>
  </conditionalFormatting>
  <conditionalFormatting sqref="D36:D41">
    <cfRule type="expression" dxfId="2245" priority="331">
      <formula>$F72="Vencida"</formula>
    </cfRule>
    <cfRule type="expression" dxfId="2244" priority="332">
      <formula>$F72="Cancelada"</formula>
    </cfRule>
    <cfRule type="expression" dxfId="2243" priority="333">
      <formula>$F72="Pausada"</formula>
    </cfRule>
    <cfRule type="expression" dxfId="2242" priority="334">
      <formula>$F72="Para hoy"</formula>
    </cfRule>
    <cfRule type="expression" dxfId="2241" priority="335">
      <formula>$F72="En curso"</formula>
    </cfRule>
    <cfRule type="expression" dxfId="2240" priority="336">
      <formula>$F72="Completada"</formula>
    </cfRule>
    <cfRule type="expression" dxfId="2239" priority="337">
      <formula>$F68="Vencida"</formula>
    </cfRule>
    <cfRule type="expression" dxfId="2238" priority="338">
      <formula>$F68="Cancelada"</formula>
    </cfRule>
    <cfRule type="expression" dxfId="2237" priority="339">
      <formula>$F68="Pausada"</formula>
    </cfRule>
    <cfRule type="expression" dxfId="2236" priority="340">
      <formula>$F68="Para hoy"</formula>
    </cfRule>
    <cfRule type="expression" dxfId="2235" priority="341">
      <formula>$F68="En curso"</formula>
    </cfRule>
    <cfRule type="expression" dxfId="2234" priority="342">
      <formula>$F68="Completada"</formula>
    </cfRule>
  </conditionalFormatting>
  <conditionalFormatting sqref="E41">
    <cfRule type="expression" dxfId="2233" priority="343">
      <formula>$F33="Vencida"</formula>
    </cfRule>
    <cfRule type="expression" dxfId="2232" priority="344">
      <formula>$F33="Cancelada"</formula>
    </cfRule>
    <cfRule type="expression" dxfId="2231" priority="345">
      <formula>$F33="Pausada"</formula>
    </cfRule>
    <cfRule type="expression" dxfId="2230" priority="346">
      <formula>$F33="Para hoy"</formula>
    </cfRule>
    <cfRule type="expression" dxfId="2229" priority="347">
      <formula>$F33="En curso"</formula>
    </cfRule>
    <cfRule type="expression" dxfId="2228" priority="348">
      <formula>$F33="Completada"</formula>
    </cfRule>
    <cfRule type="expression" dxfId="2227" priority="349">
      <formula>$F34="Vencida"</formula>
    </cfRule>
    <cfRule type="expression" dxfId="2226" priority="350">
      <formula>$F34="Cancelada"</formula>
    </cfRule>
    <cfRule type="expression" dxfId="2225" priority="351">
      <formula>$F34="Pausada"</formula>
    </cfRule>
    <cfRule type="expression" dxfId="2224" priority="352">
      <formula>$F34="Para hoy"</formula>
    </cfRule>
    <cfRule type="expression" dxfId="2223" priority="353">
      <formula>$F34="En curso"</formula>
    </cfRule>
    <cfRule type="expression" dxfId="2222" priority="354">
      <formula>$F34="Completada"</formula>
    </cfRule>
  </conditionalFormatting>
  <conditionalFormatting sqref="E31:E32">
    <cfRule type="expression" dxfId="2221" priority="389">
      <formula>#REF!="Vencida"</formula>
    </cfRule>
    <cfRule type="expression" dxfId="2220" priority="390">
      <formula>#REF!="Cancelada"</formula>
    </cfRule>
    <cfRule type="expression" dxfId="2219" priority="391">
      <formula>#REF!="Pausada"</formula>
    </cfRule>
    <cfRule type="expression" dxfId="2218" priority="392">
      <formula>#REF!="Para hoy"</formula>
    </cfRule>
    <cfRule type="expression" dxfId="2217" priority="393">
      <formula>#REF!="En curso"</formula>
    </cfRule>
    <cfRule type="expression" dxfId="2216" priority="394">
      <formula>#REF!="Completada"</formula>
    </cfRule>
  </conditionalFormatting>
  <conditionalFormatting sqref="E31">
    <cfRule type="expression" dxfId="2215" priority="395">
      <formula>#REF!="Vencida"</formula>
    </cfRule>
    <cfRule type="expression" dxfId="2214" priority="396">
      <formula>#REF!="Cancelada"</formula>
    </cfRule>
    <cfRule type="expression" dxfId="2213" priority="397">
      <formula>#REF!="Pausada"</formula>
    </cfRule>
    <cfRule type="expression" dxfId="2212" priority="398">
      <formula>#REF!="Para hoy"</formula>
    </cfRule>
    <cfRule type="expression" dxfId="2211" priority="399">
      <formula>#REF!="En curso"</formula>
    </cfRule>
    <cfRule type="expression" dxfId="2210" priority="400">
      <formula>#REF!="Completada"</formula>
    </cfRule>
    <cfRule type="expression" dxfId="2209" priority="401">
      <formula>#REF!="Vencida"</formula>
    </cfRule>
    <cfRule type="expression" dxfId="2208" priority="402">
      <formula>#REF!="Cancelada"</formula>
    </cfRule>
    <cfRule type="expression" dxfId="2207" priority="403">
      <formula>#REF!="Pausada"</formula>
    </cfRule>
    <cfRule type="expression" dxfId="2206" priority="404">
      <formula>#REF!="Para hoy"</formula>
    </cfRule>
    <cfRule type="expression" dxfId="2205" priority="405">
      <formula>#REF!="En curso"</formula>
    </cfRule>
    <cfRule type="expression" dxfId="2204" priority="406">
      <formula>#REF!="Completada"</formula>
    </cfRule>
  </conditionalFormatting>
  <conditionalFormatting sqref="E60">
    <cfRule type="expression" dxfId="2203" priority="219">
      <formula>$F60="Vencida"</formula>
    </cfRule>
    <cfRule type="expression" dxfId="2202" priority="220">
      <formula>$F60="Cancelada"</formula>
    </cfRule>
    <cfRule type="expression" dxfId="2201" priority="221">
      <formula>$F60="Pausada"</formula>
    </cfRule>
    <cfRule type="expression" dxfId="2200" priority="222">
      <formula>$F60="Para hoy"</formula>
    </cfRule>
    <cfRule type="expression" dxfId="2199" priority="223">
      <formula>$F60="En curso"</formula>
    </cfRule>
    <cfRule type="expression" dxfId="2198" priority="224">
      <formula>$F60="Completada"</formula>
    </cfRule>
  </conditionalFormatting>
  <conditionalFormatting sqref="F47:F52">
    <cfRule type="expression" dxfId="2197" priority="141">
      <formula>$F47="Vencida"</formula>
    </cfRule>
    <cfRule type="expression" dxfId="2196" priority="142">
      <formula>$F47="Cancelada"</formula>
    </cfRule>
    <cfRule type="expression" dxfId="2195" priority="143">
      <formula>$F47="Pausada"</formula>
    </cfRule>
    <cfRule type="expression" dxfId="2194" priority="144">
      <formula>$F47="Para hoy"</formula>
    </cfRule>
    <cfRule type="expression" dxfId="2193" priority="145">
      <formula>$F47="En curso"</formula>
    </cfRule>
    <cfRule type="expression" dxfId="2192" priority="146">
      <formula>$F47="Completada"</formula>
    </cfRule>
  </conditionalFormatting>
  <conditionalFormatting sqref="E47:E52">
    <cfRule type="expression" dxfId="2191" priority="171">
      <formula>$F42="Vencida"</formula>
    </cfRule>
    <cfRule type="expression" dxfId="2190" priority="172">
      <formula>$F42="Cancelada"</formula>
    </cfRule>
    <cfRule type="expression" dxfId="2189" priority="173">
      <formula>$F42="Pausada"</formula>
    </cfRule>
    <cfRule type="expression" dxfId="2188" priority="174">
      <formula>$F42="Para hoy"</formula>
    </cfRule>
    <cfRule type="expression" dxfId="2187" priority="175">
      <formula>$F42="En curso"</formula>
    </cfRule>
    <cfRule type="expression" dxfId="2186" priority="176">
      <formula>$F42="Completada"</formula>
    </cfRule>
  </conditionalFormatting>
  <conditionalFormatting sqref="E47:E52">
    <cfRule type="expression" dxfId="2185" priority="155">
      <formula>$F40="Vencida"</formula>
    </cfRule>
    <cfRule type="expression" dxfId="2184" priority="156">
      <formula>$F40="Cancelada"</formula>
    </cfRule>
    <cfRule type="expression" dxfId="2183" priority="157">
      <formula>$F40="Pausada"</formula>
    </cfRule>
    <cfRule type="expression" dxfId="2182" priority="158">
      <formula>$F40="Para hoy"</formula>
    </cfRule>
    <cfRule type="expression" dxfId="2181" priority="159">
      <formula>$F40="En curso"</formula>
    </cfRule>
    <cfRule type="expression" dxfId="2180" priority="160">
      <formula>$F40="Completada"</formula>
    </cfRule>
    <cfRule type="expression" dxfId="2179" priority="163">
      <formula>$F40="Vencida"</formula>
    </cfRule>
    <cfRule type="expression" dxfId="2178" priority="164">
      <formula>$F40="Cancelada"</formula>
    </cfRule>
    <cfRule type="expression" dxfId="2177" priority="165">
      <formula>$F40="Pausada"</formula>
    </cfRule>
    <cfRule type="expression" dxfId="2176" priority="166">
      <formula>$F40="Para hoy"</formula>
    </cfRule>
    <cfRule type="expression" dxfId="2175" priority="167">
      <formula>$F40="En curso"</formula>
    </cfRule>
    <cfRule type="expression" dxfId="2174" priority="168">
      <formula>$F40="Completada"</formula>
    </cfRule>
  </conditionalFormatting>
  <conditionalFormatting sqref="C47:C52">
    <cfRule type="expression" dxfId="2173" priority="177">
      <formula>$F40="Vencida"</formula>
    </cfRule>
    <cfRule type="expression" dxfId="2172" priority="178">
      <formula>$F40="Cancelada"</formula>
    </cfRule>
    <cfRule type="expression" dxfId="2171" priority="179">
      <formula>$F40="Pausada"</formula>
    </cfRule>
    <cfRule type="expression" dxfId="2170" priority="180">
      <formula>$F40="Para hoy"</formula>
    </cfRule>
    <cfRule type="expression" dxfId="2169" priority="181">
      <formula>$F40="En curso"</formula>
    </cfRule>
    <cfRule type="expression" dxfId="2168" priority="182">
      <formula>$F40="Completada"</formula>
    </cfRule>
    <cfRule type="expression" dxfId="2167" priority="183">
      <formula>$F47="Vencida"</formula>
    </cfRule>
    <cfRule type="expression" dxfId="2166" priority="184">
      <formula>$F47="Cancelada"</formula>
    </cfRule>
    <cfRule type="expression" dxfId="2165" priority="185">
      <formula>$F47="Pausada"</formula>
    </cfRule>
    <cfRule type="expression" dxfId="2164" priority="186">
      <formula>$F47="Para hoy"</formula>
    </cfRule>
    <cfRule type="expression" dxfId="2163" priority="187">
      <formula>$F47="En curso"</formula>
    </cfRule>
    <cfRule type="expression" dxfId="2162" priority="188">
      <formula>$F47="Completada"</formula>
    </cfRule>
  </conditionalFormatting>
  <conditionalFormatting sqref="E47:E52">
    <cfRule type="expression" dxfId="2161" priority="189">
      <formula>$F39="Vencida"</formula>
    </cfRule>
    <cfRule type="expression" dxfId="2160" priority="190">
      <formula>$F39="Cancelada"</formula>
    </cfRule>
    <cfRule type="expression" dxfId="2159" priority="191">
      <formula>$F39="Pausada"</formula>
    </cfRule>
    <cfRule type="expression" dxfId="2158" priority="192">
      <formula>$F39="Para hoy"</formula>
    </cfRule>
    <cfRule type="expression" dxfId="2157" priority="193">
      <formula>$F39="En curso"</formula>
    </cfRule>
    <cfRule type="expression" dxfId="2156" priority="194">
      <formula>$F39="Completada"</formula>
    </cfRule>
    <cfRule type="expression" dxfId="2155" priority="195">
      <formula>$F40="Vencida"</formula>
    </cfRule>
    <cfRule type="expression" dxfId="2154" priority="196">
      <formula>$F40="Cancelada"</formula>
    </cfRule>
    <cfRule type="expression" dxfId="2153" priority="197">
      <formula>$F40="Pausada"</formula>
    </cfRule>
    <cfRule type="expression" dxfId="2152" priority="198">
      <formula>$F40="Para hoy"</formula>
    </cfRule>
    <cfRule type="expression" dxfId="2151" priority="199">
      <formula>$F40="En curso"</formula>
    </cfRule>
    <cfRule type="expression" dxfId="2150" priority="200">
      <formula>$F40="Completada"</formula>
    </cfRule>
  </conditionalFormatting>
  <conditionalFormatting sqref="F53:F58">
    <cfRule type="expression" dxfId="2149" priority="13">
      <formula>$F53="Vencida"</formula>
    </cfRule>
    <cfRule type="expression" dxfId="2148" priority="14">
      <formula>$F53="Cancelada"</formula>
    </cfRule>
    <cfRule type="expression" dxfId="2147" priority="15">
      <formula>$F53="Pausada"</formula>
    </cfRule>
    <cfRule type="expression" dxfId="2146" priority="16">
      <formula>$F53="Para hoy"</formula>
    </cfRule>
    <cfRule type="expression" dxfId="2145" priority="17">
      <formula>$F53="En curso"</formula>
    </cfRule>
    <cfRule type="expression" dxfId="2144" priority="18">
      <formula>$F53="Completada"</formula>
    </cfRule>
  </conditionalFormatting>
  <conditionalFormatting sqref="E53:E58">
    <cfRule type="expression" dxfId="2143" priority="43">
      <formula>$F48="Vencida"</formula>
    </cfRule>
    <cfRule type="expression" dxfId="2142" priority="44">
      <formula>$F48="Cancelada"</formula>
    </cfRule>
    <cfRule type="expression" dxfId="2141" priority="45">
      <formula>$F48="Pausada"</formula>
    </cfRule>
    <cfRule type="expression" dxfId="2140" priority="46">
      <formula>$F48="Para hoy"</formula>
    </cfRule>
    <cfRule type="expression" dxfId="2139" priority="47">
      <formula>$F48="En curso"</formula>
    </cfRule>
    <cfRule type="expression" dxfId="2138" priority="48">
      <formula>$F48="Completada"</formula>
    </cfRule>
  </conditionalFormatting>
  <conditionalFormatting sqref="E53:E58">
    <cfRule type="expression" dxfId="2137" priority="27">
      <formula>$F46="Vencida"</formula>
    </cfRule>
    <cfRule type="expression" dxfId="2136" priority="28">
      <formula>$F46="Cancelada"</formula>
    </cfRule>
    <cfRule type="expression" dxfId="2135" priority="29">
      <formula>$F46="Pausada"</formula>
    </cfRule>
    <cfRule type="expression" dxfId="2134" priority="30">
      <formula>$F46="Para hoy"</formula>
    </cfRule>
    <cfRule type="expression" dxfId="2133" priority="31">
      <formula>$F46="En curso"</formula>
    </cfRule>
    <cfRule type="expression" dxfId="2132" priority="32">
      <formula>$F46="Completada"</formula>
    </cfRule>
    <cfRule type="expression" dxfId="2131" priority="35">
      <formula>$F46="Vencida"</formula>
    </cfRule>
    <cfRule type="expression" dxfId="2130" priority="36">
      <formula>$F46="Cancelada"</formula>
    </cfRule>
    <cfRule type="expression" dxfId="2129" priority="37">
      <formula>$F46="Pausada"</formula>
    </cfRule>
    <cfRule type="expression" dxfId="2128" priority="38">
      <formula>$F46="Para hoy"</formula>
    </cfRule>
    <cfRule type="expression" dxfId="2127" priority="39">
      <formula>$F46="En curso"</formula>
    </cfRule>
    <cfRule type="expression" dxfId="2126" priority="40">
      <formula>$F46="Completada"</formula>
    </cfRule>
  </conditionalFormatting>
  <conditionalFormatting sqref="D53:D58">
    <cfRule type="expression" dxfId="2125" priority="49">
      <formula>$F69="Vencida"</formula>
    </cfRule>
    <cfRule type="expression" dxfId="2124" priority="50">
      <formula>$F69="Cancelada"</formula>
    </cfRule>
    <cfRule type="expression" dxfId="2123" priority="51">
      <formula>$F69="Pausada"</formula>
    </cfRule>
    <cfRule type="expression" dxfId="2122" priority="52">
      <formula>$F69="Para hoy"</formula>
    </cfRule>
    <cfRule type="expression" dxfId="2121" priority="53">
      <formula>$F69="En curso"</formula>
    </cfRule>
    <cfRule type="expression" dxfId="2120" priority="54">
      <formula>$F69="Completada"</formula>
    </cfRule>
    <cfRule type="expression" dxfId="2119" priority="55">
      <formula>$F69="Vencida"</formula>
    </cfRule>
    <cfRule type="expression" dxfId="2118" priority="56">
      <formula>$F69="Cancelada"</formula>
    </cfRule>
    <cfRule type="expression" dxfId="2117" priority="57">
      <formula>$F69="Pausada"</formula>
    </cfRule>
    <cfRule type="expression" dxfId="2116" priority="58">
      <formula>$F69="Para hoy"</formula>
    </cfRule>
    <cfRule type="expression" dxfId="2115" priority="59">
      <formula>$F69="En curso"</formula>
    </cfRule>
    <cfRule type="expression" dxfId="2114" priority="60">
      <formula>$F69="Completada"</formula>
    </cfRule>
  </conditionalFormatting>
  <conditionalFormatting sqref="D53:D58">
    <cfRule type="expression" dxfId="2113" priority="61">
      <formula>$F81="Vencida"</formula>
    </cfRule>
    <cfRule type="expression" dxfId="2112" priority="62">
      <formula>$F81="Cancelada"</formula>
    </cfRule>
    <cfRule type="expression" dxfId="2111" priority="63">
      <formula>$F81="Pausada"</formula>
    </cfRule>
    <cfRule type="expression" dxfId="2110" priority="64">
      <formula>$F81="Para hoy"</formula>
    </cfRule>
    <cfRule type="expression" dxfId="2109" priority="65">
      <formula>$F81="En curso"</formula>
    </cfRule>
    <cfRule type="expression" dxfId="2108" priority="66">
      <formula>$F81="Completada"</formula>
    </cfRule>
    <cfRule type="expression" dxfId="2107" priority="67">
      <formula>$F81="Vencida"</formula>
    </cfRule>
    <cfRule type="expression" dxfId="2106" priority="68">
      <formula>$F81="Cancelada"</formula>
    </cfRule>
    <cfRule type="expression" dxfId="2105" priority="69">
      <formula>$F81="Pausada"</formula>
    </cfRule>
    <cfRule type="expression" dxfId="2104" priority="70">
      <formula>$F81="Para hoy"</formula>
    </cfRule>
    <cfRule type="expression" dxfId="2103" priority="71">
      <formula>$F81="En curso"</formula>
    </cfRule>
    <cfRule type="expression" dxfId="2102" priority="72">
      <formula>$F81="Completada"</formula>
    </cfRule>
  </conditionalFormatting>
  <conditionalFormatting sqref="D53:D58">
    <cfRule type="expression" dxfId="2101" priority="73">
      <formula>$F89="Vencida"</formula>
    </cfRule>
    <cfRule type="expression" dxfId="2100" priority="74">
      <formula>$F89="Cancelada"</formula>
    </cfRule>
    <cfRule type="expression" dxfId="2099" priority="75">
      <formula>$F89="Pausada"</formula>
    </cfRule>
    <cfRule type="expression" dxfId="2098" priority="76">
      <formula>$F89="Para hoy"</formula>
    </cfRule>
    <cfRule type="expression" dxfId="2097" priority="77">
      <formula>$F89="En curso"</formula>
    </cfRule>
    <cfRule type="expression" dxfId="2096" priority="78">
      <formula>$F89="Completada"</formula>
    </cfRule>
    <cfRule type="expression" dxfId="2095" priority="79">
      <formula>$F85="Vencida"</formula>
    </cfRule>
    <cfRule type="expression" dxfId="2094" priority="80">
      <formula>$F85="Cancelada"</formula>
    </cfRule>
    <cfRule type="expression" dxfId="2093" priority="81">
      <formula>$F85="Pausada"</formula>
    </cfRule>
    <cfRule type="expression" dxfId="2092" priority="82">
      <formula>$F85="Para hoy"</formula>
    </cfRule>
    <cfRule type="expression" dxfId="2091" priority="83">
      <formula>$F85="En curso"</formula>
    </cfRule>
    <cfRule type="expression" dxfId="2090" priority="84">
      <formula>$F85="Completada"</formula>
    </cfRule>
  </conditionalFormatting>
  <conditionalFormatting sqref="C53:C58">
    <cfRule type="expression" dxfId="2089" priority="85">
      <formula>$F46="Vencida"</formula>
    </cfRule>
    <cfRule type="expression" dxfId="2088" priority="86">
      <formula>$F46="Cancelada"</formula>
    </cfRule>
    <cfRule type="expression" dxfId="2087" priority="87">
      <formula>$F46="Pausada"</formula>
    </cfRule>
    <cfRule type="expression" dxfId="2086" priority="88">
      <formula>$F46="Para hoy"</formula>
    </cfRule>
    <cfRule type="expression" dxfId="2085" priority="89">
      <formula>$F46="En curso"</formula>
    </cfRule>
    <cfRule type="expression" dxfId="2084" priority="90">
      <formula>$F46="Completada"</formula>
    </cfRule>
    <cfRule type="expression" dxfId="2083" priority="91">
      <formula>$F53="Vencida"</formula>
    </cfRule>
    <cfRule type="expression" dxfId="2082" priority="92">
      <formula>$F53="Cancelada"</formula>
    </cfRule>
    <cfRule type="expression" dxfId="2081" priority="93">
      <formula>$F53="Pausada"</formula>
    </cfRule>
    <cfRule type="expression" dxfId="2080" priority="94">
      <formula>$F53="Para hoy"</formula>
    </cfRule>
    <cfRule type="expression" dxfId="2079" priority="95">
      <formula>$F53="En curso"</formula>
    </cfRule>
    <cfRule type="expression" dxfId="2078" priority="96">
      <formula>$F53="Completada"</formula>
    </cfRule>
  </conditionalFormatting>
  <conditionalFormatting sqref="E53:E58">
    <cfRule type="expression" dxfId="2077" priority="97">
      <formula>$F45="Vencida"</formula>
    </cfRule>
    <cfRule type="expression" dxfId="2076" priority="98">
      <formula>$F45="Cancelada"</formula>
    </cfRule>
    <cfRule type="expression" dxfId="2075" priority="99">
      <formula>$F45="Pausada"</formula>
    </cfRule>
    <cfRule type="expression" dxfId="2074" priority="100">
      <formula>$F45="Para hoy"</formula>
    </cfRule>
    <cfRule type="expression" dxfId="2073" priority="101">
      <formula>$F45="En curso"</formula>
    </cfRule>
    <cfRule type="expression" dxfId="2072" priority="102">
      <formula>$F45="Completada"</formula>
    </cfRule>
    <cfRule type="expression" dxfId="2071" priority="103">
      <formula>$F46="Vencida"</formula>
    </cfRule>
    <cfRule type="expression" dxfId="2070" priority="104">
      <formula>$F46="Cancelada"</formula>
    </cfRule>
    <cfRule type="expression" dxfId="2069" priority="105">
      <formula>$F46="Pausada"</formula>
    </cfRule>
    <cfRule type="expression" dxfId="2068" priority="106">
      <formula>$F46="Para hoy"</formula>
    </cfRule>
    <cfRule type="expression" dxfId="2067" priority="107">
      <formula>$F46="En curso"</formula>
    </cfRule>
    <cfRule type="expression" dxfId="2066" priority="108">
      <formula>$F46="Completada"</formula>
    </cfRule>
  </conditionalFormatting>
  <conditionalFormatting sqref="E47">
    <cfRule type="expression" dxfId="2065" priority="227">
      <formula>#REF!="Vencida"</formula>
    </cfRule>
    <cfRule type="expression" dxfId="2064" priority="228">
      <formula>#REF!="Cancelada"</formula>
    </cfRule>
    <cfRule type="expression" dxfId="2063" priority="229">
      <formula>#REF!="Pausada"</formula>
    </cfRule>
    <cfRule type="expression" dxfId="2062" priority="230">
      <formula>#REF!="Para hoy"</formula>
    </cfRule>
    <cfRule type="expression" dxfId="2061" priority="231">
      <formula>#REF!="En curso"</formula>
    </cfRule>
    <cfRule type="expression" dxfId="2060" priority="232">
      <formula>#REF!="Completada"</formula>
    </cfRule>
  </conditionalFormatting>
  <conditionalFormatting sqref="E47">
    <cfRule type="expression" dxfId="2059" priority="233">
      <formula>#REF!="Vencida"</formula>
    </cfRule>
    <cfRule type="expression" dxfId="2058" priority="234">
      <formula>#REF!="Cancelada"</formula>
    </cfRule>
    <cfRule type="expression" dxfId="2057" priority="235">
      <formula>#REF!="Pausada"</formula>
    </cfRule>
    <cfRule type="expression" dxfId="2056" priority="236">
      <formula>#REF!="Para hoy"</formula>
    </cfRule>
    <cfRule type="expression" dxfId="2055" priority="237">
      <formula>#REF!="En curso"</formula>
    </cfRule>
    <cfRule type="expression" dxfId="2054" priority="238">
      <formula>#REF!="Completada"</formula>
    </cfRule>
    <cfRule type="expression" dxfId="2053" priority="239">
      <formula>#REF!="Vencida"</formula>
    </cfRule>
    <cfRule type="expression" dxfId="2052" priority="240">
      <formula>#REF!="Cancelada"</formula>
    </cfRule>
    <cfRule type="expression" dxfId="2051" priority="241">
      <formula>#REF!="Pausada"</formula>
    </cfRule>
    <cfRule type="expression" dxfId="2050" priority="242">
      <formula>#REF!="Para hoy"</formula>
    </cfRule>
    <cfRule type="expression" dxfId="2049" priority="243">
      <formula>#REF!="En curso"</formula>
    </cfRule>
    <cfRule type="expression" dxfId="2048" priority="244">
      <formula>#REF!="Completada"</formula>
    </cfRule>
  </conditionalFormatting>
  <conditionalFormatting sqref="E47">
    <cfRule type="expression" dxfId="2047" priority="245">
      <formula>#REF!="Vencida"</formula>
    </cfRule>
    <cfRule type="expression" dxfId="2046" priority="246">
      <formula>#REF!="Cancelada"</formula>
    </cfRule>
    <cfRule type="expression" dxfId="2045" priority="247">
      <formula>#REF!="Pausada"</formula>
    </cfRule>
    <cfRule type="expression" dxfId="2044" priority="248">
      <formula>#REF!="Para hoy"</formula>
    </cfRule>
    <cfRule type="expression" dxfId="2043" priority="249">
      <formula>#REF!="En curso"</formula>
    </cfRule>
    <cfRule type="expression" dxfId="2042" priority="250">
      <formula>#REF!="Completada"</formula>
    </cfRule>
    <cfRule type="expression" dxfId="2041" priority="251">
      <formula>#REF!="Vencida"</formula>
    </cfRule>
    <cfRule type="expression" dxfId="2040" priority="252">
      <formula>#REF!="Cancelada"</formula>
    </cfRule>
    <cfRule type="expression" dxfId="2039" priority="253">
      <formula>#REF!="Pausada"</formula>
    </cfRule>
    <cfRule type="expression" dxfId="2038" priority="254">
      <formula>#REF!="Para hoy"</formula>
    </cfRule>
    <cfRule type="expression" dxfId="2037" priority="255">
      <formula>#REF!="En curso"</formula>
    </cfRule>
    <cfRule type="expression" dxfId="2036" priority="256">
      <formula>#REF!="Completada"</formula>
    </cfRule>
  </conditionalFormatting>
  <conditionalFormatting sqref="E34">
    <cfRule type="expression" dxfId="2035" priority="659">
      <formula>#REF!="Vencida"</formula>
    </cfRule>
    <cfRule type="expression" dxfId="2034" priority="660">
      <formula>#REF!="Cancelada"</formula>
    </cfRule>
    <cfRule type="expression" dxfId="2033" priority="661">
      <formula>#REF!="Pausada"</formula>
    </cfRule>
    <cfRule type="expression" dxfId="2032" priority="662">
      <formula>#REF!="Para hoy"</formula>
    </cfRule>
    <cfRule type="expression" dxfId="2031" priority="663">
      <formula>#REF!="En curso"</formula>
    </cfRule>
    <cfRule type="expression" dxfId="2030" priority="664">
      <formula>#REF!="Completada"</formula>
    </cfRule>
    <cfRule type="expression" dxfId="2029" priority="665">
      <formula>$F28="Vencida"</formula>
    </cfRule>
    <cfRule type="expression" dxfId="2028" priority="666">
      <formula>$F28="Cancelada"</formula>
    </cfRule>
    <cfRule type="expression" dxfId="2027" priority="667">
      <formula>$F28="Pausada"</formula>
    </cfRule>
    <cfRule type="expression" dxfId="2026" priority="668">
      <formula>$F28="Para hoy"</formula>
    </cfRule>
    <cfRule type="expression" dxfId="2025" priority="669">
      <formula>$F28="En curso"</formula>
    </cfRule>
    <cfRule type="expression" dxfId="2024" priority="670">
      <formula>$F28="Completada"</formula>
    </cfRule>
  </conditionalFormatting>
  <conditionalFormatting sqref="E25:E26">
    <cfRule type="expression" dxfId="2023" priority="675">
      <formula>$F16="Vencida"</formula>
    </cfRule>
    <cfRule type="expression" dxfId="2022" priority="676">
      <formula>$F16="Cancelada"</formula>
    </cfRule>
    <cfRule type="expression" dxfId="2021" priority="677">
      <formula>$F16="Pausada"</formula>
    </cfRule>
    <cfRule type="expression" dxfId="2020" priority="678">
      <formula>$F16="Para hoy"</formula>
    </cfRule>
    <cfRule type="expression" dxfId="2019" priority="679">
      <formula>$F16="En curso"</formula>
    </cfRule>
    <cfRule type="expression" dxfId="2018" priority="680">
      <formula>$F16="Completada"</formula>
    </cfRule>
  </conditionalFormatting>
  <conditionalFormatting sqref="E12 E33:E36">
    <cfRule type="expression" dxfId="2017" priority="681">
      <formula>$F8="Vencida"</formula>
    </cfRule>
    <cfRule type="expression" dxfId="2016" priority="682">
      <formula>$F8="Cancelada"</formula>
    </cfRule>
    <cfRule type="expression" dxfId="2015" priority="683">
      <formula>$F8="Pausada"</formula>
    </cfRule>
    <cfRule type="expression" dxfId="2014" priority="684">
      <formula>$F8="Para hoy"</formula>
    </cfRule>
    <cfRule type="expression" dxfId="2013" priority="685">
      <formula>$F8="En curso"</formula>
    </cfRule>
    <cfRule type="expression" dxfId="2012" priority="686">
      <formula>$F8="Completada"</formula>
    </cfRule>
  </conditionalFormatting>
  <conditionalFormatting sqref="E13 E4:E6 E37">
    <cfRule type="expression" dxfId="2011" priority="687">
      <formula>#REF!="Vencida"</formula>
    </cfRule>
    <cfRule type="expression" dxfId="2010" priority="688">
      <formula>#REF!="Cancelada"</formula>
    </cfRule>
    <cfRule type="expression" dxfId="2009" priority="689">
      <formula>#REF!="Pausada"</formula>
    </cfRule>
    <cfRule type="expression" dxfId="2008" priority="690">
      <formula>#REF!="Para hoy"</formula>
    </cfRule>
    <cfRule type="expression" dxfId="2007" priority="691">
      <formula>#REF!="En curso"</formula>
    </cfRule>
    <cfRule type="expression" dxfId="2006" priority="692">
      <formula>#REF!="Completada"</formula>
    </cfRule>
  </conditionalFormatting>
  <conditionalFormatting sqref="E7">
    <cfRule type="expression" dxfId="2005" priority="693">
      <formula>$F9="Vencida"</formula>
    </cfRule>
    <cfRule type="expression" dxfId="2004" priority="694">
      <formula>$F9="Cancelada"</formula>
    </cfRule>
    <cfRule type="expression" dxfId="2003" priority="695">
      <formula>$F9="Pausada"</formula>
    </cfRule>
    <cfRule type="expression" dxfId="2002" priority="696">
      <formula>$F9="Para hoy"</formula>
    </cfRule>
    <cfRule type="expression" dxfId="2001" priority="697">
      <formula>$F9="En curso"</formula>
    </cfRule>
    <cfRule type="expression" dxfId="2000" priority="698">
      <formula>$F9="Completada"</formula>
    </cfRule>
  </conditionalFormatting>
  <conditionalFormatting sqref="C34:C38">
    <cfRule type="expression" dxfId="1999" priority="699">
      <formula>$F28="Vencida"</formula>
    </cfRule>
    <cfRule type="expression" dxfId="1998" priority="700">
      <formula>$F28="Cancelada"</formula>
    </cfRule>
    <cfRule type="expression" dxfId="1997" priority="701">
      <formula>$F28="Pausada"</formula>
    </cfRule>
    <cfRule type="expression" dxfId="1996" priority="702">
      <formula>$F28="Para hoy"</formula>
    </cfRule>
    <cfRule type="expression" dxfId="1995" priority="703">
      <formula>$F28="En curso"</formula>
    </cfRule>
    <cfRule type="expression" dxfId="1994" priority="704">
      <formula>$F28="Completada"</formula>
    </cfRule>
    <cfRule type="expression" dxfId="1993" priority="705">
      <formula>$F34="Vencida"</formula>
    </cfRule>
    <cfRule type="expression" dxfId="1992" priority="706">
      <formula>$F34="Cancelada"</formula>
    </cfRule>
    <cfRule type="expression" dxfId="1991" priority="707">
      <formula>$F34="Pausada"</formula>
    </cfRule>
    <cfRule type="expression" dxfId="1990" priority="708">
      <formula>$F34="Para hoy"</formula>
    </cfRule>
    <cfRule type="expression" dxfId="1989" priority="709">
      <formula>$F34="En curso"</formula>
    </cfRule>
    <cfRule type="expression" dxfId="1988" priority="710">
      <formula>$F34="Completada"</formula>
    </cfRule>
  </conditionalFormatting>
  <conditionalFormatting sqref="E39">
    <cfRule type="expression" dxfId="1987" priority="711">
      <formula>#REF!="Vencida"</formula>
    </cfRule>
    <cfRule type="expression" dxfId="1986" priority="712">
      <formula>#REF!="Cancelada"</formula>
    </cfRule>
    <cfRule type="expression" dxfId="1985" priority="713">
      <formula>#REF!="Pausada"</formula>
    </cfRule>
    <cfRule type="expression" dxfId="1984" priority="714">
      <formula>#REF!="Para hoy"</formula>
    </cfRule>
    <cfRule type="expression" dxfId="1983" priority="715">
      <formula>#REF!="En curso"</formula>
    </cfRule>
    <cfRule type="expression" dxfId="1982" priority="716">
      <formula>#REF!="Completada"</formula>
    </cfRule>
    <cfRule type="expression" dxfId="1981" priority="717">
      <formula>#REF!="Vencida"</formula>
    </cfRule>
    <cfRule type="expression" dxfId="1980" priority="718">
      <formula>#REF!="Cancelada"</formula>
    </cfRule>
    <cfRule type="expression" dxfId="1979" priority="719">
      <formula>#REF!="Pausada"</formula>
    </cfRule>
    <cfRule type="expression" dxfId="1978" priority="720">
      <formula>#REF!="Para hoy"</formula>
    </cfRule>
    <cfRule type="expression" dxfId="1977" priority="721">
      <formula>#REF!="En curso"</formula>
    </cfRule>
    <cfRule type="expression" dxfId="1976" priority="722">
      <formula>#REF!="Completada"</formula>
    </cfRule>
  </conditionalFormatting>
  <conditionalFormatting sqref="C39">
    <cfRule type="expression" dxfId="1975" priority="723">
      <formula>#REF!="Vencida"</formula>
    </cfRule>
    <cfRule type="expression" dxfId="1974" priority="724">
      <formula>#REF!="Cancelada"</formula>
    </cfRule>
    <cfRule type="expression" dxfId="1973" priority="725">
      <formula>#REF!="Pausada"</formula>
    </cfRule>
    <cfRule type="expression" dxfId="1972" priority="726">
      <formula>#REF!="Para hoy"</formula>
    </cfRule>
    <cfRule type="expression" dxfId="1971" priority="727">
      <formula>#REF!="En curso"</formula>
    </cfRule>
    <cfRule type="expression" dxfId="1970" priority="728">
      <formula>#REF!="Completada"</formula>
    </cfRule>
    <cfRule type="expression" dxfId="1969" priority="729">
      <formula>$F39="Vencida"</formula>
    </cfRule>
    <cfRule type="expression" dxfId="1968" priority="730">
      <formula>$F39="Cancelada"</formula>
    </cfRule>
    <cfRule type="expression" dxfId="1967" priority="731">
      <formula>$F39="Pausada"</formula>
    </cfRule>
    <cfRule type="expression" dxfId="1966" priority="732">
      <formula>$F39="Para hoy"</formula>
    </cfRule>
    <cfRule type="expression" dxfId="1965" priority="733">
      <formula>$F39="En curso"</formula>
    </cfRule>
    <cfRule type="expression" dxfId="1964" priority="734">
      <formula>$F39="Completada"</formula>
    </cfRule>
  </conditionalFormatting>
  <conditionalFormatting sqref="E40">
    <cfRule type="expression" dxfId="1963" priority="735">
      <formula>#REF!="Vencida"</formula>
    </cfRule>
    <cfRule type="expression" dxfId="1962" priority="736">
      <formula>#REF!="Cancelada"</formula>
    </cfRule>
    <cfRule type="expression" dxfId="1961" priority="737">
      <formula>#REF!="Pausada"</formula>
    </cfRule>
    <cfRule type="expression" dxfId="1960" priority="738">
      <formula>#REF!="Para hoy"</formula>
    </cfRule>
    <cfRule type="expression" dxfId="1959" priority="739">
      <formula>#REF!="En curso"</formula>
    </cfRule>
    <cfRule type="expression" dxfId="1958" priority="740">
      <formula>#REF!="Completada"</formula>
    </cfRule>
    <cfRule type="expression" dxfId="1957" priority="741">
      <formula>$F33="Vencida"</formula>
    </cfRule>
    <cfRule type="expression" dxfId="1956" priority="742">
      <formula>$F33="Cancelada"</formula>
    </cfRule>
    <cfRule type="expression" dxfId="1955" priority="743">
      <formula>$F33="Pausada"</formula>
    </cfRule>
    <cfRule type="expression" dxfId="1954" priority="744">
      <formula>$F33="Para hoy"</formula>
    </cfRule>
    <cfRule type="expression" dxfId="1953" priority="745">
      <formula>$F33="En curso"</formula>
    </cfRule>
    <cfRule type="expression" dxfId="1952" priority="746">
      <formula>$F33="Completada"</formula>
    </cfRule>
  </conditionalFormatting>
  <conditionalFormatting sqref="E39">
    <cfRule type="expression" dxfId="1951" priority="747">
      <formula>$F32="Vencida"</formula>
    </cfRule>
    <cfRule type="expression" dxfId="1950" priority="748">
      <formula>$F32="Cancelada"</formula>
    </cfRule>
    <cfRule type="expression" dxfId="1949" priority="749">
      <formula>$F32="Pausada"</formula>
    </cfRule>
    <cfRule type="expression" dxfId="1948" priority="750">
      <formula>$F32="Para hoy"</formula>
    </cfRule>
    <cfRule type="expression" dxfId="1947" priority="751">
      <formula>$F32="En curso"</formula>
    </cfRule>
    <cfRule type="expression" dxfId="1946" priority="752">
      <formula>$F32="Completada"</formula>
    </cfRule>
    <cfRule type="expression" dxfId="1945" priority="753">
      <formula>#REF!="Vencida"</formula>
    </cfRule>
    <cfRule type="expression" dxfId="1944" priority="754">
      <formula>#REF!="Cancelada"</formula>
    </cfRule>
    <cfRule type="expression" dxfId="1943" priority="755">
      <formula>#REF!="Pausada"</formula>
    </cfRule>
    <cfRule type="expression" dxfId="1942" priority="756">
      <formula>#REF!="Para hoy"</formula>
    </cfRule>
    <cfRule type="expression" dxfId="1941" priority="757">
      <formula>#REF!="En curso"</formula>
    </cfRule>
    <cfRule type="expression" dxfId="1940" priority="758">
      <formula>#REF!="Completada"</formula>
    </cfRule>
  </conditionalFormatting>
  <conditionalFormatting sqref="E21:E24">
    <cfRule type="expression" dxfId="1939" priority="16395">
      <formula>$F11="Vencida"</formula>
    </cfRule>
    <cfRule type="expression" dxfId="1938" priority="16396">
      <formula>$F11="Cancelada"</formula>
    </cfRule>
    <cfRule type="expression" dxfId="1937" priority="16397">
      <formula>$F11="Pausada"</formula>
    </cfRule>
    <cfRule type="expression" dxfId="1936" priority="16398">
      <formula>$F11="Para hoy"</formula>
    </cfRule>
    <cfRule type="expression" dxfId="1935" priority="16399">
      <formula>$F11="En curso"</formula>
    </cfRule>
    <cfRule type="expression" dxfId="1934" priority="16400">
      <formula>$F11="Completada"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F47:F58 F4:F26 F31:F41" xr:uid="{72FD14B6-F880-4200-95A7-1DA93CFC6A25}">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7:E58 E4:E27 E31:E41" xr:uid="{F7CDEA10-2761-4A9D-9B3C-8E508AE2B9E1}"/>
    <dataValidation type="list" errorStyle="warning" allowBlank="1" showInputMessage="1" showErrorMessage="1" error="Seleccione un estado de la lista. Seleccione CANCELAR, presione ALT+FLECHA ABAJO para mostrar las opciones y, después, FLECHA ABAJO y ENTRAR para realizar la selección." sqref="C47:C58 C4:C26 C31:C41" xr:uid="{23FA0EFA-7A16-4793-883F-557603BC509F}">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7:B58 B4:B26 B31:B41" xr:uid="{9ED5EEB8-D515-4115-B6FB-D0CFAA0C2BDA}">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9:E29 B45:E45" xr:uid="{438926F3-369B-4ADC-8CC0-44C90D45A53C}"/>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xr:uid="{33018692-0196-4AF3-9161-57301456A715}"/>
    <dataValidation allowBlank="1" showInputMessage="1" showErrorMessage="1" prompt="Seleccione el estado en esta columna, debajo de este encabezado. Presione ALT+FLECHA ABAJO para mostrar las opciones y, después, FLECHA ABAJO y ENTRAR para realizar la selección." sqref="F3 F30 F46" xr:uid="{22F66AFE-CF24-4B92-AC25-C11ADC149BB3}"/>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30:E30 C35 B46:E46 C52" xr:uid="{F0F944B6-5C62-40CE-846E-5CD000DBF6A6}"/>
    <dataValidation allowBlank="1" showInputMessage="1" showErrorMessage="1" prompt="Escriba las notas en esta columna, debajo de este encabezado." sqref="G46:G58 G3:G26 G30:G41" xr:uid="{DB4CC9C6-5583-4BC1-8DB1-93502EBC2811}"/>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485" id="{88AA1168-AD45-45BD-A967-1D1BA017BDB0}">
            <xm:f>('34'!#REF!=0)*('34'!#REF!&lt;&gt;"")*(LEN('34'!#REF!)=0)*(($F4="")+($F4="En curso"))</xm:f>
            <x14:dxf>
              <font>
                <color theme="7" tint="-0.24994659260841701"/>
              </font>
              <fill>
                <patternFill patternType="none">
                  <bgColor auto="1"/>
                </patternFill>
              </fill>
            </x14:dxf>
          </x14:cfRule>
          <x14:cfRule type="expression" priority="486" id="{8E67B11F-37F5-451B-B75A-ECEC9D74045E}">
            <xm:f>('34'!#REF!&lt;0)*(LEN('34'!#REF!)=0)*(($F4="")+($F4="En curso"))</xm:f>
            <x14:dxf>
              <font>
                <color theme="7" tint="-0.24994659260841701"/>
              </font>
              <fill>
                <patternFill patternType="none">
                  <bgColor auto="1"/>
                </patternFill>
              </fill>
            </x14:dxf>
          </x14:cfRule>
          <xm:sqref>F4:F26 F31:F35</xm:sqref>
        </x14:conditionalFormatting>
        <x14:conditionalFormatting xmlns:xm="http://schemas.microsoft.com/office/excel/2006/main">
          <x14:cfRule type="expression" priority="471" id="{A0748330-78A0-43D3-9731-64C0B96C499B}">
            <xm:f>'34'!#REF!="Vencida"</xm:f>
            <x14:dxf>
              <font>
                <color theme="8" tint="-0.24994659260841701"/>
              </font>
            </x14:dxf>
          </x14:cfRule>
          <x14:cfRule type="expression" priority="472" id="{7EBCC112-592C-4224-82C6-6450450F579B}">
            <xm:f>'34'!#REF!="Cancelada"</xm:f>
            <x14:dxf>
              <font>
                <color theme="0" tint="-0.24994659260841701"/>
              </font>
            </x14:dxf>
          </x14:cfRule>
          <x14:cfRule type="expression" priority="473" id="{BDD644F8-3B65-4CC9-8FF3-99F9B8F47279}">
            <xm:f>'34'!#REF!="Pausada"</xm:f>
            <x14:dxf>
              <font>
                <color theme="9"/>
              </font>
            </x14:dxf>
          </x14:cfRule>
          <x14:cfRule type="expression" priority="474" id="{8D5820F0-AD76-4502-BF08-5774E48CDE7A}">
            <xm:f>'34'!#REF!="Para hoy"</xm:f>
            <x14:dxf>
              <font>
                <color theme="6" tint="-0.499984740745262"/>
              </font>
            </x14:dxf>
          </x14:cfRule>
          <x14:cfRule type="expression" priority="475" id="{0709B291-B867-475A-8B1D-121B5780FB26}">
            <xm:f>'34'!#REF!="En curso"</xm:f>
            <x14:dxf>
              <font>
                <color theme="7" tint="-0.24994659260841701"/>
              </font>
            </x14:dxf>
          </x14:cfRule>
          <x14:cfRule type="expression" priority="476" id="{AC7FF1E3-394E-471C-BCC2-2683D558D122}">
            <xm:f>'34'!#REF!="Completada"</xm:f>
            <x14:dxf>
              <font>
                <strike/>
                <color theme="0" tint="-0.24994659260841701"/>
              </font>
              <fill>
                <patternFill patternType="none">
                  <bgColor auto="1"/>
                </patternFill>
              </fill>
            </x14:dxf>
          </x14:cfRule>
          <x14:cfRule type="expression" priority="477" id="{67151525-10E4-4062-8B48-D117B3E2E239}">
            <xm:f>('34'!#REF!=0)*('34'!#REF!&lt;&gt;"")*(LEN('34'!#REF!)=0)*(('34'!#REF!="")+('34'!#REF!="En curso"))</xm:f>
            <x14:dxf>
              <font>
                <color theme="7" tint="-0.24994659260841701"/>
              </font>
              <fill>
                <patternFill patternType="none">
                  <bgColor auto="1"/>
                </patternFill>
              </fill>
            </x14:dxf>
          </x14:cfRule>
          <x14:cfRule type="expression" priority="478" id="{30281F33-A5E4-4002-865E-2446AFE8D210}">
            <xm:f>('34'!#REF!&lt;0)*(LEN('34'!#REF!)=0)*(('34'!#REF!="")+('34'!#REF!="En curso"))</xm:f>
            <x14:dxf>
              <font>
                <color theme="7" tint="-0.24994659260841701"/>
              </font>
              <fill>
                <patternFill patternType="none">
                  <bgColor auto="1"/>
                </patternFill>
              </fill>
            </x14:dxf>
          </x14:cfRule>
          <xm:sqref>D27 G4:G26 E4:E26 G31:G35 E31:E35</xm:sqref>
        </x14:conditionalFormatting>
        <x14:conditionalFormatting xmlns:xm="http://schemas.microsoft.com/office/excel/2006/main">
          <x14:cfRule type="expression" priority="493" id="{4528DB8A-A5AA-407C-B669-020DC8D03C78}">
            <xm:f>('34'!#REF!=0)*('34'!#REF!&lt;&gt;"")*(LEN('34'!#REF!)=0)*(($F27="")+($F27="En curso"))</xm:f>
            <x14:dxf>
              <font>
                <color theme="7" tint="-0.24994659260841701"/>
              </font>
              <fill>
                <patternFill patternType="none">
                  <bgColor auto="1"/>
                </patternFill>
              </fill>
            </x14:dxf>
          </x14:cfRule>
          <x14:cfRule type="expression" priority="494" id="{E001E6D8-BDDE-4D03-B0E6-5483B3FC85CD}">
            <xm:f>('34'!#REF!&lt;0)*(LEN('34'!#REF!)=0)*(($F27="")+($F27="En curso"))</xm:f>
            <x14:dxf>
              <font>
                <color theme="7" tint="-0.24994659260841701"/>
              </font>
              <fill>
                <patternFill patternType="none">
                  <bgColor auto="1"/>
                </patternFill>
              </fill>
            </x14:dxf>
          </x14:cfRule>
          <xm:sqref>E27</xm:sqref>
        </x14:conditionalFormatting>
        <x14:conditionalFormatting xmlns:xm="http://schemas.microsoft.com/office/excel/2006/main">
          <x14:cfRule type="expression" priority="469" id="{20649101-E313-40E6-8581-5640F88A2591}">
            <xm:f>('34'!#REF!=0)*('34'!#REF!&lt;&gt;"")*(LEN('34'!#REF!)=0)*(('34'!#REF!="")+('34'!#REF!="En curso"))</xm:f>
            <x14:dxf>
              <font>
                <color theme="7" tint="-0.24994659260841701"/>
              </font>
              <fill>
                <patternFill patternType="none">
                  <bgColor auto="1"/>
                </patternFill>
              </fill>
            </x14:dxf>
          </x14:cfRule>
          <x14:cfRule type="expression" priority="470" id="{4E26FB59-67A5-4467-8F70-F20589BE065A}">
            <xm:f>('34'!#REF!&lt;0)*(LEN('34'!#REF!)=0)*(('34'!#REF!="")+('34'!#REF!="En curso"))</xm:f>
            <x14:dxf>
              <font>
                <color theme="7" tint="-0.24994659260841701"/>
              </font>
              <fill>
                <patternFill patternType="none">
                  <bgColor auto="1"/>
                </patternFill>
              </fill>
            </x14:dxf>
          </x14:cfRule>
          <xm:sqref>E4:E26 E31:E35</xm:sqref>
        </x14:conditionalFormatting>
        <x14:conditionalFormatting xmlns:xm="http://schemas.microsoft.com/office/excel/2006/main">
          <x14:cfRule type="expression" priority="459" id="{C22E917A-ABA5-4B2B-BC21-A6F56130D4DE}">
            <xm:f>('34'!#REF!=0)*('34'!#REF!&lt;&gt;"")*(LEN('34'!#REF!)=0)*((#REF!="")+(#REF!="En curso"))</xm:f>
            <x14:dxf>
              <font>
                <color theme="7" tint="-0.24994659260841701"/>
              </font>
              <fill>
                <patternFill patternType="none">
                  <bgColor auto="1"/>
                </patternFill>
              </fill>
            </x14:dxf>
          </x14:cfRule>
          <x14:cfRule type="expression" priority="460" id="{33056882-172B-4EE5-A34D-2F75F61AB9F1}">
            <xm:f>('34'!#REF!&lt;0)*(LEN('34'!#REF!)=0)*((#REF!="")+(#REF!="En curso"))</xm:f>
            <x14:dxf>
              <font>
                <color theme="7" tint="-0.24994659260841701"/>
              </font>
              <fill>
                <patternFill patternType="none">
                  <bgColor auto="1"/>
                </patternFill>
              </fill>
            </x14:dxf>
          </x14:cfRule>
          <x14:cfRule type="expression" priority="467" id="{7E449F58-84BD-4A94-9A1B-1232BB476F00}">
            <xm:f>('34'!#REF!=0)*('34'!#REF!&lt;&gt;"")*(LEN('34'!#REF!)=0)*((#REF!="")+(#REF!="En curso"))</xm:f>
            <x14:dxf>
              <font>
                <color theme="7" tint="-0.24994659260841701"/>
              </font>
              <fill>
                <patternFill patternType="none">
                  <bgColor auto="1"/>
                </patternFill>
              </fill>
            </x14:dxf>
          </x14:cfRule>
          <x14:cfRule type="expression" priority="468" id="{8D5CB6F6-EF89-4112-88BF-2E61F7A8D285}">
            <xm:f>('34'!#REF!&lt;0)*(LEN('34'!#REF!)=0)*((#REF!="")+(#REF!="En curso"))</xm:f>
            <x14:dxf>
              <font>
                <color theme="7" tint="-0.24994659260841701"/>
              </font>
              <fill>
                <patternFill patternType="none">
                  <bgColor auto="1"/>
                </patternFill>
              </fill>
            </x14:dxf>
          </x14:cfRule>
          <xm:sqref>E4:E26 E31:E33</xm:sqref>
        </x14:conditionalFormatting>
        <x14:conditionalFormatting xmlns:xm="http://schemas.microsoft.com/office/excel/2006/main">
          <x14:cfRule type="expression" priority="507" id="{CFDFBA5D-84CD-4509-9767-1B8206977046}">
            <xm:f>('34'!#REF!=0)*('34'!#REF!&lt;&gt;"")*(LEN('34'!#REF!)=0)*((#REF!="")+(#REF!="En curso"))</xm:f>
            <x14:dxf>
              <font>
                <color theme="7" tint="-0.24994659260841701"/>
              </font>
              <fill>
                <patternFill patternType="none">
                  <bgColor auto="1"/>
                </patternFill>
              </fill>
            </x14:dxf>
          </x14:cfRule>
          <x14:cfRule type="expression" priority="508" id="{3CE5B72F-8992-4B9E-9004-6D39B243A86D}">
            <xm:f>('34'!#REF!&lt;0)*(LEN('34'!#REF!)=0)*((#REF!="")+(#REF!="En curso"))</xm:f>
            <x14:dxf>
              <font>
                <color theme="7" tint="-0.24994659260841701"/>
              </font>
              <fill>
                <patternFill patternType="none">
                  <bgColor auto="1"/>
                </patternFill>
              </fill>
            </x14:dxf>
          </x14:cfRule>
          <x14:cfRule type="expression" priority="509" id="{1E3C5A0F-E3F1-4C9B-AC89-BB19E3C4FD3C}">
            <xm:f>('34'!#REF!=0)*('34'!#REF!&lt;&gt;"")*(LEN('34'!#REF!)=0)*(($F4="")+($F4="En curso"))</xm:f>
            <x14:dxf>
              <font>
                <color theme="7" tint="-0.24994659260841701"/>
              </font>
              <fill>
                <patternFill patternType="none">
                  <bgColor auto="1"/>
                </patternFill>
              </fill>
            </x14:dxf>
          </x14:cfRule>
          <x14:cfRule type="expression" priority="510" id="{400E83F3-364C-4BE4-82F4-F9D3BACC3602}">
            <xm:f>('34'!#REF!&lt;0)*(LEN('34'!#REF!)=0)*(($F4="")+($F4="En curso"))</xm:f>
            <x14:dxf>
              <font>
                <color theme="7" tint="-0.24994659260841701"/>
              </font>
              <fill>
                <patternFill patternType="none">
                  <bgColor auto="1"/>
                </patternFill>
              </fill>
            </x14:dxf>
          </x14:cfRule>
          <xm:sqref>C4:C26 C31:C33</xm:sqref>
        </x14:conditionalFormatting>
        <x14:conditionalFormatting xmlns:xm="http://schemas.microsoft.com/office/excel/2006/main">
          <x14:cfRule type="expression" priority="417" id="{CC54DC7C-D261-4BD3-B280-D67599963FEB}">
            <xm:f>('34'!#REF!=0)*('34'!#REF!&lt;&gt;"")*(LEN('34'!#REF!)=0)*(($F28="")+($F28="En curso"))</xm:f>
            <x14:dxf>
              <font>
                <color theme="7" tint="-0.24994659260841701"/>
              </font>
              <fill>
                <patternFill patternType="none">
                  <bgColor auto="1"/>
                </patternFill>
              </fill>
            </x14:dxf>
          </x14:cfRule>
          <x14:cfRule type="expression" priority="418" id="{439F97FA-CF9A-4615-BBC6-3D7F29366542}">
            <xm:f>('34'!#REF!&lt;0)*(LEN('34'!#REF!)=0)*(($F28="")+($F28="En curso"))</xm:f>
            <x14:dxf>
              <font>
                <color theme="7" tint="-0.24994659260841701"/>
              </font>
              <fill>
                <patternFill patternType="none">
                  <bgColor auto="1"/>
                </patternFill>
              </fill>
            </x14:dxf>
          </x14:cfRule>
          <x14:cfRule type="expression" priority="425" id="{1FB4F765-AA01-47DA-BC7A-0B3F3F63F226}">
            <xm:f>('34'!#REF!=0)*('34'!#REF!&lt;&gt;"")*(LEN('34'!#REF!)=0)*(($F28="")+($F28="En curso"))</xm:f>
            <x14:dxf>
              <font>
                <color theme="7" tint="-0.24994659260841701"/>
              </font>
              <fill>
                <patternFill patternType="none">
                  <bgColor auto="1"/>
                </patternFill>
              </fill>
            </x14:dxf>
          </x14:cfRule>
          <x14:cfRule type="expression" priority="426" id="{0400F0DD-4219-4E4C-9F36-B05963CEA4BF}">
            <xm:f>('34'!#REF!&lt;0)*(LEN('34'!#REF!)=0)*(($F28="")+($F28="En curso"))</xm:f>
            <x14:dxf>
              <font>
                <color theme="7" tint="-0.24994659260841701"/>
              </font>
              <fill>
                <patternFill patternType="none">
                  <bgColor auto="1"/>
                </patternFill>
              </fill>
            </x14:dxf>
          </x14:cfRule>
          <xm:sqref>E34:E38</xm:sqref>
        </x14:conditionalFormatting>
        <x14:conditionalFormatting xmlns:xm="http://schemas.microsoft.com/office/excel/2006/main">
          <x14:cfRule type="expression" priority="445" id="{B57A184B-7622-406F-A94C-FC564A2BA3B1}">
            <xm:f>('34'!#REF!=0)*('34'!#REF!&lt;&gt;"")*(LEN('34'!#REF!)=0)*(($F33="")+($F33="En curso"))</xm:f>
            <x14:dxf>
              <font>
                <color theme="7" tint="-0.24994659260841701"/>
              </font>
              <fill>
                <patternFill patternType="none">
                  <bgColor auto="1"/>
                </patternFill>
              </fill>
            </x14:dxf>
          </x14:cfRule>
          <x14:cfRule type="expression" priority="446" id="{343B3602-694C-40C7-AC3A-307D64F63E58}">
            <xm:f>('34'!#REF!&lt;0)*(LEN('34'!#REF!)=0)*(($F33="")+($F33="En curso"))</xm:f>
            <x14:dxf>
              <font>
                <color theme="7" tint="-0.24994659260841701"/>
              </font>
              <fill>
                <patternFill patternType="none">
                  <bgColor auto="1"/>
                </patternFill>
              </fill>
            </x14:dxf>
          </x14:cfRule>
          <x14:cfRule type="expression" priority="447" id="{33540A09-8781-4C52-8CAE-DE8F7FC4442E}">
            <xm:f>('34'!#REF!=0)*('34'!#REF!&lt;&gt;"")*(LEN('34'!#REF!)=0)*(($F40="")+($F40="En curso"))</xm:f>
            <x14:dxf>
              <font>
                <color theme="7" tint="-0.24994659260841701"/>
              </font>
              <fill>
                <patternFill patternType="none">
                  <bgColor auto="1"/>
                </patternFill>
              </fill>
            </x14:dxf>
          </x14:cfRule>
          <x14:cfRule type="expression" priority="448" id="{0AB34ABC-63BB-41DC-B7C1-EBCE83F4DFDF}">
            <xm:f>('34'!#REF!&lt;0)*(LEN('34'!#REF!)=0)*(($F40="")+($F40="En curso"))</xm:f>
            <x14:dxf>
              <font>
                <color theme="7" tint="-0.24994659260841701"/>
              </font>
              <fill>
                <patternFill patternType="none">
                  <bgColor auto="1"/>
                </patternFill>
              </fill>
            </x14:dxf>
          </x14:cfRule>
          <xm:sqref>C40:C41</xm:sqref>
        </x14:conditionalFormatting>
        <x14:conditionalFormatting xmlns:xm="http://schemas.microsoft.com/office/excel/2006/main">
          <x14:cfRule type="expression" priority="449" id="{989CADA4-D281-4D45-BC59-EC51D4909EBA}">
            <xm:f>('34'!#REF!=0)*('34'!#REF!&lt;&gt;"")*(LEN('34'!#REF!)=0)*(($F28="")+($F28="En curso"))</xm:f>
            <x14:dxf>
              <font>
                <color theme="7" tint="-0.24994659260841701"/>
              </font>
              <fill>
                <patternFill patternType="none">
                  <bgColor auto="1"/>
                </patternFill>
              </fill>
            </x14:dxf>
          </x14:cfRule>
          <x14:cfRule type="expression" priority="450" id="{4CCCEF45-6B93-4347-8179-EF83FA55D588}">
            <xm:f>('34'!#REF!&lt;0)*(LEN('34'!#REF!)=0)*(($F28="")+($F28="En curso"))</xm:f>
            <x14:dxf>
              <font>
                <color theme="7" tint="-0.24994659260841701"/>
              </font>
              <fill>
                <patternFill patternType="none">
                  <bgColor auto="1"/>
                </patternFill>
              </fill>
            </x14:dxf>
          </x14:cfRule>
          <x14:cfRule type="expression" priority="451" id="{078E9632-C8B5-4E13-9135-88D995563336}">
            <xm:f>('34'!#REF!=0)*('34'!#REF!&lt;&gt;"")*(LEN('34'!#REF!)=0)*(($F29="")+($F29="En curso"))</xm:f>
            <x14:dxf>
              <font>
                <color theme="7" tint="-0.24994659260841701"/>
              </font>
              <fill>
                <patternFill patternType="none">
                  <bgColor auto="1"/>
                </patternFill>
              </fill>
            </x14:dxf>
          </x14:cfRule>
          <x14:cfRule type="expression" priority="452" id="{BB888A1D-79C5-4F71-BF60-C78817A86896}">
            <xm:f>('34'!#REF!&lt;0)*(LEN('34'!#REF!)=0)*(($F29="")+($F29="En curso"))</xm:f>
            <x14:dxf>
              <font>
                <color theme="7" tint="-0.24994659260841701"/>
              </font>
              <fill>
                <patternFill patternType="none">
                  <bgColor auto="1"/>
                </patternFill>
              </fill>
            </x14:dxf>
          </x14:cfRule>
          <xm:sqref>E35:E38</xm:sqref>
        </x14:conditionalFormatting>
        <x14:conditionalFormatting xmlns:xm="http://schemas.microsoft.com/office/excel/2006/main">
          <x14:cfRule type="expression" priority="553" id="{8E814384-E5C9-4F5B-B50B-ACEC6A3CD30A}">
            <xm:f>('34'!#REF!=0)*('34'!#REF!&lt;&gt;"")*(LEN('34'!#REF!)=0)*((#REF!="")+(#REF!="En curso"))</xm:f>
            <x14:dxf>
              <font>
                <color theme="7" tint="-0.24994659260841701"/>
              </font>
              <fill>
                <patternFill patternType="none">
                  <bgColor auto="1"/>
                </patternFill>
              </fill>
            </x14:dxf>
          </x14:cfRule>
          <x14:cfRule type="expression" priority="554" id="{91E3A7DD-5316-4D13-AA45-057EECE62390}">
            <xm:f>('34'!#REF!&lt;0)*(LEN('34'!#REF!)=0)*((#REF!="")+(#REF!="En curso"))</xm:f>
            <x14:dxf>
              <font>
                <color theme="7" tint="-0.24994659260841701"/>
              </font>
              <fill>
                <patternFill patternType="none">
                  <bgColor auto="1"/>
                </patternFill>
              </fill>
            </x14:dxf>
          </x14:cfRule>
          <x14:cfRule type="expression" priority="555" id="{CF6D768D-C48A-48A0-9010-B165D5713013}">
            <xm:f>('34'!#REF!=0)*('34'!#REF!&lt;&gt;"")*(LEN('34'!#REF!)=0)*((#REF!="")+(#REF!="En curso"))</xm:f>
            <x14:dxf>
              <font>
                <color theme="7" tint="-0.24994659260841701"/>
              </font>
              <fill>
                <patternFill patternType="none">
                  <bgColor auto="1"/>
                </patternFill>
              </fill>
            </x14:dxf>
          </x14:cfRule>
          <x14:cfRule type="expression" priority="556" id="{988B7961-A759-406F-ABD3-079EA34C7411}">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57" id="{BC4FBFDC-C2F3-494E-B887-2BA1E9FA1F7C}">
            <xm:f>('34'!#REF!=0)*('34'!#REF!&lt;&gt;"")*(LEN('34'!#REF!)=0)*((#REF!="")+(#REF!="En curso"))</xm:f>
            <x14:dxf>
              <font>
                <color theme="7" tint="-0.24994659260841701"/>
              </font>
              <fill>
                <patternFill patternType="none">
                  <bgColor auto="1"/>
                </patternFill>
              </fill>
            </x14:dxf>
          </x14:cfRule>
          <x14:cfRule type="expression" priority="558" id="{55744547-43B4-41F4-AC7D-141FD0D6D79E}">
            <xm:f>('34'!#REF!&lt;0)*(LEN('34'!#REF!)=0)*((#REF!="")+(#REF!="En curso"))</xm:f>
            <x14:dxf>
              <font>
                <color theme="7" tint="-0.24994659260841701"/>
              </font>
              <fill>
                <patternFill patternType="none">
                  <bgColor auto="1"/>
                </patternFill>
              </fill>
            </x14:dxf>
          </x14:cfRule>
          <x14:cfRule type="expression" priority="559" id="{E5C69958-862A-498D-BFB7-DD32FBE5986F}">
            <xm:f>('34'!#REF!=0)*('34'!#REF!&lt;&gt;"")*(LEN('34'!#REF!)=0)*((#REF!="")+(#REF!="En curso"))</xm:f>
            <x14:dxf>
              <font>
                <color theme="7" tint="-0.24994659260841701"/>
              </font>
              <fill>
                <patternFill patternType="none">
                  <bgColor auto="1"/>
                </patternFill>
              </fill>
            </x14:dxf>
          </x14:cfRule>
          <x14:cfRule type="expression" priority="560" id="{666FA807-24E4-4EA4-878A-63AF9D313A79}">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73" id="{DC6D7C27-0EE6-49CB-B675-2B7DB26BC4B4}">
            <xm:f>('34'!#REF!=0)*('34'!#REF!&lt;&gt;"")*(LEN('34'!#REF!)=0)*(($F1="")+($F1="En curso"))</xm:f>
            <x14:dxf>
              <font>
                <color theme="7" tint="-0.24994659260841701"/>
              </font>
              <fill>
                <patternFill patternType="none">
                  <bgColor auto="1"/>
                </patternFill>
              </fill>
            </x14:dxf>
          </x14:cfRule>
          <x14:cfRule type="expression" priority="574" id="{0A695CF2-0C62-4836-A56D-72FD50062E9C}">
            <xm:f>('34'!#REF!&lt;0)*(LEN('34'!#REF!)=0)*(($F1="")+($F1="En curso"))</xm:f>
            <x14:dxf>
              <font>
                <color theme="7" tint="-0.24994659260841701"/>
              </font>
              <fill>
                <patternFill patternType="none">
                  <bgColor auto="1"/>
                </patternFill>
              </fill>
            </x14:dxf>
          </x14:cfRule>
          <x14:cfRule type="expression" priority="575" id="{E5BB309F-210C-4A44-8627-C2E97B338BDD}">
            <xm:f>('34'!#REF!=0)*('34'!#REF!&lt;&gt;"")*(LEN('34'!#REF!)=0)*((#REF!="")+(#REF!="En curso"))</xm:f>
            <x14:dxf>
              <font>
                <color theme="7" tint="-0.24994659260841701"/>
              </font>
              <fill>
                <patternFill patternType="none">
                  <bgColor auto="1"/>
                </patternFill>
              </fill>
            </x14:dxf>
          </x14:cfRule>
          <x14:cfRule type="expression" priority="576" id="{10ACD604-0A2D-4E88-8172-522C8FE52C02}">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01" id="{F785B9CB-01A6-4B29-BA0F-53B6B05A941A}">
            <xm:f>('34'!#REF!=0)*('34'!#REF!&lt;&gt;"")*(LEN('34'!#REF!)=0)*((#REF!="")+(#REF!="En curso"))</xm:f>
            <x14:dxf>
              <font>
                <color theme="7" tint="-0.24994659260841701"/>
              </font>
              <fill>
                <patternFill patternType="none">
                  <bgColor auto="1"/>
                </patternFill>
              </fill>
            </x14:dxf>
          </x14:cfRule>
          <x14:cfRule type="expression" priority="602" id="{7C673E37-2415-41C0-A7F8-AB68CC4EC7D0}">
            <xm:f>('34'!#REF!&lt;0)*(LEN('34'!#REF!)=0)*((#REF!="")+(#REF!="En curso"))</xm:f>
            <x14:dxf>
              <font>
                <color theme="7" tint="-0.24994659260841701"/>
              </font>
              <fill>
                <patternFill patternType="none">
                  <bgColor auto="1"/>
                </patternFill>
              </fill>
            </x14:dxf>
          </x14:cfRule>
          <x14:cfRule type="expression" priority="603" id="{C8F476B6-6613-4916-BB74-3C9F69DD7BB2}">
            <xm:f>('34'!#REF!=0)*('34'!#REF!&lt;&gt;"")*(LEN('34'!#REF!)=0)*((#REF!="")+(#REF!="En curso"))</xm:f>
            <x14:dxf>
              <font>
                <color theme="7" tint="-0.24994659260841701"/>
              </font>
              <fill>
                <patternFill patternType="none">
                  <bgColor auto="1"/>
                </patternFill>
              </fill>
            </x14:dxf>
          </x14:cfRule>
          <x14:cfRule type="expression" priority="604" id="{12AB2140-98E3-49B5-8628-A854B893DB08}">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05" id="{A39E32C8-6443-43CC-AF81-7835F87D1A3D}">
            <xm:f>('34'!#REF!=0)*('34'!#REF!&lt;&gt;"")*(LEN('34'!#REF!)=0)*((#REF!="")+(#REF!="En curso"))</xm:f>
            <x14:dxf>
              <font>
                <color theme="7" tint="-0.24994659260841701"/>
              </font>
              <fill>
                <patternFill patternType="none">
                  <bgColor auto="1"/>
                </patternFill>
              </fill>
            </x14:dxf>
          </x14:cfRule>
          <x14:cfRule type="expression" priority="606" id="{3F8A51C5-801A-441B-83BF-586FD60B51FB}">
            <xm:f>('34'!#REF!&lt;0)*(LEN('34'!#REF!)=0)*((#REF!="")+(#REF!="En curso"))</xm:f>
            <x14:dxf>
              <font>
                <color theme="7" tint="-0.24994659260841701"/>
              </font>
              <fill>
                <patternFill patternType="none">
                  <bgColor auto="1"/>
                </patternFill>
              </fill>
            </x14:dxf>
          </x14:cfRule>
          <x14:cfRule type="expression" priority="607" id="{66030DF2-EEC7-4F26-ACE8-071000E95C4D}">
            <xm:f>('34'!#REF!=0)*('34'!#REF!&lt;&gt;"")*(LEN('34'!#REF!)=0)*((#REF!="")+(#REF!="En curso"))</xm:f>
            <x14:dxf>
              <font>
                <color theme="7" tint="-0.24994659260841701"/>
              </font>
              <fill>
                <patternFill patternType="none">
                  <bgColor auto="1"/>
                </patternFill>
              </fill>
            </x14:dxf>
          </x14:cfRule>
          <x14:cfRule type="expression" priority="608" id="{418FD2E1-2DE1-484A-B7AC-493EA537ED3C}">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33" id="{4F236E8F-D6E3-4A1E-91E5-79C4AF1DDAA4}">
            <xm:f>('34'!#REF!=0)*('34'!#REF!&lt;&gt;"")*(LEN('34'!#REF!)=0)*((#REF!="")+(#REF!="En curso"))</xm:f>
            <x14:dxf>
              <font>
                <color theme="7" tint="-0.24994659260841701"/>
              </font>
              <fill>
                <patternFill patternType="none">
                  <bgColor auto="1"/>
                </patternFill>
              </fill>
            </x14:dxf>
          </x14:cfRule>
          <x14:cfRule type="expression" priority="634" id="{A732BFF1-0C6D-4141-B39C-191D145073C5}">
            <xm:f>('34'!#REF!&lt;0)*(LEN('34'!#REF!)=0)*((#REF!="")+(#REF!="En curso"))</xm:f>
            <x14:dxf>
              <font>
                <color theme="7" tint="-0.24994659260841701"/>
              </font>
              <fill>
                <patternFill patternType="none">
                  <bgColor auto="1"/>
                </patternFill>
              </fill>
            </x14:dxf>
          </x14:cfRule>
          <x14:cfRule type="expression" priority="635" id="{0C56DBFC-1F98-41B4-8529-182B16EA0756}">
            <xm:f>('34'!#REF!=0)*('34'!#REF!&lt;&gt;"")*(LEN('34'!#REF!)=0)*((#REF!="")+(#REF!="En curso"))</xm:f>
            <x14:dxf>
              <font>
                <color theme="7" tint="-0.24994659260841701"/>
              </font>
              <fill>
                <patternFill patternType="none">
                  <bgColor auto="1"/>
                </patternFill>
              </fill>
            </x14:dxf>
          </x14:cfRule>
          <x14:cfRule type="expression" priority="636" id="{C6D3707C-73E5-49BC-A38E-EAE4E587E809}">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637" id="{F246CF6B-6F35-4BE7-9513-11D7E4EA10AF}">
            <xm:f>('34'!#REF!=0)*('34'!#REF!&lt;&gt;"")*(LEN('34'!#REF!)=0)*((#REF!="")+(#REF!="En curso"))</xm:f>
            <x14:dxf>
              <font>
                <color theme="7" tint="-0.24994659260841701"/>
              </font>
              <fill>
                <patternFill patternType="none">
                  <bgColor auto="1"/>
                </patternFill>
              </fill>
            </x14:dxf>
          </x14:cfRule>
          <x14:cfRule type="expression" priority="638" id="{1BC43407-F929-4BB9-A831-7C481611135D}">
            <xm:f>('34'!#REF!&lt;0)*(LEN('34'!#REF!)=0)*((#REF!="")+(#REF!="En curso"))</xm:f>
            <x14:dxf>
              <font>
                <color theme="7" tint="-0.24994659260841701"/>
              </font>
              <fill>
                <patternFill patternType="none">
                  <bgColor auto="1"/>
                </patternFill>
              </fill>
            </x14:dxf>
          </x14:cfRule>
          <x14:cfRule type="expression" priority="639" id="{A20F8D28-5D6A-4F9B-9CE2-EA8428D13CEB}">
            <xm:f>('34'!#REF!=0)*('34'!#REF!&lt;&gt;"")*(LEN('34'!#REF!)=0)*((#REF!="")+(#REF!="En curso"))</xm:f>
            <x14:dxf>
              <font>
                <color theme="7" tint="-0.24994659260841701"/>
              </font>
              <fill>
                <patternFill patternType="none">
                  <bgColor auto="1"/>
                </patternFill>
              </fill>
            </x14:dxf>
          </x14:cfRule>
          <x14:cfRule type="expression" priority="640" id="{0A6CC91E-C399-44F3-8F04-13F741E301EC}">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373" id="{57C18CE5-A28C-4F36-B643-AC3592BC2781}">
            <xm:f>'34'!#REF!="Vencida"</xm:f>
            <x14:dxf>
              <font>
                <color theme="8" tint="-0.24994659260841701"/>
              </font>
            </x14:dxf>
          </x14:cfRule>
          <x14:cfRule type="expression" priority="374" id="{CC9CE91A-548D-4478-AB0B-947CAB200A62}">
            <xm:f>'34'!#REF!="Cancelada"</xm:f>
            <x14:dxf>
              <font>
                <color theme="0" tint="-0.24994659260841701"/>
              </font>
            </x14:dxf>
          </x14:cfRule>
          <x14:cfRule type="expression" priority="375" id="{3DB34F6E-8633-4F08-8058-FED0457E3BDD}">
            <xm:f>'34'!#REF!="Pausada"</xm:f>
            <x14:dxf>
              <font>
                <color theme="9"/>
              </font>
            </x14:dxf>
          </x14:cfRule>
          <x14:cfRule type="expression" priority="376" id="{F9331AD1-0EED-4EED-BC9F-2D5C81B22415}">
            <xm:f>'34'!#REF!="Para hoy"</xm:f>
            <x14:dxf>
              <font>
                <color theme="6" tint="-0.499984740745262"/>
              </font>
            </x14:dxf>
          </x14:cfRule>
          <x14:cfRule type="expression" priority="377" id="{B8A81844-3BC2-41B0-BAC3-495CF755E069}">
            <xm:f>'34'!#REF!="En curso"</xm:f>
            <x14:dxf>
              <font>
                <color theme="7" tint="-0.24994659260841701"/>
              </font>
            </x14:dxf>
          </x14:cfRule>
          <x14:cfRule type="expression" priority="378" id="{76F7F480-9300-4926-B1BF-244356A5B59B}">
            <xm:f>'34'!#REF!="Completada"</xm:f>
            <x14:dxf>
              <font>
                <strike/>
                <color theme="0" tint="-0.24994659260841701"/>
              </font>
              <fill>
                <patternFill patternType="none">
                  <bgColor auto="1"/>
                </patternFill>
              </fill>
            </x14:dxf>
          </x14:cfRule>
          <x14:cfRule type="expression" priority="379" id="{EFEF9074-8254-4AC7-82AF-0D347D8E2965}">
            <xm:f>('34'!#REF!=0)*('34'!#REF!&lt;&gt;"")*(LEN('34'!#REF!)=0)*(('34'!#REF!="")+('34'!#REF!="En curso"))</xm:f>
            <x14:dxf>
              <font>
                <color theme="7" tint="-0.24994659260841701"/>
              </font>
              <fill>
                <patternFill patternType="none">
                  <bgColor auto="1"/>
                </patternFill>
              </fill>
            </x14:dxf>
          </x14:cfRule>
          <x14:cfRule type="expression" priority="380" id="{22BBA30B-DFBA-4001-A3A7-0D284EAE04EF}">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387" id="{93953290-7914-4451-90DD-E451D519ABF6}">
            <xm:f>('34'!#REF!=0)*('34'!#REF!&lt;&gt;"")*(LEN('34'!#REF!)=0)*(($F43="")+($F43="En curso"))</xm:f>
            <x14:dxf>
              <font>
                <color theme="7" tint="-0.24994659260841701"/>
              </font>
              <fill>
                <patternFill patternType="none">
                  <bgColor auto="1"/>
                </patternFill>
              </fill>
            </x14:dxf>
          </x14:cfRule>
          <x14:cfRule type="expression" priority="388" id="{9D936982-79D7-4459-9932-0D390F63B20E}">
            <xm:f>('34'!#REF!&lt;0)*(LEN('34'!#REF!)=0)*(($F43="")+($F43="En curso"))</xm:f>
            <x14:dxf>
              <font>
                <color theme="7" tint="-0.24994659260841701"/>
              </font>
              <fill>
                <patternFill patternType="none">
                  <bgColor auto="1"/>
                </patternFill>
              </fill>
            </x14:dxf>
          </x14:cfRule>
          <xm:sqref>E43</xm:sqref>
        </x14:conditionalFormatting>
        <x14:conditionalFormatting xmlns:xm="http://schemas.microsoft.com/office/excel/2006/main">
          <x14:cfRule type="expression" priority="371" id="{3EEBBC78-A408-4580-B325-FAB032D115A7}">
            <xm:f>('34'!#REF!=0)*('34'!#REF!&lt;&gt;"")*(LEN('34'!#REF!)=0)*(('34'!#REF!="")+('34'!#REF!="En curso"))</xm:f>
            <x14:dxf>
              <font>
                <color theme="7" tint="-0.24994659260841701"/>
              </font>
              <fill>
                <patternFill patternType="none">
                  <bgColor auto="1"/>
                </patternFill>
              </fill>
            </x14:dxf>
          </x14:cfRule>
          <x14:cfRule type="expression" priority="372" id="{8F100A07-D5A6-4E9C-A38B-EA1670A687AE}">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97" id="{A607014A-D3F8-4AF5-9C71-11A76811E962}">
            <xm:f>('34'!#REF!=0)*('34'!#REF!&lt;&gt;"")*(LEN('34'!#REF!)=0)*(($F33="")+($F33="En curso"))</xm:f>
            <x14:dxf>
              <font>
                <color theme="7" tint="-0.24994659260841701"/>
              </font>
              <fill>
                <patternFill patternType="none">
                  <bgColor auto="1"/>
                </patternFill>
              </fill>
            </x14:dxf>
          </x14:cfRule>
          <x14:cfRule type="expression" priority="298" id="{E136C1DA-5928-4169-9226-DBE06CF3C02D}">
            <xm:f>('34'!#REF!&lt;0)*(LEN('34'!#REF!)=0)*(($F33="")+($F33="En curso"))</xm:f>
            <x14:dxf>
              <font>
                <color theme="7" tint="-0.24994659260841701"/>
              </font>
              <fill>
                <patternFill patternType="none">
                  <bgColor auto="1"/>
                </patternFill>
              </fill>
            </x14:dxf>
          </x14:cfRule>
          <x14:cfRule type="expression" priority="305" id="{271EB781-D1B9-45F4-A6E5-D5850D4C1B6D}">
            <xm:f>('34'!#REF!=0)*('34'!#REF!&lt;&gt;"")*(LEN('34'!#REF!)=0)*(($F33="")+($F33="En curso"))</xm:f>
            <x14:dxf>
              <font>
                <color theme="7" tint="-0.24994659260841701"/>
              </font>
              <fill>
                <patternFill patternType="none">
                  <bgColor auto="1"/>
                </patternFill>
              </fill>
            </x14:dxf>
          </x14:cfRule>
          <x14:cfRule type="expression" priority="306" id="{DF806939-EA55-440F-A7F1-9800889E3746}">
            <xm:f>('34'!#REF!&lt;0)*(LEN('34'!#REF!)=0)*(($F33="")+($F33="En curso"))</xm:f>
            <x14:dxf>
              <font>
                <color theme="7" tint="-0.24994659260841701"/>
              </font>
              <fill>
                <patternFill patternType="none">
                  <bgColor auto="1"/>
                </patternFill>
              </fill>
            </x14:dxf>
          </x14:cfRule>
          <xm:sqref>E40:E41</xm:sqref>
        </x14:conditionalFormatting>
        <x14:conditionalFormatting xmlns:xm="http://schemas.microsoft.com/office/excel/2006/main">
          <x14:cfRule type="expression" priority="283" id="{48F42940-6E5D-4AAE-82FC-F26FB91D8AA8}">
            <xm:f>'34'!#REF!="Vencida"</xm:f>
            <x14:dxf>
              <font>
                <color theme="8" tint="-0.24994659260841701"/>
              </font>
            </x14:dxf>
          </x14:cfRule>
          <x14:cfRule type="expression" priority="284" id="{4E68B871-C5CC-42B2-BF37-683F9222BAB8}">
            <xm:f>'34'!#REF!="Cancelada"</xm:f>
            <x14:dxf>
              <font>
                <color theme="0" tint="-0.24994659260841701"/>
              </font>
            </x14:dxf>
          </x14:cfRule>
          <x14:cfRule type="expression" priority="285" id="{AC7E4BDB-67B6-4C80-8FD7-2796366AE69C}">
            <xm:f>'34'!#REF!="Pausada"</xm:f>
            <x14:dxf>
              <font>
                <color theme="9"/>
              </font>
            </x14:dxf>
          </x14:cfRule>
          <x14:cfRule type="expression" priority="286" id="{8486B4AD-C442-4DAB-9BF4-8A16FB39532A}">
            <xm:f>'34'!#REF!="Para hoy"</xm:f>
            <x14:dxf>
              <font>
                <color theme="6" tint="-0.499984740745262"/>
              </font>
            </x14:dxf>
          </x14:cfRule>
          <x14:cfRule type="expression" priority="287" id="{C0841D09-BA99-4911-ADC0-EB33F3F17341}">
            <xm:f>'34'!#REF!="En curso"</xm:f>
            <x14:dxf>
              <font>
                <color theme="7" tint="-0.24994659260841701"/>
              </font>
            </x14:dxf>
          </x14:cfRule>
          <x14:cfRule type="expression" priority="288" id="{E1ACCB73-921D-4CB2-B492-4CD9CE0F2B22}">
            <xm:f>'34'!#REF!="Completada"</xm:f>
            <x14:dxf>
              <font>
                <strike/>
                <color theme="0" tint="-0.24994659260841701"/>
              </font>
              <fill>
                <patternFill patternType="none">
                  <bgColor auto="1"/>
                </patternFill>
              </fill>
            </x14:dxf>
          </x14:cfRule>
          <x14:cfRule type="expression" priority="289" id="{4BA22DB3-2BA5-4307-81DA-D0E56DDA5AC4}">
            <xm:f>('34'!#REF!=0)*('34'!#REF!&lt;&gt;"")*(LEN('34'!#REF!)=0)*(('34'!#REF!="")+('34'!#REF!="En curso"))</xm:f>
            <x14:dxf>
              <font>
                <color theme="7" tint="-0.24994659260841701"/>
              </font>
              <fill>
                <patternFill patternType="none">
                  <bgColor auto="1"/>
                </patternFill>
              </fill>
            </x14:dxf>
          </x14:cfRule>
          <x14:cfRule type="expression" priority="290" id="{B13A191B-614E-408F-891C-7BCA583B45B2}">
            <xm:f>('34'!#REF!&lt;0)*(LEN('34'!#REF!)=0)*(('34'!#REF!="")+('34'!#REF!="En curso"))</xm:f>
            <x14:dxf>
              <font>
                <color theme="7" tint="-0.24994659260841701"/>
              </font>
              <fill>
                <patternFill patternType="none">
                  <bgColor auto="1"/>
                </patternFill>
              </fill>
            </x14:dxf>
          </x14:cfRule>
          <xm:sqref>G36:G41</xm:sqref>
        </x14:conditionalFormatting>
        <x14:conditionalFormatting xmlns:xm="http://schemas.microsoft.com/office/excel/2006/main">
          <x14:cfRule type="expression" priority="265" id="{F90A682F-C50F-4349-AA88-A20C56748EF9}">
            <xm:f>'34'!#REF!="Vencida"</xm:f>
            <x14:dxf>
              <font>
                <color theme="8" tint="-0.24994659260841701"/>
              </font>
            </x14:dxf>
          </x14:cfRule>
          <x14:cfRule type="expression" priority="266" id="{E52AE43B-3781-42BF-9E63-504C0C829624}">
            <xm:f>'34'!#REF!="Cancelada"</xm:f>
            <x14:dxf>
              <font>
                <color theme="0" tint="-0.24994659260841701"/>
              </font>
            </x14:dxf>
          </x14:cfRule>
          <x14:cfRule type="expression" priority="267" id="{2EF2CCD3-8E8D-47C6-8A89-F1F49138CE7B}">
            <xm:f>'34'!#REF!="Pausada"</xm:f>
            <x14:dxf>
              <font>
                <color theme="9"/>
              </font>
            </x14:dxf>
          </x14:cfRule>
          <x14:cfRule type="expression" priority="268" id="{EA0D2800-62F2-48CD-986C-C777035FD8BF}">
            <xm:f>'34'!#REF!="Para hoy"</xm:f>
            <x14:dxf>
              <font>
                <color theme="6" tint="-0.499984740745262"/>
              </font>
            </x14:dxf>
          </x14:cfRule>
          <x14:cfRule type="expression" priority="269" id="{D8746D94-878C-4B80-8FA3-48EF5B0D93D1}">
            <xm:f>'34'!#REF!="En curso"</xm:f>
            <x14:dxf>
              <font>
                <color theme="7" tint="-0.24994659260841701"/>
              </font>
            </x14:dxf>
          </x14:cfRule>
          <x14:cfRule type="expression" priority="270" id="{0988948D-BF54-4F1A-9174-265B16AA4CF2}">
            <xm:f>'34'!#REF!="Completada"</xm:f>
            <x14:dxf>
              <font>
                <strike/>
                <color theme="0" tint="-0.24994659260841701"/>
              </font>
              <fill>
                <patternFill patternType="none">
                  <bgColor auto="1"/>
                </patternFill>
              </fill>
            </x14:dxf>
          </x14:cfRule>
          <x14:cfRule type="expression" priority="271" id="{86D1C0BB-15E8-45B4-9B63-D61BC3406594}">
            <xm:f>('34'!#REF!=0)*('34'!#REF!&lt;&gt;"")*(LEN('34'!#REF!)=0)*(('34'!#REF!="")+('34'!#REF!="En curso"))</xm:f>
            <x14:dxf>
              <font>
                <color theme="7" tint="-0.24994659260841701"/>
              </font>
              <fill>
                <patternFill patternType="none">
                  <bgColor auto="1"/>
                </patternFill>
              </fill>
            </x14:dxf>
          </x14:cfRule>
          <x14:cfRule type="expression" priority="272" id="{DE0A2060-1FE3-4FBE-BE11-259A2DE267F4}">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3" id="{93401544-F583-45F7-9B9B-D3300D569B55}">
            <xm:f>('34'!#REF!=0)*('34'!#REF!&lt;&gt;"")*(LEN('34'!#REF!)=0)*(('34'!#REF!="")+('34'!#REF!="En curso"))</xm:f>
            <x14:dxf>
              <font>
                <color theme="7" tint="-0.24994659260841701"/>
              </font>
              <fill>
                <patternFill patternType="none">
                  <bgColor auto="1"/>
                </patternFill>
              </fill>
            </x14:dxf>
          </x14:cfRule>
          <x14:cfRule type="expression" priority="274" id="{F47A45E8-3113-4961-A556-5514B4A01F99}">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5" id="{E8D6B185-7102-4E46-B0EA-E1D47D96B9FC}">
            <xm:f>('34'!#REF!=0)*('34'!#REF!&lt;&gt;"")*(LEN('34'!#REF!)=0)*(($F36="")+($F36="En curso"))</xm:f>
            <x14:dxf>
              <font>
                <color theme="7" tint="-0.24994659260841701"/>
              </font>
              <fill>
                <patternFill patternType="none">
                  <bgColor auto="1"/>
                </patternFill>
              </fill>
            </x14:dxf>
          </x14:cfRule>
          <x14:cfRule type="expression" priority="276" id="{1113F489-3E28-4221-951D-20792E3A1613}">
            <xm:f>('34'!#REF!&lt;0)*(LEN('34'!#REF!)=0)*(($F36="")+($F36="En curso"))</xm:f>
            <x14:dxf>
              <font>
                <color theme="7" tint="-0.24994659260841701"/>
              </font>
              <fill>
                <patternFill patternType="none">
                  <bgColor auto="1"/>
                </patternFill>
              </fill>
            </x14:dxf>
          </x14:cfRule>
          <xm:sqref>F36:F41</xm:sqref>
        </x14:conditionalFormatting>
        <x14:conditionalFormatting xmlns:xm="http://schemas.microsoft.com/office/excel/2006/main">
          <x14:cfRule type="expression" priority="355" id="{EFD88176-9A02-4736-9021-60D81468DCA2}">
            <xm:f>('34'!#REF!=0)*('34'!#REF!&lt;&gt;"")*(LEN('34'!#REF!)=0)*(($F52="")+($F52="En curso"))</xm:f>
            <x14:dxf>
              <font>
                <color theme="7" tint="-0.24994659260841701"/>
              </font>
              <fill>
                <patternFill patternType="none">
                  <bgColor auto="1"/>
                </patternFill>
              </fill>
            </x14:dxf>
          </x14:cfRule>
          <x14:cfRule type="expression" priority="356" id="{E64E3C04-8A9F-43DD-8ABE-0CD0E72E8137}">
            <xm:f>('34'!#REF!&lt;0)*(LEN('34'!#REF!)=0)*(($F52="")+($F52="En curso"))</xm:f>
            <x14:dxf>
              <font>
                <color theme="7" tint="-0.24994659260841701"/>
              </font>
              <fill>
                <patternFill patternType="none">
                  <bgColor auto="1"/>
                </patternFill>
              </fill>
            </x14:dxf>
          </x14:cfRule>
          <x14:cfRule type="expression" priority="357" id="{5977A299-DACF-49CA-BA71-68A1697EEA13}">
            <xm:f>('34'!#REF!=0)*('34'!#REF!&lt;&gt;"")*(LEN('34'!#REF!)=0)*(($F52="")+($F52="En curso"))</xm:f>
            <x14:dxf>
              <font>
                <color theme="7" tint="-0.24994659260841701"/>
              </font>
              <fill>
                <patternFill patternType="none">
                  <bgColor auto="1"/>
                </patternFill>
              </fill>
            </x14:dxf>
          </x14:cfRule>
          <x14:cfRule type="expression" priority="358" id="{F32EF6D1-2C1D-4455-9EEC-BC3E64B35D23}">
            <xm:f>('34'!#REF!&lt;0)*(LEN('34'!#REF!)=0)*(($F52="")+($F52="En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59" id="{878AB854-A2AD-431A-9450-3D17AA26FA11}">
            <xm:f>('34'!#REF!=0)*('34'!#REF!&lt;&gt;"")*(LEN('34'!#REF!)=0)*(($F64="")+($F64="En curso"))</xm:f>
            <x14:dxf>
              <font>
                <color theme="7" tint="-0.24994659260841701"/>
              </font>
              <fill>
                <patternFill patternType="none">
                  <bgColor auto="1"/>
                </patternFill>
              </fill>
            </x14:dxf>
          </x14:cfRule>
          <x14:cfRule type="expression" priority="360" id="{9E57ED80-1512-40DB-A22C-74F3CEF88456}">
            <xm:f>('34'!#REF!&lt;0)*(LEN('34'!#REF!)=0)*(($F64="")+($F64="En curso"))</xm:f>
            <x14:dxf>
              <font>
                <color theme="7" tint="-0.24994659260841701"/>
              </font>
              <fill>
                <patternFill patternType="none">
                  <bgColor auto="1"/>
                </patternFill>
              </fill>
            </x14:dxf>
          </x14:cfRule>
          <x14:cfRule type="expression" priority="361" id="{7B3C1712-87C8-4018-BC09-BDB6A60E4914}">
            <xm:f>('34'!#REF!=0)*('34'!#REF!&lt;&gt;"")*(LEN('34'!#REF!)=0)*(($F64="")+($F64="En curso"))</xm:f>
            <x14:dxf>
              <font>
                <color theme="7" tint="-0.24994659260841701"/>
              </font>
              <fill>
                <patternFill patternType="none">
                  <bgColor auto="1"/>
                </patternFill>
              </fill>
            </x14:dxf>
          </x14:cfRule>
          <x14:cfRule type="expression" priority="362" id="{252015C4-8B2D-46B8-AFF2-B32B28B07415}">
            <xm:f>('34'!#REF!&lt;0)*(LEN('34'!#REF!)=0)*(($F64="")+($F64="En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3" id="{4C18734F-9E6A-40F1-8629-759B2BD3C350}">
            <xm:f>('34'!#REF!=0)*('34'!#REF!&lt;&gt;"")*(LEN('34'!#REF!)=0)*(($F72="")+($F72="En curso"))</xm:f>
            <x14:dxf>
              <font>
                <color theme="7" tint="-0.24994659260841701"/>
              </font>
              <fill>
                <patternFill patternType="none">
                  <bgColor auto="1"/>
                </patternFill>
              </fill>
            </x14:dxf>
          </x14:cfRule>
          <x14:cfRule type="expression" priority="364" id="{271C25D7-9F66-4FFC-807A-703B3C0ABC8E}">
            <xm:f>('34'!#REF!&lt;0)*(LEN('34'!#REF!)=0)*(($F72="")+($F72="En curso"))</xm:f>
            <x14:dxf>
              <font>
                <color theme="7" tint="-0.24994659260841701"/>
              </font>
              <fill>
                <patternFill patternType="none">
                  <bgColor auto="1"/>
                </patternFill>
              </fill>
            </x14:dxf>
          </x14:cfRule>
          <x14:cfRule type="expression" priority="365" id="{FBFD045D-4487-4664-89BB-45C2223438D4}">
            <xm:f>('34'!#REF!=0)*('34'!#REF!&lt;&gt;"")*(LEN('34'!#REF!)=0)*(($F68="")+($F68="En curso"))</xm:f>
            <x14:dxf>
              <font>
                <color theme="7" tint="-0.24994659260841701"/>
              </font>
              <fill>
                <patternFill patternType="none">
                  <bgColor auto="1"/>
                </patternFill>
              </fill>
            </x14:dxf>
          </x14:cfRule>
          <x14:cfRule type="expression" priority="366" id="{E1D75EEC-A7A7-4223-9D1F-1065497600FE}">
            <xm:f>('34'!#REF!&lt;0)*(LEN('34'!#REF!)=0)*(($F68="")+($F68="En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7" id="{6454D486-5382-4A49-B7F4-13789D547836}">
            <xm:f>('34'!#REF!=0)*('34'!#REF!&lt;&gt;"")*(LEN('34'!#REF!)=0)*(($F33="")+($F33="En curso"))</xm:f>
            <x14:dxf>
              <font>
                <color theme="7" tint="-0.24994659260841701"/>
              </font>
              <fill>
                <patternFill patternType="none">
                  <bgColor auto="1"/>
                </patternFill>
              </fill>
            </x14:dxf>
          </x14:cfRule>
          <x14:cfRule type="expression" priority="368" id="{74C8DF64-4E56-4736-A5FC-12BBA089250B}">
            <xm:f>('34'!#REF!&lt;0)*(LEN('34'!#REF!)=0)*(($F33="")+($F33="En curso"))</xm:f>
            <x14:dxf>
              <font>
                <color theme="7" tint="-0.24994659260841701"/>
              </font>
              <fill>
                <patternFill patternType="none">
                  <bgColor auto="1"/>
                </patternFill>
              </fill>
            </x14:dxf>
          </x14:cfRule>
          <x14:cfRule type="expression" priority="369" id="{CEEA191A-9825-4F3D-A0E7-8E1B23C930BB}">
            <xm:f>('34'!#REF!=0)*('34'!#REF!&lt;&gt;"")*(LEN('34'!#REF!)=0)*(($F34="")+($F34="En curso"))</xm:f>
            <x14:dxf>
              <font>
                <color theme="7" tint="-0.24994659260841701"/>
              </font>
              <fill>
                <patternFill patternType="none">
                  <bgColor auto="1"/>
                </patternFill>
              </fill>
            </x14:dxf>
          </x14:cfRule>
          <x14:cfRule type="expression" priority="370" id="{3C63803E-2341-480F-B6AA-9E658241FB8D}">
            <xm:f>('34'!#REF!&lt;0)*(LEN('34'!#REF!)=0)*(($F34="")+($F34="En curso"))</xm:f>
            <x14:dxf>
              <font>
                <color theme="7" tint="-0.24994659260841701"/>
              </font>
              <fill>
                <patternFill patternType="none">
                  <bgColor auto="1"/>
                </patternFill>
              </fill>
            </x14:dxf>
          </x14:cfRule>
          <xm:sqref>E41</xm:sqref>
        </x14:conditionalFormatting>
        <x14:conditionalFormatting xmlns:xm="http://schemas.microsoft.com/office/excel/2006/main">
          <x14:cfRule type="expression" priority="407" id="{7F6D1EEC-1009-4BBB-AFEB-32553BD4B7D4}">
            <xm:f>('34'!#REF!=0)*('34'!#REF!&lt;&gt;"")*(LEN('34'!#REF!)=0)*((#REF!="")+(#REF!="En curso"))</xm:f>
            <x14:dxf>
              <font>
                <color theme="7" tint="-0.24994659260841701"/>
              </font>
              <fill>
                <patternFill patternType="none">
                  <bgColor auto="1"/>
                </patternFill>
              </fill>
            </x14:dxf>
          </x14:cfRule>
          <x14:cfRule type="expression" priority="408" id="{D1EC1776-A486-4F80-80DF-92B52B2F8990}">
            <xm:f>('34'!#REF!&lt;0)*(LEN('34'!#REF!)=0)*((#REF!="")+(#REF!="En curso"))</xm:f>
            <x14:dxf>
              <font>
                <color theme="7" tint="-0.24994659260841701"/>
              </font>
              <fill>
                <patternFill patternType="none">
                  <bgColor auto="1"/>
                </patternFill>
              </fill>
            </x14:dxf>
          </x14:cfRule>
          <x14:cfRule type="expression" priority="409" id="{F6A35F33-AC52-4E14-B5FC-26EE9640013F}">
            <xm:f>('34'!#REF!=0)*('34'!#REF!&lt;&gt;"")*(LEN('34'!#REF!)=0)*((#REF!="")+(#REF!="En curso"))</xm:f>
            <x14:dxf>
              <font>
                <color theme="7" tint="-0.24994659260841701"/>
              </font>
              <fill>
                <patternFill patternType="none">
                  <bgColor auto="1"/>
                </patternFill>
              </fill>
            </x14:dxf>
          </x14:cfRule>
          <x14:cfRule type="expression" priority="410" id="{98C18847-7F51-4FD8-844B-16343BCE2004}">
            <xm:f>('34'!#REF!&lt;0)*(LEN('34'!#REF!)=0)*((#REF!="")+(#REF!="En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11" id="{F451827F-A68B-4DFC-932B-916A7AF6F7A7}">
            <xm:f>'34'!#REF!="Vencida"</xm:f>
            <x14:dxf>
              <font>
                <color theme="8" tint="-0.24994659260841701"/>
              </font>
            </x14:dxf>
          </x14:cfRule>
          <x14:cfRule type="expression" priority="212" id="{9AE7814E-6FA5-44CA-B7EA-0922B667538E}">
            <xm:f>'34'!#REF!="Cancelada"</xm:f>
            <x14:dxf>
              <font>
                <color theme="0" tint="-0.24994659260841701"/>
              </font>
            </x14:dxf>
          </x14:cfRule>
          <x14:cfRule type="expression" priority="213" id="{B9BF8827-56DC-4940-BC90-A54939DD9724}">
            <xm:f>'34'!#REF!="Pausada"</xm:f>
            <x14:dxf>
              <font>
                <color theme="9"/>
              </font>
            </x14:dxf>
          </x14:cfRule>
          <x14:cfRule type="expression" priority="214" id="{1117586D-57AB-48FA-9354-A1266B9F67F2}">
            <xm:f>'34'!#REF!="Para hoy"</xm:f>
            <x14:dxf>
              <font>
                <color theme="6" tint="-0.499984740745262"/>
              </font>
            </x14:dxf>
          </x14:cfRule>
          <x14:cfRule type="expression" priority="215" id="{3A5D8F9F-5E06-48E8-9CAB-441CE9AB2449}">
            <xm:f>'34'!#REF!="En curso"</xm:f>
            <x14:dxf>
              <font>
                <color theme="7" tint="-0.24994659260841701"/>
              </font>
            </x14:dxf>
          </x14:cfRule>
          <x14:cfRule type="expression" priority="216" id="{7FC9F565-9FCD-4290-B402-E9A2C43E3ED7}">
            <xm:f>'34'!#REF!="Completada"</xm:f>
            <x14:dxf>
              <font>
                <strike/>
                <color theme="0" tint="-0.24994659260841701"/>
              </font>
              <fill>
                <patternFill patternType="none">
                  <bgColor auto="1"/>
                </patternFill>
              </fill>
            </x14:dxf>
          </x14:cfRule>
          <x14:cfRule type="expression" priority="217" id="{8CC3A850-BC53-4EA4-A109-BBC00C7CFEB5}">
            <xm:f>('34'!#REF!=0)*('34'!#REF!&lt;&gt;"")*(LEN('34'!#REF!)=0)*(('34'!#REF!="")+('34'!#REF!="En curso"))</xm:f>
            <x14:dxf>
              <font>
                <color theme="7" tint="-0.24994659260841701"/>
              </font>
              <fill>
                <patternFill patternType="none">
                  <bgColor auto="1"/>
                </patternFill>
              </fill>
            </x14:dxf>
          </x14:cfRule>
          <x14:cfRule type="expression" priority="218" id="{0C620F26-4DDE-4FB1-BBC2-73945FAA0D31}">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25" id="{4F07E3FB-D6A4-4A2D-867B-68A54C3D0F54}">
            <xm:f>('34'!#REF!=0)*('34'!#REF!&lt;&gt;"")*(LEN('34'!#REF!)=0)*(($F60="")+($F60="En curso"))</xm:f>
            <x14:dxf>
              <font>
                <color theme="7" tint="-0.24994659260841701"/>
              </font>
              <fill>
                <patternFill patternType="none">
                  <bgColor auto="1"/>
                </patternFill>
              </fill>
            </x14:dxf>
          </x14:cfRule>
          <x14:cfRule type="expression" priority="226" id="{78365C70-98B0-44F8-BA5F-F826924B349E}">
            <xm:f>('34'!#REF!&lt;0)*(LEN('34'!#REF!)=0)*(($F60="")+($F60="En curso"))</xm:f>
            <x14:dxf>
              <font>
                <color theme="7" tint="-0.24994659260841701"/>
              </font>
              <fill>
                <patternFill patternType="none">
                  <bgColor auto="1"/>
                </patternFill>
              </fill>
            </x14:dxf>
          </x14:cfRule>
          <xm:sqref>E60</xm:sqref>
        </x14:conditionalFormatting>
        <x14:conditionalFormatting xmlns:xm="http://schemas.microsoft.com/office/excel/2006/main">
          <x14:cfRule type="expression" priority="209" id="{09AB1A56-165F-4FBC-BAC2-B6E78DD32100}">
            <xm:f>('34'!#REF!=0)*('34'!#REF!&lt;&gt;"")*(LEN('34'!#REF!)=0)*(('34'!#REF!="")+('34'!#REF!="En curso"))</xm:f>
            <x14:dxf>
              <font>
                <color theme="7" tint="-0.24994659260841701"/>
              </font>
              <fill>
                <patternFill patternType="none">
                  <bgColor auto="1"/>
                </patternFill>
              </fill>
            </x14:dxf>
          </x14:cfRule>
          <x14:cfRule type="expression" priority="210" id="{6CF8EC4D-D2D9-4EE4-9FDF-FE03AD0F95EE}">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61" id="{AFEB1746-F69B-43B1-B62B-81AE724795C8}">
            <xm:f>('34'!#REF!=0)*('34'!#REF!&lt;&gt;"")*(LEN('34'!#REF!)=0)*(($F40="")+($F40="En curso"))</xm:f>
            <x14:dxf>
              <font>
                <color theme="7" tint="-0.24994659260841701"/>
              </font>
              <fill>
                <patternFill patternType="none">
                  <bgColor auto="1"/>
                </patternFill>
              </fill>
            </x14:dxf>
          </x14:cfRule>
          <x14:cfRule type="expression" priority="162" id="{9EEA5291-CB61-4EEE-AA30-7D5DE95C3675}">
            <xm:f>('34'!#REF!&lt;0)*(LEN('34'!#REF!)=0)*(($F40="")+($F40="En curso"))</xm:f>
            <x14:dxf>
              <font>
                <color theme="7" tint="-0.24994659260841701"/>
              </font>
              <fill>
                <patternFill patternType="none">
                  <bgColor auto="1"/>
                </patternFill>
              </fill>
            </x14:dxf>
          </x14:cfRule>
          <x14:cfRule type="expression" priority="169" id="{09F5974F-C0B0-4398-BA57-5501CAD1187D}">
            <xm:f>('34'!#REF!=0)*('34'!#REF!&lt;&gt;"")*(LEN('34'!#REF!)=0)*(($F40="")+($F40="En curso"))</xm:f>
            <x14:dxf>
              <font>
                <color theme="7" tint="-0.24994659260841701"/>
              </font>
              <fill>
                <patternFill patternType="none">
                  <bgColor auto="1"/>
                </patternFill>
              </fill>
            </x14:dxf>
          </x14:cfRule>
          <x14:cfRule type="expression" priority="170" id="{68360949-4354-4133-9526-9122DE27D2CB}">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47" id="{6819905A-5A08-4E6F-AA03-97669DEBF22E}">
            <xm:f>'34'!#REF!="Vencida"</xm:f>
            <x14:dxf>
              <font>
                <color theme="8" tint="-0.24994659260841701"/>
              </font>
            </x14:dxf>
          </x14:cfRule>
          <x14:cfRule type="expression" priority="148" id="{578D6FD1-EEC8-487B-95FC-271251F005F7}">
            <xm:f>'34'!#REF!="Cancelada"</xm:f>
            <x14:dxf>
              <font>
                <color theme="0" tint="-0.24994659260841701"/>
              </font>
            </x14:dxf>
          </x14:cfRule>
          <x14:cfRule type="expression" priority="149" id="{3D52D360-953A-4C88-A362-EC7920A894EE}">
            <xm:f>'34'!#REF!="Pausada"</xm:f>
            <x14:dxf>
              <font>
                <color theme="9"/>
              </font>
            </x14:dxf>
          </x14:cfRule>
          <x14:cfRule type="expression" priority="150" id="{62F292D2-BA15-4AAF-83C5-2564C287B687}">
            <xm:f>'34'!#REF!="Para hoy"</xm:f>
            <x14:dxf>
              <font>
                <color theme="6" tint="-0.499984740745262"/>
              </font>
            </x14:dxf>
          </x14:cfRule>
          <x14:cfRule type="expression" priority="151" id="{0B069C1D-4592-4550-B2D0-57D3DDA0BF2F}">
            <xm:f>'34'!#REF!="En curso"</xm:f>
            <x14:dxf>
              <font>
                <color theme="7" tint="-0.24994659260841701"/>
              </font>
            </x14:dxf>
          </x14:cfRule>
          <x14:cfRule type="expression" priority="152" id="{51E834B9-56FC-4208-AB9C-7440246480FB}">
            <xm:f>'34'!#REF!="Completada"</xm:f>
            <x14:dxf>
              <font>
                <strike/>
                <color theme="0" tint="-0.24994659260841701"/>
              </font>
              <fill>
                <patternFill patternType="none">
                  <bgColor auto="1"/>
                </patternFill>
              </fill>
            </x14:dxf>
          </x14:cfRule>
          <x14:cfRule type="expression" priority="153" id="{2D6832AC-74CE-440B-A418-26A07ACA0FDE}">
            <xm:f>('34'!#REF!=0)*('34'!#REF!&lt;&gt;"")*(LEN('34'!#REF!)=0)*(('34'!#REF!="")+('34'!#REF!="En curso"))</xm:f>
            <x14:dxf>
              <font>
                <color theme="7" tint="-0.24994659260841701"/>
              </font>
              <fill>
                <patternFill patternType="none">
                  <bgColor auto="1"/>
                </patternFill>
              </fill>
            </x14:dxf>
          </x14:cfRule>
          <x14:cfRule type="expression" priority="154" id="{D1CBB06A-072B-4BEE-BFDF-9572C26D4A7E}">
            <xm:f>('34'!#REF!&lt;0)*(LEN('34'!#REF!)=0)*(('34'!#REF!="")+('34'!#REF!="En curso"))</xm:f>
            <x14:dxf>
              <font>
                <color theme="7" tint="-0.24994659260841701"/>
              </font>
              <fill>
                <patternFill patternType="none">
                  <bgColor auto="1"/>
                </patternFill>
              </fill>
            </x14:dxf>
          </x14:cfRule>
          <xm:sqref>G47:G52</xm:sqref>
        </x14:conditionalFormatting>
        <x14:conditionalFormatting xmlns:xm="http://schemas.microsoft.com/office/excel/2006/main">
          <x14:cfRule type="expression" priority="129" id="{73E1A7BF-80DF-4CFE-9070-ED3498FCD1E4}">
            <xm:f>'34'!#REF!="Vencida"</xm:f>
            <x14:dxf>
              <font>
                <color theme="8" tint="-0.24994659260841701"/>
              </font>
            </x14:dxf>
          </x14:cfRule>
          <x14:cfRule type="expression" priority="130" id="{F04B2D87-2ACE-438E-9268-E351BB3E75DA}">
            <xm:f>'34'!#REF!="Cancelada"</xm:f>
            <x14:dxf>
              <font>
                <color theme="0" tint="-0.24994659260841701"/>
              </font>
            </x14:dxf>
          </x14:cfRule>
          <x14:cfRule type="expression" priority="131" id="{21311077-973D-489B-AF07-3ACD5B49CF67}">
            <xm:f>'34'!#REF!="Pausada"</xm:f>
            <x14:dxf>
              <font>
                <color theme="9"/>
              </font>
            </x14:dxf>
          </x14:cfRule>
          <x14:cfRule type="expression" priority="132" id="{9CD1BE18-A332-4636-BD65-51362918C917}">
            <xm:f>'34'!#REF!="Para hoy"</xm:f>
            <x14:dxf>
              <font>
                <color theme="6" tint="-0.499984740745262"/>
              </font>
            </x14:dxf>
          </x14:cfRule>
          <x14:cfRule type="expression" priority="133" id="{E8E9DED8-B1EB-464D-A22C-F91259A84614}">
            <xm:f>'34'!#REF!="En curso"</xm:f>
            <x14:dxf>
              <font>
                <color theme="7" tint="-0.24994659260841701"/>
              </font>
            </x14:dxf>
          </x14:cfRule>
          <x14:cfRule type="expression" priority="134" id="{B284428A-7D68-4F8A-A9F4-956CB060749C}">
            <xm:f>'34'!#REF!="Completada"</xm:f>
            <x14:dxf>
              <font>
                <strike/>
                <color theme="0" tint="-0.24994659260841701"/>
              </font>
              <fill>
                <patternFill patternType="none">
                  <bgColor auto="1"/>
                </patternFill>
              </fill>
            </x14:dxf>
          </x14:cfRule>
          <x14:cfRule type="expression" priority="135" id="{ED41AF7A-FA20-42CC-A841-2716CC127266}">
            <xm:f>('34'!#REF!=0)*('34'!#REF!&lt;&gt;"")*(LEN('34'!#REF!)=0)*(('34'!#REF!="")+('34'!#REF!="En curso"))</xm:f>
            <x14:dxf>
              <font>
                <color theme="7" tint="-0.24994659260841701"/>
              </font>
              <fill>
                <patternFill patternType="none">
                  <bgColor auto="1"/>
                </patternFill>
              </fill>
            </x14:dxf>
          </x14:cfRule>
          <x14:cfRule type="expression" priority="136" id="{F99E4162-BDF2-4920-83CA-18DFD086E7CF}">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7" id="{71517B68-7E88-4CCB-92DB-2ACB2ED0EFD0}">
            <xm:f>('34'!#REF!=0)*('34'!#REF!&lt;&gt;"")*(LEN('34'!#REF!)=0)*(('34'!#REF!="")+('34'!#REF!="En curso"))</xm:f>
            <x14:dxf>
              <font>
                <color theme="7" tint="-0.24994659260841701"/>
              </font>
              <fill>
                <patternFill patternType="none">
                  <bgColor auto="1"/>
                </patternFill>
              </fill>
            </x14:dxf>
          </x14:cfRule>
          <x14:cfRule type="expression" priority="138" id="{F78FDB3A-627C-410F-B7D3-87EDBDA828BC}">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9" id="{3B84DBAD-E72E-4D47-B2EE-3B616E2864A0}">
            <xm:f>('34'!#REF!=0)*('34'!#REF!&lt;&gt;"")*(LEN('34'!#REF!)=0)*(($F47="")+($F47="En curso"))</xm:f>
            <x14:dxf>
              <font>
                <color theme="7" tint="-0.24994659260841701"/>
              </font>
              <fill>
                <patternFill patternType="none">
                  <bgColor auto="1"/>
                </patternFill>
              </fill>
            </x14:dxf>
          </x14:cfRule>
          <x14:cfRule type="expression" priority="140" id="{8D98D9E9-0F02-4E9D-999B-73FB251562A1}">
            <xm:f>('34'!#REF!&lt;0)*(LEN('34'!#REF!)=0)*(($F47="")+($F47="En curso"))</xm:f>
            <x14:dxf>
              <font>
                <color theme="7" tint="-0.24994659260841701"/>
              </font>
              <fill>
                <patternFill patternType="none">
                  <bgColor auto="1"/>
                </patternFill>
              </fill>
            </x14:dxf>
          </x14:cfRule>
          <xm:sqref>F47:F52</xm:sqref>
        </x14:conditionalFormatting>
        <x14:conditionalFormatting xmlns:xm="http://schemas.microsoft.com/office/excel/2006/main">
          <x14:cfRule type="expression" priority="201" id="{38F5E47D-766E-4FF1-B704-39AFCE58EC69}">
            <xm:f>('34'!#REF!=0)*('34'!#REF!&lt;&gt;"")*(LEN('34'!#REF!)=0)*(($F40="")+($F40="En curso"))</xm:f>
            <x14:dxf>
              <font>
                <color theme="7" tint="-0.24994659260841701"/>
              </font>
              <fill>
                <patternFill patternType="none">
                  <bgColor auto="1"/>
                </patternFill>
              </fill>
            </x14:dxf>
          </x14:cfRule>
          <x14:cfRule type="expression" priority="202" id="{1787AC13-F7B5-4836-85A3-9EE25EF336FC}">
            <xm:f>('34'!#REF!&lt;0)*(LEN('34'!#REF!)=0)*(($F40="")+($F40="En curso"))</xm:f>
            <x14:dxf>
              <font>
                <color theme="7" tint="-0.24994659260841701"/>
              </font>
              <fill>
                <patternFill patternType="none">
                  <bgColor auto="1"/>
                </patternFill>
              </fill>
            </x14:dxf>
          </x14:cfRule>
          <x14:cfRule type="expression" priority="203" id="{283FB56F-E02F-47BD-980F-D85BB8352096}">
            <xm:f>('34'!#REF!=0)*('34'!#REF!&lt;&gt;"")*(LEN('34'!#REF!)=0)*(($F47="")+($F47="En curso"))</xm:f>
            <x14:dxf>
              <font>
                <color theme="7" tint="-0.24994659260841701"/>
              </font>
              <fill>
                <patternFill patternType="none">
                  <bgColor auto="1"/>
                </patternFill>
              </fill>
            </x14:dxf>
          </x14:cfRule>
          <x14:cfRule type="expression" priority="204" id="{F53C0456-B392-464F-89B6-D6CCB1B6F62A}">
            <xm:f>('34'!#REF!&lt;0)*(LEN('34'!#REF!)=0)*(($F47="")+($F47="En curso"))</xm:f>
            <x14:dxf>
              <font>
                <color theme="7" tint="-0.24994659260841701"/>
              </font>
              <fill>
                <patternFill patternType="none">
                  <bgColor auto="1"/>
                </patternFill>
              </fill>
            </x14:dxf>
          </x14:cfRule>
          <xm:sqref>C47:C52</xm:sqref>
        </x14:conditionalFormatting>
        <x14:conditionalFormatting xmlns:xm="http://schemas.microsoft.com/office/excel/2006/main">
          <x14:cfRule type="expression" priority="205" id="{39E8451C-4CD2-4270-B5B3-B303EE18C145}">
            <xm:f>('34'!#REF!=0)*('34'!#REF!&lt;&gt;"")*(LEN('34'!#REF!)=0)*(($F39="")+($F39="En curso"))</xm:f>
            <x14:dxf>
              <font>
                <color theme="7" tint="-0.24994659260841701"/>
              </font>
              <fill>
                <patternFill patternType="none">
                  <bgColor auto="1"/>
                </patternFill>
              </fill>
            </x14:dxf>
          </x14:cfRule>
          <x14:cfRule type="expression" priority="206" id="{DCC91162-0286-4312-9C51-57C5EE0D47B7}">
            <xm:f>('34'!#REF!&lt;0)*(LEN('34'!#REF!)=0)*(($F39="")+($F39="En curso"))</xm:f>
            <x14:dxf>
              <font>
                <color theme="7" tint="-0.24994659260841701"/>
              </font>
              <fill>
                <patternFill patternType="none">
                  <bgColor auto="1"/>
                </patternFill>
              </fill>
            </x14:dxf>
          </x14:cfRule>
          <x14:cfRule type="expression" priority="207" id="{5BEE8455-EDE6-499E-8ECC-834C774B3132}">
            <xm:f>('34'!#REF!=0)*('34'!#REF!&lt;&gt;"")*(LEN('34'!#REF!)=0)*(($F40="")+($F40="En curso"))</xm:f>
            <x14:dxf>
              <font>
                <color theme="7" tint="-0.24994659260841701"/>
              </font>
              <fill>
                <patternFill patternType="none">
                  <bgColor auto="1"/>
                </patternFill>
              </fill>
            </x14:dxf>
          </x14:cfRule>
          <x14:cfRule type="expression" priority="208" id="{A083AE81-E8C4-47B4-8114-114DDCD68E8D}">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33" id="{07DF89EB-4B68-44FA-9C74-DDBAE720CC5E}">
            <xm:f>('34'!#REF!=0)*('34'!#REF!&lt;&gt;"")*(LEN('34'!#REF!)=0)*(($F46="")+($F46="En curso"))</xm:f>
            <x14:dxf>
              <font>
                <color theme="7" tint="-0.24994659260841701"/>
              </font>
              <fill>
                <patternFill patternType="none">
                  <bgColor auto="1"/>
                </patternFill>
              </fill>
            </x14:dxf>
          </x14:cfRule>
          <x14:cfRule type="expression" priority="34" id="{DD5D287F-EE60-4201-83D2-FD5A6E92152D}">
            <xm:f>('34'!#REF!&lt;0)*(LEN('34'!#REF!)=0)*(($F46="")+($F46="En curso"))</xm:f>
            <x14:dxf>
              <font>
                <color theme="7" tint="-0.24994659260841701"/>
              </font>
              <fill>
                <patternFill patternType="none">
                  <bgColor auto="1"/>
                </patternFill>
              </fill>
            </x14:dxf>
          </x14:cfRule>
          <x14:cfRule type="expression" priority="41" id="{5EF5C8E7-BF3F-43B5-B9AE-DACE7848F9A9}">
            <xm:f>('34'!#REF!=0)*('34'!#REF!&lt;&gt;"")*(LEN('34'!#REF!)=0)*(($F46="")+($F46="En curso"))</xm:f>
            <x14:dxf>
              <font>
                <color theme="7" tint="-0.24994659260841701"/>
              </font>
              <fill>
                <patternFill patternType="none">
                  <bgColor auto="1"/>
                </patternFill>
              </fill>
            </x14:dxf>
          </x14:cfRule>
          <x14:cfRule type="expression" priority="42" id="{B958969C-7D89-4CC6-9E3B-2AE6A53D02EF}">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9" id="{46F77970-DEFD-4AE5-976B-80087C718417}">
            <xm:f>'34'!#REF!="Vencida"</xm:f>
            <x14:dxf>
              <font>
                <color theme="8" tint="-0.24994659260841701"/>
              </font>
            </x14:dxf>
          </x14:cfRule>
          <x14:cfRule type="expression" priority="20" id="{08C9EC7C-7D03-4267-8524-76E180759232}">
            <xm:f>'34'!#REF!="Cancelada"</xm:f>
            <x14:dxf>
              <font>
                <color theme="0" tint="-0.24994659260841701"/>
              </font>
            </x14:dxf>
          </x14:cfRule>
          <x14:cfRule type="expression" priority="21" id="{C2F53BD4-8F82-433E-80B1-2A8B2E1B274C}">
            <xm:f>'34'!#REF!="Pausada"</xm:f>
            <x14:dxf>
              <font>
                <color theme="9"/>
              </font>
            </x14:dxf>
          </x14:cfRule>
          <x14:cfRule type="expression" priority="22" id="{C31CF34D-73A4-413F-B8A9-E12636E2AAD6}">
            <xm:f>'34'!#REF!="Para hoy"</xm:f>
            <x14:dxf>
              <font>
                <color theme="6" tint="-0.499984740745262"/>
              </font>
            </x14:dxf>
          </x14:cfRule>
          <x14:cfRule type="expression" priority="23" id="{C62EC0FB-D0A3-4180-9A21-DB67512C2432}">
            <xm:f>'34'!#REF!="En curso"</xm:f>
            <x14:dxf>
              <font>
                <color theme="7" tint="-0.24994659260841701"/>
              </font>
            </x14:dxf>
          </x14:cfRule>
          <x14:cfRule type="expression" priority="24" id="{352A8B45-AC54-4FC5-B4DD-EB0B333BC0A7}">
            <xm:f>'34'!#REF!="Completada"</xm:f>
            <x14:dxf>
              <font>
                <strike/>
                <color theme="0" tint="-0.24994659260841701"/>
              </font>
              <fill>
                <patternFill patternType="none">
                  <bgColor auto="1"/>
                </patternFill>
              </fill>
            </x14:dxf>
          </x14:cfRule>
          <x14:cfRule type="expression" priority="25" id="{F44596F4-9005-4704-9C4B-952D601595BB}">
            <xm:f>('34'!#REF!=0)*('34'!#REF!&lt;&gt;"")*(LEN('34'!#REF!)=0)*(('34'!#REF!="")+('34'!#REF!="En curso"))</xm:f>
            <x14:dxf>
              <font>
                <color theme="7" tint="-0.24994659260841701"/>
              </font>
              <fill>
                <patternFill patternType="none">
                  <bgColor auto="1"/>
                </patternFill>
              </fill>
            </x14:dxf>
          </x14:cfRule>
          <x14:cfRule type="expression" priority="26" id="{BA53804E-BB66-4830-96DC-002452BCE674}">
            <xm:f>('34'!#REF!&lt;0)*(LEN('34'!#REF!)=0)*(('34'!#REF!="")+('34'!#REF!="En curso"))</xm:f>
            <x14:dxf>
              <font>
                <color theme="7" tint="-0.24994659260841701"/>
              </font>
              <fill>
                <patternFill patternType="none">
                  <bgColor auto="1"/>
                </patternFill>
              </fill>
            </x14:dxf>
          </x14:cfRule>
          <xm:sqref>G53:G58</xm:sqref>
        </x14:conditionalFormatting>
        <x14:conditionalFormatting xmlns:xm="http://schemas.microsoft.com/office/excel/2006/main">
          <x14:cfRule type="expression" priority="1" id="{CB6FC479-F648-4AA0-8DED-72AB88C42A2F}">
            <xm:f>'34'!#REF!="Vencida"</xm:f>
            <x14:dxf>
              <font>
                <color theme="8" tint="-0.24994659260841701"/>
              </font>
            </x14:dxf>
          </x14:cfRule>
          <x14:cfRule type="expression" priority="2" id="{5EE0EC12-E183-4B23-B4AC-9F02353FDB30}">
            <xm:f>'34'!#REF!="Cancelada"</xm:f>
            <x14:dxf>
              <font>
                <color theme="0" tint="-0.24994659260841701"/>
              </font>
            </x14:dxf>
          </x14:cfRule>
          <x14:cfRule type="expression" priority="3" id="{957D0B47-79E8-4FB1-A442-E761EF214A1D}">
            <xm:f>'34'!#REF!="Pausada"</xm:f>
            <x14:dxf>
              <font>
                <color theme="9"/>
              </font>
            </x14:dxf>
          </x14:cfRule>
          <x14:cfRule type="expression" priority="4" id="{B3A3F8DC-A397-44C9-B406-C41C4E3F6ABC}">
            <xm:f>'34'!#REF!="Para hoy"</xm:f>
            <x14:dxf>
              <font>
                <color theme="6" tint="-0.499984740745262"/>
              </font>
            </x14:dxf>
          </x14:cfRule>
          <x14:cfRule type="expression" priority="5" id="{F0543986-5856-4D18-8955-4AC8DF0015B4}">
            <xm:f>'34'!#REF!="En curso"</xm:f>
            <x14:dxf>
              <font>
                <color theme="7" tint="-0.24994659260841701"/>
              </font>
            </x14:dxf>
          </x14:cfRule>
          <x14:cfRule type="expression" priority="6" id="{CEA0D808-C34F-4A79-BDC4-2948F6C9DFC3}">
            <xm:f>'34'!#REF!="Completada"</xm:f>
            <x14:dxf>
              <font>
                <strike/>
                <color theme="0" tint="-0.24994659260841701"/>
              </font>
              <fill>
                <patternFill patternType="none">
                  <bgColor auto="1"/>
                </patternFill>
              </fill>
            </x14:dxf>
          </x14:cfRule>
          <x14:cfRule type="expression" priority="7" id="{4A8B92A5-97D3-4F45-BFC2-EF5B725D2220}">
            <xm:f>('34'!#REF!=0)*('34'!#REF!&lt;&gt;"")*(LEN('34'!#REF!)=0)*(('34'!#REF!="")+('34'!#REF!="En curso"))</xm:f>
            <x14:dxf>
              <font>
                <color theme="7" tint="-0.24994659260841701"/>
              </font>
              <fill>
                <patternFill patternType="none">
                  <bgColor auto="1"/>
                </patternFill>
              </fill>
            </x14:dxf>
          </x14:cfRule>
          <x14:cfRule type="expression" priority="8" id="{85AA4CD4-0F19-4B9C-916C-005068AB0BFF}">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9" id="{7944C756-2008-43D2-9B69-B9A25E6E9FA2}">
            <xm:f>('34'!#REF!=0)*('34'!#REF!&lt;&gt;"")*(LEN('34'!#REF!)=0)*(('34'!#REF!="")+('34'!#REF!="En curso"))</xm:f>
            <x14:dxf>
              <font>
                <color theme="7" tint="-0.24994659260841701"/>
              </font>
              <fill>
                <patternFill patternType="none">
                  <bgColor auto="1"/>
                </patternFill>
              </fill>
            </x14:dxf>
          </x14:cfRule>
          <x14:cfRule type="expression" priority="10" id="{A2382936-0F75-4498-9397-05A68045D9F4}">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1" id="{59BA04A1-503A-4D5D-B287-0B146AC85BF9}">
            <xm:f>('34'!#REF!=0)*('34'!#REF!&lt;&gt;"")*(LEN('34'!#REF!)=0)*(($F53="")+($F53="En curso"))</xm:f>
            <x14:dxf>
              <font>
                <color theme="7" tint="-0.24994659260841701"/>
              </font>
              <fill>
                <patternFill patternType="none">
                  <bgColor auto="1"/>
                </patternFill>
              </fill>
            </x14:dxf>
          </x14:cfRule>
          <x14:cfRule type="expression" priority="12" id="{F57D6FE0-63BF-4F1B-B9A4-783CB1AD23B8}">
            <xm:f>('34'!#REF!&lt;0)*(LEN('34'!#REF!)=0)*(($F53="")+($F53="En curso"))</xm:f>
            <x14:dxf>
              <font>
                <color theme="7" tint="-0.24994659260841701"/>
              </font>
              <fill>
                <patternFill patternType="none">
                  <bgColor auto="1"/>
                </patternFill>
              </fill>
            </x14:dxf>
          </x14:cfRule>
          <xm:sqref>F53:F58</xm:sqref>
        </x14:conditionalFormatting>
        <x14:conditionalFormatting xmlns:xm="http://schemas.microsoft.com/office/excel/2006/main">
          <x14:cfRule type="expression" priority="109" id="{8E533AF4-4723-4A28-A801-054FB562DB55}">
            <xm:f>('34'!#REF!=0)*('34'!#REF!&lt;&gt;"")*(LEN('34'!#REF!)=0)*(($F69="")+($F69="En curso"))</xm:f>
            <x14:dxf>
              <font>
                <color theme="7" tint="-0.24994659260841701"/>
              </font>
              <fill>
                <patternFill patternType="none">
                  <bgColor auto="1"/>
                </patternFill>
              </fill>
            </x14:dxf>
          </x14:cfRule>
          <x14:cfRule type="expression" priority="110" id="{8A985FAB-3CC5-4962-8C0D-A8A7812A0EEE}">
            <xm:f>('34'!#REF!&lt;0)*(LEN('34'!#REF!)=0)*(($F69="")+($F69="En curso"))</xm:f>
            <x14:dxf>
              <font>
                <color theme="7" tint="-0.24994659260841701"/>
              </font>
              <fill>
                <patternFill patternType="none">
                  <bgColor auto="1"/>
                </patternFill>
              </fill>
            </x14:dxf>
          </x14:cfRule>
          <x14:cfRule type="expression" priority="111" id="{8CF1D4E6-F968-47C7-884E-1EBD3313691F}">
            <xm:f>('34'!#REF!=0)*('34'!#REF!&lt;&gt;"")*(LEN('34'!#REF!)=0)*(($F69="")+($F69="En curso"))</xm:f>
            <x14:dxf>
              <font>
                <color theme="7" tint="-0.24994659260841701"/>
              </font>
              <fill>
                <patternFill patternType="none">
                  <bgColor auto="1"/>
                </patternFill>
              </fill>
            </x14:dxf>
          </x14:cfRule>
          <x14:cfRule type="expression" priority="112" id="{F5107FF4-D412-4BF9-9046-DB7937EE6247}">
            <xm:f>('34'!#REF!&lt;0)*(LEN('34'!#REF!)=0)*(($F69="")+($F69="En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3" id="{DE70C40F-D4DC-48C3-9C25-B1F2C9190611}">
            <xm:f>('34'!#REF!=0)*('34'!#REF!&lt;&gt;"")*(LEN('34'!#REF!)=0)*(($F81="")+($F81="En curso"))</xm:f>
            <x14:dxf>
              <font>
                <color theme="7" tint="-0.24994659260841701"/>
              </font>
              <fill>
                <patternFill patternType="none">
                  <bgColor auto="1"/>
                </patternFill>
              </fill>
            </x14:dxf>
          </x14:cfRule>
          <x14:cfRule type="expression" priority="114" id="{FFDBED88-5325-452F-8386-9E6D6ECA756D}">
            <xm:f>('34'!#REF!&lt;0)*(LEN('34'!#REF!)=0)*(($F81="")+($F81="En curso"))</xm:f>
            <x14:dxf>
              <font>
                <color theme="7" tint="-0.24994659260841701"/>
              </font>
              <fill>
                <patternFill patternType="none">
                  <bgColor auto="1"/>
                </patternFill>
              </fill>
            </x14:dxf>
          </x14:cfRule>
          <x14:cfRule type="expression" priority="115" id="{E3514323-266A-4B1F-BD55-E49A5326A441}">
            <xm:f>('34'!#REF!=0)*('34'!#REF!&lt;&gt;"")*(LEN('34'!#REF!)=0)*(($F81="")+($F81="En curso"))</xm:f>
            <x14:dxf>
              <font>
                <color theme="7" tint="-0.24994659260841701"/>
              </font>
              <fill>
                <patternFill patternType="none">
                  <bgColor auto="1"/>
                </patternFill>
              </fill>
            </x14:dxf>
          </x14:cfRule>
          <x14:cfRule type="expression" priority="116" id="{2A2E09A4-9658-435F-90B0-058F72AEE508}">
            <xm:f>('34'!#REF!&lt;0)*(LEN('34'!#REF!)=0)*(($F81="")+($F81="En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7" id="{4792CD2D-EBD8-409A-B1E5-6862BB0EA5BD}">
            <xm:f>('34'!#REF!=0)*('34'!#REF!&lt;&gt;"")*(LEN('34'!#REF!)=0)*(($F89="")+($F89="En curso"))</xm:f>
            <x14:dxf>
              <font>
                <color theme="7" tint="-0.24994659260841701"/>
              </font>
              <fill>
                <patternFill patternType="none">
                  <bgColor auto="1"/>
                </patternFill>
              </fill>
            </x14:dxf>
          </x14:cfRule>
          <x14:cfRule type="expression" priority="118" id="{E277DBA4-9171-40DE-9BCE-62BDDC79DF6D}">
            <xm:f>('34'!#REF!&lt;0)*(LEN('34'!#REF!)=0)*(($F89="")+($F89="En curso"))</xm:f>
            <x14:dxf>
              <font>
                <color theme="7" tint="-0.24994659260841701"/>
              </font>
              <fill>
                <patternFill patternType="none">
                  <bgColor auto="1"/>
                </patternFill>
              </fill>
            </x14:dxf>
          </x14:cfRule>
          <x14:cfRule type="expression" priority="119" id="{D7BA8F03-0804-4DE4-9A90-7FE29486C0ED}">
            <xm:f>('34'!#REF!=0)*('34'!#REF!&lt;&gt;"")*(LEN('34'!#REF!)=0)*(($F85="")+($F85="En curso"))</xm:f>
            <x14:dxf>
              <font>
                <color theme="7" tint="-0.24994659260841701"/>
              </font>
              <fill>
                <patternFill patternType="none">
                  <bgColor auto="1"/>
                </patternFill>
              </fill>
            </x14:dxf>
          </x14:cfRule>
          <x14:cfRule type="expression" priority="120" id="{A3CBCD55-3789-48FD-AB62-2070FDFC6DE3}">
            <xm:f>('34'!#REF!&lt;0)*(LEN('34'!#REF!)=0)*(($F85="")+($F85="En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21" id="{97C79466-0CC2-48C9-814F-B906115063A4}">
            <xm:f>('34'!#REF!=0)*('34'!#REF!&lt;&gt;"")*(LEN('34'!#REF!)=0)*(($F46="")+($F46="En curso"))</xm:f>
            <x14:dxf>
              <font>
                <color theme="7" tint="-0.24994659260841701"/>
              </font>
              <fill>
                <patternFill patternType="none">
                  <bgColor auto="1"/>
                </patternFill>
              </fill>
            </x14:dxf>
          </x14:cfRule>
          <x14:cfRule type="expression" priority="122" id="{79E34C1D-1C57-44B4-8F2F-5BAF69F5CAC0}">
            <xm:f>('34'!#REF!&lt;0)*(LEN('34'!#REF!)=0)*(($F46="")+($F46="En curso"))</xm:f>
            <x14:dxf>
              <font>
                <color theme="7" tint="-0.24994659260841701"/>
              </font>
              <fill>
                <patternFill patternType="none">
                  <bgColor auto="1"/>
                </patternFill>
              </fill>
            </x14:dxf>
          </x14:cfRule>
          <x14:cfRule type="expression" priority="123" id="{FEA3FA23-8F1D-490E-8EBD-E681AFCB6FB1}">
            <xm:f>('34'!#REF!=0)*('34'!#REF!&lt;&gt;"")*(LEN('34'!#REF!)=0)*(($F53="")+($F53="En curso"))</xm:f>
            <x14:dxf>
              <font>
                <color theme="7" tint="-0.24994659260841701"/>
              </font>
              <fill>
                <patternFill patternType="none">
                  <bgColor auto="1"/>
                </patternFill>
              </fill>
            </x14:dxf>
          </x14:cfRule>
          <x14:cfRule type="expression" priority="124" id="{E25808A0-6CA6-44C5-A617-76B9B79A725C}">
            <xm:f>('34'!#REF!&lt;0)*(LEN('34'!#REF!)=0)*(($F53="")+($F53="En curso"))</xm:f>
            <x14:dxf>
              <font>
                <color theme="7" tint="-0.24994659260841701"/>
              </font>
              <fill>
                <patternFill patternType="none">
                  <bgColor auto="1"/>
                </patternFill>
              </fill>
            </x14:dxf>
          </x14:cfRule>
          <xm:sqref>C53:C58</xm:sqref>
        </x14:conditionalFormatting>
        <x14:conditionalFormatting xmlns:xm="http://schemas.microsoft.com/office/excel/2006/main">
          <x14:cfRule type="expression" priority="125" id="{0C376AB9-8ACB-44DB-93BF-148280CA9364}">
            <xm:f>('34'!#REF!=0)*('34'!#REF!&lt;&gt;"")*(LEN('34'!#REF!)=0)*(($F45="")+($F45="En curso"))</xm:f>
            <x14:dxf>
              <font>
                <color theme="7" tint="-0.24994659260841701"/>
              </font>
              <fill>
                <patternFill patternType="none">
                  <bgColor auto="1"/>
                </patternFill>
              </fill>
            </x14:dxf>
          </x14:cfRule>
          <x14:cfRule type="expression" priority="126" id="{7BA01A74-7902-49CF-8B19-304721E2C560}">
            <xm:f>('34'!#REF!&lt;0)*(LEN('34'!#REF!)=0)*(($F45="")+($F45="En curso"))</xm:f>
            <x14:dxf>
              <font>
                <color theme="7" tint="-0.24994659260841701"/>
              </font>
              <fill>
                <patternFill patternType="none">
                  <bgColor auto="1"/>
                </patternFill>
              </fill>
            </x14:dxf>
          </x14:cfRule>
          <x14:cfRule type="expression" priority="127" id="{2B38C251-6D39-4B10-AC1C-F1BCF5961D5E}">
            <xm:f>('34'!#REF!=0)*('34'!#REF!&lt;&gt;"")*(LEN('34'!#REF!)=0)*(($F46="")+($F46="En curso"))</xm:f>
            <x14:dxf>
              <font>
                <color theme="7" tint="-0.24994659260841701"/>
              </font>
              <fill>
                <patternFill patternType="none">
                  <bgColor auto="1"/>
                </patternFill>
              </fill>
            </x14:dxf>
          </x14:cfRule>
          <x14:cfRule type="expression" priority="128" id="{9FC5793F-9387-4210-833D-078E858EE3C2}">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257" id="{D2B0EB77-133E-4292-A0FF-F1BEAAB5C3D6}">
            <xm:f>('34'!#REF!=0)*('34'!#REF!&lt;&gt;"")*(LEN('34'!#REF!)=0)*((#REF!="")+(#REF!="En curso"))</xm:f>
            <x14:dxf>
              <font>
                <color theme="7" tint="-0.24994659260841701"/>
              </font>
              <fill>
                <patternFill patternType="none">
                  <bgColor auto="1"/>
                </patternFill>
              </fill>
            </x14:dxf>
          </x14:cfRule>
          <x14:cfRule type="expression" priority="258" id="{2D06E4C3-7FDE-40F7-B3A1-2200F5E7B0E3}">
            <xm:f>('34'!#REF!&lt;0)*(LEN('34'!#REF!)=0)*((#REF!="")+(#REF!="En curso"))</xm:f>
            <x14:dxf>
              <font>
                <color theme="7" tint="-0.24994659260841701"/>
              </font>
              <fill>
                <patternFill patternType="none">
                  <bgColor auto="1"/>
                </patternFill>
              </fill>
            </x14:dxf>
          </x14:cfRule>
          <x14:cfRule type="expression" priority="259" id="{9EFD1636-7886-47D4-BF50-0BC1E922D2E3}">
            <xm:f>('34'!#REF!=0)*('34'!#REF!&lt;&gt;"")*(LEN('34'!#REF!)=0)*((#REF!="")+(#REF!="En curso"))</xm:f>
            <x14:dxf>
              <font>
                <color theme="7" tint="-0.24994659260841701"/>
              </font>
              <fill>
                <patternFill patternType="none">
                  <bgColor auto="1"/>
                </patternFill>
              </fill>
            </x14:dxf>
          </x14:cfRule>
          <x14:cfRule type="expression" priority="260" id="{668DA250-21EC-43CB-9C5A-1C06E7CD9A01}">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61" id="{E92D7F32-116C-4041-A5CE-01699C0402FD}">
            <xm:f>('34'!#REF!=0)*('34'!#REF!&lt;&gt;"")*(LEN('34'!#REF!)=0)*((#REF!="")+(#REF!="En curso"))</xm:f>
            <x14:dxf>
              <font>
                <color theme="7" tint="-0.24994659260841701"/>
              </font>
              <fill>
                <patternFill patternType="none">
                  <bgColor auto="1"/>
                </patternFill>
              </fill>
            </x14:dxf>
          </x14:cfRule>
          <x14:cfRule type="expression" priority="262" id="{854BFB56-A78C-4FA5-9AEC-FBABA547DC3B}">
            <xm:f>('34'!#REF!&lt;0)*(LEN('34'!#REF!)=0)*((#REF!="")+(#REF!="En curso"))</xm:f>
            <x14:dxf>
              <font>
                <color theme="7" tint="-0.24994659260841701"/>
              </font>
              <fill>
                <patternFill patternType="none">
                  <bgColor auto="1"/>
                </patternFill>
              </fill>
            </x14:dxf>
          </x14:cfRule>
          <x14:cfRule type="expression" priority="263" id="{7214E2C4-8D27-41A5-9542-76265D34BFEA}">
            <xm:f>('34'!#REF!=0)*('34'!#REF!&lt;&gt;"")*(LEN('34'!#REF!)=0)*((#REF!="")+(#REF!="En curso"))</xm:f>
            <x14:dxf>
              <font>
                <color theme="7" tint="-0.24994659260841701"/>
              </font>
              <fill>
                <patternFill patternType="none">
                  <bgColor auto="1"/>
                </patternFill>
              </fill>
            </x14:dxf>
          </x14:cfRule>
          <x14:cfRule type="expression" priority="264" id="{F7E4F781-F18E-46CC-A457-AD551F61692C}">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671" id="{9F5A6A72-2DC2-4C76-9A28-F6FD58009E2C}">
            <xm:f>('34'!#REF!=0)*('34'!#REF!&lt;&gt;"")*(LEN('34'!#REF!)=0)*((#REF!="")+(#REF!="En curso"))</xm:f>
            <x14:dxf>
              <font>
                <color theme="7" tint="-0.24994659260841701"/>
              </font>
              <fill>
                <patternFill patternType="none">
                  <bgColor auto="1"/>
                </patternFill>
              </fill>
            </x14:dxf>
          </x14:cfRule>
          <x14:cfRule type="expression" priority="672" id="{0D350C44-A0BF-4C41-862F-479E93128ADD}">
            <xm:f>('34'!#REF!&lt;0)*(LEN('34'!#REF!)=0)*((#REF!="")+(#REF!="En curso"))</xm:f>
            <x14:dxf>
              <font>
                <color theme="7" tint="-0.24994659260841701"/>
              </font>
              <fill>
                <patternFill patternType="none">
                  <bgColor auto="1"/>
                </patternFill>
              </fill>
            </x14:dxf>
          </x14:cfRule>
          <x14:cfRule type="expression" priority="673" id="{EC751472-EAB8-4E6E-AA75-C0101C449718}">
            <xm:f>('34'!#REF!=0)*('34'!#REF!&lt;&gt;"")*(LEN('34'!#REF!)=0)*(($F28="")+($F28="En curso"))</xm:f>
            <x14:dxf>
              <font>
                <color theme="7" tint="-0.24994659260841701"/>
              </font>
              <fill>
                <patternFill patternType="none">
                  <bgColor auto="1"/>
                </patternFill>
              </fill>
            </x14:dxf>
          </x14:cfRule>
          <x14:cfRule type="expression" priority="674" id="{537870C9-8D0E-48B0-88AB-D8C7E37E6B54}">
            <xm:f>('34'!#REF!&lt;0)*(LEN('34'!#REF!)=0)*(($F28="")+($F28="En curso"))</xm:f>
            <x14:dxf>
              <font>
                <color theme="7" tint="-0.24994659260841701"/>
              </font>
              <fill>
                <patternFill patternType="none">
                  <bgColor auto="1"/>
                </patternFill>
              </fill>
            </x14:dxf>
          </x14:cfRule>
          <xm:sqref>E34</xm:sqref>
        </x14:conditionalFormatting>
        <x14:conditionalFormatting xmlns:xm="http://schemas.microsoft.com/office/excel/2006/main">
          <x14:cfRule type="expression" priority="759" id="{2EF0BB59-F5ED-452C-87E3-5D32BB2A0D96}">
            <xm:f>('34'!#REF!=0)*('34'!#REF!&lt;&gt;"")*(LEN('34'!#REF!)=0)*(($F28="")+($F28="En curso"))</xm:f>
            <x14:dxf>
              <font>
                <color theme="7" tint="-0.24994659260841701"/>
              </font>
              <fill>
                <patternFill patternType="none">
                  <bgColor auto="1"/>
                </patternFill>
              </fill>
            </x14:dxf>
          </x14:cfRule>
          <x14:cfRule type="expression" priority="760" id="{7A74C43A-AB41-497A-B72C-52175CD2BDF7}">
            <xm:f>('34'!#REF!&lt;0)*(LEN('34'!#REF!)=0)*(($F28="")+($F28="En curso"))</xm:f>
            <x14:dxf>
              <font>
                <color theme="7" tint="-0.24994659260841701"/>
              </font>
              <fill>
                <patternFill patternType="none">
                  <bgColor auto="1"/>
                </patternFill>
              </fill>
            </x14:dxf>
          </x14:cfRule>
          <x14:cfRule type="expression" priority="761" id="{8630F5B4-A7BA-4BA3-84FB-882C1D93A636}">
            <xm:f>('34'!#REF!=0)*('34'!#REF!&lt;&gt;"")*(LEN('34'!#REF!)=0)*(($F34="")+($F34="En curso"))</xm:f>
            <x14:dxf>
              <font>
                <color theme="7" tint="-0.24994659260841701"/>
              </font>
              <fill>
                <patternFill patternType="none">
                  <bgColor auto="1"/>
                </patternFill>
              </fill>
            </x14:dxf>
          </x14:cfRule>
          <x14:cfRule type="expression" priority="762" id="{CCC11E7A-38B3-4E07-A2A8-342240F60196}">
            <xm:f>('34'!#REF!&lt;0)*(LEN('34'!#REF!)=0)*(($F34="")+($F34="En curso"))</xm:f>
            <x14:dxf>
              <font>
                <color theme="7" tint="-0.24994659260841701"/>
              </font>
              <fill>
                <patternFill patternType="none">
                  <bgColor auto="1"/>
                </patternFill>
              </fill>
            </x14:dxf>
          </x14:cfRule>
          <xm:sqref>C34:C38</xm:sqref>
        </x14:conditionalFormatting>
        <x14:conditionalFormatting xmlns:xm="http://schemas.microsoft.com/office/excel/2006/main">
          <x14:cfRule type="expression" priority="763" id="{011560A8-4979-4793-B3C0-98F2D4C1A14C}">
            <xm:f>('34'!#REF!=0)*('34'!#REF!&lt;&gt;"")*(LEN('34'!#REF!)=0)*((#REF!="")+(#REF!="En curso"))</xm:f>
            <x14:dxf>
              <font>
                <color theme="7" tint="-0.24994659260841701"/>
              </font>
              <fill>
                <patternFill patternType="none">
                  <bgColor auto="1"/>
                </patternFill>
              </fill>
            </x14:dxf>
          </x14:cfRule>
          <x14:cfRule type="expression" priority="764" id="{882C482D-6D33-48A7-82A3-38B59E160BD4}">
            <xm:f>('34'!#REF!&lt;0)*(LEN('34'!#REF!)=0)*((#REF!="")+(#REF!="En curso"))</xm:f>
            <x14:dxf>
              <font>
                <color theme="7" tint="-0.24994659260841701"/>
              </font>
              <fill>
                <patternFill patternType="none">
                  <bgColor auto="1"/>
                </patternFill>
              </fill>
            </x14:dxf>
          </x14:cfRule>
          <x14:cfRule type="expression" priority="765" id="{DCF2A315-0CE3-4D65-B7E6-ED641CC82BBE}">
            <xm:f>('34'!#REF!=0)*('34'!#REF!&lt;&gt;"")*(LEN('34'!#REF!)=0)*((#REF!="")+(#REF!="En curso"))</xm:f>
            <x14:dxf>
              <font>
                <color theme="7" tint="-0.24994659260841701"/>
              </font>
              <fill>
                <patternFill patternType="none">
                  <bgColor auto="1"/>
                </patternFill>
              </fill>
            </x14:dxf>
          </x14:cfRule>
          <x14:cfRule type="expression" priority="766" id="{1F25959F-661A-4D05-93F1-FF91ECC8C2C6}">
            <xm:f>('34'!#REF!&lt;0)*(LEN('34'!#REF!)=0)*((#REF!="")+(#REF!="En curso"))</xm:f>
            <x14:dxf>
              <font>
                <color theme="7" tint="-0.24994659260841701"/>
              </font>
              <fill>
                <patternFill patternType="none">
                  <bgColor auto="1"/>
                </patternFill>
              </fill>
            </x14:dxf>
          </x14:cfRule>
          <xm:sqref>E39</xm:sqref>
        </x14:conditionalFormatting>
        <x14:conditionalFormatting xmlns:xm="http://schemas.microsoft.com/office/excel/2006/main">
          <x14:cfRule type="expression" priority="767" id="{AA5C5E90-3A4C-4FA3-B865-CCB0BDD1E1C8}">
            <xm:f>('34'!#REF!=0)*('34'!#REF!&lt;&gt;"")*(LEN('34'!#REF!)=0)*((#REF!="")+(#REF!="En curso"))</xm:f>
            <x14:dxf>
              <font>
                <color theme="7" tint="-0.24994659260841701"/>
              </font>
              <fill>
                <patternFill patternType="none">
                  <bgColor auto="1"/>
                </patternFill>
              </fill>
            </x14:dxf>
          </x14:cfRule>
          <x14:cfRule type="expression" priority="768" id="{C08BDD46-FDB2-4696-8401-79FB646C2CF3}">
            <xm:f>('34'!#REF!&lt;0)*(LEN('34'!#REF!)=0)*((#REF!="")+(#REF!="En curso"))</xm:f>
            <x14:dxf>
              <font>
                <color theme="7" tint="-0.24994659260841701"/>
              </font>
              <fill>
                <patternFill patternType="none">
                  <bgColor auto="1"/>
                </patternFill>
              </fill>
            </x14:dxf>
          </x14:cfRule>
          <x14:cfRule type="expression" priority="769" id="{C2D03675-E2AF-4AAE-AE74-96AED19BC5C8}">
            <xm:f>('34'!#REF!=0)*('34'!#REF!&lt;&gt;"")*(LEN('34'!#REF!)=0)*(($F39="")+($F39="En curso"))</xm:f>
            <x14:dxf>
              <font>
                <color theme="7" tint="-0.24994659260841701"/>
              </font>
              <fill>
                <patternFill patternType="none">
                  <bgColor auto="1"/>
                </patternFill>
              </fill>
            </x14:dxf>
          </x14:cfRule>
          <x14:cfRule type="expression" priority="770" id="{22162B94-10A7-466B-B7E3-4DA3EE0D5E1E}">
            <xm:f>('34'!#REF!&lt;0)*(LEN('34'!#REF!)=0)*(($F39="")+($F39="En curso"))</xm:f>
            <x14:dxf>
              <font>
                <color theme="7" tint="-0.24994659260841701"/>
              </font>
              <fill>
                <patternFill patternType="none">
                  <bgColor auto="1"/>
                </patternFill>
              </fill>
            </x14:dxf>
          </x14:cfRule>
          <xm:sqref>C39</xm:sqref>
        </x14:conditionalFormatting>
        <x14:conditionalFormatting xmlns:xm="http://schemas.microsoft.com/office/excel/2006/main">
          <x14:cfRule type="expression" priority="771" id="{77AD9FB1-5E11-452B-918B-4704F0E74CEE}">
            <xm:f>('34'!#REF!=0)*('34'!#REF!&lt;&gt;"")*(LEN('34'!#REF!)=0)*((#REF!="")+(#REF!="En curso"))</xm:f>
            <x14:dxf>
              <font>
                <color theme="7" tint="-0.24994659260841701"/>
              </font>
              <fill>
                <patternFill patternType="none">
                  <bgColor auto="1"/>
                </patternFill>
              </fill>
            </x14:dxf>
          </x14:cfRule>
          <x14:cfRule type="expression" priority="772" id="{B318B3DF-8BF7-4490-BB68-6C49D698E77F}">
            <xm:f>('34'!#REF!&lt;0)*(LEN('34'!#REF!)=0)*((#REF!="")+(#REF!="En curso"))</xm:f>
            <x14:dxf>
              <font>
                <color theme="7" tint="-0.24994659260841701"/>
              </font>
              <fill>
                <patternFill patternType="none">
                  <bgColor auto="1"/>
                </patternFill>
              </fill>
            </x14:dxf>
          </x14:cfRule>
          <x14:cfRule type="expression" priority="773" id="{CA68323C-ABC0-4943-8838-5D1AF97F0118}">
            <xm:f>('34'!#REF!=0)*('34'!#REF!&lt;&gt;"")*(LEN('34'!#REF!)=0)*(($F33="")+($F33="En curso"))</xm:f>
            <x14:dxf>
              <font>
                <color theme="7" tint="-0.24994659260841701"/>
              </font>
              <fill>
                <patternFill patternType="none">
                  <bgColor auto="1"/>
                </patternFill>
              </fill>
            </x14:dxf>
          </x14:cfRule>
          <x14:cfRule type="expression" priority="774" id="{60870068-4B4B-4B34-A589-8D5B4F072B1D}">
            <xm:f>('34'!#REF!&lt;0)*(LEN('34'!#REF!)=0)*(($F33="")+($F33="En curso"))</xm:f>
            <x14:dxf>
              <font>
                <color theme="7" tint="-0.24994659260841701"/>
              </font>
              <fill>
                <patternFill patternType="none">
                  <bgColor auto="1"/>
                </patternFill>
              </fill>
            </x14:dxf>
          </x14:cfRule>
          <xm:sqref>E40</xm:sqref>
        </x14:conditionalFormatting>
        <x14:conditionalFormatting xmlns:xm="http://schemas.microsoft.com/office/excel/2006/main">
          <x14:cfRule type="expression" priority="775" id="{DDDB2103-A873-4CA8-A56C-D54FCA37326E}">
            <xm:f>('34'!#REF!=0)*('34'!#REF!&lt;&gt;"")*(LEN('34'!#REF!)=0)*(($F32="")+($F32="En curso"))</xm:f>
            <x14:dxf>
              <font>
                <color theme="7" tint="-0.24994659260841701"/>
              </font>
              <fill>
                <patternFill patternType="none">
                  <bgColor auto="1"/>
                </patternFill>
              </fill>
            </x14:dxf>
          </x14:cfRule>
          <x14:cfRule type="expression" priority="776" id="{F22EDBE4-A8FB-42E0-A023-A8F2EB8C1A0B}">
            <xm:f>('34'!#REF!&lt;0)*(LEN('34'!#REF!)=0)*(($F32="")+($F32="En curso"))</xm:f>
            <x14:dxf>
              <font>
                <color theme="7" tint="-0.24994659260841701"/>
              </font>
              <fill>
                <patternFill patternType="none">
                  <bgColor auto="1"/>
                </patternFill>
              </fill>
            </x14:dxf>
          </x14:cfRule>
          <x14:cfRule type="expression" priority="777" id="{C8004B9A-3D9E-4EBE-83D6-711A407E6A55}">
            <xm:f>('34'!#REF!=0)*('34'!#REF!&lt;&gt;"")*(LEN('34'!#REF!)=0)*((#REF!="")+(#REF!="En curso"))</xm:f>
            <x14:dxf>
              <font>
                <color theme="7" tint="-0.24994659260841701"/>
              </font>
              <fill>
                <patternFill patternType="none">
                  <bgColor auto="1"/>
                </patternFill>
              </fill>
            </x14:dxf>
          </x14:cfRule>
          <x14:cfRule type="expression" priority="778" id="{E8CAA600-854C-4B9B-9F5F-E0A733E2F70C}">
            <xm:f>('34'!#REF!&lt;0)*(LEN('34'!#REF!)=0)*((#REF!="")+(#REF!="En curso"))</xm:f>
            <x14:dxf>
              <font>
                <color theme="7" tint="-0.24994659260841701"/>
              </font>
              <fill>
                <patternFill patternType="none">
                  <bgColor auto="1"/>
                </patternFill>
              </fill>
            </x14:dxf>
          </x14:cfRule>
          <xm:sqref>E39</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00AA0-85FE-46B4-9C6E-EE5781397CF1}">
  <sheetPr>
    <tabColor theme="4"/>
  </sheetPr>
  <dimension ref="A1:S76"/>
  <sheetViews>
    <sheetView showGridLines="0" zoomScale="90" zoomScaleNormal="90" workbookViewId="0">
      <selection activeCell="M14" sqref="M14"/>
    </sheetView>
  </sheetViews>
  <sheetFormatPr defaultColWidth="8.6640625" defaultRowHeight="18.2"/>
  <cols>
    <col min="2" max="2" width="17.21875" customWidth="1"/>
    <col min="3" max="3" width="8.88671875"/>
    <col min="4" max="4" width="72.6640625" customWidth="1"/>
    <col min="5" max="5" width="10.21875" customWidth="1"/>
    <col min="6" max="6" width="14.6640625" customWidth="1"/>
    <col min="7" max="7" width="13.88671875" customWidth="1"/>
    <col min="8" max="8" width="43.5546875" bestFit="1" customWidth="1"/>
    <col min="9" max="11" width="10" bestFit="1" customWidth="1"/>
    <col min="12" max="12" width="20.88671875" customWidth="1"/>
    <col min="13" max="13" width="16.44140625" customWidth="1"/>
  </cols>
  <sheetData>
    <row r="1" spans="1:19" ht="34.5">
      <c r="A1" s="3"/>
      <c r="B1" s="430" t="s">
        <v>0</v>
      </c>
      <c r="C1" s="430"/>
      <c r="D1" s="430"/>
      <c r="E1" s="430"/>
      <c r="F1" s="425"/>
      <c r="G1" s="425"/>
      <c r="H1" s="425"/>
      <c r="I1" s="425"/>
      <c r="J1" s="425"/>
      <c r="K1" s="425"/>
      <c r="L1" s="425"/>
      <c r="M1" s="425"/>
      <c r="N1" s="425"/>
      <c r="O1" s="425"/>
      <c r="P1" s="425"/>
      <c r="Q1" s="425"/>
    </row>
    <row r="2" spans="1:19" ht="34.5">
      <c r="A2" s="12"/>
      <c r="B2" s="431" t="s">
        <v>1</v>
      </c>
      <c r="C2" s="431"/>
      <c r="D2" s="431"/>
      <c r="E2" s="431"/>
      <c r="F2" s="13"/>
      <c r="G2" s="13"/>
      <c r="H2" s="13"/>
      <c r="I2" s="13"/>
      <c r="J2" s="13"/>
      <c r="K2" s="13"/>
      <c r="L2" s="324" t="s">
        <v>2</v>
      </c>
      <c r="M2" s="324" t="s">
        <v>3</v>
      </c>
      <c r="N2" s="14"/>
      <c r="O2" s="14"/>
      <c r="P2" s="14"/>
      <c r="Q2" s="14"/>
    </row>
    <row r="3" spans="1:19" ht="36.4">
      <c r="A3" s="23"/>
      <c r="B3" s="202" t="s">
        <v>4</v>
      </c>
      <c r="C3" s="203" t="s">
        <v>5</v>
      </c>
      <c r="D3" s="203" t="s">
        <v>6</v>
      </c>
      <c r="E3" s="203" t="s">
        <v>7</v>
      </c>
      <c r="F3" s="203" t="s">
        <v>8</v>
      </c>
      <c r="G3" s="205" t="s">
        <v>9</v>
      </c>
      <c r="H3" s="314" t="s">
        <v>10</v>
      </c>
      <c r="I3" s="23"/>
      <c r="J3" s="23"/>
      <c r="K3" s="23"/>
      <c r="L3" s="327" t="s">
        <v>11</v>
      </c>
      <c r="M3" s="325">
        <v>3</v>
      </c>
      <c r="N3" s="23"/>
      <c r="O3" s="23"/>
      <c r="P3" s="23"/>
      <c r="Q3" s="23"/>
    </row>
    <row r="4" spans="1:19" s="119" customFormat="1" ht="36.4">
      <c r="A4" s="114"/>
      <c r="B4" s="327" t="s">
        <v>12</v>
      </c>
      <c r="C4" s="327"/>
      <c r="D4" s="410" t="s">
        <v>13</v>
      </c>
      <c r="E4" s="411">
        <v>10</v>
      </c>
      <c r="F4" s="327"/>
      <c r="G4" s="327"/>
      <c r="H4" s="322"/>
      <c r="J4" s="114"/>
      <c r="K4" s="114"/>
      <c r="L4" s="326"/>
      <c r="M4" s="326"/>
      <c r="N4" s="114"/>
      <c r="O4" s="114"/>
      <c r="P4" s="114"/>
      <c r="Q4" s="114"/>
    </row>
    <row r="5" spans="1:19" s="119" customFormat="1">
      <c r="A5" s="114"/>
      <c r="B5" s="327"/>
      <c r="C5" s="327"/>
      <c r="D5" s="410" t="s">
        <v>14</v>
      </c>
      <c r="E5" s="411">
        <v>5.3</v>
      </c>
      <c r="F5" s="327"/>
      <c r="G5" s="327"/>
      <c r="H5" s="322"/>
      <c r="J5" s="114"/>
      <c r="K5" s="114"/>
      <c r="L5" s="114"/>
      <c r="M5" s="114"/>
      <c r="N5" s="114"/>
      <c r="O5" s="114"/>
      <c r="P5" s="114"/>
      <c r="Q5" s="114"/>
    </row>
    <row r="6" spans="1:19" s="119" customFormat="1" ht="21.75" customHeight="1">
      <c r="A6" s="114"/>
      <c r="B6" s="327"/>
      <c r="C6" s="327"/>
      <c r="D6" s="410" t="s">
        <v>15</v>
      </c>
      <c r="E6" s="411">
        <v>4</v>
      </c>
      <c r="F6" s="327"/>
      <c r="G6" s="327"/>
      <c r="H6" s="322"/>
      <c r="J6" s="114"/>
      <c r="K6" s="114"/>
      <c r="L6" s="114" t="s">
        <v>16</v>
      </c>
      <c r="M6" s="114">
        <v>58</v>
      </c>
      <c r="N6" s="114"/>
      <c r="O6" s="114"/>
      <c r="P6" s="114"/>
      <c r="Q6" s="114"/>
    </row>
    <row r="7" spans="1:19" s="119" customFormat="1" ht="36.4">
      <c r="A7" s="114"/>
      <c r="B7" s="327"/>
      <c r="C7" s="327"/>
      <c r="D7" s="410" t="s">
        <v>17</v>
      </c>
      <c r="E7" s="411">
        <v>1</v>
      </c>
      <c r="F7" s="327"/>
      <c r="G7" s="327"/>
      <c r="H7" s="322"/>
      <c r="J7" s="114"/>
      <c r="K7" s="114"/>
      <c r="L7" s="114" t="s">
        <v>18</v>
      </c>
      <c r="M7" s="114">
        <f>E27/M3</f>
        <v>29.233333333333334</v>
      </c>
      <c r="N7" s="114"/>
      <c r="O7" s="114"/>
      <c r="P7" s="114"/>
      <c r="Q7" s="114"/>
    </row>
    <row r="8" spans="1:19" s="119" customFormat="1">
      <c r="A8" s="114"/>
      <c r="B8" s="327"/>
      <c r="C8" s="327"/>
      <c r="D8" s="410" t="s">
        <v>19</v>
      </c>
      <c r="E8" s="411">
        <v>1</v>
      </c>
      <c r="F8" s="327"/>
      <c r="G8" s="327"/>
      <c r="H8" s="322"/>
      <c r="J8" s="114"/>
      <c r="K8" s="114"/>
      <c r="L8" s="119" t="s">
        <v>20</v>
      </c>
      <c r="M8" s="339">
        <v>46118</v>
      </c>
      <c r="N8" s="114"/>
      <c r="O8" s="114"/>
      <c r="P8" s="114"/>
      <c r="Q8" s="114"/>
    </row>
    <row r="9" spans="1:19" s="119" customFormat="1" ht="27.75" customHeight="1">
      <c r="A9" s="114"/>
      <c r="B9" s="327" t="s">
        <v>21</v>
      </c>
      <c r="C9" s="327"/>
      <c r="D9" s="410" t="s">
        <v>22</v>
      </c>
      <c r="E9" s="411">
        <v>1</v>
      </c>
      <c r="F9" s="327"/>
      <c r="G9" s="327"/>
      <c r="H9" s="322"/>
      <c r="J9" s="114"/>
      <c r="K9" s="114"/>
      <c r="L9" s="114"/>
      <c r="M9" s="114"/>
      <c r="N9" s="114"/>
      <c r="O9" s="114"/>
      <c r="P9" s="114"/>
      <c r="Q9" s="114"/>
    </row>
    <row r="10" spans="1:19" s="119" customFormat="1" ht="44.25" customHeight="1">
      <c r="A10" s="114"/>
      <c r="B10" s="327"/>
      <c r="C10" s="327"/>
      <c r="D10" s="410" t="s">
        <v>23</v>
      </c>
      <c r="E10" s="411">
        <v>1</v>
      </c>
      <c r="F10" s="327"/>
      <c r="G10" s="327"/>
      <c r="H10" s="322"/>
      <c r="J10" s="114"/>
      <c r="K10" s="114"/>
      <c r="L10" s="424"/>
      <c r="M10" s="424"/>
      <c r="N10" s="424"/>
      <c r="O10" s="424"/>
      <c r="P10" s="424"/>
      <c r="Q10" s="424"/>
      <c r="R10" s="424"/>
      <c r="S10" s="424"/>
    </row>
    <row r="11" spans="1:19" s="119" customFormat="1" ht="36.75" customHeight="1">
      <c r="A11" s="114"/>
      <c r="B11" s="327"/>
      <c r="C11" s="327"/>
      <c r="D11" s="410" t="s">
        <v>24</v>
      </c>
      <c r="E11" s="411">
        <v>6</v>
      </c>
      <c r="F11" s="327"/>
      <c r="G11" s="327"/>
      <c r="H11" s="322"/>
      <c r="J11" s="114"/>
      <c r="K11" s="114"/>
      <c r="L11" s="114"/>
      <c r="M11" s="114"/>
      <c r="N11" s="114"/>
      <c r="O11" s="114"/>
      <c r="P11" s="114"/>
      <c r="Q11" s="114"/>
    </row>
    <row r="12" spans="1:19" s="119" customFormat="1">
      <c r="A12" s="114"/>
      <c r="B12" s="327"/>
      <c r="C12" s="327"/>
      <c r="D12" s="410" t="s">
        <v>25</v>
      </c>
      <c r="E12" s="411">
        <v>8.6999999999999993</v>
      </c>
      <c r="F12" s="327"/>
      <c r="G12" s="327"/>
      <c r="H12" s="322"/>
      <c r="J12" s="114"/>
      <c r="K12" s="114"/>
      <c r="L12" s="114"/>
      <c r="M12" s="114"/>
      <c r="N12" s="114"/>
      <c r="O12" s="114"/>
      <c r="P12" s="114"/>
      <c r="Q12" s="114"/>
    </row>
    <row r="13" spans="1:19" s="119" customFormat="1">
      <c r="A13" s="114"/>
      <c r="B13" s="327"/>
      <c r="C13" s="327"/>
      <c r="D13" s="410" t="s">
        <v>26</v>
      </c>
      <c r="E13" s="411">
        <v>10</v>
      </c>
      <c r="F13" s="327"/>
      <c r="G13" s="327"/>
      <c r="H13" s="322"/>
      <c r="J13" s="114"/>
      <c r="K13" s="114"/>
      <c r="L13" s="114"/>
      <c r="M13" s="114"/>
      <c r="N13" s="114"/>
      <c r="O13" s="114"/>
      <c r="P13" s="114"/>
      <c r="Q13" s="114"/>
    </row>
    <row r="14" spans="1:19" s="119" customFormat="1">
      <c r="A14" s="114"/>
      <c r="B14" s="327"/>
      <c r="C14" s="327"/>
      <c r="D14" s="410" t="s">
        <v>27</v>
      </c>
      <c r="E14" s="411">
        <v>8.6999999999999993</v>
      </c>
      <c r="F14" s="327"/>
      <c r="G14" s="327"/>
      <c r="H14" s="322"/>
      <c r="J14" s="114"/>
      <c r="K14" s="114"/>
      <c r="L14" s="114"/>
      <c r="M14" s="114"/>
      <c r="N14" s="114"/>
      <c r="O14" s="114"/>
      <c r="P14" s="114"/>
      <c r="Q14" s="114"/>
    </row>
    <row r="15" spans="1:19" s="119" customFormat="1">
      <c r="A15" s="114"/>
      <c r="B15" s="16"/>
      <c r="C15" s="231"/>
      <c r="D15" s="231" t="s">
        <v>28</v>
      </c>
      <c r="E15" s="10">
        <v>8</v>
      </c>
      <c r="F15"/>
      <c r="G15" s="17"/>
      <c r="H15" s="322"/>
      <c r="J15" s="114"/>
      <c r="K15" s="114"/>
      <c r="L15" s="114"/>
      <c r="M15" s="114"/>
      <c r="N15" s="114"/>
      <c r="O15" s="114"/>
      <c r="P15" s="114"/>
      <c r="Q15" s="114"/>
    </row>
    <row r="16" spans="1:19" s="119" customFormat="1">
      <c r="A16" s="114"/>
      <c r="B16" s="327"/>
      <c r="C16" s="327"/>
      <c r="D16" s="410" t="s">
        <v>29</v>
      </c>
      <c r="E16" s="411">
        <v>3.3</v>
      </c>
      <c r="F16" s="327"/>
      <c r="G16" s="327"/>
      <c r="H16" s="322"/>
      <c r="J16" s="114"/>
      <c r="K16" s="114"/>
      <c r="L16" s="114"/>
      <c r="M16" s="114"/>
      <c r="N16" s="114"/>
      <c r="O16" s="114"/>
      <c r="P16" s="114"/>
      <c r="Q16" s="114"/>
    </row>
    <row r="17" spans="1:17" s="119" customFormat="1">
      <c r="A17" s="114"/>
      <c r="B17" s="327"/>
      <c r="C17" s="327"/>
      <c r="D17" s="410" t="s">
        <v>30</v>
      </c>
      <c r="E17" s="411">
        <v>2</v>
      </c>
      <c r="F17" s="327"/>
      <c r="G17" s="327"/>
      <c r="H17" s="322"/>
      <c r="J17" s="114"/>
      <c r="K17" s="114"/>
      <c r="L17" s="114"/>
      <c r="M17" s="114"/>
      <c r="N17" s="114"/>
      <c r="O17" s="114"/>
      <c r="P17" s="114"/>
      <c r="Q17" s="114"/>
    </row>
    <row r="18" spans="1:17" s="119" customFormat="1">
      <c r="A18" s="114"/>
      <c r="B18" s="327"/>
      <c r="C18" s="327"/>
      <c r="D18" s="410" t="s">
        <v>31</v>
      </c>
      <c r="E18" s="411">
        <v>1</v>
      </c>
      <c r="F18" s="327"/>
      <c r="G18" s="327"/>
      <c r="H18" s="322"/>
      <c r="J18" s="114"/>
      <c r="K18" s="114"/>
      <c r="L18" s="114"/>
      <c r="M18" s="114"/>
      <c r="N18" s="114"/>
      <c r="O18" s="114"/>
      <c r="P18" s="114"/>
      <c r="Q18" s="114"/>
    </row>
    <row r="19" spans="1:17" s="119" customFormat="1">
      <c r="A19" s="114"/>
      <c r="B19" s="327"/>
      <c r="C19" s="327"/>
      <c r="D19" s="327" t="s">
        <v>32</v>
      </c>
      <c r="E19" s="411">
        <v>5</v>
      </c>
      <c r="F19" s="327"/>
      <c r="G19" s="327"/>
      <c r="H19" s="322"/>
      <c r="J19" s="114"/>
      <c r="K19" s="114"/>
      <c r="L19" s="114"/>
      <c r="M19" s="114"/>
      <c r="N19" s="114"/>
      <c r="O19" s="114"/>
      <c r="P19" s="114"/>
      <c r="Q19" s="114"/>
    </row>
    <row r="20" spans="1:17" s="119" customFormat="1" ht="36.4">
      <c r="A20" s="114"/>
      <c r="B20" s="327"/>
      <c r="C20" s="327"/>
      <c r="D20" s="410" t="s">
        <v>33</v>
      </c>
      <c r="E20" s="411">
        <v>3.7</v>
      </c>
      <c r="F20" s="327"/>
      <c r="G20" s="327"/>
      <c r="H20" s="322"/>
      <c r="J20" s="114"/>
      <c r="K20" s="114"/>
      <c r="L20" s="114"/>
      <c r="M20" s="114"/>
      <c r="N20" s="114"/>
      <c r="O20" s="114"/>
      <c r="P20" s="114"/>
      <c r="Q20" s="114"/>
    </row>
    <row r="21" spans="1:17" s="119" customFormat="1" ht="18.75">
      <c r="A21" s="114"/>
      <c r="B21" s="403"/>
      <c r="C21" s="404"/>
      <c r="D21" s="405" t="s">
        <v>34</v>
      </c>
      <c r="E21" s="406">
        <v>2</v>
      </c>
      <c r="F21" s="403"/>
      <c r="G21" s="403"/>
      <c r="H21" s="322"/>
      <c r="J21" s="114"/>
      <c r="K21" s="114"/>
      <c r="L21" s="114"/>
      <c r="M21" s="114"/>
      <c r="N21" s="114"/>
      <c r="O21" s="114"/>
      <c r="P21" s="114"/>
      <c r="Q21" s="114"/>
    </row>
    <row r="22" spans="1:17" s="119" customFormat="1" ht="18.75">
      <c r="A22" s="114"/>
      <c r="B22" s="336"/>
      <c r="C22" s="337"/>
      <c r="D22" s="338" t="s">
        <v>35</v>
      </c>
      <c r="E22" s="335">
        <v>2</v>
      </c>
      <c r="F22" s="336"/>
      <c r="G22" s="336"/>
      <c r="H22" s="322"/>
      <c r="J22" s="114"/>
      <c r="K22" s="114"/>
      <c r="L22" s="114"/>
      <c r="M22" s="114"/>
      <c r="N22" s="114"/>
      <c r="O22" s="114"/>
      <c r="P22" s="114"/>
      <c r="Q22" s="114"/>
    </row>
    <row r="23" spans="1:17" s="119" customFormat="1" ht="18.75">
      <c r="A23" s="114"/>
      <c r="B23" s="341"/>
      <c r="C23" s="342"/>
      <c r="D23" s="343" t="s">
        <v>36</v>
      </c>
      <c r="E23" s="344">
        <v>2</v>
      </c>
      <c r="F23" s="341"/>
      <c r="G23" s="341"/>
      <c r="H23" s="322"/>
      <c r="J23" s="114"/>
      <c r="K23" s="114"/>
      <c r="L23" s="114"/>
      <c r="M23" s="114"/>
      <c r="N23" s="114"/>
      <c r="O23" s="114"/>
      <c r="P23" s="114"/>
      <c r="Q23" s="114"/>
    </row>
    <row r="24" spans="1:17" s="119" customFormat="1">
      <c r="A24" s="114"/>
      <c r="B24" s="362"/>
      <c r="C24" s="342"/>
      <c r="D24" s="363" t="s">
        <v>37</v>
      </c>
      <c r="E24" s="364">
        <v>2</v>
      </c>
      <c r="F24" s="362"/>
      <c r="G24" s="362"/>
      <c r="H24" s="322"/>
      <c r="J24" s="114"/>
      <c r="K24" s="114"/>
      <c r="L24" s="114"/>
      <c r="M24" s="114"/>
      <c r="N24" s="114"/>
      <c r="O24" s="114"/>
      <c r="P24" s="114"/>
      <c r="Q24" s="114"/>
    </row>
    <row r="25" spans="1:17" s="119" customFormat="1">
      <c r="A25" s="114"/>
      <c r="B25" s="231"/>
      <c r="C25" s="337"/>
      <c r="D25" s="402"/>
      <c r="E25" s="232"/>
      <c r="F25" s="231"/>
      <c r="G25" s="231"/>
      <c r="H25" s="322"/>
      <c r="J25" s="114"/>
      <c r="K25" s="114"/>
      <c r="L25" s="114"/>
      <c r="M25" s="114"/>
      <c r="N25" s="114"/>
      <c r="O25" s="114"/>
      <c r="P25" s="114"/>
      <c r="Q25" s="114"/>
    </row>
    <row r="26" spans="1:17" s="119" customFormat="1">
      <c r="A26" s="114"/>
      <c r="B26" s="231"/>
      <c r="C26" s="337"/>
      <c r="D26" s="402"/>
      <c r="E26" s="232"/>
      <c r="F26" s="231"/>
      <c r="G26" s="231"/>
      <c r="H26" s="322"/>
      <c r="J26" s="114"/>
      <c r="K26" s="114"/>
      <c r="L26" s="114"/>
      <c r="M26" s="114"/>
      <c r="N26" s="114"/>
      <c r="O26" s="114"/>
      <c r="P26" s="114"/>
      <c r="Q26" s="114"/>
    </row>
    <row r="27" spans="1:17">
      <c r="A27" s="25"/>
      <c r="B27" s="119"/>
      <c r="C27" s="119"/>
      <c r="D27" s="119" t="s">
        <v>38</v>
      </c>
      <c r="E27" s="224">
        <f>SUM(E4:E24)</f>
        <v>87.7</v>
      </c>
      <c r="F27" s="119"/>
      <c r="G27" s="119"/>
      <c r="H27" s="322"/>
      <c r="I27" s="25"/>
      <c r="J27" s="25"/>
      <c r="K27" s="25"/>
      <c r="L27" s="25"/>
      <c r="M27" s="25"/>
      <c r="N27" s="25"/>
      <c r="O27" s="25"/>
      <c r="P27" s="25"/>
      <c r="Q27" s="25"/>
    </row>
    <row r="28" spans="1:17">
      <c r="A28" s="25"/>
      <c r="B28" s="25"/>
      <c r="C28" s="25"/>
      <c r="D28" s="25"/>
      <c r="E28" s="25"/>
      <c r="F28" s="25"/>
      <c r="G28" s="25"/>
      <c r="H28" s="25"/>
      <c r="I28" s="25"/>
      <c r="J28" s="25"/>
      <c r="K28" s="25"/>
      <c r="L28" s="114"/>
      <c r="M28" s="301"/>
      <c r="N28" s="114"/>
      <c r="O28" s="25"/>
      <c r="P28" s="25"/>
      <c r="Q28" s="25"/>
    </row>
    <row r="29" spans="1:17" ht="34.5">
      <c r="A29" s="25"/>
      <c r="B29" s="431" t="s">
        <v>39</v>
      </c>
      <c r="C29" s="431"/>
      <c r="D29" s="431"/>
      <c r="E29" s="431"/>
      <c r="F29" s="13"/>
      <c r="G29" s="13"/>
      <c r="H29" s="25"/>
      <c r="I29" s="25"/>
      <c r="J29" s="25"/>
      <c r="K29" s="25"/>
      <c r="L29" s="114"/>
      <c r="M29" s="301"/>
      <c r="N29" s="114"/>
      <c r="O29" s="25"/>
      <c r="P29" s="25"/>
      <c r="Q29" s="25"/>
    </row>
    <row r="30" spans="1:17">
      <c r="A30" s="25"/>
      <c r="B30" s="148" t="s">
        <v>4</v>
      </c>
      <c r="C30" s="149" t="s">
        <v>5</v>
      </c>
      <c r="D30" s="149" t="s">
        <v>6</v>
      </c>
      <c r="E30" s="149" t="s">
        <v>7</v>
      </c>
      <c r="F30" s="150" t="s">
        <v>8</v>
      </c>
      <c r="G30" s="151" t="s">
        <v>9</v>
      </c>
      <c r="H30" s="25"/>
      <c r="I30" s="25"/>
      <c r="J30" s="25"/>
      <c r="K30" s="25"/>
      <c r="L30" s="114"/>
      <c r="M30" s="301"/>
      <c r="N30" s="114"/>
      <c r="O30" s="25"/>
      <c r="P30" s="25"/>
      <c r="Q30" s="25"/>
    </row>
    <row r="31" spans="1:17">
      <c r="A31" s="25"/>
      <c r="B31" s="206"/>
      <c r="C31" s="207"/>
      <c r="D31" s="25"/>
      <c r="E31" s="247"/>
      <c r="F31" s="206"/>
      <c r="G31" s="206"/>
      <c r="H31" s="25"/>
      <c r="I31" s="25"/>
      <c r="J31" s="25"/>
      <c r="K31" s="25"/>
      <c r="L31" s="114"/>
      <c r="M31" s="301"/>
      <c r="N31" s="114"/>
      <c r="O31" s="25"/>
      <c r="P31" s="25"/>
      <c r="Q31" s="25"/>
    </row>
    <row r="32" spans="1:17" ht="41.45" customHeight="1">
      <c r="A32" s="25"/>
      <c r="B32" s="206"/>
      <c r="C32" s="207"/>
      <c r="D32" s="25"/>
      <c r="E32" s="208"/>
      <c r="F32" s="206"/>
      <c r="G32" s="206"/>
      <c r="H32" s="25"/>
      <c r="I32" s="25"/>
      <c r="J32" s="25"/>
      <c r="K32" s="25"/>
      <c r="L32" s="114"/>
      <c r="M32" s="301"/>
      <c r="N32" s="114"/>
      <c r="O32" s="25"/>
      <c r="P32" s="25"/>
      <c r="Q32" s="25"/>
    </row>
    <row r="33" spans="1:17">
      <c r="A33" s="25"/>
      <c r="B33" s="206"/>
      <c r="C33" s="207"/>
      <c r="D33" s="25"/>
      <c r="E33" s="208"/>
      <c r="F33" s="206"/>
      <c r="G33" s="206"/>
      <c r="H33" s="25"/>
      <c r="I33" s="25"/>
      <c r="J33" s="25"/>
      <c r="K33" s="25"/>
      <c r="L33" s="114"/>
      <c r="M33" s="301"/>
      <c r="N33" s="114"/>
      <c r="O33" s="25"/>
      <c r="P33" s="25"/>
      <c r="Q33" s="25"/>
    </row>
    <row r="34" spans="1:17">
      <c r="A34" s="25"/>
      <c r="B34" s="231"/>
      <c r="C34" s="232"/>
      <c r="D34" s="25"/>
      <c r="E34" s="398"/>
      <c r="F34" s="231"/>
      <c r="G34" s="231"/>
      <c r="H34" s="25"/>
      <c r="I34" s="25"/>
      <c r="J34" s="25"/>
      <c r="K34" s="25"/>
      <c r="L34" s="114"/>
      <c r="M34" s="301"/>
      <c r="N34" s="114"/>
      <c r="O34" s="25"/>
      <c r="P34" s="25"/>
      <c r="Q34" s="25"/>
    </row>
    <row r="35" spans="1:17">
      <c r="A35" s="25"/>
      <c r="B35" s="206"/>
      <c r="C35" s="207"/>
      <c r="D35" s="25"/>
      <c r="E35" s="208"/>
      <c r="F35" s="206"/>
      <c r="G35" s="206"/>
      <c r="H35" s="25"/>
      <c r="I35" s="25"/>
      <c r="J35" s="25"/>
      <c r="K35" s="25"/>
      <c r="L35" s="114"/>
      <c r="M35" s="301"/>
      <c r="N35" s="114"/>
      <c r="O35" s="25"/>
      <c r="P35" s="25"/>
      <c r="Q35" s="25"/>
    </row>
    <row r="36" spans="1:17">
      <c r="A36" s="25"/>
      <c r="B36" s="206"/>
      <c r="C36" s="207"/>
      <c r="D36" s="220"/>
      <c r="E36" s="208"/>
      <c r="F36" s="206"/>
      <c r="G36" s="206"/>
      <c r="H36" s="25"/>
      <c r="I36" s="25"/>
      <c r="J36" s="25"/>
      <c r="K36" s="25"/>
      <c r="L36" s="114"/>
      <c r="M36" s="301"/>
      <c r="N36" s="114"/>
      <c r="O36" s="25"/>
      <c r="P36" s="25"/>
      <c r="Q36" s="25"/>
    </row>
    <row r="37" spans="1:17">
      <c r="A37" s="25"/>
      <c r="B37" s="206"/>
      <c r="C37" s="207"/>
      <c r="D37" s="220"/>
      <c r="E37" s="208"/>
      <c r="F37" s="206"/>
      <c r="G37" s="206"/>
      <c r="H37" s="25"/>
      <c r="I37" s="25"/>
      <c r="J37" s="25"/>
      <c r="K37" s="25"/>
      <c r="L37" s="114"/>
      <c r="M37" s="301"/>
      <c r="N37" s="114"/>
      <c r="O37" s="25"/>
      <c r="P37" s="25"/>
      <c r="Q37" s="25"/>
    </row>
    <row r="38" spans="1:17">
      <c r="B38" s="206"/>
      <c r="C38" s="207"/>
      <c r="D38" s="220"/>
      <c r="E38" s="208"/>
      <c r="F38" s="206"/>
      <c r="G38" s="206"/>
      <c r="L38" s="119"/>
      <c r="M38" s="301"/>
      <c r="N38" s="119"/>
    </row>
    <row r="39" spans="1:17">
      <c r="B39" s="206"/>
      <c r="C39" s="207"/>
      <c r="D39" s="220"/>
      <c r="E39" s="208"/>
      <c r="F39" s="206"/>
      <c r="G39" s="206"/>
      <c r="L39" s="119"/>
      <c r="M39" s="301"/>
      <c r="N39" s="119"/>
    </row>
    <row r="40" spans="1:17">
      <c r="B40" s="206"/>
      <c r="C40" s="207"/>
      <c r="D40" s="220"/>
      <c r="E40" s="208"/>
      <c r="F40" s="206"/>
      <c r="G40" s="206"/>
      <c r="L40" s="119"/>
      <c r="M40" s="301"/>
      <c r="N40" s="119"/>
    </row>
    <row r="41" spans="1:17">
      <c r="B41" s="206"/>
      <c r="C41" s="207"/>
      <c r="D41" s="220"/>
      <c r="E41" s="208"/>
      <c r="F41" s="206"/>
      <c r="G41" s="206"/>
      <c r="L41" s="119"/>
      <c r="M41" s="301"/>
      <c r="N41" s="119"/>
    </row>
    <row r="42" spans="1:17">
      <c r="B42" s="4"/>
      <c r="C42" s="6"/>
      <c r="D42" s="6"/>
      <c r="E42" s="184"/>
      <c r="F42" s="6"/>
      <c r="G42" s="11"/>
      <c r="L42" s="119"/>
      <c r="M42" s="301"/>
      <c r="N42" s="119"/>
    </row>
    <row r="43" spans="1:17">
      <c r="E43" s="183">
        <f>SUBTOTAL(109,Lista345131721252933374145495357616569737781101117105106112111120123126[Estimación])</f>
        <v>0</v>
      </c>
      <c r="L43" s="119"/>
      <c r="M43" s="301"/>
      <c r="N43" s="119"/>
    </row>
    <row r="44" spans="1:17">
      <c r="L44" s="119"/>
      <c r="M44" s="301"/>
      <c r="N44" s="119"/>
    </row>
    <row r="45" spans="1:17" ht="34.5">
      <c r="B45" s="431" t="s">
        <v>40</v>
      </c>
      <c r="C45" s="431"/>
      <c r="D45" s="431"/>
      <c r="E45" s="431"/>
      <c r="F45" s="13"/>
      <c r="G45" s="13"/>
      <c r="L45" s="119"/>
      <c r="M45" s="301"/>
      <c r="N45" s="119"/>
    </row>
    <row r="46" spans="1:17">
      <c r="B46" s="148" t="s">
        <v>4</v>
      </c>
      <c r="C46" s="149" t="s">
        <v>5</v>
      </c>
      <c r="D46" s="414" t="s">
        <v>6</v>
      </c>
      <c r="E46" s="149" t="s">
        <v>7</v>
      </c>
      <c r="F46" s="150" t="s">
        <v>8</v>
      </c>
      <c r="G46" s="151" t="s">
        <v>9</v>
      </c>
      <c r="L46" s="119"/>
      <c r="M46" s="301"/>
      <c r="N46" s="119"/>
    </row>
    <row r="47" spans="1:17">
      <c r="B47" s="206"/>
      <c r="C47" s="236"/>
      <c r="D47" s="327"/>
      <c r="E47" s="412"/>
      <c r="F47" s="206"/>
      <c r="G47" s="206"/>
      <c r="L47" s="119"/>
      <c r="M47" s="301"/>
      <c r="N47" s="119"/>
    </row>
    <row r="48" spans="1:17">
      <c r="B48" s="206"/>
      <c r="C48" s="236"/>
      <c r="D48" s="327"/>
      <c r="E48" s="413"/>
      <c r="F48" s="206"/>
      <c r="G48" s="206"/>
      <c r="L48" s="119"/>
      <c r="M48" s="301"/>
      <c r="N48" s="119"/>
    </row>
    <row r="49" spans="2:14">
      <c r="B49" s="206"/>
      <c r="C49" s="236"/>
      <c r="D49" s="327"/>
      <c r="E49" s="413"/>
      <c r="F49" s="206"/>
      <c r="G49" s="206"/>
      <c r="L49" s="119"/>
      <c r="M49" s="301"/>
      <c r="N49" s="119"/>
    </row>
    <row r="50" spans="2:14">
      <c r="B50" s="206"/>
      <c r="C50" s="236"/>
      <c r="D50" s="327"/>
      <c r="E50" s="413"/>
      <c r="F50" s="206"/>
      <c r="G50" s="206"/>
      <c r="L50" s="119"/>
      <c r="M50" s="301"/>
      <c r="N50" s="119"/>
    </row>
    <row r="51" spans="2:14">
      <c r="B51" s="206"/>
      <c r="C51" s="236"/>
      <c r="D51" s="327"/>
      <c r="E51" s="413"/>
      <c r="F51" s="206"/>
      <c r="G51" s="206"/>
      <c r="L51" s="119"/>
      <c r="M51" s="301"/>
      <c r="N51" s="119"/>
    </row>
    <row r="52" spans="2:14">
      <c r="B52" s="206"/>
      <c r="C52" s="236"/>
      <c r="D52" s="327"/>
      <c r="E52" s="413"/>
      <c r="F52" s="206"/>
      <c r="G52" s="206"/>
      <c r="L52" s="119"/>
      <c r="M52" s="301"/>
      <c r="N52" s="119"/>
    </row>
    <row r="53" spans="2:14">
      <c r="B53" s="206"/>
      <c r="C53" s="207"/>
      <c r="D53" s="329"/>
      <c r="E53" s="208"/>
      <c r="F53" s="206"/>
      <c r="G53" s="206"/>
      <c r="L53" s="119"/>
      <c r="M53" s="301"/>
      <c r="N53" s="119"/>
    </row>
    <row r="54" spans="2:14">
      <c r="B54" s="206"/>
      <c r="C54" s="207"/>
      <c r="D54" s="220"/>
      <c r="E54" s="208"/>
      <c r="F54" s="206"/>
      <c r="G54" s="206"/>
      <c r="L54" s="119"/>
      <c r="M54" s="301"/>
      <c r="N54" s="119"/>
    </row>
    <row r="55" spans="2:14">
      <c r="B55" s="206"/>
      <c r="C55" s="207"/>
      <c r="D55" s="220"/>
      <c r="E55" s="208"/>
      <c r="F55" s="206"/>
      <c r="G55" s="206"/>
      <c r="L55" s="119"/>
      <c r="M55" s="301"/>
      <c r="N55" s="119"/>
    </row>
    <row r="56" spans="2:14">
      <c r="B56" s="206"/>
      <c r="C56" s="207"/>
      <c r="D56" s="220"/>
      <c r="E56" s="208"/>
      <c r="F56" s="206"/>
      <c r="G56" s="206"/>
      <c r="L56" s="119"/>
      <c r="M56" s="301"/>
      <c r="N56" s="119"/>
    </row>
    <row r="57" spans="2:14">
      <c r="B57" s="206"/>
      <c r="C57" s="207"/>
      <c r="D57" s="220"/>
      <c r="E57" s="208"/>
      <c r="F57" s="206"/>
      <c r="G57" s="206"/>
      <c r="L57" s="119"/>
      <c r="M57" s="301"/>
      <c r="N57" s="119"/>
    </row>
    <row r="58" spans="2:14">
      <c r="B58" s="206"/>
      <c r="C58" s="207"/>
      <c r="D58" s="220"/>
      <c r="E58" s="208"/>
      <c r="F58" s="206"/>
      <c r="G58" s="206"/>
      <c r="L58" s="119"/>
      <c r="M58" s="301"/>
      <c r="N58" s="119"/>
    </row>
    <row r="59" spans="2:14">
      <c r="B59" s="4"/>
      <c r="C59" s="6"/>
      <c r="D59" s="6"/>
      <c r="E59" s="184"/>
      <c r="F59" s="6"/>
      <c r="G59" s="11"/>
      <c r="L59" s="119"/>
      <c r="M59" s="301"/>
      <c r="N59" s="119"/>
    </row>
    <row r="60" spans="2:14">
      <c r="E60" s="183">
        <f>SUBTOTAL(109,Lista345131721252933374145495357616569737781101117105106107113118121124127[Estimación])</f>
        <v>0</v>
      </c>
      <c r="L60" s="119"/>
      <c r="M60" s="301"/>
      <c r="N60" s="119"/>
    </row>
    <row r="61" spans="2:14">
      <c r="L61" s="119"/>
      <c r="M61" s="301"/>
      <c r="N61" s="119"/>
    </row>
    <row r="62" spans="2:14">
      <c r="L62" s="119"/>
      <c r="M62" s="301"/>
      <c r="N62" s="119"/>
    </row>
    <row r="63" spans="2:14">
      <c r="L63" s="119"/>
      <c r="M63" s="301"/>
      <c r="N63" s="119"/>
    </row>
    <row r="64" spans="2:14">
      <c r="L64" s="119"/>
      <c r="M64" s="301"/>
      <c r="N64" s="119"/>
    </row>
    <row r="65" spans="12:14">
      <c r="L65" s="119"/>
      <c r="M65" s="301"/>
      <c r="N65" s="119"/>
    </row>
    <row r="66" spans="12:14">
      <c r="L66" s="119"/>
      <c r="M66" s="301"/>
      <c r="N66" s="119"/>
    </row>
    <row r="67" spans="12:14">
      <c r="L67" s="119"/>
      <c r="M67" s="301"/>
      <c r="N67" s="119"/>
    </row>
    <row r="68" spans="12:14">
      <c r="L68" s="119"/>
      <c r="M68" s="301"/>
      <c r="N68" s="119"/>
    </row>
    <row r="69" spans="12:14">
      <c r="L69" s="119"/>
      <c r="M69" s="301"/>
      <c r="N69" s="119"/>
    </row>
    <row r="70" spans="12:14">
      <c r="L70" s="119"/>
      <c r="M70" s="301"/>
      <c r="N70" s="119"/>
    </row>
    <row r="71" spans="12:14">
      <c r="L71" s="119"/>
      <c r="M71" s="301"/>
      <c r="N71" s="119"/>
    </row>
    <row r="72" spans="12:14">
      <c r="L72" s="119"/>
      <c r="M72" s="301"/>
      <c r="N72" s="119"/>
    </row>
    <row r="73" spans="12:14">
      <c r="L73" s="119"/>
      <c r="M73" s="301"/>
      <c r="N73" s="119"/>
    </row>
    <row r="74" spans="12:14">
      <c r="L74" s="119"/>
      <c r="M74" s="301"/>
      <c r="N74" s="119"/>
    </row>
    <row r="75" spans="12:14">
      <c r="L75" s="119"/>
      <c r="M75" s="301"/>
      <c r="N75" s="119"/>
    </row>
    <row r="76" spans="12:14">
      <c r="M76" s="223"/>
    </row>
  </sheetData>
  <mergeCells count="9">
    <mergeCell ref="L10:S10"/>
    <mergeCell ref="B29:E29"/>
    <mergeCell ref="B45:E45"/>
    <mergeCell ref="B1:E1"/>
    <mergeCell ref="F1:H1"/>
    <mergeCell ref="I1:K1"/>
    <mergeCell ref="L1:N1"/>
    <mergeCell ref="O1:Q1"/>
    <mergeCell ref="B2:E2"/>
  </mergeCells>
  <conditionalFormatting sqref="F4:F26 F31:F35">
    <cfRule type="expression" dxfId="1655" priority="479">
      <formula>$F4="Vencida"</formula>
    </cfRule>
    <cfRule type="expression" dxfId="1654" priority="480">
      <formula>$F4="Cancelada"</formula>
    </cfRule>
    <cfRule type="expression" dxfId="1653" priority="481">
      <formula>$F4="Pausada"</formula>
    </cfRule>
    <cfRule type="expression" dxfId="1652" priority="482">
      <formula>$F4="Para hoy"</formula>
    </cfRule>
    <cfRule type="expression" dxfId="1651" priority="483">
      <formula>$F4="En curso"</formula>
    </cfRule>
    <cfRule type="expression" dxfId="1650" priority="484">
      <formula>$F4="Completada"</formula>
    </cfRule>
  </conditionalFormatting>
  <conditionalFormatting sqref="E27">
    <cfRule type="expression" dxfId="1649" priority="487">
      <formula>$F27="Vencida"</formula>
    </cfRule>
    <cfRule type="expression" dxfId="1648" priority="488">
      <formula>$F27="Cancelada"</formula>
    </cfRule>
    <cfRule type="expression" dxfId="1647" priority="489">
      <formula>$F27="Pausada"</formula>
    </cfRule>
    <cfRule type="expression" dxfId="1646" priority="490">
      <formula>$F27="Para hoy"</formula>
    </cfRule>
    <cfRule type="expression" dxfId="1645" priority="491">
      <formula>$F27="En curso"</formula>
    </cfRule>
    <cfRule type="expression" dxfId="1644" priority="492">
      <formula>$F27="Completada"</formula>
    </cfRule>
  </conditionalFormatting>
  <conditionalFormatting sqref="E4:E26 E31:E33">
    <cfRule type="expression" dxfId="1643" priority="453">
      <formula>#REF!="Vencida"</formula>
    </cfRule>
    <cfRule type="expression" dxfId="1642" priority="454">
      <formula>#REF!="Cancelada"</formula>
    </cfRule>
    <cfRule type="expression" dxfId="1641" priority="455">
      <formula>#REF!="Pausada"</formula>
    </cfRule>
    <cfRule type="expression" dxfId="1640" priority="456">
      <formula>#REF!="Para hoy"</formula>
    </cfRule>
    <cfRule type="expression" dxfId="1639" priority="457">
      <formula>#REF!="En curso"</formula>
    </cfRule>
    <cfRule type="expression" dxfId="1638" priority="458">
      <formula>#REF!="Completada"</formula>
    </cfRule>
    <cfRule type="expression" dxfId="1637" priority="461">
      <formula>#REF!="Vencida"</formula>
    </cfRule>
    <cfRule type="expression" dxfId="1636" priority="462">
      <formula>#REF!="Cancelada"</formula>
    </cfRule>
    <cfRule type="expression" dxfId="1635" priority="463">
      <formula>#REF!="Pausada"</formula>
    </cfRule>
    <cfRule type="expression" dxfId="1634" priority="464">
      <formula>#REF!="Para hoy"</formula>
    </cfRule>
    <cfRule type="expression" dxfId="1633" priority="465">
      <formula>#REF!="En curso"</formula>
    </cfRule>
    <cfRule type="expression" dxfId="1632" priority="466">
      <formula>#REF!="Completada"</formula>
    </cfRule>
  </conditionalFormatting>
  <conditionalFormatting sqref="C4:C26 C31:C33">
    <cfRule type="expression" dxfId="1631" priority="495">
      <formula>#REF!="Vencida"</formula>
    </cfRule>
    <cfRule type="expression" dxfId="1630" priority="496">
      <formula>#REF!="Cancelada"</formula>
    </cfRule>
    <cfRule type="expression" dxfId="1629" priority="497">
      <formula>#REF!="Pausada"</formula>
    </cfRule>
    <cfRule type="expression" dxfId="1628" priority="498">
      <formula>#REF!="Para hoy"</formula>
    </cfRule>
    <cfRule type="expression" dxfId="1627" priority="499">
      <formula>#REF!="En curso"</formula>
    </cfRule>
    <cfRule type="expression" dxfId="1626" priority="500">
      <formula>#REF!="Completada"</formula>
    </cfRule>
    <cfRule type="expression" dxfId="1625" priority="501">
      <formula>$F4="Vencida"</formula>
    </cfRule>
    <cfRule type="expression" dxfId="1624" priority="502">
      <formula>$F4="Cancelada"</formula>
    </cfRule>
    <cfRule type="expression" dxfId="1623" priority="503">
      <formula>$F4="Pausada"</formula>
    </cfRule>
    <cfRule type="expression" dxfId="1622" priority="504">
      <formula>$F4="Para hoy"</formula>
    </cfRule>
    <cfRule type="expression" dxfId="1621" priority="505">
      <formula>$F4="En curso"</formula>
    </cfRule>
    <cfRule type="expression" dxfId="1620" priority="506">
      <formula>$F4="Completada"</formula>
    </cfRule>
  </conditionalFormatting>
  <conditionalFormatting sqref="C40:C41">
    <cfRule type="expression" dxfId="1619" priority="511">
      <formula>$F33="Vencida"</formula>
    </cfRule>
    <cfRule type="expression" dxfId="1618" priority="512">
      <formula>$F33="Cancelada"</formula>
    </cfRule>
    <cfRule type="expression" dxfId="1617" priority="513">
      <formula>$F33="Pausada"</formula>
    </cfRule>
    <cfRule type="expression" dxfId="1616" priority="514">
      <formula>$F33="Para hoy"</formula>
    </cfRule>
    <cfRule type="expression" dxfId="1615" priority="515">
      <formula>$F33="En curso"</formula>
    </cfRule>
    <cfRule type="expression" dxfId="1614" priority="516">
      <formula>$F33="Completada"</formula>
    </cfRule>
    <cfRule type="expression" dxfId="1613" priority="517">
      <formula>$F40="Vencida"</formula>
    </cfRule>
    <cfRule type="expression" dxfId="1612" priority="518">
      <formula>$F40="Cancelada"</formula>
    </cfRule>
    <cfRule type="expression" dxfId="1611" priority="519">
      <formula>$F40="Pausada"</formula>
    </cfRule>
    <cfRule type="expression" dxfId="1610" priority="520">
      <formula>$F40="Para hoy"</formula>
    </cfRule>
    <cfRule type="expression" dxfId="1609" priority="521">
      <formula>$F40="En curso"</formula>
    </cfRule>
    <cfRule type="expression" dxfId="1608" priority="522">
      <formula>$F40="Completada"</formula>
    </cfRule>
  </conditionalFormatting>
  <conditionalFormatting sqref="E4:E26">
    <cfRule type="expression" dxfId="1607" priority="523">
      <formula>#REF!="Vencida"</formula>
    </cfRule>
    <cfRule type="expression" dxfId="1606" priority="524">
      <formula>#REF!="Cancelada"</formula>
    </cfRule>
    <cfRule type="expression" dxfId="1605" priority="525">
      <formula>#REF!="Pausada"</formula>
    </cfRule>
    <cfRule type="expression" dxfId="1604" priority="526">
      <formula>#REF!="Para hoy"</formula>
    </cfRule>
    <cfRule type="expression" dxfId="1603" priority="527">
      <formula>#REF!="En curso"</formula>
    </cfRule>
    <cfRule type="expression" dxfId="1602" priority="528">
      <formula>#REF!="Completada"</formula>
    </cfRule>
  </conditionalFormatting>
  <conditionalFormatting sqref="E10:E11 E38:E41 E14:E15">
    <cfRule type="expression" dxfId="1601" priority="427">
      <formula>$F5="Vencida"</formula>
    </cfRule>
    <cfRule type="expression" dxfId="1600" priority="428">
      <formula>$F5="Cancelada"</formula>
    </cfRule>
    <cfRule type="expression" dxfId="1599" priority="429">
      <formula>$F5="Pausada"</formula>
    </cfRule>
    <cfRule type="expression" dxfId="1598" priority="430">
      <formula>$F5="Para hoy"</formula>
    </cfRule>
    <cfRule type="expression" dxfId="1597" priority="431">
      <formula>$F5="En curso"</formula>
    </cfRule>
    <cfRule type="expression" dxfId="1596" priority="432">
      <formula>$F5="Completada"</formula>
    </cfRule>
  </conditionalFormatting>
  <conditionalFormatting sqref="E34:E38">
    <cfRule type="expression" dxfId="1595" priority="411">
      <formula>$F28="Vencida"</formula>
    </cfRule>
    <cfRule type="expression" dxfId="1594" priority="412">
      <formula>$F28="Cancelada"</formula>
    </cfRule>
    <cfRule type="expression" dxfId="1593" priority="413">
      <formula>$F28="Pausada"</formula>
    </cfRule>
    <cfRule type="expression" dxfId="1592" priority="414">
      <formula>$F28="Para hoy"</formula>
    </cfRule>
    <cfRule type="expression" dxfId="1591" priority="415">
      <formula>$F28="En curso"</formula>
    </cfRule>
    <cfRule type="expression" dxfId="1590" priority="416">
      <formula>$F28="Completada"</formula>
    </cfRule>
    <cfRule type="expression" dxfId="1589" priority="419">
      <formula>$F28="Vencida"</formula>
    </cfRule>
    <cfRule type="expression" dxfId="1588" priority="420">
      <formula>$F28="Cancelada"</formula>
    </cfRule>
    <cfRule type="expression" dxfId="1587" priority="421">
      <formula>$F28="Pausada"</formula>
    </cfRule>
    <cfRule type="expression" dxfId="1586" priority="422">
      <formula>$F28="Para hoy"</formula>
    </cfRule>
    <cfRule type="expression" dxfId="1585" priority="423">
      <formula>$F28="En curso"</formula>
    </cfRule>
    <cfRule type="expression" dxfId="1584" priority="424">
      <formula>$F28="Completada"</formula>
    </cfRule>
  </conditionalFormatting>
  <conditionalFormatting sqref="E35:E38">
    <cfRule type="expression" dxfId="1583" priority="433">
      <formula>$F28="Vencida"</formula>
    </cfRule>
    <cfRule type="expression" dxfId="1582" priority="434">
      <formula>$F28="Cancelada"</formula>
    </cfRule>
    <cfRule type="expression" dxfId="1581" priority="435">
      <formula>$F28="Pausada"</formula>
    </cfRule>
    <cfRule type="expression" dxfId="1580" priority="436">
      <formula>$F28="Para hoy"</formula>
    </cfRule>
    <cfRule type="expression" dxfId="1579" priority="437">
      <formula>$F28="En curso"</formula>
    </cfRule>
    <cfRule type="expression" dxfId="1578" priority="438">
      <formula>$F28="Completada"</formula>
    </cfRule>
    <cfRule type="expression" dxfId="1577" priority="439">
      <formula>$F29="Vencida"</formula>
    </cfRule>
    <cfRule type="expression" dxfId="1576" priority="440">
      <formula>$F29="Cancelada"</formula>
    </cfRule>
    <cfRule type="expression" dxfId="1575" priority="441">
      <formula>$F29="Pausada"</formula>
    </cfRule>
    <cfRule type="expression" dxfId="1574" priority="442">
      <formula>$F29="Para hoy"</formula>
    </cfRule>
    <cfRule type="expression" dxfId="1573" priority="443">
      <formula>$F29="En curso"</formula>
    </cfRule>
    <cfRule type="expression" dxfId="1572" priority="444">
      <formula>$F29="Completada"</formula>
    </cfRule>
  </conditionalFormatting>
  <conditionalFormatting sqref="E6:E7">
    <cfRule type="expression" dxfId="1571" priority="529">
      <formula>#REF!="Vencida"</formula>
    </cfRule>
    <cfRule type="expression" dxfId="1570" priority="530">
      <formula>#REF!="Cancelada"</formula>
    </cfRule>
    <cfRule type="expression" dxfId="1569" priority="531">
      <formula>#REF!="Pausada"</formula>
    </cfRule>
    <cfRule type="expression" dxfId="1568" priority="532">
      <formula>#REF!="Para hoy"</formula>
    </cfRule>
    <cfRule type="expression" dxfId="1567" priority="533">
      <formula>#REF!="En curso"</formula>
    </cfRule>
    <cfRule type="expression" dxfId="1566" priority="534">
      <formula>#REF!="Completada"</formula>
    </cfRule>
    <cfRule type="expression" dxfId="1565" priority="535">
      <formula>#REF!="Vencida"</formula>
    </cfRule>
    <cfRule type="expression" dxfId="1564" priority="536">
      <formula>#REF!="Cancelada"</formula>
    </cfRule>
    <cfRule type="expression" dxfId="1563" priority="537">
      <formula>#REF!="Pausada"</formula>
    </cfRule>
    <cfRule type="expression" dxfId="1562" priority="538">
      <formula>#REF!="Para hoy"</formula>
    </cfRule>
    <cfRule type="expression" dxfId="1561" priority="539">
      <formula>#REF!="En curso"</formula>
    </cfRule>
    <cfRule type="expression" dxfId="1560" priority="540">
      <formula>#REF!="Completada"</formula>
    </cfRule>
  </conditionalFormatting>
  <conditionalFormatting sqref="E6:E7">
    <cfRule type="expression" dxfId="1559" priority="541">
      <formula>#REF!="Vencida"</formula>
    </cfRule>
    <cfRule type="expression" dxfId="1558" priority="542">
      <formula>#REF!="Cancelada"</formula>
    </cfRule>
    <cfRule type="expression" dxfId="1557" priority="543">
      <formula>#REF!="Pausada"</formula>
    </cfRule>
    <cfRule type="expression" dxfId="1556" priority="544">
      <formula>#REF!="Para hoy"</formula>
    </cfRule>
    <cfRule type="expression" dxfId="1555" priority="545">
      <formula>#REF!="En curso"</formula>
    </cfRule>
    <cfRule type="expression" dxfId="1554" priority="546">
      <formula>#REF!="Completada"</formula>
    </cfRule>
    <cfRule type="expression" dxfId="1553" priority="547">
      <formula>#REF!="Vencida"</formula>
    </cfRule>
    <cfRule type="expression" dxfId="1552" priority="548">
      <formula>#REF!="Cancelada"</formula>
    </cfRule>
    <cfRule type="expression" dxfId="1551" priority="549">
      <formula>#REF!="Pausada"</formula>
    </cfRule>
    <cfRule type="expression" dxfId="1550" priority="550">
      <formula>#REF!="Para hoy"</formula>
    </cfRule>
    <cfRule type="expression" dxfId="1549" priority="551">
      <formula>#REF!="En curso"</formula>
    </cfRule>
    <cfRule type="expression" dxfId="1548" priority="552">
      <formula>#REF!="Completada"</formula>
    </cfRule>
  </conditionalFormatting>
  <conditionalFormatting sqref="E6:E7">
    <cfRule type="expression" dxfId="1547" priority="561">
      <formula>$F1="Vencida"</formula>
    </cfRule>
    <cfRule type="expression" dxfId="1546" priority="562">
      <formula>$F1="Cancelada"</formula>
    </cfRule>
    <cfRule type="expression" dxfId="1545" priority="563">
      <formula>$F1="Pausada"</formula>
    </cfRule>
    <cfRule type="expression" dxfId="1544" priority="564">
      <formula>$F1="Para hoy"</formula>
    </cfRule>
    <cfRule type="expression" dxfId="1543" priority="565">
      <formula>$F1="En curso"</formula>
    </cfRule>
    <cfRule type="expression" dxfId="1542" priority="566">
      <formula>$F1="Completada"</formula>
    </cfRule>
    <cfRule type="expression" dxfId="1541" priority="567">
      <formula>#REF!="Vencida"</formula>
    </cfRule>
    <cfRule type="expression" dxfId="1540" priority="568">
      <formula>#REF!="Cancelada"</formula>
    </cfRule>
    <cfRule type="expression" dxfId="1539" priority="569">
      <formula>#REF!="Pausada"</formula>
    </cfRule>
    <cfRule type="expression" dxfId="1538" priority="570">
      <formula>#REF!="Para hoy"</formula>
    </cfRule>
    <cfRule type="expression" dxfId="1537" priority="571">
      <formula>#REF!="En curso"</formula>
    </cfRule>
    <cfRule type="expression" dxfId="1536" priority="572">
      <formula>#REF!="Completada"</formula>
    </cfRule>
  </conditionalFormatting>
  <conditionalFormatting sqref="E5">
    <cfRule type="expression" dxfId="1535" priority="577">
      <formula>#REF!="Vencida"</formula>
    </cfRule>
    <cfRule type="expression" dxfId="1534" priority="578">
      <formula>#REF!="Cancelada"</formula>
    </cfRule>
    <cfRule type="expression" dxfId="1533" priority="579">
      <formula>#REF!="Pausada"</formula>
    </cfRule>
    <cfRule type="expression" dxfId="1532" priority="580">
      <formula>#REF!="Para hoy"</formula>
    </cfRule>
    <cfRule type="expression" dxfId="1531" priority="581">
      <formula>#REF!="En curso"</formula>
    </cfRule>
    <cfRule type="expression" dxfId="1530" priority="582">
      <formula>#REF!="Completada"</formula>
    </cfRule>
    <cfRule type="expression" dxfId="1529" priority="583">
      <formula>#REF!="Vencida"</formula>
    </cfRule>
    <cfRule type="expression" dxfId="1528" priority="584">
      <formula>#REF!="Cancelada"</formula>
    </cfRule>
    <cfRule type="expression" dxfId="1527" priority="585">
      <formula>#REF!="Pausada"</formula>
    </cfRule>
    <cfRule type="expression" dxfId="1526" priority="586">
      <formula>#REF!="Para hoy"</formula>
    </cfRule>
    <cfRule type="expression" dxfId="1525" priority="587">
      <formula>#REF!="En curso"</formula>
    </cfRule>
    <cfRule type="expression" dxfId="1524" priority="588">
      <formula>#REF!="Completada"</formula>
    </cfRule>
  </conditionalFormatting>
  <conditionalFormatting sqref="E5">
    <cfRule type="expression" dxfId="1523" priority="589">
      <formula>#REF!="Vencida"</formula>
    </cfRule>
    <cfRule type="expression" dxfId="1522" priority="590">
      <formula>#REF!="Cancelada"</formula>
    </cfRule>
    <cfRule type="expression" dxfId="1521" priority="591">
      <formula>#REF!="Pausada"</formula>
    </cfRule>
    <cfRule type="expression" dxfId="1520" priority="592">
      <formula>#REF!="Para hoy"</formula>
    </cfRule>
    <cfRule type="expression" dxfId="1519" priority="593">
      <formula>#REF!="En curso"</formula>
    </cfRule>
    <cfRule type="expression" dxfId="1518" priority="594">
      <formula>#REF!="Completada"</formula>
    </cfRule>
    <cfRule type="expression" dxfId="1517" priority="595">
      <formula>#REF!="Vencida"</formula>
    </cfRule>
    <cfRule type="expression" dxfId="1516" priority="596">
      <formula>#REF!="Cancelada"</formula>
    </cfRule>
    <cfRule type="expression" dxfId="1515" priority="597">
      <formula>#REF!="Pausada"</formula>
    </cfRule>
    <cfRule type="expression" dxfId="1514" priority="598">
      <formula>#REF!="Para hoy"</formula>
    </cfRule>
    <cfRule type="expression" dxfId="1513" priority="599">
      <formula>#REF!="En curso"</formula>
    </cfRule>
    <cfRule type="expression" dxfId="1512" priority="600">
      <formula>#REF!="Completada"</formula>
    </cfRule>
  </conditionalFormatting>
  <conditionalFormatting sqref="E4">
    <cfRule type="expression" dxfId="1511" priority="609">
      <formula>#REF!="Vencida"</formula>
    </cfRule>
    <cfRule type="expression" dxfId="1510" priority="610">
      <formula>#REF!="Cancelada"</formula>
    </cfRule>
    <cfRule type="expression" dxfId="1509" priority="611">
      <formula>#REF!="Pausada"</formula>
    </cfRule>
    <cfRule type="expression" dxfId="1508" priority="612">
      <formula>#REF!="Para hoy"</formula>
    </cfRule>
    <cfRule type="expression" dxfId="1507" priority="613">
      <formula>#REF!="En curso"</formula>
    </cfRule>
    <cfRule type="expression" dxfId="1506" priority="614">
      <formula>#REF!="Completada"</formula>
    </cfRule>
    <cfRule type="expression" dxfId="1505" priority="615">
      <formula>#REF!="Vencida"</formula>
    </cfRule>
    <cfRule type="expression" dxfId="1504" priority="616">
      <formula>#REF!="Cancelada"</formula>
    </cfRule>
    <cfRule type="expression" dxfId="1503" priority="617">
      <formula>#REF!="Pausada"</formula>
    </cfRule>
    <cfRule type="expression" dxfId="1502" priority="618">
      <formula>#REF!="Para hoy"</formula>
    </cfRule>
    <cfRule type="expression" dxfId="1501" priority="619">
      <formula>#REF!="En curso"</formula>
    </cfRule>
    <cfRule type="expression" dxfId="1500" priority="620">
      <formula>#REF!="Completada"</formula>
    </cfRule>
  </conditionalFormatting>
  <conditionalFormatting sqref="E4">
    <cfRule type="expression" dxfId="1499" priority="621">
      <formula>#REF!="Vencida"</formula>
    </cfRule>
    <cfRule type="expression" dxfId="1498" priority="622">
      <formula>#REF!="Cancelada"</formula>
    </cfRule>
    <cfRule type="expression" dxfId="1497" priority="623">
      <formula>#REF!="Pausada"</formula>
    </cfRule>
    <cfRule type="expression" dxfId="1496" priority="624">
      <formula>#REF!="Para hoy"</formula>
    </cfRule>
    <cfRule type="expression" dxfId="1495" priority="625">
      <formula>#REF!="En curso"</formula>
    </cfRule>
    <cfRule type="expression" dxfId="1494" priority="626">
      <formula>#REF!="Completada"</formula>
    </cfRule>
    <cfRule type="expression" dxfId="1493" priority="627">
      <formula>#REF!="Vencida"</formula>
    </cfRule>
    <cfRule type="expression" dxfId="1492" priority="628">
      <formula>#REF!="Cancelada"</formula>
    </cfRule>
    <cfRule type="expression" dxfId="1491" priority="629">
      <formula>#REF!="Pausada"</formula>
    </cfRule>
    <cfRule type="expression" dxfId="1490" priority="630">
      <formula>#REF!="Para hoy"</formula>
    </cfRule>
    <cfRule type="expression" dxfId="1489" priority="631">
      <formula>#REF!="En curso"</formula>
    </cfRule>
    <cfRule type="expression" dxfId="1488" priority="632">
      <formula>#REF!="Completada"</formula>
    </cfRule>
  </conditionalFormatting>
  <conditionalFormatting sqref="E5:E8 E16:E20">
    <cfRule type="expression" dxfId="1487" priority="641">
      <formula>$F1048575="Vencida"</formula>
    </cfRule>
    <cfRule type="expression" dxfId="1486" priority="642">
      <formula>$F1048575="Cancelada"</formula>
    </cfRule>
    <cfRule type="expression" dxfId="1485" priority="643">
      <formula>$F1048575="Pausada"</formula>
    </cfRule>
    <cfRule type="expression" dxfId="1484" priority="644">
      <formula>$F1048575="Para hoy"</formula>
    </cfRule>
    <cfRule type="expression" dxfId="1483" priority="645">
      <formula>$F1048575="En curso"</formula>
    </cfRule>
    <cfRule type="expression" dxfId="1482" priority="646">
      <formula>$F1048575="Completada"</formula>
    </cfRule>
  </conditionalFormatting>
  <conditionalFormatting sqref="E4">
    <cfRule type="expression" dxfId="1481" priority="647">
      <formula>$F1048532="Vencida"</formula>
    </cfRule>
    <cfRule type="expression" dxfId="1480" priority="648">
      <formula>$F1048532="Cancelada"</formula>
    </cfRule>
    <cfRule type="expression" dxfId="1479" priority="649">
      <formula>$F1048532="Pausada"</formula>
    </cfRule>
    <cfRule type="expression" dxfId="1478" priority="650">
      <formula>$F1048532="Para hoy"</formula>
    </cfRule>
    <cfRule type="expression" dxfId="1477" priority="651">
      <formula>$F1048532="En curso"</formula>
    </cfRule>
    <cfRule type="expression" dxfId="1476" priority="652">
      <formula>$F1048532="Completada"</formula>
    </cfRule>
  </conditionalFormatting>
  <conditionalFormatting sqref="E9">
    <cfRule type="expression" dxfId="1475" priority="653">
      <formula>#REF!="Vencida"</formula>
    </cfRule>
    <cfRule type="expression" dxfId="1474" priority="654">
      <formula>#REF!="Cancelada"</formula>
    </cfRule>
    <cfRule type="expression" dxfId="1473" priority="655">
      <formula>#REF!="Pausada"</formula>
    </cfRule>
    <cfRule type="expression" dxfId="1472" priority="656">
      <formula>#REF!="Para hoy"</formula>
    </cfRule>
    <cfRule type="expression" dxfId="1471" priority="657">
      <formula>#REF!="En curso"</formula>
    </cfRule>
    <cfRule type="expression" dxfId="1470" priority="658">
      <formula>#REF!="Completada"</formula>
    </cfRule>
  </conditionalFormatting>
  <conditionalFormatting sqref="E43">
    <cfRule type="expression" dxfId="1469" priority="381">
      <formula>$F43="Vencida"</formula>
    </cfRule>
    <cfRule type="expression" dxfId="1468" priority="382">
      <formula>$F43="Cancelada"</formula>
    </cfRule>
    <cfRule type="expression" dxfId="1467" priority="383">
      <formula>$F43="Pausada"</formula>
    </cfRule>
    <cfRule type="expression" dxfId="1466" priority="384">
      <formula>$F43="Para hoy"</formula>
    </cfRule>
    <cfRule type="expression" dxfId="1465" priority="385">
      <formula>$F43="En curso"</formula>
    </cfRule>
    <cfRule type="expression" dxfId="1464" priority="386">
      <formula>$F43="Completada"</formula>
    </cfRule>
  </conditionalFormatting>
  <conditionalFormatting sqref="F36:F41">
    <cfRule type="expression" dxfId="1463" priority="277">
      <formula>$F36="Vencida"</formula>
    </cfRule>
    <cfRule type="expression" dxfId="1462" priority="278">
      <formula>$F36="Cancelada"</formula>
    </cfRule>
    <cfRule type="expression" dxfId="1461" priority="279">
      <formula>$F36="Pausada"</formula>
    </cfRule>
    <cfRule type="expression" dxfId="1460" priority="280">
      <formula>$F36="Para hoy"</formula>
    </cfRule>
    <cfRule type="expression" dxfId="1459" priority="281">
      <formula>$F36="En curso"</formula>
    </cfRule>
    <cfRule type="expression" dxfId="1458" priority="282">
      <formula>$F36="Completada"</formula>
    </cfRule>
  </conditionalFormatting>
  <conditionalFormatting sqref="E40:E41">
    <cfRule type="expression" dxfId="1457" priority="291">
      <formula>$F33="Vencida"</formula>
    </cfRule>
    <cfRule type="expression" dxfId="1456" priority="292">
      <formula>$F33="Cancelada"</formula>
    </cfRule>
    <cfRule type="expression" dxfId="1455" priority="293">
      <formula>$F33="Pausada"</formula>
    </cfRule>
    <cfRule type="expression" dxfId="1454" priority="294">
      <formula>$F33="Para hoy"</formula>
    </cfRule>
    <cfRule type="expression" dxfId="1453" priority="295">
      <formula>$F33="En curso"</formula>
    </cfRule>
    <cfRule type="expression" dxfId="1452" priority="296">
      <formula>$F33="Completada"</formula>
    </cfRule>
    <cfRule type="expression" dxfId="1451" priority="299">
      <formula>$F33="Vencida"</formula>
    </cfRule>
    <cfRule type="expression" dxfId="1450" priority="300">
      <formula>$F33="Cancelada"</formula>
    </cfRule>
    <cfRule type="expression" dxfId="1449" priority="301">
      <formula>$F33="Pausada"</formula>
    </cfRule>
    <cfRule type="expression" dxfId="1448" priority="302">
      <formula>$F33="Para hoy"</formula>
    </cfRule>
    <cfRule type="expression" dxfId="1447" priority="303">
      <formula>$F33="En curso"</formula>
    </cfRule>
    <cfRule type="expression" dxfId="1446" priority="304">
      <formula>$F33="Completada"</formula>
    </cfRule>
  </conditionalFormatting>
  <conditionalFormatting sqref="D36:D41">
    <cfRule type="expression" dxfId="1445" priority="307">
      <formula>$F52="Vencida"</formula>
    </cfRule>
    <cfRule type="expression" dxfId="1444" priority="308">
      <formula>$F52="Cancelada"</formula>
    </cfRule>
    <cfRule type="expression" dxfId="1443" priority="309">
      <formula>$F52="Pausada"</formula>
    </cfRule>
    <cfRule type="expression" dxfId="1442" priority="310">
      <formula>$F52="Para hoy"</formula>
    </cfRule>
    <cfRule type="expression" dxfId="1441" priority="311">
      <formula>$F52="En curso"</formula>
    </cfRule>
    <cfRule type="expression" dxfId="1440" priority="312">
      <formula>$F52="Completada"</formula>
    </cfRule>
    <cfRule type="expression" dxfId="1439" priority="313">
      <formula>$F52="Vencida"</formula>
    </cfRule>
    <cfRule type="expression" dxfId="1438" priority="314">
      <formula>$F52="Cancelada"</formula>
    </cfRule>
    <cfRule type="expression" dxfId="1437" priority="315">
      <formula>$F52="Pausada"</formula>
    </cfRule>
    <cfRule type="expression" dxfId="1436" priority="316">
      <formula>$F52="Para hoy"</formula>
    </cfRule>
    <cfRule type="expression" dxfId="1435" priority="317">
      <formula>$F52="En curso"</formula>
    </cfRule>
    <cfRule type="expression" dxfId="1434" priority="318">
      <formula>$F52="Completada"</formula>
    </cfRule>
  </conditionalFormatting>
  <conditionalFormatting sqref="D36:D41">
    <cfRule type="expression" dxfId="1433" priority="319">
      <formula>$F64="Vencida"</formula>
    </cfRule>
    <cfRule type="expression" dxfId="1432" priority="320">
      <formula>$F64="Cancelada"</formula>
    </cfRule>
    <cfRule type="expression" dxfId="1431" priority="321">
      <formula>$F64="Pausada"</formula>
    </cfRule>
    <cfRule type="expression" dxfId="1430" priority="322">
      <formula>$F64="Para hoy"</formula>
    </cfRule>
    <cfRule type="expression" dxfId="1429" priority="323">
      <formula>$F64="En curso"</formula>
    </cfRule>
    <cfRule type="expression" dxfId="1428" priority="324">
      <formula>$F64="Completada"</formula>
    </cfRule>
    <cfRule type="expression" dxfId="1427" priority="325">
      <formula>$F64="Vencida"</formula>
    </cfRule>
    <cfRule type="expression" dxfId="1426" priority="326">
      <formula>$F64="Cancelada"</formula>
    </cfRule>
    <cfRule type="expression" dxfId="1425" priority="327">
      <formula>$F64="Pausada"</formula>
    </cfRule>
    <cfRule type="expression" dxfId="1424" priority="328">
      <formula>$F64="Para hoy"</formula>
    </cfRule>
    <cfRule type="expression" dxfId="1423" priority="329">
      <formula>$F64="En curso"</formula>
    </cfRule>
    <cfRule type="expression" dxfId="1422" priority="330">
      <formula>$F64="Completada"</formula>
    </cfRule>
  </conditionalFormatting>
  <conditionalFormatting sqref="D36:D41">
    <cfRule type="expression" dxfId="1421" priority="331">
      <formula>$F72="Vencida"</formula>
    </cfRule>
    <cfRule type="expression" dxfId="1420" priority="332">
      <formula>$F72="Cancelada"</formula>
    </cfRule>
    <cfRule type="expression" dxfId="1419" priority="333">
      <formula>$F72="Pausada"</formula>
    </cfRule>
    <cfRule type="expression" dxfId="1418" priority="334">
      <formula>$F72="Para hoy"</formula>
    </cfRule>
    <cfRule type="expression" dxfId="1417" priority="335">
      <formula>$F72="En curso"</formula>
    </cfRule>
    <cfRule type="expression" dxfId="1416" priority="336">
      <formula>$F72="Completada"</formula>
    </cfRule>
    <cfRule type="expression" dxfId="1415" priority="337">
      <formula>$F68="Vencida"</formula>
    </cfRule>
    <cfRule type="expression" dxfId="1414" priority="338">
      <formula>$F68="Cancelada"</formula>
    </cfRule>
    <cfRule type="expression" dxfId="1413" priority="339">
      <formula>$F68="Pausada"</formula>
    </cfRule>
    <cfRule type="expression" dxfId="1412" priority="340">
      <formula>$F68="Para hoy"</formula>
    </cfRule>
    <cfRule type="expression" dxfId="1411" priority="341">
      <formula>$F68="En curso"</formula>
    </cfRule>
    <cfRule type="expression" dxfId="1410" priority="342">
      <formula>$F68="Completada"</formula>
    </cfRule>
  </conditionalFormatting>
  <conditionalFormatting sqref="E41">
    <cfRule type="expression" dxfId="1409" priority="343">
      <formula>$F33="Vencida"</formula>
    </cfRule>
    <cfRule type="expression" dxfId="1408" priority="344">
      <formula>$F33="Cancelada"</formula>
    </cfRule>
    <cfRule type="expression" dxfId="1407" priority="345">
      <formula>$F33="Pausada"</formula>
    </cfRule>
    <cfRule type="expression" dxfId="1406" priority="346">
      <formula>$F33="Para hoy"</formula>
    </cfRule>
    <cfRule type="expression" dxfId="1405" priority="347">
      <formula>$F33="En curso"</formula>
    </cfRule>
    <cfRule type="expression" dxfId="1404" priority="348">
      <formula>$F33="Completada"</formula>
    </cfRule>
    <cfRule type="expression" dxfId="1403" priority="349">
      <formula>$F34="Vencida"</formula>
    </cfRule>
    <cfRule type="expression" dxfId="1402" priority="350">
      <formula>$F34="Cancelada"</formula>
    </cfRule>
    <cfRule type="expression" dxfId="1401" priority="351">
      <formula>$F34="Pausada"</formula>
    </cfRule>
    <cfRule type="expression" dxfId="1400" priority="352">
      <formula>$F34="Para hoy"</formula>
    </cfRule>
    <cfRule type="expression" dxfId="1399" priority="353">
      <formula>$F34="En curso"</formula>
    </cfRule>
    <cfRule type="expression" dxfId="1398" priority="354">
      <formula>$F34="Completada"</formula>
    </cfRule>
  </conditionalFormatting>
  <conditionalFormatting sqref="E31:E32">
    <cfRule type="expression" dxfId="1397" priority="389">
      <formula>#REF!="Vencida"</formula>
    </cfRule>
    <cfRule type="expression" dxfId="1396" priority="390">
      <formula>#REF!="Cancelada"</formula>
    </cfRule>
    <cfRule type="expression" dxfId="1395" priority="391">
      <formula>#REF!="Pausada"</formula>
    </cfRule>
    <cfRule type="expression" dxfId="1394" priority="392">
      <formula>#REF!="Para hoy"</formula>
    </cfRule>
    <cfRule type="expression" dxfId="1393" priority="393">
      <formula>#REF!="En curso"</formula>
    </cfRule>
    <cfRule type="expression" dxfId="1392" priority="394">
      <formula>#REF!="Completada"</formula>
    </cfRule>
  </conditionalFormatting>
  <conditionalFormatting sqref="E31">
    <cfRule type="expression" dxfId="1391" priority="395">
      <formula>#REF!="Vencida"</formula>
    </cfRule>
    <cfRule type="expression" dxfId="1390" priority="396">
      <formula>#REF!="Cancelada"</formula>
    </cfRule>
    <cfRule type="expression" dxfId="1389" priority="397">
      <formula>#REF!="Pausada"</formula>
    </cfRule>
    <cfRule type="expression" dxfId="1388" priority="398">
      <formula>#REF!="Para hoy"</formula>
    </cfRule>
    <cfRule type="expression" dxfId="1387" priority="399">
      <formula>#REF!="En curso"</formula>
    </cfRule>
    <cfRule type="expression" dxfId="1386" priority="400">
      <formula>#REF!="Completada"</formula>
    </cfRule>
    <cfRule type="expression" dxfId="1385" priority="401">
      <formula>#REF!="Vencida"</formula>
    </cfRule>
    <cfRule type="expression" dxfId="1384" priority="402">
      <formula>#REF!="Cancelada"</formula>
    </cfRule>
    <cfRule type="expression" dxfId="1383" priority="403">
      <formula>#REF!="Pausada"</formula>
    </cfRule>
    <cfRule type="expression" dxfId="1382" priority="404">
      <formula>#REF!="Para hoy"</formula>
    </cfRule>
    <cfRule type="expression" dxfId="1381" priority="405">
      <formula>#REF!="En curso"</formula>
    </cfRule>
    <cfRule type="expression" dxfId="1380" priority="406">
      <formula>#REF!="Completada"</formula>
    </cfRule>
  </conditionalFormatting>
  <conditionalFormatting sqref="E60">
    <cfRule type="expression" dxfId="1379" priority="219">
      <formula>$F60="Vencida"</formula>
    </cfRule>
    <cfRule type="expression" dxfId="1378" priority="220">
      <formula>$F60="Cancelada"</formula>
    </cfRule>
    <cfRule type="expression" dxfId="1377" priority="221">
      <formula>$F60="Pausada"</formula>
    </cfRule>
    <cfRule type="expression" dxfId="1376" priority="222">
      <formula>$F60="Para hoy"</formula>
    </cfRule>
    <cfRule type="expression" dxfId="1375" priority="223">
      <formula>$F60="En curso"</formula>
    </cfRule>
    <cfRule type="expression" dxfId="1374" priority="224">
      <formula>$F60="Completada"</formula>
    </cfRule>
  </conditionalFormatting>
  <conditionalFormatting sqref="F47:F52">
    <cfRule type="expression" dxfId="1373" priority="141">
      <formula>$F47="Vencida"</formula>
    </cfRule>
    <cfRule type="expression" dxfId="1372" priority="142">
      <formula>$F47="Cancelada"</formula>
    </cfRule>
    <cfRule type="expression" dxfId="1371" priority="143">
      <formula>$F47="Pausada"</formula>
    </cfRule>
    <cfRule type="expression" dxfId="1370" priority="144">
      <formula>$F47="Para hoy"</formula>
    </cfRule>
    <cfRule type="expression" dxfId="1369" priority="145">
      <formula>$F47="En curso"</formula>
    </cfRule>
    <cfRule type="expression" dxfId="1368" priority="146">
      <formula>$F47="Completada"</formula>
    </cfRule>
  </conditionalFormatting>
  <conditionalFormatting sqref="E47:E52">
    <cfRule type="expression" dxfId="1367" priority="171">
      <formula>$F42="Vencida"</formula>
    </cfRule>
    <cfRule type="expression" dxfId="1366" priority="172">
      <formula>$F42="Cancelada"</formula>
    </cfRule>
    <cfRule type="expression" dxfId="1365" priority="173">
      <formula>$F42="Pausada"</formula>
    </cfRule>
    <cfRule type="expression" dxfId="1364" priority="174">
      <formula>$F42="Para hoy"</formula>
    </cfRule>
    <cfRule type="expression" dxfId="1363" priority="175">
      <formula>$F42="En curso"</formula>
    </cfRule>
    <cfRule type="expression" dxfId="1362" priority="176">
      <formula>$F42="Completada"</formula>
    </cfRule>
  </conditionalFormatting>
  <conditionalFormatting sqref="E47:E52">
    <cfRule type="expression" dxfId="1361" priority="155">
      <formula>$F40="Vencida"</formula>
    </cfRule>
    <cfRule type="expression" dxfId="1360" priority="156">
      <formula>$F40="Cancelada"</formula>
    </cfRule>
    <cfRule type="expression" dxfId="1359" priority="157">
      <formula>$F40="Pausada"</formula>
    </cfRule>
    <cfRule type="expression" dxfId="1358" priority="158">
      <formula>$F40="Para hoy"</formula>
    </cfRule>
    <cfRule type="expression" dxfId="1357" priority="159">
      <formula>$F40="En curso"</formula>
    </cfRule>
    <cfRule type="expression" dxfId="1356" priority="160">
      <formula>$F40="Completada"</formula>
    </cfRule>
    <cfRule type="expression" dxfId="1355" priority="163">
      <formula>$F40="Vencida"</formula>
    </cfRule>
    <cfRule type="expression" dxfId="1354" priority="164">
      <formula>$F40="Cancelada"</formula>
    </cfRule>
    <cfRule type="expression" dxfId="1353" priority="165">
      <formula>$F40="Pausada"</formula>
    </cfRule>
    <cfRule type="expression" dxfId="1352" priority="166">
      <formula>$F40="Para hoy"</formula>
    </cfRule>
    <cfRule type="expression" dxfId="1351" priority="167">
      <formula>$F40="En curso"</formula>
    </cfRule>
    <cfRule type="expression" dxfId="1350" priority="168">
      <formula>$F40="Completada"</formula>
    </cfRule>
  </conditionalFormatting>
  <conditionalFormatting sqref="C47:C52">
    <cfRule type="expression" dxfId="1349" priority="177">
      <formula>$F40="Vencida"</formula>
    </cfRule>
    <cfRule type="expression" dxfId="1348" priority="178">
      <formula>$F40="Cancelada"</formula>
    </cfRule>
    <cfRule type="expression" dxfId="1347" priority="179">
      <formula>$F40="Pausada"</formula>
    </cfRule>
    <cfRule type="expression" dxfId="1346" priority="180">
      <formula>$F40="Para hoy"</formula>
    </cfRule>
    <cfRule type="expression" dxfId="1345" priority="181">
      <formula>$F40="En curso"</formula>
    </cfRule>
    <cfRule type="expression" dxfId="1344" priority="182">
      <formula>$F40="Completada"</formula>
    </cfRule>
    <cfRule type="expression" dxfId="1343" priority="183">
      <formula>$F47="Vencida"</formula>
    </cfRule>
    <cfRule type="expression" dxfId="1342" priority="184">
      <formula>$F47="Cancelada"</formula>
    </cfRule>
    <cfRule type="expression" dxfId="1341" priority="185">
      <formula>$F47="Pausada"</formula>
    </cfRule>
    <cfRule type="expression" dxfId="1340" priority="186">
      <formula>$F47="Para hoy"</formula>
    </cfRule>
    <cfRule type="expression" dxfId="1339" priority="187">
      <formula>$F47="En curso"</formula>
    </cfRule>
    <cfRule type="expression" dxfId="1338" priority="188">
      <formula>$F47="Completada"</formula>
    </cfRule>
  </conditionalFormatting>
  <conditionalFormatting sqref="E47:E52">
    <cfRule type="expression" dxfId="1337" priority="189">
      <formula>$F39="Vencida"</formula>
    </cfRule>
    <cfRule type="expression" dxfId="1336" priority="190">
      <formula>$F39="Cancelada"</formula>
    </cfRule>
    <cfRule type="expression" dxfId="1335" priority="191">
      <formula>$F39="Pausada"</formula>
    </cfRule>
    <cfRule type="expression" dxfId="1334" priority="192">
      <formula>$F39="Para hoy"</formula>
    </cfRule>
    <cfRule type="expression" dxfId="1333" priority="193">
      <formula>$F39="En curso"</formula>
    </cfRule>
    <cfRule type="expression" dxfId="1332" priority="194">
      <formula>$F39="Completada"</formula>
    </cfRule>
    <cfRule type="expression" dxfId="1331" priority="195">
      <formula>$F40="Vencida"</formula>
    </cfRule>
    <cfRule type="expression" dxfId="1330" priority="196">
      <formula>$F40="Cancelada"</formula>
    </cfRule>
    <cfRule type="expression" dxfId="1329" priority="197">
      <formula>$F40="Pausada"</formula>
    </cfRule>
    <cfRule type="expression" dxfId="1328" priority="198">
      <formula>$F40="Para hoy"</formula>
    </cfRule>
    <cfRule type="expression" dxfId="1327" priority="199">
      <formula>$F40="En curso"</formula>
    </cfRule>
    <cfRule type="expression" dxfId="1326" priority="200">
      <formula>$F40="Completada"</formula>
    </cfRule>
  </conditionalFormatting>
  <conditionalFormatting sqref="F53:F58">
    <cfRule type="expression" dxfId="1325" priority="13">
      <formula>$F53="Vencida"</formula>
    </cfRule>
    <cfRule type="expression" dxfId="1324" priority="14">
      <formula>$F53="Cancelada"</formula>
    </cfRule>
    <cfRule type="expression" dxfId="1323" priority="15">
      <formula>$F53="Pausada"</formula>
    </cfRule>
    <cfRule type="expression" dxfId="1322" priority="16">
      <formula>$F53="Para hoy"</formula>
    </cfRule>
    <cfRule type="expression" dxfId="1321" priority="17">
      <formula>$F53="En curso"</formula>
    </cfRule>
    <cfRule type="expression" dxfId="1320" priority="18">
      <formula>$F53="Completada"</formula>
    </cfRule>
  </conditionalFormatting>
  <conditionalFormatting sqref="E53:E58">
    <cfRule type="expression" dxfId="1319" priority="43">
      <formula>$F48="Vencida"</formula>
    </cfRule>
    <cfRule type="expression" dxfId="1318" priority="44">
      <formula>$F48="Cancelada"</formula>
    </cfRule>
    <cfRule type="expression" dxfId="1317" priority="45">
      <formula>$F48="Pausada"</formula>
    </cfRule>
    <cfRule type="expression" dxfId="1316" priority="46">
      <formula>$F48="Para hoy"</formula>
    </cfRule>
    <cfRule type="expression" dxfId="1315" priority="47">
      <formula>$F48="En curso"</formula>
    </cfRule>
    <cfRule type="expression" dxfId="1314" priority="48">
      <formula>$F48="Completada"</formula>
    </cfRule>
  </conditionalFormatting>
  <conditionalFormatting sqref="E53:E58">
    <cfRule type="expression" dxfId="1313" priority="27">
      <formula>$F46="Vencida"</formula>
    </cfRule>
    <cfRule type="expression" dxfId="1312" priority="28">
      <formula>$F46="Cancelada"</formula>
    </cfRule>
    <cfRule type="expression" dxfId="1311" priority="29">
      <formula>$F46="Pausada"</formula>
    </cfRule>
    <cfRule type="expression" dxfId="1310" priority="30">
      <formula>$F46="Para hoy"</formula>
    </cfRule>
    <cfRule type="expression" dxfId="1309" priority="31">
      <formula>$F46="En curso"</formula>
    </cfRule>
    <cfRule type="expression" dxfId="1308" priority="32">
      <formula>$F46="Completada"</formula>
    </cfRule>
    <cfRule type="expression" dxfId="1307" priority="35">
      <formula>$F46="Vencida"</formula>
    </cfRule>
    <cfRule type="expression" dxfId="1306" priority="36">
      <formula>$F46="Cancelada"</formula>
    </cfRule>
    <cfRule type="expression" dxfId="1305" priority="37">
      <formula>$F46="Pausada"</formula>
    </cfRule>
    <cfRule type="expression" dxfId="1304" priority="38">
      <formula>$F46="Para hoy"</formula>
    </cfRule>
    <cfRule type="expression" dxfId="1303" priority="39">
      <formula>$F46="En curso"</formula>
    </cfRule>
    <cfRule type="expression" dxfId="1302" priority="40">
      <formula>$F46="Completada"</formula>
    </cfRule>
  </conditionalFormatting>
  <conditionalFormatting sqref="D53:D58">
    <cfRule type="expression" dxfId="1301" priority="49">
      <formula>$F69="Vencida"</formula>
    </cfRule>
    <cfRule type="expression" dxfId="1300" priority="50">
      <formula>$F69="Cancelada"</formula>
    </cfRule>
    <cfRule type="expression" dxfId="1299" priority="51">
      <formula>$F69="Pausada"</formula>
    </cfRule>
    <cfRule type="expression" dxfId="1298" priority="52">
      <formula>$F69="Para hoy"</formula>
    </cfRule>
    <cfRule type="expression" dxfId="1297" priority="53">
      <formula>$F69="En curso"</formula>
    </cfRule>
    <cfRule type="expression" dxfId="1296" priority="54">
      <formula>$F69="Completada"</formula>
    </cfRule>
    <cfRule type="expression" dxfId="1295" priority="55">
      <formula>$F69="Vencida"</formula>
    </cfRule>
    <cfRule type="expression" dxfId="1294" priority="56">
      <formula>$F69="Cancelada"</formula>
    </cfRule>
    <cfRule type="expression" dxfId="1293" priority="57">
      <formula>$F69="Pausada"</formula>
    </cfRule>
    <cfRule type="expression" dxfId="1292" priority="58">
      <formula>$F69="Para hoy"</formula>
    </cfRule>
    <cfRule type="expression" dxfId="1291" priority="59">
      <formula>$F69="En curso"</formula>
    </cfRule>
    <cfRule type="expression" dxfId="1290" priority="60">
      <formula>$F69="Completada"</formula>
    </cfRule>
  </conditionalFormatting>
  <conditionalFormatting sqref="D53:D58">
    <cfRule type="expression" dxfId="1289" priority="61">
      <formula>$F81="Vencida"</formula>
    </cfRule>
    <cfRule type="expression" dxfId="1288" priority="62">
      <formula>$F81="Cancelada"</formula>
    </cfRule>
    <cfRule type="expression" dxfId="1287" priority="63">
      <formula>$F81="Pausada"</formula>
    </cfRule>
    <cfRule type="expression" dxfId="1286" priority="64">
      <formula>$F81="Para hoy"</formula>
    </cfRule>
    <cfRule type="expression" dxfId="1285" priority="65">
      <formula>$F81="En curso"</formula>
    </cfRule>
    <cfRule type="expression" dxfId="1284" priority="66">
      <formula>$F81="Completada"</formula>
    </cfRule>
    <cfRule type="expression" dxfId="1283" priority="67">
      <formula>$F81="Vencida"</formula>
    </cfRule>
    <cfRule type="expression" dxfId="1282" priority="68">
      <formula>$F81="Cancelada"</formula>
    </cfRule>
    <cfRule type="expression" dxfId="1281" priority="69">
      <formula>$F81="Pausada"</formula>
    </cfRule>
    <cfRule type="expression" dxfId="1280" priority="70">
      <formula>$F81="Para hoy"</formula>
    </cfRule>
    <cfRule type="expression" dxfId="1279" priority="71">
      <formula>$F81="En curso"</formula>
    </cfRule>
    <cfRule type="expression" dxfId="1278" priority="72">
      <formula>$F81="Completada"</formula>
    </cfRule>
  </conditionalFormatting>
  <conditionalFormatting sqref="D53:D58">
    <cfRule type="expression" dxfId="1277" priority="73">
      <formula>$F89="Vencida"</formula>
    </cfRule>
    <cfRule type="expression" dxfId="1276" priority="74">
      <formula>$F89="Cancelada"</formula>
    </cfRule>
    <cfRule type="expression" dxfId="1275" priority="75">
      <formula>$F89="Pausada"</formula>
    </cfRule>
    <cfRule type="expression" dxfId="1274" priority="76">
      <formula>$F89="Para hoy"</formula>
    </cfRule>
    <cfRule type="expression" dxfId="1273" priority="77">
      <formula>$F89="En curso"</formula>
    </cfRule>
    <cfRule type="expression" dxfId="1272" priority="78">
      <formula>$F89="Completada"</formula>
    </cfRule>
    <cfRule type="expression" dxfId="1271" priority="79">
      <formula>$F85="Vencida"</formula>
    </cfRule>
    <cfRule type="expression" dxfId="1270" priority="80">
      <formula>$F85="Cancelada"</formula>
    </cfRule>
    <cfRule type="expression" dxfId="1269" priority="81">
      <formula>$F85="Pausada"</formula>
    </cfRule>
    <cfRule type="expression" dxfId="1268" priority="82">
      <formula>$F85="Para hoy"</formula>
    </cfRule>
    <cfRule type="expression" dxfId="1267" priority="83">
      <formula>$F85="En curso"</formula>
    </cfRule>
    <cfRule type="expression" dxfId="1266" priority="84">
      <formula>$F85="Completada"</formula>
    </cfRule>
  </conditionalFormatting>
  <conditionalFormatting sqref="C53:C58">
    <cfRule type="expression" dxfId="1265" priority="85">
      <formula>$F46="Vencida"</formula>
    </cfRule>
    <cfRule type="expression" dxfId="1264" priority="86">
      <formula>$F46="Cancelada"</formula>
    </cfRule>
    <cfRule type="expression" dxfId="1263" priority="87">
      <formula>$F46="Pausada"</formula>
    </cfRule>
    <cfRule type="expression" dxfId="1262" priority="88">
      <formula>$F46="Para hoy"</formula>
    </cfRule>
    <cfRule type="expression" dxfId="1261" priority="89">
      <formula>$F46="En curso"</formula>
    </cfRule>
    <cfRule type="expression" dxfId="1260" priority="90">
      <formula>$F46="Completada"</formula>
    </cfRule>
    <cfRule type="expression" dxfId="1259" priority="91">
      <formula>$F53="Vencida"</formula>
    </cfRule>
    <cfRule type="expression" dxfId="1258" priority="92">
      <formula>$F53="Cancelada"</formula>
    </cfRule>
    <cfRule type="expression" dxfId="1257" priority="93">
      <formula>$F53="Pausada"</formula>
    </cfRule>
    <cfRule type="expression" dxfId="1256" priority="94">
      <formula>$F53="Para hoy"</formula>
    </cfRule>
    <cfRule type="expression" dxfId="1255" priority="95">
      <formula>$F53="En curso"</formula>
    </cfRule>
    <cfRule type="expression" dxfId="1254" priority="96">
      <formula>$F53="Completada"</formula>
    </cfRule>
  </conditionalFormatting>
  <conditionalFormatting sqref="E53:E58">
    <cfRule type="expression" dxfId="1253" priority="97">
      <formula>$F45="Vencida"</formula>
    </cfRule>
    <cfRule type="expression" dxfId="1252" priority="98">
      <formula>$F45="Cancelada"</formula>
    </cfRule>
    <cfRule type="expression" dxfId="1251" priority="99">
      <formula>$F45="Pausada"</formula>
    </cfRule>
    <cfRule type="expression" dxfId="1250" priority="100">
      <formula>$F45="Para hoy"</formula>
    </cfRule>
    <cfRule type="expression" dxfId="1249" priority="101">
      <formula>$F45="En curso"</formula>
    </cfRule>
    <cfRule type="expression" dxfId="1248" priority="102">
      <formula>$F45="Completada"</formula>
    </cfRule>
    <cfRule type="expression" dxfId="1247" priority="103">
      <formula>$F46="Vencida"</formula>
    </cfRule>
    <cfRule type="expression" dxfId="1246" priority="104">
      <formula>$F46="Cancelada"</formula>
    </cfRule>
    <cfRule type="expression" dxfId="1245" priority="105">
      <formula>$F46="Pausada"</formula>
    </cfRule>
    <cfRule type="expression" dxfId="1244" priority="106">
      <formula>$F46="Para hoy"</formula>
    </cfRule>
    <cfRule type="expression" dxfId="1243" priority="107">
      <formula>$F46="En curso"</formula>
    </cfRule>
    <cfRule type="expression" dxfId="1242" priority="108">
      <formula>$F46="Completada"</formula>
    </cfRule>
  </conditionalFormatting>
  <conditionalFormatting sqref="E47">
    <cfRule type="expression" dxfId="1241" priority="227">
      <formula>#REF!="Vencida"</formula>
    </cfRule>
    <cfRule type="expression" dxfId="1240" priority="228">
      <formula>#REF!="Cancelada"</formula>
    </cfRule>
    <cfRule type="expression" dxfId="1239" priority="229">
      <formula>#REF!="Pausada"</formula>
    </cfRule>
    <cfRule type="expression" dxfId="1238" priority="230">
      <formula>#REF!="Para hoy"</formula>
    </cfRule>
    <cfRule type="expression" dxfId="1237" priority="231">
      <formula>#REF!="En curso"</formula>
    </cfRule>
    <cfRule type="expression" dxfId="1236" priority="232">
      <formula>#REF!="Completada"</formula>
    </cfRule>
  </conditionalFormatting>
  <conditionalFormatting sqref="E47">
    <cfRule type="expression" dxfId="1235" priority="233">
      <formula>#REF!="Vencida"</formula>
    </cfRule>
    <cfRule type="expression" dxfId="1234" priority="234">
      <formula>#REF!="Cancelada"</formula>
    </cfRule>
    <cfRule type="expression" dxfId="1233" priority="235">
      <formula>#REF!="Pausada"</formula>
    </cfRule>
    <cfRule type="expression" dxfId="1232" priority="236">
      <formula>#REF!="Para hoy"</formula>
    </cfRule>
    <cfRule type="expression" dxfId="1231" priority="237">
      <formula>#REF!="En curso"</formula>
    </cfRule>
    <cfRule type="expression" dxfId="1230" priority="238">
      <formula>#REF!="Completada"</formula>
    </cfRule>
    <cfRule type="expression" dxfId="1229" priority="239">
      <formula>#REF!="Vencida"</formula>
    </cfRule>
    <cfRule type="expression" dxfId="1228" priority="240">
      <formula>#REF!="Cancelada"</formula>
    </cfRule>
    <cfRule type="expression" dxfId="1227" priority="241">
      <formula>#REF!="Pausada"</formula>
    </cfRule>
    <cfRule type="expression" dxfId="1226" priority="242">
      <formula>#REF!="Para hoy"</formula>
    </cfRule>
    <cfRule type="expression" dxfId="1225" priority="243">
      <formula>#REF!="En curso"</formula>
    </cfRule>
    <cfRule type="expression" dxfId="1224" priority="244">
      <formula>#REF!="Completada"</formula>
    </cfRule>
  </conditionalFormatting>
  <conditionalFormatting sqref="E47">
    <cfRule type="expression" dxfId="1223" priority="245">
      <formula>#REF!="Vencida"</formula>
    </cfRule>
    <cfRule type="expression" dxfId="1222" priority="246">
      <formula>#REF!="Cancelada"</formula>
    </cfRule>
    <cfRule type="expression" dxfId="1221" priority="247">
      <formula>#REF!="Pausada"</formula>
    </cfRule>
    <cfRule type="expression" dxfId="1220" priority="248">
      <formula>#REF!="Para hoy"</formula>
    </cfRule>
    <cfRule type="expression" dxfId="1219" priority="249">
      <formula>#REF!="En curso"</formula>
    </cfRule>
    <cfRule type="expression" dxfId="1218" priority="250">
      <formula>#REF!="Completada"</formula>
    </cfRule>
    <cfRule type="expression" dxfId="1217" priority="251">
      <formula>#REF!="Vencida"</formula>
    </cfRule>
    <cfRule type="expression" dxfId="1216" priority="252">
      <formula>#REF!="Cancelada"</formula>
    </cfRule>
    <cfRule type="expression" dxfId="1215" priority="253">
      <formula>#REF!="Pausada"</formula>
    </cfRule>
    <cfRule type="expression" dxfId="1214" priority="254">
      <formula>#REF!="Para hoy"</formula>
    </cfRule>
    <cfRule type="expression" dxfId="1213" priority="255">
      <formula>#REF!="En curso"</formula>
    </cfRule>
    <cfRule type="expression" dxfId="1212" priority="256">
      <formula>#REF!="Completada"</formula>
    </cfRule>
  </conditionalFormatting>
  <conditionalFormatting sqref="E34">
    <cfRule type="expression" dxfId="1211" priority="659">
      <formula>#REF!="Vencida"</formula>
    </cfRule>
    <cfRule type="expression" dxfId="1210" priority="660">
      <formula>#REF!="Cancelada"</formula>
    </cfRule>
    <cfRule type="expression" dxfId="1209" priority="661">
      <formula>#REF!="Pausada"</formula>
    </cfRule>
    <cfRule type="expression" dxfId="1208" priority="662">
      <formula>#REF!="Para hoy"</formula>
    </cfRule>
    <cfRule type="expression" dxfId="1207" priority="663">
      <formula>#REF!="En curso"</formula>
    </cfRule>
    <cfRule type="expression" dxfId="1206" priority="664">
      <formula>#REF!="Completada"</formula>
    </cfRule>
    <cfRule type="expression" dxfId="1205" priority="665">
      <formula>$F28="Vencida"</formula>
    </cfRule>
    <cfRule type="expression" dxfId="1204" priority="666">
      <formula>$F28="Cancelada"</formula>
    </cfRule>
    <cfRule type="expression" dxfId="1203" priority="667">
      <formula>$F28="Pausada"</formula>
    </cfRule>
    <cfRule type="expression" dxfId="1202" priority="668">
      <formula>$F28="Para hoy"</formula>
    </cfRule>
    <cfRule type="expression" dxfId="1201" priority="669">
      <formula>$F28="En curso"</formula>
    </cfRule>
    <cfRule type="expression" dxfId="1200" priority="670">
      <formula>$F28="Completada"</formula>
    </cfRule>
  </conditionalFormatting>
  <conditionalFormatting sqref="E25:E26">
    <cfRule type="expression" dxfId="1199" priority="675">
      <formula>$F16="Vencida"</formula>
    </cfRule>
    <cfRule type="expression" dxfId="1198" priority="676">
      <formula>$F16="Cancelada"</formula>
    </cfRule>
    <cfRule type="expression" dxfId="1197" priority="677">
      <formula>$F16="Pausada"</formula>
    </cfRule>
    <cfRule type="expression" dxfId="1196" priority="678">
      <formula>$F16="Para hoy"</formula>
    </cfRule>
    <cfRule type="expression" dxfId="1195" priority="679">
      <formula>$F16="En curso"</formula>
    </cfRule>
    <cfRule type="expression" dxfId="1194" priority="680">
      <formula>$F16="Completada"</formula>
    </cfRule>
  </conditionalFormatting>
  <conditionalFormatting sqref="E12 E33:E36">
    <cfRule type="expression" dxfId="1193" priority="681">
      <formula>$F8="Vencida"</formula>
    </cfRule>
    <cfRule type="expression" dxfId="1192" priority="682">
      <formula>$F8="Cancelada"</formula>
    </cfRule>
    <cfRule type="expression" dxfId="1191" priority="683">
      <formula>$F8="Pausada"</formula>
    </cfRule>
    <cfRule type="expression" dxfId="1190" priority="684">
      <formula>$F8="Para hoy"</formula>
    </cfRule>
    <cfRule type="expression" dxfId="1189" priority="685">
      <formula>$F8="En curso"</formula>
    </cfRule>
    <cfRule type="expression" dxfId="1188" priority="686">
      <formula>$F8="Completada"</formula>
    </cfRule>
  </conditionalFormatting>
  <conditionalFormatting sqref="E13 E4:E6 E37">
    <cfRule type="expression" dxfId="1187" priority="687">
      <formula>#REF!="Vencida"</formula>
    </cfRule>
    <cfRule type="expression" dxfId="1186" priority="688">
      <formula>#REF!="Cancelada"</formula>
    </cfRule>
    <cfRule type="expression" dxfId="1185" priority="689">
      <formula>#REF!="Pausada"</formula>
    </cfRule>
    <cfRule type="expression" dxfId="1184" priority="690">
      <formula>#REF!="Para hoy"</formula>
    </cfRule>
    <cfRule type="expression" dxfId="1183" priority="691">
      <formula>#REF!="En curso"</formula>
    </cfRule>
    <cfRule type="expression" dxfId="1182" priority="692">
      <formula>#REF!="Completada"</formula>
    </cfRule>
  </conditionalFormatting>
  <conditionalFormatting sqref="E7">
    <cfRule type="expression" dxfId="1181" priority="693">
      <formula>$F9="Vencida"</formula>
    </cfRule>
    <cfRule type="expression" dxfId="1180" priority="694">
      <formula>$F9="Cancelada"</formula>
    </cfRule>
    <cfRule type="expression" dxfId="1179" priority="695">
      <formula>$F9="Pausada"</formula>
    </cfRule>
    <cfRule type="expression" dxfId="1178" priority="696">
      <formula>$F9="Para hoy"</formula>
    </cfRule>
    <cfRule type="expression" dxfId="1177" priority="697">
      <formula>$F9="En curso"</formula>
    </cfRule>
    <cfRule type="expression" dxfId="1176" priority="698">
      <formula>$F9="Completada"</formula>
    </cfRule>
  </conditionalFormatting>
  <conditionalFormatting sqref="C34:C38">
    <cfRule type="expression" dxfId="1175" priority="699">
      <formula>$F28="Vencida"</formula>
    </cfRule>
    <cfRule type="expression" dxfId="1174" priority="700">
      <formula>$F28="Cancelada"</formula>
    </cfRule>
    <cfRule type="expression" dxfId="1173" priority="701">
      <formula>$F28="Pausada"</formula>
    </cfRule>
    <cfRule type="expression" dxfId="1172" priority="702">
      <formula>$F28="Para hoy"</formula>
    </cfRule>
    <cfRule type="expression" dxfId="1171" priority="703">
      <formula>$F28="En curso"</formula>
    </cfRule>
    <cfRule type="expression" dxfId="1170" priority="704">
      <formula>$F28="Completada"</formula>
    </cfRule>
    <cfRule type="expression" dxfId="1169" priority="705">
      <formula>$F34="Vencida"</formula>
    </cfRule>
    <cfRule type="expression" dxfId="1168" priority="706">
      <formula>$F34="Cancelada"</formula>
    </cfRule>
    <cfRule type="expression" dxfId="1167" priority="707">
      <formula>$F34="Pausada"</formula>
    </cfRule>
    <cfRule type="expression" dxfId="1166" priority="708">
      <formula>$F34="Para hoy"</formula>
    </cfRule>
    <cfRule type="expression" dxfId="1165" priority="709">
      <formula>$F34="En curso"</formula>
    </cfRule>
    <cfRule type="expression" dxfId="1164" priority="710">
      <formula>$F34="Completada"</formula>
    </cfRule>
  </conditionalFormatting>
  <conditionalFormatting sqref="E39">
    <cfRule type="expression" dxfId="1163" priority="711">
      <formula>#REF!="Vencida"</formula>
    </cfRule>
    <cfRule type="expression" dxfId="1162" priority="712">
      <formula>#REF!="Cancelada"</formula>
    </cfRule>
    <cfRule type="expression" dxfId="1161" priority="713">
      <formula>#REF!="Pausada"</formula>
    </cfRule>
    <cfRule type="expression" dxfId="1160" priority="714">
      <formula>#REF!="Para hoy"</formula>
    </cfRule>
    <cfRule type="expression" dxfId="1159" priority="715">
      <formula>#REF!="En curso"</formula>
    </cfRule>
    <cfRule type="expression" dxfId="1158" priority="716">
      <formula>#REF!="Completada"</formula>
    </cfRule>
    <cfRule type="expression" dxfId="1157" priority="717">
      <formula>#REF!="Vencida"</formula>
    </cfRule>
    <cfRule type="expression" dxfId="1156" priority="718">
      <formula>#REF!="Cancelada"</formula>
    </cfRule>
    <cfRule type="expression" dxfId="1155" priority="719">
      <formula>#REF!="Pausada"</formula>
    </cfRule>
    <cfRule type="expression" dxfId="1154" priority="720">
      <formula>#REF!="Para hoy"</formula>
    </cfRule>
    <cfRule type="expression" dxfId="1153" priority="721">
      <formula>#REF!="En curso"</formula>
    </cfRule>
    <cfRule type="expression" dxfId="1152" priority="722">
      <formula>#REF!="Completada"</formula>
    </cfRule>
  </conditionalFormatting>
  <conditionalFormatting sqref="C39">
    <cfRule type="expression" dxfId="1151" priority="723">
      <formula>#REF!="Vencida"</formula>
    </cfRule>
    <cfRule type="expression" dxfId="1150" priority="724">
      <formula>#REF!="Cancelada"</formula>
    </cfRule>
    <cfRule type="expression" dxfId="1149" priority="725">
      <formula>#REF!="Pausada"</formula>
    </cfRule>
    <cfRule type="expression" dxfId="1148" priority="726">
      <formula>#REF!="Para hoy"</formula>
    </cfRule>
    <cfRule type="expression" dxfId="1147" priority="727">
      <formula>#REF!="En curso"</formula>
    </cfRule>
    <cfRule type="expression" dxfId="1146" priority="728">
      <formula>#REF!="Completada"</formula>
    </cfRule>
    <cfRule type="expression" dxfId="1145" priority="729">
      <formula>$F39="Vencida"</formula>
    </cfRule>
    <cfRule type="expression" dxfId="1144" priority="730">
      <formula>$F39="Cancelada"</formula>
    </cfRule>
    <cfRule type="expression" dxfId="1143" priority="731">
      <formula>$F39="Pausada"</formula>
    </cfRule>
    <cfRule type="expression" dxfId="1142" priority="732">
      <formula>$F39="Para hoy"</formula>
    </cfRule>
    <cfRule type="expression" dxfId="1141" priority="733">
      <formula>$F39="En curso"</formula>
    </cfRule>
    <cfRule type="expression" dxfId="1140" priority="734">
      <formula>$F39="Completada"</formula>
    </cfRule>
  </conditionalFormatting>
  <conditionalFormatting sqref="E40">
    <cfRule type="expression" dxfId="1139" priority="735">
      <formula>#REF!="Vencida"</formula>
    </cfRule>
    <cfRule type="expression" dxfId="1138" priority="736">
      <formula>#REF!="Cancelada"</formula>
    </cfRule>
    <cfRule type="expression" dxfId="1137" priority="737">
      <formula>#REF!="Pausada"</formula>
    </cfRule>
    <cfRule type="expression" dxfId="1136" priority="738">
      <formula>#REF!="Para hoy"</formula>
    </cfRule>
    <cfRule type="expression" dxfId="1135" priority="739">
      <formula>#REF!="En curso"</formula>
    </cfRule>
    <cfRule type="expression" dxfId="1134" priority="740">
      <formula>#REF!="Completada"</formula>
    </cfRule>
    <cfRule type="expression" dxfId="1133" priority="741">
      <formula>$F33="Vencida"</formula>
    </cfRule>
    <cfRule type="expression" dxfId="1132" priority="742">
      <formula>$F33="Cancelada"</formula>
    </cfRule>
    <cfRule type="expression" dxfId="1131" priority="743">
      <formula>$F33="Pausada"</formula>
    </cfRule>
    <cfRule type="expression" dxfId="1130" priority="744">
      <formula>$F33="Para hoy"</formula>
    </cfRule>
    <cfRule type="expression" dxfId="1129" priority="745">
      <formula>$F33="En curso"</formula>
    </cfRule>
    <cfRule type="expression" dxfId="1128" priority="746">
      <formula>$F33="Completada"</formula>
    </cfRule>
  </conditionalFormatting>
  <conditionalFormatting sqref="E39">
    <cfRule type="expression" dxfId="1127" priority="747">
      <formula>$F32="Vencida"</formula>
    </cfRule>
    <cfRule type="expression" dxfId="1126" priority="748">
      <formula>$F32="Cancelada"</formula>
    </cfRule>
    <cfRule type="expression" dxfId="1125" priority="749">
      <formula>$F32="Pausada"</formula>
    </cfRule>
    <cfRule type="expression" dxfId="1124" priority="750">
      <formula>$F32="Para hoy"</formula>
    </cfRule>
    <cfRule type="expression" dxfId="1123" priority="751">
      <formula>$F32="En curso"</formula>
    </cfRule>
    <cfRule type="expression" dxfId="1122" priority="752">
      <formula>$F32="Completada"</formula>
    </cfRule>
    <cfRule type="expression" dxfId="1121" priority="753">
      <formula>#REF!="Vencida"</formula>
    </cfRule>
    <cfRule type="expression" dxfId="1120" priority="754">
      <formula>#REF!="Cancelada"</formula>
    </cfRule>
    <cfRule type="expression" dxfId="1119" priority="755">
      <formula>#REF!="Pausada"</formula>
    </cfRule>
    <cfRule type="expression" dxfId="1118" priority="756">
      <formula>#REF!="Para hoy"</formula>
    </cfRule>
    <cfRule type="expression" dxfId="1117" priority="757">
      <formula>#REF!="En curso"</formula>
    </cfRule>
    <cfRule type="expression" dxfId="1116" priority="758">
      <formula>#REF!="Completada"</formula>
    </cfRule>
  </conditionalFormatting>
  <conditionalFormatting sqref="E21:E24">
    <cfRule type="expression" dxfId="1115" priority="779">
      <formula>$F11="Vencida"</formula>
    </cfRule>
    <cfRule type="expression" dxfId="1114" priority="780">
      <formula>$F11="Cancelada"</formula>
    </cfRule>
    <cfRule type="expression" dxfId="1113" priority="781">
      <formula>$F11="Pausada"</formula>
    </cfRule>
    <cfRule type="expression" dxfId="1112" priority="782">
      <formula>$F11="Para hoy"</formula>
    </cfRule>
    <cfRule type="expression" dxfId="1111" priority="783">
      <formula>$F11="En curso"</formula>
    </cfRule>
    <cfRule type="expression" dxfId="1110" priority="784">
      <formula>$F11="Completada"</formula>
    </cfRule>
  </conditionalFormatting>
  <dataValidations count="9">
    <dataValidation allowBlank="1" showInputMessage="1" showErrorMessage="1" prompt="Escriba las notas en esta columna, debajo de este encabezado." sqref="G46:G58 G3:G26 G30:G41" xr:uid="{97F1ED2D-27F1-4F02-A4E3-3779DED25C17}"/>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30:E30 C35 B46:E46 C52" xr:uid="{552BEBA3-D3FA-4D62-BEE3-3E9BCF126F58}"/>
    <dataValidation allowBlank="1" showInputMessage="1" showErrorMessage="1" prompt="Seleccione el estado en esta columna, debajo de este encabezado. Presione ALT+FLECHA ABAJO para mostrar las opciones y, después, FLECHA ABAJO y ENTRAR para realizar la selección." sqref="F3 F30 F46" xr:uid="{273476CA-9DC7-4612-A798-687154B9AE53}"/>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xr:uid="{7F82AEDB-2C6E-40EA-A428-3A2615672D54}"/>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9:E29 B45:E45" xr:uid="{29BB626C-BA37-418B-8F1C-20FA4B3E70C1}"/>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7:B58 B4:B26 B31:B41" xr:uid="{562D8E6E-154D-4730-A2EC-8419AAA1F345}">
      <formula1>"Digital Workshop Web,Digital Workshop App,Petroplay,Test Drive,Inalco Ecommerce,Fleet,Spareparts"</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C47:C58 C4:C26 C31:C41" xr:uid="{E25E23F5-EEA7-448D-A784-0385FE496BDE}">
      <formula1>"1,2,3,4,5,6,7,8,9,10,11,12,13,14,15,16,17,18,19,20"</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7:E58 E4:E27 E31:E41" xr:uid="{AC5AB9C9-A4A2-4C3A-A04D-4BEFEA136EDF}"/>
    <dataValidation type="list" errorStyle="warning" allowBlank="1" showInputMessage="1" showErrorMessage="1" error="Seleccione un estado de la lista. Seleccione CANCELAR, presione ALT+FLECHA ABAJO para mostrar las opciones y, después, FLECHA ABAJO y ENTRAR para realizar la selección." sqref="F47:F58 F4:F26 F31:F41" xr:uid="{690F1115-C8BC-43CC-97B0-EDABA472BDB9}">
      <formula1>"Por Desarrollar,En Curso,En QA,Traspasada,Completada,Cancelada,Bloqueada"</formula1>
    </dataValidation>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485" id="{33719630-27A3-477A-B016-33B26F7EEA51}">
            <xm:f>('34'!#REF!=0)*('34'!#REF!&lt;&gt;"")*(LEN('34'!#REF!)=0)*(($F4="")+($F4="En curso"))</xm:f>
            <x14:dxf>
              <font>
                <color theme="7" tint="-0.24994659260841701"/>
              </font>
              <fill>
                <patternFill patternType="none">
                  <bgColor auto="1"/>
                </patternFill>
              </fill>
            </x14:dxf>
          </x14:cfRule>
          <x14:cfRule type="expression" priority="486" id="{E09D89B5-B1CB-4122-945A-7D161AEE8A0A}">
            <xm:f>('34'!#REF!&lt;0)*(LEN('34'!#REF!)=0)*(($F4="")+($F4="En curso"))</xm:f>
            <x14:dxf>
              <font>
                <color theme="7" tint="-0.24994659260841701"/>
              </font>
              <fill>
                <patternFill patternType="none">
                  <bgColor auto="1"/>
                </patternFill>
              </fill>
            </x14:dxf>
          </x14:cfRule>
          <xm:sqref>F4:F26 F31:F35</xm:sqref>
        </x14:conditionalFormatting>
        <x14:conditionalFormatting xmlns:xm="http://schemas.microsoft.com/office/excel/2006/main">
          <x14:cfRule type="expression" priority="471" id="{8AA465CE-0194-46F3-8236-100CC9C8F63C}">
            <xm:f>'34'!#REF!="Vencida"</xm:f>
            <x14:dxf>
              <font>
                <color theme="8" tint="-0.24994659260841701"/>
              </font>
            </x14:dxf>
          </x14:cfRule>
          <x14:cfRule type="expression" priority="472" id="{358C8712-CCA7-4F90-B459-FEF8DCE10196}">
            <xm:f>'34'!#REF!="Cancelada"</xm:f>
            <x14:dxf>
              <font>
                <color theme="0" tint="-0.24994659260841701"/>
              </font>
            </x14:dxf>
          </x14:cfRule>
          <x14:cfRule type="expression" priority="473" id="{1BFEA78A-FA89-4924-B2BF-8C1B90F3F683}">
            <xm:f>'34'!#REF!="Pausada"</xm:f>
            <x14:dxf>
              <font>
                <color theme="9"/>
              </font>
            </x14:dxf>
          </x14:cfRule>
          <x14:cfRule type="expression" priority="474" id="{0AD9BC2B-3409-47CC-8C49-1BD0BAEEAEA6}">
            <xm:f>'34'!#REF!="Para hoy"</xm:f>
            <x14:dxf>
              <font>
                <color theme="6" tint="-0.499984740745262"/>
              </font>
            </x14:dxf>
          </x14:cfRule>
          <x14:cfRule type="expression" priority="475" id="{DB28F01C-6C14-4F00-9F0C-FDC8C7B43549}">
            <xm:f>'34'!#REF!="En curso"</xm:f>
            <x14:dxf>
              <font>
                <color theme="7" tint="-0.24994659260841701"/>
              </font>
            </x14:dxf>
          </x14:cfRule>
          <x14:cfRule type="expression" priority="476" id="{C5B1147B-DEB7-4635-9D41-170E3E744C94}">
            <xm:f>'34'!#REF!="Completada"</xm:f>
            <x14:dxf>
              <font>
                <strike/>
                <color theme="0" tint="-0.24994659260841701"/>
              </font>
              <fill>
                <patternFill patternType="none">
                  <bgColor auto="1"/>
                </patternFill>
              </fill>
            </x14:dxf>
          </x14:cfRule>
          <x14:cfRule type="expression" priority="477" id="{A2A0A74B-D3BF-441A-9953-35A937826CC6}">
            <xm:f>('34'!#REF!=0)*('34'!#REF!&lt;&gt;"")*(LEN('34'!#REF!)=0)*(('34'!#REF!="")+('34'!#REF!="En curso"))</xm:f>
            <x14:dxf>
              <font>
                <color theme="7" tint="-0.24994659260841701"/>
              </font>
              <fill>
                <patternFill patternType="none">
                  <bgColor auto="1"/>
                </patternFill>
              </fill>
            </x14:dxf>
          </x14:cfRule>
          <x14:cfRule type="expression" priority="478" id="{07F5F229-CFCF-48BE-8461-73930AF606ED}">
            <xm:f>('34'!#REF!&lt;0)*(LEN('34'!#REF!)=0)*(('34'!#REF!="")+('34'!#REF!="En curso"))</xm:f>
            <x14:dxf>
              <font>
                <color theme="7" tint="-0.24994659260841701"/>
              </font>
              <fill>
                <patternFill patternType="none">
                  <bgColor auto="1"/>
                </patternFill>
              </fill>
            </x14:dxf>
          </x14:cfRule>
          <xm:sqref>D27 G4:G26 E4:E26 G31:G35 E31:E35</xm:sqref>
        </x14:conditionalFormatting>
        <x14:conditionalFormatting xmlns:xm="http://schemas.microsoft.com/office/excel/2006/main">
          <x14:cfRule type="expression" priority="493" id="{8F4C278B-E2AD-45CC-B1F2-CBB65321B3E3}">
            <xm:f>('34'!#REF!=0)*('34'!#REF!&lt;&gt;"")*(LEN('34'!#REF!)=0)*(($F27="")+($F27="En curso"))</xm:f>
            <x14:dxf>
              <font>
                <color theme="7" tint="-0.24994659260841701"/>
              </font>
              <fill>
                <patternFill patternType="none">
                  <bgColor auto="1"/>
                </patternFill>
              </fill>
            </x14:dxf>
          </x14:cfRule>
          <x14:cfRule type="expression" priority="494" id="{96FBAB4A-858E-439C-A943-F30C56A72743}">
            <xm:f>('34'!#REF!&lt;0)*(LEN('34'!#REF!)=0)*(($F27="")+($F27="En curso"))</xm:f>
            <x14:dxf>
              <font>
                <color theme="7" tint="-0.24994659260841701"/>
              </font>
              <fill>
                <patternFill patternType="none">
                  <bgColor auto="1"/>
                </patternFill>
              </fill>
            </x14:dxf>
          </x14:cfRule>
          <xm:sqref>E27</xm:sqref>
        </x14:conditionalFormatting>
        <x14:conditionalFormatting xmlns:xm="http://schemas.microsoft.com/office/excel/2006/main">
          <x14:cfRule type="expression" priority="469" id="{DCD2F78F-A8D3-4C7C-A533-484E5901839F}">
            <xm:f>('34'!#REF!=0)*('34'!#REF!&lt;&gt;"")*(LEN('34'!#REF!)=0)*(('34'!#REF!="")+('34'!#REF!="En curso"))</xm:f>
            <x14:dxf>
              <font>
                <color theme="7" tint="-0.24994659260841701"/>
              </font>
              <fill>
                <patternFill patternType="none">
                  <bgColor auto="1"/>
                </patternFill>
              </fill>
            </x14:dxf>
          </x14:cfRule>
          <x14:cfRule type="expression" priority="470" id="{BAF1A0F7-12B2-441B-AE6B-70FBC8C85D8D}">
            <xm:f>('34'!#REF!&lt;0)*(LEN('34'!#REF!)=0)*(('34'!#REF!="")+('34'!#REF!="En curso"))</xm:f>
            <x14:dxf>
              <font>
                <color theme="7" tint="-0.24994659260841701"/>
              </font>
              <fill>
                <patternFill patternType="none">
                  <bgColor auto="1"/>
                </patternFill>
              </fill>
            </x14:dxf>
          </x14:cfRule>
          <xm:sqref>E4:E26 E31:E35</xm:sqref>
        </x14:conditionalFormatting>
        <x14:conditionalFormatting xmlns:xm="http://schemas.microsoft.com/office/excel/2006/main">
          <x14:cfRule type="expression" priority="459" id="{34FB2BC5-D5AA-476E-8AE3-2586A9B601EB}">
            <xm:f>('34'!#REF!=0)*('34'!#REF!&lt;&gt;"")*(LEN('34'!#REF!)=0)*((#REF!="")+(#REF!="En curso"))</xm:f>
            <x14:dxf>
              <font>
                <color theme="7" tint="-0.24994659260841701"/>
              </font>
              <fill>
                <patternFill patternType="none">
                  <bgColor auto="1"/>
                </patternFill>
              </fill>
            </x14:dxf>
          </x14:cfRule>
          <x14:cfRule type="expression" priority="460" id="{2A0B996E-E333-4938-90B6-90DEB78FF364}">
            <xm:f>('34'!#REF!&lt;0)*(LEN('34'!#REF!)=0)*((#REF!="")+(#REF!="En curso"))</xm:f>
            <x14:dxf>
              <font>
                <color theme="7" tint="-0.24994659260841701"/>
              </font>
              <fill>
                <patternFill patternType="none">
                  <bgColor auto="1"/>
                </patternFill>
              </fill>
            </x14:dxf>
          </x14:cfRule>
          <x14:cfRule type="expression" priority="467" id="{B2E5CDF6-B9BF-44D3-B400-365E36484C08}">
            <xm:f>('34'!#REF!=0)*('34'!#REF!&lt;&gt;"")*(LEN('34'!#REF!)=0)*((#REF!="")+(#REF!="En curso"))</xm:f>
            <x14:dxf>
              <font>
                <color theme="7" tint="-0.24994659260841701"/>
              </font>
              <fill>
                <patternFill patternType="none">
                  <bgColor auto="1"/>
                </patternFill>
              </fill>
            </x14:dxf>
          </x14:cfRule>
          <x14:cfRule type="expression" priority="468" id="{E98F3381-6887-47EA-9417-887F462E01B5}">
            <xm:f>('34'!#REF!&lt;0)*(LEN('34'!#REF!)=0)*((#REF!="")+(#REF!="En curso"))</xm:f>
            <x14:dxf>
              <font>
                <color theme="7" tint="-0.24994659260841701"/>
              </font>
              <fill>
                <patternFill patternType="none">
                  <bgColor auto="1"/>
                </patternFill>
              </fill>
            </x14:dxf>
          </x14:cfRule>
          <xm:sqref>E4:E26 E31:E33</xm:sqref>
        </x14:conditionalFormatting>
        <x14:conditionalFormatting xmlns:xm="http://schemas.microsoft.com/office/excel/2006/main">
          <x14:cfRule type="expression" priority="507" id="{C88B744A-853D-4E13-9FD5-2ABFAB96DD27}">
            <xm:f>('34'!#REF!=0)*('34'!#REF!&lt;&gt;"")*(LEN('34'!#REF!)=0)*((#REF!="")+(#REF!="En curso"))</xm:f>
            <x14:dxf>
              <font>
                <color theme="7" tint="-0.24994659260841701"/>
              </font>
              <fill>
                <patternFill patternType="none">
                  <bgColor auto="1"/>
                </patternFill>
              </fill>
            </x14:dxf>
          </x14:cfRule>
          <x14:cfRule type="expression" priority="508" id="{9FEFC56B-3ED6-4916-B6FE-1A4B00FDD2D1}">
            <xm:f>('34'!#REF!&lt;0)*(LEN('34'!#REF!)=0)*((#REF!="")+(#REF!="En curso"))</xm:f>
            <x14:dxf>
              <font>
                <color theme="7" tint="-0.24994659260841701"/>
              </font>
              <fill>
                <patternFill patternType="none">
                  <bgColor auto="1"/>
                </patternFill>
              </fill>
            </x14:dxf>
          </x14:cfRule>
          <x14:cfRule type="expression" priority="509" id="{144CBAE7-E709-44FE-94D0-CA77B2F10DB7}">
            <xm:f>('34'!#REF!=0)*('34'!#REF!&lt;&gt;"")*(LEN('34'!#REF!)=0)*(($F4="")+($F4="En curso"))</xm:f>
            <x14:dxf>
              <font>
                <color theme="7" tint="-0.24994659260841701"/>
              </font>
              <fill>
                <patternFill patternType="none">
                  <bgColor auto="1"/>
                </patternFill>
              </fill>
            </x14:dxf>
          </x14:cfRule>
          <x14:cfRule type="expression" priority="510" id="{E753B157-57F5-443F-A0C9-DD0499FB84A0}">
            <xm:f>('34'!#REF!&lt;0)*(LEN('34'!#REF!)=0)*(($F4="")+($F4="En curso"))</xm:f>
            <x14:dxf>
              <font>
                <color theme="7" tint="-0.24994659260841701"/>
              </font>
              <fill>
                <patternFill patternType="none">
                  <bgColor auto="1"/>
                </patternFill>
              </fill>
            </x14:dxf>
          </x14:cfRule>
          <xm:sqref>C4:C26 C31:C33</xm:sqref>
        </x14:conditionalFormatting>
        <x14:conditionalFormatting xmlns:xm="http://schemas.microsoft.com/office/excel/2006/main">
          <x14:cfRule type="expression" priority="417" id="{577E9E11-353E-406A-A1FB-A9347613A3A3}">
            <xm:f>('34'!#REF!=0)*('34'!#REF!&lt;&gt;"")*(LEN('34'!#REF!)=0)*(($F28="")+($F28="En curso"))</xm:f>
            <x14:dxf>
              <font>
                <color theme="7" tint="-0.24994659260841701"/>
              </font>
              <fill>
                <patternFill patternType="none">
                  <bgColor auto="1"/>
                </patternFill>
              </fill>
            </x14:dxf>
          </x14:cfRule>
          <x14:cfRule type="expression" priority="418" id="{3C1F9D13-8C82-4AAA-8EBC-EA0FB41E317C}">
            <xm:f>('34'!#REF!&lt;0)*(LEN('34'!#REF!)=0)*(($F28="")+($F28="En curso"))</xm:f>
            <x14:dxf>
              <font>
                <color theme="7" tint="-0.24994659260841701"/>
              </font>
              <fill>
                <patternFill patternType="none">
                  <bgColor auto="1"/>
                </patternFill>
              </fill>
            </x14:dxf>
          </x14:cfRule>
          <x14:cfRule type="expression" priority="425" id="{61DEE6A2-0D9A-4B90-AE65-5D56C48AB0D9}">
            <xm:f>('34'!#REF!=0)*('34'!#REF!&lt;&gt;"")*(LEN('34'!#REF!)=0)*(($F28="")+($F28="En curso"))</xm:f>
            <x14:dxf>
              <font>
                <color theme="7" tint="-0.24994659260841701"/>
              </font>
              <fill>
                <patternFill patternType="none">
                  <bgColor auto="1"/>
                </patternFill>
              </fill>
            </x14:dxf>
          </x14:cfRule>
          <x14:cfRule type="expression" priority="426" id="{AB2E1079-B193-447E-8B60-1B981DB6575D}">
            <xm:f>('34'!#REF!&lt;0)*(LEN('34'!#REF!)=0)*(($F28="")+($F28="En curso"))</xm:f>
            <x14:dxf>
              <font>
                <color theme="7" tint="-0.24994659260841701"/>
              </font>
              <fill>
                <patternFill patternType="none">
                  <bgColor auto="1"/>
                </patternFill>
              </fill>
            </x14:dxf>
          </x14:cfRule>
          <xm:sqref>E34:E38</xm:sqref>
        </x14:conditionalFormatting>
        <x14:conditionalFormatting xmlns:xm="http://schemas.microsoft.com/office/excel/2006/main">
          <x14:cfRule type="expression" priority="445" id="{4571C4DC-8ED5-4F1A-88A1-D92360F0E76A}">
            <xm:f>('34'!#REF!=0)*('34'!#REF!&lt;&gt;"")*(LEN('34'!#REF!)=0)*(($F33="")+($F33="En curso"))</xm:f>
            <x14:dxf>
              <font>
                <color theme="7" tint="-0.24994659260841701"/>
              </font>
              <fill>
                <patternFill patternType="none">
                  <bgColor auto="1"/>
                </patternFill>
              </fill>
            </x14:dxf>
          </x14:cfRule>
          <x14:cfRule type="expression" priority="446" id="{8D71223D-D2F4-4352-9939-7537EF91B3E3}">
            <xm:f>('34'!#REF!&lt;0)*(LEN('34'!#REF!)=0)*(($F33="")+($F33="En curso"))</xm:f>
            <x14:dxf>
              <font>
                <color theme="7" tint="-0.24994659260841701"/>
              </font>
              <fill>
                <patternFill patternType="none">
                  <bgColor auto="1"/>
                </patternFill>
              </fill>
            </x14:dxf>
          </x14:cfRule>
          <x14:cfRule type="expression" priority="447" id="{2AC63B7E-1132-4295-BF5D-A41C44745F53}">
            <xm:f>('34'!#REF!=0)*('34'!#REF!&lt;&gt;"")*(LEN('34'!#REF!)=0)*(($F40="")+($F40="En curso"))</xm:f>
            <x14:dxf>
              <font>
                <color theme="7" tint="-0.24994659260841701"/>
              </font>
              <fill>
                <patternFill patternType="none">
                  <bgColor auto="1"/>
                </patternFill>
              </fill>
            </x14:dxf>
          </x14:cfRule>
          <x14:cfRule type="expression" priority="448" id="{950CA726-8FDF-40ED-9AFC-F8B068D4E4C3}">
            <xm:f>('34'!#REF!&lt;0)*(LEN('34'!#REF!)=0)*(($F40="")+($F40="En curso"))</xm:f>
            <x14:dxf>
              <font>
                <color theme="7" tint="-0.24994659260841701"/>
              </font>
              <fill>
                <patternFill patternType="none">
                  <bgColor auto="1"/>
                </patternFill>
              </fill>
            </x14:dxf>
          </x14:cfRule>
          <xm:sqref>C40:C41</xm:sqref>
        </x14:conditionalFormatting>
        <x14:conditionalFormatting xmlns:xm="http://schemas.microsoft.com/office/excel/2006/main">
          <x14:cfRule type="expression" priority="449" id="{66073E9B-D526-473D-8F51-3141BFD775AE}">
            <xm:f>('34'!#REF!=0)*('34'!#REF!&lt;&gt;"")*(LEN('34'!#REF!)=0)*(($F28="")+($F28="En curso"))</xm:f>
            <x14:dxf>
              <font>
                <color theme="7" tint="-0.24994659260841701"/>
              </font>
              <fill>
                <patternFill patternType="none">
                  <bgColor auto="1"/>
                </patternFill>
              </fill>
            </x14:dxf>
          </x14:cfRule>
          <x14:cfRule type="expression" priority="450" id="{E9927059-8D3A-44FD-BBD8-A87C8B6F51DA}">
            <xm:f>('34'!#REF!&lt;0)*(LEN('34'!#REF!)=0)*(($F28="")+($F28="En curso"))</xm:f>
            <x14:dxf>
              <font>
                <color theme="7" tint="-0.24994659260841701"/>
              </font>
              <fill>
                <patternFill patternType="none">
                  <bgColor auto="1"/>
                </patternFill>
              </fill>
            </x14:dxf>
          </x14:cfRule>
          <x14:cfRule type="expression" priority="451" id="{38DE4825-C958-4F58-AA08-E2261A483FB0}">
            <xm:f>('34'!#REF!=0)*('34'!#REF!&lt;&gt;"")*(LEN('34'!#REF!)=0)*(($F29="")+($F29="En curso"))</xm:f>
            <x14:dxf>
              <font>
                <color theme="7" tint="-0.24994659260841701"/>
              </font>
              <fill>
                <patternFill patternType="none">
                  <bgColor auto="1"/>
                </patternFill>
              </fill>
            </x14:dxf>
          </x14:cfRule>
          <x14:cfRule type="expression" priority="452" id="{BEE59084-238D-4EEB-8FCD-F3BEF152FBB6}">
            <xm:f>('34'!#REF!&lt;0)*(LEN('34'!#REF!)=0)*(($F29="")+($F29="En curso"))</xm:f>
            <x14:dxf>
              <font>
                <color theme="7" tint="-0.24994659260841701"/>
              </font>
              <fill>
                <patternFill patternType="none">
                  <bgColor auto="1"/>
                </patternFill>
              </fill>
            </x14:dxf>
          </x14:cfRule>
          <xm:sqref>E35:E38</xm:sqref>
        </x14:conditionalFormatting>
        <x14:conditionalFormatting xmlns:xm="http://schemas.microsoft.com/office/excel/2006/main">
          <x14:cfRule type="expression" priority="553" id="{3CFF857D-F043-47C7-92A0-7633180065F2}">
            <xm:f>('34'!#REF!=0)*('34'!#REF!&lt;&gt;"")*(LEN('34'!#REF!)=0)*((#REF!="")+(#REF!="En curso"))</xm:f>
            <x14:dxf>
              <font>
                <color theme="7" tint="-0.24994659260841701"/>
              </font>
              <fill>
                <patternFill patternType="none">
                  <bgColor auto="1"/>
                </patternFill>
              </fill>
            </x14:dxf>
          </x14:cfRule>
          <x14:cfRule type="expression" priority="554" id="{36CC1BF5-4683-4B7A-86B6-63751D03FF08}">
            <xm:f>('34'!#REF!&lt;0)*(LEN('34'!#REF!)=0)*((#REF!="")+(#REF!="En curso"))</xm:f>
            <x14:dxf>
              <font>
                <color theme="7" tint="-0.24994659260841701"/>
              </font>
              <fill>
                <patternFill patternType="none">
                  <bgColor auto="1"/>
                </patternFill>
              </fill>
            </x14:dxf>
          </x14:cfRule>
          <x14:cfRule type="expression" priority="555" id="{83B1959E-9910-4059-93D0-32346EB4A9AD}">
            <xm:f>('34'!#REF!=0)*('34'!#REF!&lt;&gt;"")*(LEN('34'!#REF!)=0)*((#REF!="")+(#REF!="En curso"))</xm:f>
            <x14:dxf>
              <font>
                <color theme="7" tint="-0.24994659260841701"/>
              </font>
              <fill>
                <patternFill patternType="none">
                  <bgColor auto="1"/>
                </patternFill>
              </fill>
            </x14:dxf>
          </x14:cfRule>
          <x14:cfRule type="expression" priority="556" id="{E6AEBB66-88A0-4EF8-8D1E-CAD9C96D684C}">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57" id="{BC1526D2-C516-4760-B701-AEBDF5347D87}">
            <xm:f>('34'!#REF!=0)*('34'!#REF!&lt;&gt;"")*(LEN('34'!#REF!)=0)*((#REF!="")+(#REF!="En curso"))</xm:f>
            <x14:dxf>
              <font>
                <color theme="7" tint="-0.24994659260841701"/>
              </font>
              <fill>
                <patternFill patternType="none">
                  <bgColor auto="1"/>
                </patternFill>
              </fill>
            </x14:dxf>
          </x14:cfRule>
          <x14:cfRule type="expression" priority="558" id="{15031353-5CCF-4481-841C-7AA7CCCDB894}">
            <xm:f>('34'!#REF!&lt;0)*(LEN('34'!#REF!)=0)*((#REF!="")+(#REF!="En curso"))</xm:f>
            <x14:dxf>
              <font>
                <color theme="7" tint="-0.24994659260841701"/>
              </font>
              <fill>
                <patternFill patternType="none">
                  <bgColor auto="1"/>
                </patternFill>
              </fill>
            </x14:dxf>
          </x14:cfRule>
          <x14:cfRule type="expression" priority="559" id="{A4A48F0B-F8D0-46D6-BA68-D2C00C9A4BDF}">
            <xm:f>('34'!#REF!=0)*('34'!#REF!&lt;&gt;"")*(LEN('34'!#REF!)=0)*((#REF!="")+(#REF!="En curso"))</xm:f>
            <x14:dxf>
              <font>
                <color theme="7" tint="-0.24994659260841701"/>
              </font>
              <fill>
                <patternFill patternType="none">
                  <bgColor auto="1"/>
                </patternFill>
              </fill>
            </x14:dxf>
          </x14:cfRule>
          <x14:cfRule type="expression" priority="560" id="{6DAC7291-9EFC-4DB4-B095-B917BAF12269}">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73" id="{82BA5642-E757-4AA9-943F-54A011457520}">
            <xm:f>('34'!#REF!=0)*('34'!#REF!&lt;&gt;"")*(LEN('34'!#REF!)=0)*(($F1="")+($F1="En curso"))</xm:f>
            <x14:dxf>
              <font>
                <color theme="7" tint="-0.24994659260841701"/>
              </font>
              <fill>
                <patternFill patternType="none">
                  <bgColor auto="1"/>
                </patternFill>
              </fill>
            </x14:dxf>
          </x14:cfRule>
          <x14:cfRule type="expression" priority="574" id="{80073D14-92E2-4797-B6BD-F5CD8A67EC09}">
            <xm:f>('34'!#REF!&lt;0)*(LEN('34'!#REF!)=0)*(($F1="")+($F1="En curso"))</xm:f>
            <x14:dxf>
              <font>
                <color theme="7" tint="-0.24994659260841701"/>
              </font>
              <fill>
                <patternFill patternType="none">
                  <bgColor auto="1"/>
                </patternFill>
              </fill>
            </x14:dxf>
          </x14:cfRule>
          <x14:cfRule type="expression" priority="575" id="{160A4EF2-A389-43E6-8591-402E4D131C9C}">
            <xm:f>('34'!#REF!=0)*('34'!#REF!&lt;&gt;"")*(LEN('34'!#REF!)=0)*((#REF!="")+(#REF!="En curso"))</xm:f>
            <x14:dxf>
              <font>
                <color theme="7" tint="-0.24994659260841701"/>
              </font>
              <fill>
                <patternFill patternType="none">
                  <bgColor auto="1"/>
                </patternFill>
              </fill>
            </x14:dxf>
          </x14:cfRule>
          <x14:cfRule type="expression" priority="576" id="{66010967-9DAD-453A-A072-E6E489281AE8}">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01" id="{03106A9C-3EA4-4855-9CF5-9F8E8FE07C93}">
            <xm:f>('34'!#REF!=0)*('34'!#REF!&lt;&gt;"")*(LEN('34'!#REF!)=0)*((#REF!="")+(#REF!="En curso"))</xm:f>
            <x14:dxf>
              <font>
                <color theme="7" tint="-0.24994659260841701"/>
              </font>
              <fill>
                <patternFill patternType="none">
                  <bgColor auto="1"/>
                </patternFill>
              </fill>
            </x14:dxf>
          </x14:cfRule>
          <x14:cfRule type="expression" priority="602" id="{5FE594E7-97B7-4159-B7BE-C7F0F7ECF09F}">
            <xm:f>('34'!#REF!&lt;0)*(LEN('34'!#REF!)=0)*((#REF!="")+(#REF!="En curso"))</xm:f>
            <x14:dxf>
              <font>
                <color theme="7" tint="-0.24994659260841701"/>
              </font>
              <fill>
                <patternFill patternType="none">
                  <bgColor auto="1"/>
                </patternFill>
              </fill>
            </x14:dxf>
          </x14:cfRule>
          <x14:cfRule type="expression" priority="603" id="{1ADFE190-CD11-485F-A38E-57919E18FC86}">
            <xm:f>('34'!#REF!=0)*('34'!#REF!&lt;&gt;"")*(LEN('34'!#REF!)=0)*((#REF!="")+(#REF!="En curso"))</xm:f>
            <x14:dxf>
              <font>
                <color theme="7" tint="-0.24994659260841701"/>
              </font>
              <fill>
                <patternFill patternType="none">
                  <bgColor auto="1"/>
                </patternFill>
              </fill>
            </x14:dxf>
          </x14:cfRule>
          <x14:cfRule type="expression" priority="604" id="{4E0D7CD0-BFB7-40E4-A47F-D6188BC67097}">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05" id="{443F29FE-C648-40A7-B1BB-1D8EBA046450}">
            <xm:f>('34'!#REF!=0)*('34'!#REF!&lt;&gt;"")*(LEN('34'!#REF!)=0)*((#REF!="")+(#REF!="En curso"))</xm:f>
            <x14:dxf>
              <font>
                <color theme="7" tint="-0.24994659260841701"/>
              </font>
              <fill>
                <patternFill patternType="none">
                  <bgColor auto="1"/>
                </patternFill>
              </fill>
            </x14:dxf>
          </x14:cfRule>
          <x14:cfRule type="expression" priority="606" id="{98170F28-DFB2-4A5D-BB3D-E37D024143B6}">
            <xm:f>('34'!#REF!&lt;0)*(LEN('34'!#REF!)=0)*((#REF!="")+(#REF!="En curso"))</xm:f>
            <x14:dxf>
              <font>
                <color theme="7" tint="-0.24994659260841701"/>
              </font>
              <fill>
                <patternFill patternType="none">
                  <bgColor auto="1"/>
                </patternFill>
              </fill>
            </x14:dxf>
          </x14:cfRule>
          <x14:cfRule type="expression" priority="607" id="{FB397B85-A774-48D0-B9CF-EC60D5E908A0}">
            <xm:f>('34'!#REF!=0)*('34'!#REF!&lt;&gt;"")*(LEN('34'!#REF!)=0)*((#REF!="")+(#REF!="En curso"))</xm:f>
            <x14:dxf>
              <font>
                <color theme="7" tint="-0.24994659260841701"/>
              </font>
              <fill>
                <patternFill patternType="none">
                  <bgColor auto="1"/>
                </patternFill>
              </fill>
            </x14:dxf>
          </x14:cfRule>
          <x14:cfRule type="expression" priority="608" id="{1CAF0AC4-7636-4EC3-ACD8-1A689BE748BA}">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33" id="{2FA37B5F-323B-4733-9669-C40C4974543C}">
            <xm:f>('34'!#REF!=0)*('34'!#REF!&lt;&gt;"")*(LEN('34'!#REF!)=0)*((#REF!="")+(#REF!="En curso"))</xm:f>
            <x14:dxf>
              <font>
                <color theme="7" tint="-0.24994659260841701"/>
              </font>
              <fill>
                <patternFill patternType="none">
                  <bgColor auto="1"/>
                </patternFill>
              </fill>
            </x14:dxf>
          </x14:cfRule>
          <x14:cfRule type="expression" priority="634" id="{11E58723-7520-456F-B5CF-8DDD2DD5FA14}">
            <xm:f>('34'!#REF!&lt;0)*(LEN('34'!#REF!)=0)*((#REF!="")+(#REF!="En curso"))</xm:f>
            <x14:dxf>
              <font>
                <color theme="7" tint="-0.24994659260841701"/>
              </font>
              <fill>
                <patternFill patternType="none">
                  <bgColor auto="1"/>
                </patternFill>
              </fill>
            </x14:dxf>
          </x14:cfRule>
          <x14:cfRule type="expression" priority="635" id="{726B23A9-7CC5-403E-83ED-77E4415E43BE}">
            <xm:f>('34'!#REF!=0)*('34'!#REF!&lt;&gt;"")*(LEN('34'!#REF!)=0)*((#REF!="")+(#REF!="En curso"))</xm:f>
            <x14:dxf>
              <font>
                <color theme="7" tint="-0.24994659260841701"/>
              </font>
              <fill>
                <patternFill patternType="none">
                  <bgColor auto="1"/>
                </patternFill>
              </fill>
            </x14:dxf>
          </x14:cfRule>
          <x14:cfRule type="expression" priority="636" id="{2D657B47-F6BA-44AD-BC1B-2F23DE2685B5}">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637" id="{E51808B0-A6D4-4B35-B2F3-F32E794D23C8}">
            <xm:f>('34'!#REF!=0)*('34'!#REF!&lt;&gt;"")*(LEN('34'!#REF!)=0)*((#REF!="")+(#REF!="En curso"))</xm:f>
            <x14:dxf>
              <font>
                <color theme="7" tint="-0.24994659260841701"/>
              </font>
              <fill>
                <patternFill patternType="none">
                  <bgColor auto="1"/>
                </patternFill>
              </fill>
            </x14:dxf>
          </x14:cfRule>
          <x14:cfRule type="expression" priority="638" id="{9F77FFB2-2767-44C1-BA50-FB1E85D189E9}">
            <xm:f>('34'!#REF!&lt;0)*(LEN('34'!#REF!)=0)*((#REF!="")+(#REF!="En curso"))</xm:f>
            <x14:dxf>
              <font>
                <color theme="7" tint="-0.24994659260841701"/>
              </font>
              <fill>
                <patternFill patternType="none">
                  <bgColor auto="1"/>
                </patternFill>
              </fill>
            </x14:dxf>
          </x14:cfRule>
          <x14:cfRule type="expression" priority="639" id="{717DF7E8-DB01-4B24-BAC7-90B6FE7CC2E6}">
            <xm:f>('34'!#REF!=0)*('34'!#REF!&lt;&gt;"")*(LEN('34'!#REF!)=0)*((#REF!="")+(#REF!="En curso"))</xm:f>
            <x14:dxf>
              <font>
                <color theme="7" tint="-0.24994659260841701"/>
              </font>
              <fill>
                <patternFill patternType="none">
                  <bgColor auto="1"/>
                </patternFill>
              </fill>
            </x14:dxf>
          </x14:cfRule>
          <x14:cfRule type="expression" priority="640" id="{99CF1032-6224-4839-9D75-59657B2186B6}">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373" id="{400FBA96-2595-4EEC-BA26-3F5B21A487ED}">
            <xm:f>'34'!#REF!="Vencida"</xm:f>
            <x14:dxf>
              <font>
                <color theme="8" tint="-0.24994659260841701"/>
              </font>
            </x14:dxf>
          </x14:cfRule>
          <x14:cfRule type="expression" priority="374" id="{3B636870-2DE7-4271-91E1-E9EBF6399A8E}">
            <xm:f>'34'!#REF!="Cancelada"</xm:f>
            <x14:dxf>
              <font>
                <color theme="0" tint="-0.24994659260841701"/>
              </font>
            </x14:dxf>
          </x14:cfRule>
          <x14:cfRule type="expression" priority="375" id="{FA16C32B-1CA3-45D9-9817-83BDDE469115}">
            <xm:f>'34'!#REF!="Pausada"</xm:f>
            <x14:dxf>
              <font>
                <color theme="9"/>
              </font>
            </x14:dxf>
          </x14:cfRule>
          <x14:cfRule type="expression" priority="376" id="{0826430B-415E-46B8-A047-82D57FCFBBA6}">
            <xm:f>'34'!#REF!="Para hoy"</xm:f>
            <x14:dxf>
              <font>
                <color theme="6" tint="-0.499984740745262"/>
              </font>
            </x14:dxf>
          </x14:cfRule>
          <x14:cfRule type="expression" priority="377" id="{470F5BF3-D06E-4F8C-925D-F442C5DF29FE}">
            <xm:f>'34'!#REF!="En curso"</xm:f>
            <x14:dxf>
              <font>
                <color theme="7" tint="-0.24994659260841701"/>
              </font>
            </x14:dxf>
          </x14:cfRule>
          <x14:cfRule type="expression" priority="378" id="{523A7E95-92CF-408A-AF20-D7573974160D}">
            <xm:f>'34'!#REF!="Completada"</xm:f>
            <x14:dxf>
              <font>
                <strike/>
                <color theme="0" tint="-0.24994659260841701"/>
              </font>
              <fill>
                <patternFill patternType="none">
                  <bgColor auto="1"/>
                </patternFill>
              </fill>
            </x14:dxf>
          </x14:cfRule>
          <x14:cfRule type="expression" priority="379" id="{ACF92417-947F-4B0C-AB38-7C80FFEEC454}">
            <xm:f>('34'!#REF!=0)*('34'!#REF!&lt;&gt;"")*(LEN('34'!#REF!)=0)*(('34'!#REF!="")+('34'!#REF!="En curso"))</xm:f>
            <x14:dxf>
              <font>
                <color theme="7" tint="-0.24994659260841701"/>
              </font>
              <fill>
                <patternFill patternType="none">
                  <bgColor auto="1"/>
                </patternFill>
              </fill>
            </x14:dxf>
          </x14:cfRule>
          <x14:cfRule type="expression" priority="380" id="{F87DABE3-9BC1-4143-9ED9-2A1CA3426D58}">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387" id="{83BAACAB-175A-4789-8A74-891E4F10D18D}">
            <xm:f>('34'!#REF!=0)*('34'!#REF!&lt;&gt;"")*(LEN('34'!#REF!)=0)*(($F43="")+($F43="En curso"))</xm:f>
            <x14:dxf>
              <font>
                <color theme="7" tint="-0.24994659260841701"/>
              </font>
              <fill>
                <patternFill patternType="none">
                  <bgColor auto="1"/>
                </patternFill>
              </fill>
            </x14:dxf>
          </x14:cfRule>
          <x14:cfRule type="expression" priority="388" id="{7429B952-38D6-4C4D-A0F6-138620837597}">
            <xm:f>('34'!#REF!&lt;0)*(LEN('34'!#REF!)=0)*(($F43="")+($F43="En curso"))</xm:f>
            <x14:dxf>
              <font>
                <color theme="7" tint="-0.24994659260841701"/>
              </font>
              <fill>
                <patternFill patternType="none">
                  <bgColor auto="1"/>
                </patternFill>
              </fill>
            </x14:dxf>
          </x14:cfRule>
          <xm:sqref>E43</xm:sqref>
        </x14:conditionalFormatting>
        <x14:conditionalFormatting xmlns:xm="http://schemas.microsoft.com/office/excel/2006/main">
          <x14:cfRule type="expression" priority="371" id="{AC937418-8933-46FE-8717-84FFFEAFC972}">
            <xm:f>('34'!#REF!=0)*('34'!#REF!&lt;&gt;"")*(LEN('34'!#REF!)=0)*(('34'!#REF!="")+('34'!#REF!="En curso"))</xm:f>
            <x14:dxf>
              <font>
                <color theme="7" tint="-0.24994659260841701"/>
              </font>
              <fill>
                <patternFill patternType="none">
                  <bgColor auto="1"/>
                </patternFill>
              </fill>
            </x14:dxf>
          </x14:cfRule>
          <x14:cfRule type="expression" priority="372" id="{98424C14-3C5B-4BE3-A8D6-468283DA59B5}">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97" id="{2CDAB47B-89A9-4999-8AAD-492281B5DDF3}">
            <xm:f>('34'!#REF!=0)*('34'!#REF!&lt;&gt;"")*(LEN('34'!#REF!)=0)*(($F33="")+($F33="En curso"))</xm:f>
            <x14:dxf>
              <font>
                <color theme="7" tint="-0.24994659260841701"/>
              </font>
              <fill>
                <patternFill patternType="none">
                  <bgColor auto="1"/>
                </patternFill>
              </fill>
            </x14:dxf>
          </x14:cfRule>
          <x14:cfRule type="expression" priority="298" id="{3EAA50D5-6F6E-470E-8A2C-C95C9E036ACC}">
            <xm:f>('34'!#REF!&lt;0)*(LEN('34'!#REF!)=0)*(($F33="")+($F33="En curso"))</xm:f>
            <x14:dxf>
              <font>
                <color theme="7" tint="-0.24994659260841701"/>
              </font>
              <fill>
                <patternFill patternType="none">
                  <bgColor auto="1"/>
                </patternFill>
              </fill>
            </x14:dxf>
          </x14:cfRule>
          <x14:cfRule type="expression" priority="305" id="{00B8821A-B86C-4B16-B8A5-AFB9B68A88F8}">
            <xm:f>('34'!#REF!=0)*('34'!#REF!&lt;&gt;"")*(LEN('34'!#REF!)=0)*(($F33="")+($F33="En curso"))</xm:f>
            <x14:dxf>
              <font>
                <color theme="7" tint="-0.24994659260841701"/>
              </font>
              <fill>
                <patternFill patternType="none">
                  <bgColor auto="1"/>
                </patternFill>
              </fill>
            </x14:dxf>
          </x14:cfRule>
          <x14:cfRule type="expression" priority="306" id="{C6A43117-DDF0-4323-BD9B-3A13EF7D48A1}">
            <xm:f>('34'!#REF!&lt;0)*(LEN('34'!#REF!)=0)*(($F33="")+($F33="En curso"))</xm:f>
            <x14:dxf>
              <font>
                <color theme="7" tint="-0.24994659260841701"/>
              </font>
              <fill>
                <patternFill patternType="none">
                  <bgColor auto="1"/>
                </patternFill>
              </fill>
            </x14:dxf>
          </x14:cfRule>
          <xm:sqref>E40:E41</xm:sqref>
        </x14:conditionalFormatting>
        <x14:conditionalFormatting xmlns:xm="http://schemas.microsoft.com/office/excel/2006/main">
          <x14:cfRule type="expression" priority="283" id="{EA149B75-5DCF-485F-B57E-69ADF597977F}">
            <xm:f>'34'!#REF!="Vencida"</xm:f>
            <x14:dxf>
              <font>
                <color theme="8" tint="-0.24994659260841701"/>
              </font>
            </x14:dxf>
          </x14:cfRule>
          <x14:cfRule type="expression" priority="284" id="{02A44344-571A-4A60-83C8-5DDBCEAFF804}">
            <xm:f>'34'!#REF!="Cancelada"</xm:f>
            <x14:dxf>
              <font>
                <color theme="0" tint="-0.24994659260841701"/>
              </font>
            </x14:dxf>
          </x14:cfRule>
          <x14:cfRule type="expression" priority="285" id="{D308CF77-36A5-44AC-9277-D501FE05BCE1}">
            <xm:f>'34'!#REF!="Pausada"</xm:f>
            <x14:dxf>
              <font>
                <color theme="9"/>
              </font>
            </x14:dxf>
          </x14:cfRule>
          <x14:cfRule type="expression" priority="286" id="{21FC5AB0-C330-4785-A1C6-FC43B99EF990}">
            <xm:f>'34'!#REF!="Para hoy"</xm:f>
            <x14:dxf>
              <font>
                <color theme="6" tint="-0.499984740745262"/>
              </font>
            </x14:dxf>
          </x14:cfRule>
          <x14:cfRule type="expression" priority="287" id="{5AAA3A07-F839-4D52-A7D7-6F1C32944722}">
            <xm:f>'34'!#REF!="En curso"</xm:f>
            <x14:dxf>
              <font>
                <color theme="7" tint="-0.24994659260841701"/>
              </font>
            </x14:dxf>
          </x14:cfRule>
          <x14:cfRule type="expression" priority="288" id="{679200F1-DA39-421D-94AB-07DA3648E28A}">
            <xm:f>'34'!#REF!="Completada"</xm:f>
            <x14:dxf>
              <font>
                <strike/>
                <color theme="0" tint="-0.24994659260841701"/>
              </font>
              <fill>
                <patternFill patternType="none">
                  <bgColor auto="1"/>
                </patternFill>
              </fill>
            </x14:dxf>
          </x14:cfRule>
          <x14:cfRule type="expression" priority="289" id="{0C9367E8-BAA2-4F2D-82B6-ADCDC02DF043}">
            <xm:f>('34'!#REF!=0)*('34'!#REF!&lt;&gt;"")*(LEN('34'!#REF!)=0)*(('34'!#REF!="")+('34'!#REF!="En curso"))</xm:f>
            <x14:dxf>
              <font>
                <color theme="7" tint="-0.24994659260841701"/>
              </font>
              <fill>
                <patternFill patternType="none">
                  <bgColor auto="1"/>
                </patternFill>
              </fill>
            </x14:dxf>
          </x14:cfRule>
          <x14:cfRule type="expression" priority="290" id="{60E7E798-CBB2-4014-821F-1B13382689E6}">
            <xm:f>('34'!#REF!&lt;0)*(LEN('34'!#REF!)=0)*(('34'!#REF!="")+('34'!#REF!="En curso"))</xm:f>
            <x14:dxf>
              <font>
                <color theme="7" tint="-0.24994659260841701"/>
              </font>
              <fill>
                <patternFill patternType="none">
                  <bgColor auto="1"/>
                </patternFill>
              </fill>
            </x14:dxf>
          </x14:cfRule>
          <xm:sqref>G36:G41</xm:sqref>
        </x14:conditionalFormatting>
        <x14:conditionalFormatting xmlns:xm="http://schemas.microsoft.com/office/excel/2006/main">
          <x14:cfRule type="expression" priority="265" id="{CC3C675D-501B-4319-969F-FA1199CB3303}">
            <xm:f>'34'!#REF!="Vencida"</xm:f>
            <x14:dxf>
              <font>
                <color theme="8" tint="-0.24994659260841701"/>
              </font>
            </x14:dxf>
          </x14:cfRule>
          <x14:cfRule type="expression" priority="266" id="{B4BB60B3-2F42-4DA0-9DDD-1CED845DB599}">
            <xm:f>'34'!#REF!="Cancelada"</xm:f>
            <x14:dxf>
              <font>
                <color theme="0" tint="-0.24994659260841701"/>
              </font>
            </x14:dxf>
          </x14:cfRule>
          <x14:cfRule type="expression" priority="267" id="{6D8CB953-56FA-4174-85D8-1D1AE439EF3F}">
            <xm:f>'34'!#REF!="Pausada"</xm:f>
            <x14:dxf>
              <font>
                <color theme="9"/>
              </font>
            </x14:dxf>
          </x14:cfRule>
          <x14:cfRule type="expression" priority="268" id="{61C06D5C-AAF1-44D2-854C-8817E4904C5F}">
            <xm:f>'34'!#REF!="Para hoy"</xm:f>
            <x14:dxf>
              <font>
                <color theme="6" tint="-0.499984740745262"/>
              </font>
            </x14:dxf>
          </x14:cfRule>
          <x14:cfRule type="expression" priority="269" id="{8D733E50-51A8-4AFF-A43C-9D8C08ACD987}">
            <xm:f>'34'!#REF!="En curso"</xm:f>
            <x14:dxf>
              <font>
                <color theme="7" tint="-0.24994659260841701"/>
              </font>
            </x14:dxf>
          </x14:cfRule>
          <x14:cfRule type="expression" priority="270" id="{211EE294-CC4E-49BF-9A04-547C9656CB9A}">
            <xm:f>'34'!#REF!="Completada"</xm:f>
            <x14:dxf>
              <font>
                <strike/>
                <color theme="0" tint="-0.24994659260841701"/>
              </font>
              <fill>
                <patternFill patternType="none">
                  <bgColor auto="1"/>
                </patternFill>
              </fill>
            </x14:dxf>
          </x14:cfRule>
          <x14:cfRule type="expression" priority="271" id="{317639F8-427F-4B92-8E56-E62B82CA55BD}">
            <xm:f>('34'!#REF!=0)*('34'!#REF!&lt;&gt;"")*(LEN('34'!#REF!)=0)*(('34'!#REF!="")+('34'!#REF!="En curso"))</xm:f>
            <x14:dxf>
              <font>
                <color theme="7" tint="-0.24994659260841701"/>
              </font>
              <fill>
                <patternFill patternType="none">
                  <bgColor auto="1"/>
                </patternFill>
              </fill>
            </x14:dxf>
          </x14:cfRule>
          <x14:cfRule type="expression" priority="272" id="{50E91E36-526D-4F2D-9572-7A26757494A2}">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3" id="{658BB1C9-525A-4D23-AEC7-08332EF427B5}">
            <xm:f>('34'!#REF!=0)*('34'!#REF!&lt;&gt;"")*(LEN('34'!#REF!)=0)*(('34'!#REF!="")+('34'!#REF!="En curso"))</xm:f>
            <x14:dxf>
              <font>
                <color theme="7" tint="-0.24994659260841701"/>
              </font>
              <fill>
                <patternFill patternType="none">
                  <bgColor auto="1"/>
                </patternFill>
              </fill>
            </x14:dxf>
          </x14:cfRule>
          <x14:cfRule type="expression" priority="274" id="{0E35F942-6D89-44CC-AB2C-C2AE238EF6C3}">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5" id="{718CCFA3-5DE6-4DBC-89B6-5A943A98A6C8}">
            <xm:f>('34'!#REF!=0)*('34'!#REF!&lt;&gt;"")*(LEN('34'!#REF!)=0)*(($F36="")+($F36="En curso"))</xm:f>
            <x14:dxf>
              <font>
                <color theme="7" tint="-0.24994659260841701"/>
              </font>
              <fill>
                <patternFill patternType="none">
                  <bgColor auto="1"/>
                </patternFill>
              </fill>
            </x14:dxf>
          </x14:cfRule>
          <x14:cfRule type="expression" priority="276" id="{2443E88C-07D8-4E35-AB72-5F8A5189778D}">
            <xm:f>('34'!#REF!&lt;0)*(LEN('34'!#REF!)=0)*(($F36="")+($F36="En curso"))</xm:f>
            <x14:dxf>
              <font>
                <color theme="7" tint="-0.24994659260841701"/>
              </font>
              <fill>
                <patternFill patternType="none">
                  <bgColor auto="1"/>
                </patternFill>
              </fill>
            </x14:dxf>
          </x14:cfRule>
          <xm:sqref>F36:F41</xm:sqref>
        </x14:conditionalFormatting>
        <x14:conditionalFormatting xmlns:xm="http://schemas.microsoft.com/office/excel/2006/main">
          <x14:cfRule type="expression" priority="355" id="{3CA28FCC-84C6-40C6-A6EF-7CAF6F12CFC5}">
            <xm:f>('34'!#REF!=0)*('34'!#REF!&lt;&gt;"")*(LEN('34'!#REF!)=0)*(($F52="")+($F52="En curso"))</xm:f>
            <x14:dxf>
              <font>
                <color theme="7" tint="-0.24994659260841701"/>
              </font>
              <fill>
                <patternFill patternType="none">
                  <bgColor auto="1"/>
                </patternFill>
              </fill>
            </x14:dxf>
          </x14:cfRule>
          <x14:cfRule type="expression" priority="356" id="{00CEE623-7CC2-401E-B48C-6E06CFEB6EA9}">
            <xm:f>('34'!#REF!&lt;0)*(LEN('34'!#REF!)=0)*(($F52="")+($F52="En curso"))</xm:f>
            <x14:dxf>
              <font>
                <color theme="7" tint="-0.24994659260841701"/>
              </font>
              <fill>
                <patternFill patternType="none">
                  <bgColor auto="1"/>
                </patternFill>
              </fill>
            </x14:dxf>
          </x14:cfRule>
          <x14:cfRule type="expression" priority="357" id="{FFDDE43C-629D-4A03-8FE7-77785BF22C30}">
            <xm:f>('34'!#REF!=0)*('34'!#REF!&lt;&gt;"")*(LEN('34'!#REF!)=0)*(($F52="")+($F52="En curso"))</xm:f>
            <x14:dxf>
              <font>
                <color theme="7" tint="-0.24994659260841701"/>
              </font>
              <fill>
                <patternFill patternType="none">
                  <bgColor auto="1"/>
                </patternFill>
              </fill>
            </x14:dxf>
          </x14:cfRule>
          <x14:cfRule type="expression" priority="358" id="{0C358D13-E54C-4F87-B0B0-8C7AF535863F}">
            <xm:f>('34'!#REF!&lt;0)*(LEN('34'!#REF!)=0)*(($F52="")+($F52="En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59" id="{BA84BDBA-A19D-40F4-91BE-B54642A0BAA3}">
            <xm:f>('34'!#REF!=0)*('34'!#REF!&lt;&gt;"")*(LEN('34'!#REF!)=0)*(($F64="")+($F64="En curso"))</xm:f>
            <x14:dxf>
              <font>
                <color theme="7" tint="-0.24994659260841701"/>
              </font>
              <fill>
                <patternFill patternType="none">
                  <bgColor auto="1"/>
                </patternFill>
              </fill>
            </x14:dxf>
          </x14:cfRule>
          <x14:cfRule type="expression" priority="360" id="{CB337794-3C5D-4739-8618-D5E362975A8C}">
            <xm:f>('34'!#REF!&lt;0)*(LEN('34'!#REF!)=0)*(($F64="")+($F64="En curso"))</xm:f>
            <x14:dxf>
              <font>
                <color theme="7" tint="-0.24994659260841701"/>
              </font>
              <fill>
                <patternFill patternType="none">
                  <bgColor auto="1"/>
                </patternFill>
              </fill>
            </x14:dxf>
          </x14:cfRule>
          <x14:cfRule type="expression" priority="361" id="{66CEDD6A-B870-4914-BE27-502BD934AA8C}">
            <xm:f>('34'!#REF!=0)*('34'!#REF!&lt;&gt;"")*(LEN('34'!#REF!)=0)*(($F64="")+($F64="En curso"))</xm:f>
            <x14:dxf>
              <font>
                <color theme="7" tint="-0.24994659260841701"/>
              </font>
              <fill>
                <patternFill patternType="none">
                  <bgColor auto="1"/>
                </patternFill>
              </fill>
            </x14:dxf>
          </x14:cfRule>
          <x14:cfRule type="expression" priority="362" id="{542B74C6-85F2-4102-997B-3CE08A0C8B29}">
            <xm:f>('34'!#REF!&lt;0)*(LEN('34'!#REF!)=0)*(($F64="")+($F64="En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3" id="{3000F951-FB74-4F3B-BCDE-C9C5B4B77274}">
            <xm:f>('34'!#REF!=0)*('34'!#REF!&lt;&gt;"")*(LEN('34'!#REF!)=0)*(($F72="")+($F72="En curso"))</xm:f>
            <x14:dxf>
              <font>
                <color theme="7" tint="-0.24994659260841701"/>
              </font>
              <fill>
                <patternFill patternType="none">
                  <bgColor auto="1"/>
                </patternFill>
              </fill>
            </x14:dxf>
          </x14:cfRule>
          <x14:cfRule type="expression" priority="364" id="{17DD0D1C-4265-4C33-85F4-1D5087E4CFA0}">
            <xm:f>('34'!#REF!&lt;0)*(LEN('34'!#REF!)=0)*(($F72="")+($F72="En curso"))</xm:f>
            <x14:dxf>
              <font>
                <color theme="7" tint="-0.24994659260841701"/>
              </font>
              <fill>
                <patternFill patternType="none">
                  <bgColor auto="1"/>
                </patternFill>
              </fill>
            </x14:dxf>
          </x14:cfRule>
          <x14:cfRule type="expression" priority="365" id="{8238CD7F-6478-4090-B32B-780A567A4C21}">
            <xm:f>('34'!#REF!=0)*('34'!#REF!&lt;&gt;"")*(LEN('34'!#REF!)=0)*(($F68="")+($F68="En curso"))</xm:f>
            <x14:dxf>
              <font>
                <color theme="7" tint="-0.24994659260841701"/>
              </font>
              <fill>
                <patternFill patternType="none">
                  <bgColor auto="1"/>
                </patternFill>
              </fill>
            </x14:dxf>
          </x14:cfRule>
          <x14:cfRule type="expression" priority="366" id="{5FFB798E-9354-4230-ACE5-FC035BE1D9CF}">
            <xm:f>('34'!#REF!&lt;0)*(LEN('34'!#REF!)=0)*(($F68="")+($F68="En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7" id="{34671E77-AF4D-478C-9844-E61A44B0EA8F}">
            <xm:f>('34'!#REF!=0)*('34'!#REF!&lt;&gt;"")*(LEN('34'!#REF!)=0)*(($F33="")+($F33="En curso"))</xm:f>
            <x14:dxf>
              <font>
                <color theme="7" tint="-0.24994659260841701"/>
              </font>
              <fill>
                <patternFill patternType="none">
                  <bgColor auto="1"/>
                </patternFill>
              </fill>
            </x14:dxf>
          </x14:cfRule>
          <x14:cfRule type="expression" priority="368" id="{C6B79D23-DA4B-4BC2-A30A-5740B2B27520}">
            <xm:f>('34'!#REF!&lt;0)*(LEN('34'!#REF!)=0)*(($F33="")+($F33="En curso"))</xm:f>
            <x14:dxf>
              <font>
                <color theme="7" tint="-0.24994659260841701"/>
              </font>
              <fill>
                <patternFill patternType="none">
                  <bgColor auto="1"/>
                </patternFill>
              </fill>
            </x14:dxf>
          </x14:cfRule>
          <x14:cfRule type="expression" priority="369" id="{14E9B958-C7E9-4278-A531-C1FF8BE44240}">
            <xm:f>('34'!#REF!=0)*('34'!#REF!&lt;&gt;"")*(LEN('34'!#REF!)=0)*(($F34="")+($F34="En curso"))</xm:f>
            <x14:dxf>
              <font>
                <color theme="7" tint="-0.24994659260841701"/>
              </font>
              <fill>
                <patternFill patternType="none">
                  <bgColor auto="1"/>
                </patternFill>
              </fill>
            </x14:dxf>
          </x14:cfRule>
          <x14:cfRule type="expression" priority="370" id="{F990AE47-AD87-44DF-A6DB-09113F1B624B}">
            <xm:f>('34'!#REF!&lt;0)*(LEN('34'!#REF!)=0)*(($F34="")+($F34="En curso"))</xm:f>
            <x14:dxf>
              <font>
                <color theme="7" tint="-0.24994659260841701"/>
              </font>
              <fill>
                <patternFill patternType="none">
                  <bgColor auto="1"/>
                </patternFill>
              </fill>
            </x14:dxf>
          </x14:cfRule>
          <xm:sqref>E41</xm:sqref>
        </x14:conditionalFormatting>
        <x14:conditionalFormatting xmlns:xm="http://schemas.microsoft.com/office/excel/2006/main">
          <x14:cfRule type="expression" priority="407" id="{7C4779CA-5609-4469-94F0-96F2B3E6A581}">
            <xm:f>('34'!#REF!=0)*('34'!#REF!&lt;&gt;"")*(LEN('34'!#REF!)=0)*((#REF!="")+(#REF!="En curso"))</xm:f>
            <x14:dxf>
              <font>
                <color theme="7" tint="-0.24994659260841701"/>
              </font>
              <fill>
                <patternFill patternType="none">
                  <bgColor auto="1"/>
                </patternFill>
              </fill>
            </x14:dxf>
          </x14:cfRule>
          <x14:cfRule type="expression" priority="408" id="{B98412D8-0DD3-4332-966D-3665465F14F5}">
            <xm:f>('34'!#REF!&lt;0)*(LEN('34'!#REF!)=0)*((#REF!="")+(#REF!="En curso"))</xm:f>
            <x14:dxf>
              <font>
                <color theme="7" tint="-0.24994659260841701"/>
              </font>
              <fill>
                <patternFill patternType="none">
                  <bgColor auto="1"/>
                </patternFill>
              </fill>
            </x14:dxf>
          </x14:cfRule>
          <x14:cfRule type="expression" priority="409" id="{FDEBA71D-6328-4765-BB6D-97156CC7B483}">
            <xm:f>('34'!#REF!=0)*('34'!#REF!&lt;&gt;"")*(LEN('34'!#REF!)=0)*((#REF!="")+(#REF!="En curso"))</xm:f>
            <x14:dxf>
              <font>
                <color theme="7" tint="-0.24994659260841701"/>
              </font>
              <fill>
                <patternFill patternType="none">
                  <bgColor auto="1"/>
                </patternFill>
              </fill>
            </x14:dxf>
          </x14:cfRule>
          <x14:cfRule type="expression" priority="410" id="{A7E9738F-07EF-479F-8AE7-B8266DF45185}">
            <xm:f>('34'!#REF!&lt;0)*(LEN('34'!#REF!)=0)*((#REF!="")+(#REF!="En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11" id="{FD8B2EC5-26CF-42C7-B39B-7E69574F0D85}">
            <xm:f>'34'!#REF!="Vencida"</xm:f>
            <x14:dxf>
              <font>
                <color theme="8" tint="-0.24994659260841701"/>
              </font>
            </x14:dxf>
          </x14:cfRule>
          <x14:cfRule type="expression" priority="212" id="{7CFC81BB-83AC-487E-9F7B-572CD0D69858}">
            <xm:f>'34'!#REF!="Cancelada"</xm:f>
            <x14:dxf>
              <font>
                <color theme="0" tint="-0.24994659260841701"/>
              </font>
            </x14:dxf>
          </x14:cfRule>
          <x14:cfRule type="expression" priority="213" id="{8E77D31C-1772-4B03-B001-EE82A6C261EE}">
            <xm:f>'34'!#REF!="Pausada"</xm:f>
            <x14:dxf>
              <font>
                <color theme="9"/>
              </font>
            </x14:dxf>
          </x14:cfRule>
          <x14:cfRule type="expression" priority="214" id="{D7F696A9-E6A5-42F0-B492-25F85740BD8A}">
            <xm:f>'34'!#REF!="Para hoy"</xm:f>
            <x14:dxf>
              <font>
                <color theme="6" tint="-0.499984740745262"/>
              </font>
            </x14:dxf>
          </x14:cfRule>
          <x14:cfRule type="expression" priority="215" id="{DD2D3AE0-3E14-4D98-8F65-627AB90072E2}">
            <xm:f>'34'!#REF!="En curso"</xm:f>
            <x14:dxf>
              <font>
                <color theme="7" tint="-0.24994659260841701"/>
              </font>
            </x14:dxf>
          </x14:cfRule>
          <x14:cfRule type="expression" priority="216" id="{7996A46F-FEBD-4C9C-B392-E3A9B4BABD7D}">
            <xm:f>'34'!#REF!="Completada"</xm:f>
            <x14:dxf>
              <font>
                <strike/>
                <color theme="0" tint="-0.24994659260841701"/>
              </font>
              <fill>
                <patternFill patternType="none">
                  <bgColor auto="1"/>
                </patternFill>
              </fill>
            </x14:dxf>
          </x14:cfRule>
          <x14:cfRule type="expression" priority="217" id="{540ED24D-F783-45B7-81B1-B448D78F7E05}">
            <xm:f>('34'!#REF!=0)*('34'!#REF!&lt;&gt;"")*(LEN('34'!#REF!)=0)*(('34'!#REF!="")+('34'!#REF!="En curso"))</xm:f>
            <x14:dxf>
              <font>
                <color theme="7" tint="-0.24994659260841701"/>
              </font>
              <fill>
                <patternFill patternType="none">
                  <bgColor auto="1"/>
                </patternFill>
              </fill>
            </x14:dxf>
          </x14:cfRule>
          <x14:cfRule type="expression" priority="218" id="{68CF205F-7D90-40C6-892D-0FB7418671A5}">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25" id="{65341CED-F735-4825-BF9F-41C08E3D70FB}">
            <xm:f>('34'!#REF!=0)*('34'!#REF!&lt;&gt;"")*(LEN('34'!#REF!)=0)*(($F60="")+($F60="En curso"))</xm:f>
            <x14:dxf>
              <font>
                <color theme="7" tint="-0.24994659260841701"/>
              </font>
              <fill>
                <patternFill patternType="none">
                  <bgColor auto="1"/>
                </patternFill>
              </fill>
            </x14:dxf>
          </x14:cfRule>
          <x14:cfRule type="expression" priority="226" id="{BA07D155-7579-4960-B603-18DC0440D95F}">
            <xm:f>('34'!#REF!&lt;0)*(LEN('34'!#REF!)=0)*(($F60="")+($F60="En curso"))</xm:f>
            <x14:dxf>
              <font>
                <color theme="7" tint="-0.24994659260841701"/>
              </font>
              <fill>
                <patternFill patternType="none">
                  <bgColor auto="1"/>
                </patternFill>
              </fill>
            </x14:dxf>
          </x14:cfRule>
          <xm:sqref>E60</xm:sqref>
        </x14:conditionalFormatting>
        <x14:conditionalFormatting xmlns:xm="http://schemas.microsoft.com/office/excel/2006/main">
          <x14:cfRule type="expression" priority="209" id="{E0CC1003-6688-4EF2-A5D1-7AD6F615E168}">
            <xm:f>('34'!#REF!=0)*('34'!#REF!&lt;&gt;"")*(LEN('34'!#REF!)=0)*(('34'!#REF!="")+('34'!#REF!="En curso"))</xm:f>
            <x14:dxf>
              <font>
                <color theme="7" tint="-0.24994659260841701"/>
              </font>
              <fill>
                <patternFill patternType="none">
                  <bgColor auto="1"/>
                </patternFill>
              </fill>
            </x14:dxf>
          </x14:cfRule>
          <x14:cfRule type="expression" priority="210" id="{A1E52213-5CA4-4E91-A2D0-B97E1783422D}">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61" id="{44B4885E-99CC-45E7-BCE2-0D5033B29828}">
            <xm:f>('34'!#REF!=0)*('34'!#REF!&lt;&gt;"")*(LEN('34'!#REF!)=0)*(($F40="")+($F40="En curso"))</xm:f>
            <x14:dxf>
              <font>
                <color theme="7" tint="-0.24994659260841701"/>
              </font>
              <fill>
                <patternFill patternType="none">
                  <bgColor auto="1"/>
                </patternFill>
              </fill>
            </x14:dxf>
          </x14:cfRule>
          <x14:cfRule type="expression" priority="162" id="{0E1D7527-9D51-4B06-A96D-36CB17BDDF1E}">
            <xm:f>('34'!#REF!&lt;0)*(LEN('34'!#REF!)=0)*(($F40="")+($F40="En curso"))</xm:f>
            <x14:dxf>
              <font>
                <color theme="7" tint="-0.24994659260841701"/>
              </font>
              <fill>
                <patternFill patternType="none">
                  <bgColor auto="1"/>
                </patternFill>
              </fill>
            </x14:dxf>
          </x14:cfRule>
          <x14:cfRule type="expression" priority="169" id="{1857C15B-FADC-4D75-BFF5-3A4EAD1083E9}">
            <xm:f>('34'!#REF!=0)*('34'!#REF!&lt;&gt;"")*(LEN('34'!#REF!)=0)*(($F40="")+($F40="En curso"))</xm:f>
            <x14:dxf>
              <font>
                <color theme="7" tint="-0.24994659260841701"/>
              </font>
              <fill>
                <patternFill patternType="none">
                  <bgColor auto="1"/>
                </patternFill>
              </fill>
            </x14:dxf>
          </x14:cfRule>
          <x14:cfRule type="expression" priority="170" id="{5F9BB229-4DFE-4323-BF48-236C911F93C9}">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47" id="{630320E4-31A8-4BBE-8038-4ABB139BEBD5}">
            <xm:f>'34'!#REF!="Vencida"</xm:f>
            <x14:dxf>
              <font>
                <color theme="8" tint="-0.24994659260841701"/>
              </font>
            </x14:dxf>
          </x14:cfRule>
          <x14:cfRule type="expression" priority="148" id="{D8EEA862-26DC-47DE-BF58-0C6CF170BCB0}">
            <xm:f>'34'!#REF!="Cancelada"</xm:f>
            <x14:dxf>
              <font>
                <color theme="0" tint="-0.24994659260841701"/>
              </font>
            </x14:dxf>
          </x14:cfRule>
          <x14:cfRule type="expression" priority="149" id="{272690D8-C2A9-49E9-A018-168573BBA033}">
            <xm:f>'34'!#REF!="Pausada"</xm:f>
            <x14:dxf>
              <font>
                <color theme="9"/>
              </font>
            </x14:dxf>
          </x14:cfRule>
          <x14:cfRule type="expression" priority="150" id="{D37688C5-1012-472D-AE48-13DF834DC53F}">
            <xm:f>'34'!#REF!="Para hoy"</xm:f>
            <x14:dxf>
              <font>
                <color theme="6" tint="-0.499984740745262"/>
              </font>
            </x14:dxf>
          </x14:cfRule>
          <x14:cfRule type="expression" priority="151" id="{AC7CA3D7-703C-4704-BD0E-A7E9DF1309D4}">
            <xm:f>'34'!#REF!="En curso"</xm:f>
            <x14:dxf>
              <font>
                <color theme="7" tint="-0.24994659260841701"/>
              </font>
            </x14:dxf>
          </x14:cfRule>
          <x14:cfRule type="expression" priority="152" id="{4861EE7C-5479-4F4B-810A-4BBD00E79DE2}">
            <xm:f>'34'!#REF!="Completada"</xm:f>
            <x14:dxf>
              <font>
                <strike/>
                <color theme="0" tint="-0.24994659260841701"/>
              </font>
              <fill>
                <patternFill patternType="none">
                  <bgColor auto="1"/>
                </patternFill>
              </fill>
            </x14:dxf>
          </x14:cfRule>
          <x14:cfRule type="expression" priority="153" id="{138A9E9A-069E-47EB-9F68-44C369680FE5}">
            <xm:f>('34'!#REF!=0)*('34'!#REF!&lt;&gt;"")*(LEN('34'!#REF!)=0)*(('34'!#REF!="")+('34'!#REF!="En curso"))</xm:f>
            <x14:dxf>
              <font>
                <color theme="7" tint="-0.24994659260841701"/>
              </font>
              <fill>
                <patternFill patternType="none">
                  <bgColor auto="1"/>
                </patternFill>
              </fill>
            </x14:dxf>
          </x14:cfRule>
          <x14:cfRule type="expression" priority="154" id="{C19C754C-9A4D-42F3-AA7F-988D565268FF}">
            <xm:f>('34'!#REF!&lt;0)*(LEN('34'!#REF!)=0)*(('34'!#REF!="")+('34'!#REF!="En curso"))</xm:f>
            <x14:dxf>
              <font>
                <color theme="7" tint="-0.24994659260841701"/>
              </font>
              <fill>
                <patternFill patternType="none">
                  <bgColor auto="1"/>
                </patternFill>
              </fill>
            </x14:dxf>
          </x14:cfRule>
          <xm:sqref>G47:G52</xm:sqref>
        </x14:conditionalFormatting>
        <x14:conditionalFormatting xmlns:xm="http://schemas.microsoft.com/office/excel/2006/main">
          <x14:cfRule type="expression" priority="129" id="{0BB27849-7786-4F86-885C-58ACE7A4E335}">
            <xm:f>'34'!#REF!="Vencida"</xm:f>
            <x14:dxf>
              <font>
                <color theme="8" tint="-0.24994659260841701"/>
              </font>
            </x14:dxf>
          </x14:cfRule>
          <x14:cfRule type="expression" priority="130" id="{158A6C67-28A7-47B4-AC20-13DC4921B68B}">
            <xm:f>'34'!#REF!="Cancelada"</xm:f>
            <x14:dxf>
              <font>
                <color theme="0" tint="-0.24994659260841701"/>
              </font>
            </x14:dxf>
          </x14:cfRule>
          <x14:cfRule type="expression" priority="131" id="{F2ABCD82-433E-426C-A592-E2ADCBBDB57D}">
            <xm:f>'34'!#REF!="Pausada"</xm:f>
            <x14:dxf>
              <font>
                <color theme="9"/>
              </font>
            </x14:dxf>
          </x14:cfRule>
          <x14:cfRule type="expression" priority="132" id="{F51409F0-DE26-4366-9C91-EF03EC512F89}">
            <xm:f>'34'!#REF!="Para hoy"</xm:f>
            <x14:dxf>
              <font>
                <color theme="6" tint="-0.499984740745262"/>
              </font>
            </x14:dxf>
          </x14:cfRule>
          <x14:cfRule type="expression" priority="133" id="{3A6CE750-1AEB-4CE0-8600-7C719B83AA03}">
            <xm:f>'34'!#REF!="En curso"</xm:f>
            <x14:dxf>
              <font>
                <color theme="7" tint="-0.24994659260841701"/>
              </font>
            </x14:dxf>
          </x14:cfRule>
          <x14:cfRule type="expression" priority="134" id="{FEBF93CA-1AC9-4E1C-B8B3-F0109DE46D37}">
            <xm:f>'34'!#REF!="Completada"</xm:f>
            <x14:dxf>
              <font>
                <strike/>
                <color theme="0" tint="-0.24994659260841701"/>
              </font>
              <fill>
                <patternFill patternType="none">
                  <bgColor auto="1"/>
                </patternFill>
              </fill>
            </x14:dxf>
          </x14:cfRule>
          <x14:cfRule type="expression" priority="135" id="{E0C2E034-16F0-4CF1-B8D3-55F3EF0FA01F}">
            <xm:f>('34'!#REF!=0)*('34'!#REF!&lt;&gt;"")*(LEN('34'!#REF!)=0)*(('34'!#REF!="")+('34'!#REF!="En curso"))</xm:f>
            <x14:dxf>
              <font>
                <color theme="7" tint="-0.24994659260841701"/>
              </font>
              <fill>
                <patternFill patternType="none">
                  <bgColor auto="1"/>
                </patternFill>
              </fill>
            </x14:dxf>
          </x14:cfRule>
          <x14:cfRule type="expression" priority="136" id="{1BCC305D-43CC-450D-81D9-3EDB970A22DF}">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7" id="{9FE71465-BBDE-4BBE-8F1C-ABAD1845C0A6}">
            <xm:f>('34'!#REF!=0)*('34'!#REF!&lt;&gt;"")*(LEN('34'!#REF!)=0)*(('34'!#REF!="")+('34'!#REF!="En curso"))</xm:f>
            <x14:dxf>
              <font>
                <color theme="7" tint="-0.24994659260841701"/>
              </font>
              <fill>
                <patternFill patternType="none">
                  <bgColor auto="1"/>
                </patternFill>
              </fill>
            </x14:dxf>
          </x14:cfRule>
          <x14:cfRule type="expression" priority="138" id="{58F39897-867E-4483-8402-D3B6416BF2C3}">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9" id="{73D0806D-0AE0-4B8D-AF4A-9568FA068245}">
            <xm:f>('34'!#REF!=0)*('34'!#REF!&lt;&gt;"")*(LEN('34'!#REF!)=0)*(($F47="")+($F47="En curso"))</xm:f>
            <x14:dxf>
              <font>
                <color theme="7" tint="-0.24994659260841701"/>
              </font>
              <fill>
                <patternFill patternType="none">
                  <bgColor auto="1"/>
                </patternFill>
              </fill>
            </x14:dxf>
          </x14:cfRule>
          <x14:cfRule type="expression" priority="140" id="{56967D6E-BDB0-4AFA-ABDA-B26DEB7FF860}">
            <xm:f>('34'!#REF!&lt;0)*(LEN('34'!#REF!)=0)*(($F47="")+($F47="En curso"))</xm:f>
            <x14:dxf>
              <font>
                <color theme="7" tint="-0.24994659260841701"/>
              </font>
              <fill>
                <patternFill patternType="none">
                  <bgColor auto="1"/>
                </patternFill>
              </fill>
            </x14:dxf>
          </x14:cfRule>
          <xm:sqref>F47:F52</xm:sqref>
        </x14:conditionalFormatting>
        <x14:conditionalFormatting xmlns:xm="http://schemas.microsoft.com/office/excel/2006/main">
          <x14:cfRule type="expression" priority="201" id="{6A93AF38-1ED3-4FDC-83E9-7592596023D1}">
            <xm:f>('34'!#REF!=0)*('34'!#REF!&lt;&gt;"")*(LEN('34'!#REF!)=0)*(($F40="")+($F40="En curso"))</xm:f>
            <x14:dxf>
              <font>
                <color theme="7" tint="-0.24994659260841701"/>
              </font>
              <fill>
                <patternFill patternType="none">
                  <bgColor auto="1"/>
                </patternFill>
              </fill>
            </x14:dxf>
          </x14:cfRule>
          <x14:cfRule type="expression" priority="202" id="{85F4DC5E-4D01-451D-BB8B-8D20ECB5005C}">
            <xm:f>('34'!#REF!&lt;0)*(LEN('34'!#REF!)=0)*(($F40="")+($F40="En curso"))</xm:f>
            <x14:dxf>
              <font>
                <color theme="7" tint="-0.24994659260841701"/>
              </font>
              <fill>
                <patternFill patternType="none">
                  <bgColor auto="1"/>
                </patternFill>
              </fill>
            </x14:dxf>
          </x14:cfRule>
          <x14:cfRule type="expression" priority="203" id="{2B4BD269-8D33-45AF-B4BD-7DFC8B720D8C}">
            <xm:f>('34'!#REF!=0)*('34'!#REF!&lt;&gt;"")*(LEN('34'!#REF!)=0)*(($F47="")+($F47="En curso"))</xm:f>
            <x14:dxf>
              <font>
                <color theme="7" tint="-0.24994659260841701"/>
              </font>
              <fill>
                <patternFill patternType="none">
                  <bgColor auto="1"/>
                </patternFill>
              </fill>
            </x14:dxf>
          </x14:cfRule>
          <x14:cfRule type="expression" priority="204" id="{271F41B1-305F-4852-A62F-9AAE2C9D9BB3}">
            <xm:f>('34'!#REF!&lt;0)*(LEN('34'!#REF!)=0)*(($F47="")+($F47="En curso"))</xm:f>
            <x14:dxf>
              <font>
                <color theme="7" tint="-0.24994659260841701"/>
              </font>
              <fill>
                <patternFill patternType="none">
                  <bgColor auto="1"/>
                </patternFill>
              </fill>
            </x14:dxf>
          </x14:cfRule>
          <xm:sqref>C47:C52</xm:sqref>
        </x14:conditionalFormatting>
        <x14:conditionalFormatting xmlns:xm="http://schemas.microsoft.com/office/excel/2006/main">
          <x14:cfRule type="expression" priority="205" id="{522C905A-62A0-48B8-A023-51D5EAA47EC0}">
            <xm:f>('34'!#REF!=0)*('34'!#REF!&lt;&gt;"")*(LEN('34'!#REF!)=0)*(($F39="")+($F39="En curso"))</xm:f>
            <x14:dxf>
              <font>
                <color theme="7" tint="-0.24994659260841701"/>
              </font>
              <fill>
                <patternFill patternType="none">
                  <bgColor auto="1"/>
                </patternFill>
              </fill>
            </x14:dxf>
          </x14:cfRule>
          <x14:cfRule type="expression" priority="206" id="{8B29315E-3819-428A-8248-E8D28BE1B2D9}">
            <xm:f>('34'!#REF!&lt;0)*(LEN('34'!#REF!)=0)*(($F39="")+($F39="En curso"))</xm:f>
            <x14:dxf>
              <font>
                <color theme="7" tint="-0.24994659260841701"/>
              </font>
              <fill>
                <patternFill patternType="none">
                  <bgColor auto="1"/>
                </patternFill>
              </fill>
            </x14:dxf>
          </x14:cfRule>
          <x14:cfRule type="expression" priority="207" id="{CC88E407-9748-4EDC-B7F1-58C31A166C24}">
            <xm:f>('34'!#REF!=0)*('34'!#REF!&lt;&gt;"")*(LEN('34'!#REF!)=0)*(($F40="")+($F40="En curso"))</xm:f>
            <x14:dxf>
              <font>
                <color theme="7" tint="-0.24994659260841701"/>
              </font>
              <fill>
                <patternFill patternType="none">
                  <bgColor auto="1"/>
                </patternFill>
              </fill>
            </x14:dxf>
          </x14:cfRule>
          <x14:cfRule type="expression" priority="208" id="{16556AA0-860B-49E3-BBD8-9C375219BD5C}">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33" id="{27CD5DFE-5181-480D-929B-6DD0F427CEC9}">
            <xm:f>('34'!#REF!=0)*('34'!#REF!&lt;&gt;"")*(LEN('34'!#REF!)=0)*(($F46="")+($F46="En curso"))</xm:f>
            <x14:dxf>
              <font>
                <color theme="7" tint="-0.24994659260841701"/>
              </font>
              <fill>
                <patternFill patternType="none">
                  <bgColor auto="1"/>
                </patternFill>
              </fill>
            </x14:dxf>
          </x14:cfRule>
          <x14:cfRule type="expression" priority="34" id="{A92098B5-89C9-4B7B-A755-44E15185D57D}">
            <xm:f>('34'!#REF!&lt;0)*(LEN('34'!#REF!)=0)*(($F46="")+($F46="En curso"))</xm:f>
            <x14:dxf>
              <font>
                <color theme="7" tint="-0.24994659260841701"/>
              </font>
              <fill>
                <patternFill patternType="none">
                  <bgColor auto="1"/>
                </patternFill>
              </fill>
            </x14:dxf>
          </x14:cfRule>
          <x14:cfRule type="expression" priority="41" id="{0F48A5C7-9B74-47EB-A3DF-1E9FFA886814}">
            <xm:f>('34'!#REF!=0)*('34'!#REF!&lt;&gt;"")*(LEN('34'!#REF!)=0)*(($F46="")+($F46="En curso"))</xm:f>
            <x14:dxf>
              <font>
                <color theme="7" tint="-0.24994659260841701"/>
              </font>
              <fill>
                <patternFill patternType="none">
                  <bgColor auto="1"/>
                </patternFill>
              </fill>
            </x14:dxf>
          </x14:cfRule>
          <x14:cfRule type="expression" priority="42" id="{AD43DF0F-2257-4E0D-BECD-7390AD0D6BDF}">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9" id="{2320938F-9797-4DED-A55D-0268538A3AD4}">
            <xm:f>'34'!#REF!="Vencida"</xm:f>
            <x14:dxf>
              <font>
                <color theme="8" tint="-0.24994659260841701"/>
              </font>
            </x14:dxf>
          </x14:cfRule>
          <x14:cfRule type="expression" priority="20" id="{21C5309C-000A-4CEF-B1D5-113E4A2D6BBE}">
            <xm:f>'34'!#REF!="Cancelada"</xm:f>
            <x14:dxf>
              <font>
                <color theme="0" tint="-0.24994659260841701"/>
              </font>
            </x14:dxf>
          </x14:cfRule>
          <x14:cfRule type="expression" priority="21" id="{06D7543D-8F13-45A9-8F3B-00FDE5FE6D36}">
            <xm:f>'34'!#REF!="Pausada"</xm:f>
            <x14:dxf>
              <font>
                <color theme="9"/>
              </font>
            </x14:dxf>
          </x14:cfRule>
          <x14:cfRule type="expression" priority="22" id="{7FC96A2F-7F4F-4FC3-B20E-7EBCBD3029B9}">
            <xm:f>'34'!#REF!="Para hoy"</xm:f>
            <x14:dxf>
              <font>
                <color theme="6" tint="-0.499984740745262"/>
              </font>
            </x14:dxf>
          </x14:cfRule>
          <x14:cfRule type="expression" priority="23" id="{0F1B95EE-29B5-4E6F-9BAD-F973F44DB908}">
            <xm:f>'34'!#REF!="En curso"</xm:f>
            <x14:dxf>
              <font>
                <color theme="7" tint="-0.24994659260841701"/>
              </font>
            </x14:dxf>
          </x14:cfRule>
          <x14:cfRule type="expression" priority="24" id="{9F3F3741-BF40-4759-BE6C-B8BA7FA85537}">
            <xm:f>'34'!#REF!="Completada"</xm:f>
            <x14:dxf>
              <font>
                <strike/>
                <color theme="0" tint="-0.24994659260841701"/>
              </font>
              <fill>
                <patternFill patternType="none">
                  <bgColor auto="1"/>
                </patternFill>
              </fill>
            </x14:dxf>
          </x14:cfRule>
          <x14:cfRule type="expression" priority="25" id="{DEC90FBA-2371-41CC-ADBA-F948A43C29D7}">
            <xm:f>('34'!#REF!=0)*('34'!#REF!&lt;&gt;"")*(LEN('34'!#REF!)=0)*(('34'!#REF!="")+('34'!#REF!="En curso"))</xm:f>
            <x14:dxf>
              <font>
                <color theme="7" tint="-0.24994659260841701"/>
              </font>
              <fill>
                <patternFill patternType="none">
                  <bgColor auto="1"/>
                </patternFill>
              </fill>
            </x14:dxf>
          </x14:cfRule>
          <x14:cfRule type="expression" priority="26" id="{EA37761B-DA4A-44E3-AEA3-2A457152400B}">
            <xm:f>('34'!#REF!&lt;0)*(LEN('34'!#REF!)=0)*(('34'!#REF!="")+('34'!#REF!="En curso"))</xm:f>
            <x14:dxf>
              <font>
                <color theme="7" tint="-0.24994659260841701"/>
              </font>
              <fill>
                <patternFill patternType="none">
                  <bgColor auto="1"/>
                </patternFill>
              </fill>
            </x14:dxf>
          </x14:cfRule>
          <xm:sqref>G53:G58</xm:sqref>
        </x14:conditionalFormatting>
        <x14:conditionalFormatting xmlns:xm="http://schemas.microsoft.com/office/excel/2006/main">
          <x14:cfRule type="expression" priority="1" id="{6C145454-D917-4533-AEE5-82AA027544ED}">
            <xm:f>'34'!#REF!="Vencida"</xm:f>
            <x14:dxf>
              <font>
                <color theme="8" tint="-0.24994659260841701"/>
              </font>
            </x14:dxf>
          </x14:cfRule>
          <x14:cfRule type="expression" priority="2" id="{46BF63BC-577F-44E8-AAE6-A579BAE6B20D}">
            <xm:f>'34'!#REF!="Cancelada"</xm:f>
            <x14:dxf>
              <font>
                <color theme="0" tint="-0.24994659260841701"/>
              </font>
            </x14:dxf>
          </x14:cfRule>
          <x14:cfRule type="expression" priority="3" id="{3E78D731-636B-46F0-A6B3-B281E0BC3D90}">
            <xm:f>'34'!#REF!="Pausada"</xm:f>
            <x14:dxf>
              <font>
                <color theme="9"/>
              </font>
            </x14:dxf>
          </x14:cfRule>
          <x14:cfRule type="expression" priority="4" id="{847F436F-5815-468B-9517-6E1AF0EA2C21}">
            <xm:f>'34'!#REF!="Para hoy"</xm:f>
            <x14:dxf>
              <font>
                <color theme="6" tint="-0.499984740745262"/>
              </font>
            </x14:dxf>
          </x14:cfRule>
          <x14:cfRule type="expression" priority="5" id="{092EF56B-1733-47EA-8472-FBADC0345DD5}">
            <xm:f>'34'!#REF!="En curso"</xm:f>
            <x14:dxf>
              <font>
                <color theme="7" tint="-0.24994659260841701"/>
              </font>
            </x14:dxf>
          </x14:cfRule>
          <x14:cfRule type="expression" priority="6" id="{E5278889-05E8-43EA-BA1B-5BC3DDF19F92}">
            <xm:f>'34'!#REF!="Completada"</xm:f>
            <x14:dxf>
              <font>
                <strike/>
                <color theme="0" tint="-0.24994659260841701"/>
              </font>
              <fill>
                <patternFill patternType="none">
                  <bgColor auto="1"/>
                </patternFill>
              </fill>
            </x14:dxf>
          </x14:cfRule>
          <x14:cfRule type="expression" priority="7" id="{2874BF03-4FF7-4C81-B279-A58DD6F5BA86}">
            <xm:f>('34'!#REF!=0)*('34'!#REF!&lt;&gt;"")*(LEN('34'!#REF!)=0)*(('34'!#REF!="")+('34'!#REF!="En curso"))</xm:f>
            <x14:dxf>
              <font>
                <color theme="7" tint="-0.24994659260841701"/>
              </font>
              <fill>
                <patternFill patternType="none">
                  <bgColor auto="1"/>
                </patternFill>
              </fill>
            </x14:dxf>
          </x14:cfRule>
          <x14:cfRule type="expression" priority="8" id="{3A7520B7-0AA7-4CE7-AAFE-40DEEDD49544}">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9" id="{42812998-4E1B-460D-9F2D-084E5AF4DD8E}">
            <xm:f>('34'!#REF!=0)*('34'!#REF!&lt;&gt;"")*(LEN('34'!#REF!)=0)*(('34'!#REF!="")+('34'!#REF!="En curso"))</xm:f>
            <x14:dxf>
              <font>
                <color theme="7" tint="-0.24994659260841701"/>
              </font>
              <fill>
                <patternFill patternType="none">
                  <bgColor auto="1"/>
                </patternFill>
              </fill>
            </x14:dxf>
          </x14:cfRule>
          <x14:cfRule type="expression" priority="10" id="{EBE3A406-6C5D-44D6-9AAB-CC37172527CD}">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1" id="{3C4C4EE0-16A4-4934-936B-CCD473CF321D}">
            <xm:f>('34'!#REF!=0)*('34'!#REF!&lt;&gt;"")*(LEN('34'!#REF!)=0)*(($F53="")+($F53="En curso"))</xm:f>
            <x14:dxf>
              <font>
                <color theme="7" tint="-0.24994659260841701"/>
              </font>
              <fill>
                <patternFill patternType="none">
                  <bgColor auto="1"/>
                </patternFill>
              </fill>
            </x14:dxf>
          </x14:cfRule>
          <x14:cfRule type="expression" priority="12" id="{8E3F9239-ABB6-4C97-92F5-0BDBD4CDCDE6}">
            <xm:f>('34'!#REF!&lt;0)*(LEN('34'!#REF!)=0)*(($F53="")+($F53="En curso"))</xm:f>
            <x14:dxf>
              <font>
                <color theme="7" tint="-0.24994659260841701"/>
              </font>
              <fill>
                <patternFill patternType="none">
                  <bgColor auto="1"/>
                </patternFill>
              </fill>
            </x14:dxf>
          </x14:cfRule>
          <xm:sqref>F53:F58</xm:sqref>
        </x14:conditionalFormatting>
        <x14:conditionalFormatting xmlns:xm="http://schemas.microsoft.com/office/excel/2006/main">
          <x14:cfRule type="expression" priority="109" id="{D410D181-1FAA-4C1E-90C6-A8B38ED1EB86}">
            <xm:f>('34'!#REF!=0)*('34'!#REF!&lt;&gt;"")*(LEN('34'!#REF!)=0)*(($F69="")+($F69="En curso"))</xm:f>
            <x14:dxf>
              <font>
                <color theme="7" tint="-0.24994659260841701"/>
              </font>
              <fill>
                <patternFill patternType="none">
                  <bgColor auto="1"/>
                </patternFill>
              </fill>
            </x14:dxf>
          </x14:cfRule>
          <x14:cfRule type="expression" priority="110" id="{6C510975-2D43-4CA7-9EF1-21037487BBF1}">
            <xm:f>('34'!#REF!&lt;0)*(LEN('34'!#REF!)=0)*(($F69="")+($F69="En curso"))</xm:f>
            <x14:dxf>
              <font>
                <color theme="7" tint="-0.24994659260841701"/>
              </font>
              <fill>
                <patternFill patternType="none">
                  <bgColor auto="1"/>
                </patternFill>
              </fill>
            </x14:dxf>
          </x14:cfRule>
          <x14:cfRule type="expression" priority="111" id="{A3E134D1-508B-49CB-80D1-F5221AE971FB}">
            <xm:f>('34'!#REF!=0)*('34'!#REF!&lt;&gt;"")*(LEN('34'!#REF!)=0)*(($F69="")+($F69="En curso"))</xm:f>
            <x14:dxf>
              <font>
                <color theme="7" tint="-0.24994659260841701"/>
              </font>
              <fill>
                <patternFill patternType="none">
                  <bgColor auto="1"/>
                </patternFill>
              </fill>
            </x14:dxf>
          </x14:cfRule>
          <x14:cfRule type="expression" priority="112" id="{ECD855E6-D32B-438B-B9CF-E0FA4AA327BA}">
            <xm:f>('34'!#REF!&lt;0)*(LEN('34'!#REF!)=0)*(($F69="")+($F69="En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3" id="{E57DA484-90C5-49F4-8368-AE8AF8B98C01}">
            <xm:f>('34'!#REF!=0)*('34'!#REF!&lt;&gt;"")*(LEN('34'!#REF!)=0)*(($F81="")+($F81="En curso"))</xm:f>
            <x14:dxf>
              <font>
                <color theme="7" tint="-0.24994659260841701"/>
              </font>
              <fill>
                <patternFill patternType="none">
                  <bgColor auto="1"/>
                </patternFill>
              </fill>
            </x14:dxf>
          </x14:cfRule>
          <x14:cfRule type="expression" priority="114" id="{6567623C-77D3-44AE-9E63-3D3C523D9720}">
            <xm:f>('34'!#REF!&lt;0)*(LEN('34'!#REF!)=0)*(($F81="")+($F81="En curso"))</xm:f>
            <x14:dxf>
              <font>
                <color theme="7" tint="-0.24994659260841701"/>
              </font>
              <fill>
                <patternFill patternType="none">
                  <bgColor auto="1"/>
                </patternFill>
              </fill>
            </x14:dxf>
          </x14:cfRule>
          <x14:cfRule type="expression" priority="115" id="{278BD9DE-5F8F-423F-BD07-6DA91EBC0AA6}">
            <xm:f>('34'!#REF!=0)*('34'!#REF!&lt;&gt;"")*(LEN('34'!#REF!)=0)*(($F81="")+($F81="En curso"))</xm:f>
            <x14:dxf>
              <font>
                <color theme="7" tint="-0.24994659260841701"/>
              </font>
              <fill>
                <patternFill patternType="none">
                  <bgColor auto="1"/>
                </patternFill>
              </fill>
            </x14:dxf>
          </x14:cfRule>
          <x14:cfRule type="expression" priority="116" id="{435E77F0-F2DF-4383-A2AF-A599E04D8828}">
            <xm:f>('34'!#REF!&lt;0)*(LEN('34'!#REF!)=0)*(($F81="")+($F81="En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7" id="{6F36E599-716B-4959-B7E2-8B45A6DA0C4D}">
            <xm:f>('34'!#REF!=0)*('34'!#REF!&lt;&gt;"")*(LEN('34'!#REF!)=0)*(($F89="")+($F89="En curso"))</xm:f>
            <x14:dxf>
              <font>
                <color theme="7" tint="-0.24994659260841701"/>
              </font>
              <fill>
                <patternFill patternType="none">
                  <bgColor auto="1"/>
                </patternFill>
              </fill>
            </x14:dxf>
          </x14:cfRule>
          <x14:cfRule type="expression" priority="118" id="{07F49C9D-0768-4FA7-842E-43462F8C5F08}">
            <xm:f>('34'!#REF!&lt;0)*(LEN('34'!#REF!)=0)*(($F89="")+($F89="En curso"))</xm:f>
            <x14:dxf>
              <font>
                <color theme="7" tint="-0.24994659260841701"/>
              </font>
              <fill>
                <patternFill patternType="none">
                  <bgColor auto="1"/>
                </patternFill>
              </fill>
            </x14:dxf>
          </x14:cfRule>
          <x14:cfRule type="expression" priority="119" id="{3802A71C-6563-48DB-8DF2-36E923C664DC}">
            <xm:f>('34'!#REF!=0)*('34'!#REF!&lt;&gt;"")*(LEN('34'!#REF!)=0)*(($F85="")+($F85="En curso"))</xm:f>
            <x14:dxf>
              <font>
                <color theme="7" tint="-0.24994659260841701"/>
              </font>
              <fill>
                <patternFill patternType="none">
                  <bgColor auto="1"/>
                </patternFill>
              </fill>
            </x14:dxf>
          </x14:cfRule>
          <x14:cfRule type="expression" priority="120" id="{56BD44E1-4951-4585-859D-7289A1038B8E}">
            <xm:f>('34'!#REF!&lt;0)*(LEN('34'!#REF!)=0)*(($F85="")+($F85="En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21" id="{7B8F9222-1D94-43A1-AFD8-6791AA966E04}">
            <xm:f>('34'!#REF!=0)*('34'!#REF!&lt;&gt;"")*(LEN('34'!#REF!)=0)*(($F46="")+($F46="En curso"))</xm:f>
            <x14:dxf>
              <font>
                <color theme="7" tint="-0.24994659260841701"/>
              </font>
              <fill>
                <patternFill patternType="none">
                  <bgColor auto="1"/>
                </patternFill>
              </fill>
            </x14:dxf>
          </x14:cfRule>
          <x14:cfRule type="expression" priority="122" id="{C0BD62D3-0EAE-40C0-84A0-647E5FB30908}">
            <xm:f>('34'!#REF!&lt;0)*(LEN('34'!#REF!)=0)*(($F46="")+($F46="En curso"))</xm:f>
            <x14:dxf>
              <font>
                <color theme="7" tint="-0.24994659260841701"/>
              </font>
              <fill>
                <patternFill patternType="none">
                  <bgColor auto="1"/>
                </patternFill>
              </fill>
            </x14:dxf>
          </x14:cfRule>
          <x14:cfRule type="expression" priority="123" id="{A8F07C0A-99AA-40DC-81C0-2010D66DD46D}">
            <xm:f>('34'!#REF!=0)*('34'!#REF!&lt;&gt;"")*(LEN('34'!#REF!)=0)*(($F53="")+($F53="En curso"))</xm:f>
            <x14:dxf>
              <font>
                <color theme="7" tint="-0.24994659260841701"/>
              </font>
              <fill>
                <patternFill patternType="none">
                  <bgColor auto="1"/>
                </patternFill>
              </fill>
            </x14:dxf>
          </x14:cfRule>
          <x14:cfRule type="expression" priority="124" id="{EF0D99E7-4D64-40FA-A7B6-6BB2EC3942F1}">
            <xm:f>('34'!#REF!&lt;0)*(LEN('34'!#REF!)=0)*(($F53="")+($F53="En curso"))</xm:f>
            <x14:dxf>
              <font>
                <color theme="7" tint="-0.24994659260841701"/>
              </font>
              <fill>
                <patternFill patternType="none">
                  <bgColor auto="1"/>
                </patternFill>
              </fill>
            </x14:dxf>
          </x14:cfRule>
          <xm:sqref>C53:C58</xm:sqref>
        </x14:conditionalFormatting>
        <x14:conditionalFormatting xmlns:xm="http://schemas.microsoft.com/office/excel/2006/main">
          <x14:cfRule type="expression" priority="125" id="{118929B8-637C-4F0F-AAFB-B987CD65B914}">
            <xm:f>('34'!#REF!=0)*('34'!#REF!&lt;&gt;"")*(LEN('34'!#REF!)=0)*(($F45="")+($F45="En curso"))</xm:f>
            <x14:dxf>
              <font>
                <color theme="7" tint="-0.24994659260841701"/>
              </font>
              <fill>
                <patternFill patternType="none">
                  <bgColor auto="1"/>
                </patternFill>
              </fill>
            </x14:dxf>
          </x14:cfRule>
          <x14:cfRule type="expression" priority="126" id="{690E9236-0D5D-45FB-A0F0-2500A126D5CB}">
            <xm:f>('34'!#REF!&lt;0)*(LEN('34'!#REF!)=0)*(($F45="")+($F45="En curso"))</xm:f>
            <x14:dxf>
              <font>
                <color theme="7" tint="-0.24994659260841701"/>
              </font>
              <fill>
                <patternFill patternType="none">
                  <bgColor auto="1"/>
                </patternFill>
              </fill>
            </x14:dxf>
          </x14:cfRule>
          <x14:cfRule type="expression" priority="127" id="{F935EC93-5261-4358-B3F5-E5E20DB619F9}">
            <xm:f>('34'!#REF!=0)*('34'!#REF!&lt;&gt;"")*(LEN('34'!#REF!)=0)*(($F46="")+($F46="En curso"))</xm:f>
            <x14:dxf>
              <font>
                <color theme="7" tint="-0.24994659260841701"/>
              </font>
              <fill>
                <patternFill patternType="none">
                  <bgColor auto="1"/>
                </patternFill>
              </fill>
            </x14:dxf>
          </x14:cfRule>
          <x14:cfRule type="expression" priority="128" id="{3AF1B882-D2CE-4BD1-B07D-EF4E39E2D421}">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257" id="{047A8B43-7923-4E89-BC27-192D5933EB85}">
            <xm:f>('34'!#REF!=0)*('34'!#REF!&lt;&gt;"")*(LEN('34'!#REF!)=0)*((#REF!="")+(#REF!="En curso"))</xm:f>
            <x14:dxf>
              <font>
                <color theme="7" tint="-0.24994659260841701"/>
              </font>
              <fill>
                <patternFill patternType="none">
                  <bgColor auto="1"/>
                </patternFill>
              </fill>
            </x14:dxf>
          </x14:cfRule>
          <x14:cfRule type="expression" priority="258" id="{CF1F16C5-762E-44F1-9832-0D1897779B9D}">
            <xm:f>('34'!#REF!&lt;0)*(LEN('34'!#REF!)=0)*((#REF!="")+(#REF!="En curso"))</xm:f>
            <x14:dxf>
              <font>
                <color theme="7" tint="-0.24994659260841701"/>
              </font>
              <fill>
                <patternFill patternType="none">
                  <bgColor auto="1"/>
                </patternFill>
              </fill>
            </x14:dxf>
          </x14:cfRule>
          <x14:cfRule type="expression" priority="259" id="{C86BDCA7-14EE-472D-8EFD-53D4B1382207}">
            <xm:f>('34'!#REF!=0)*('34'!#REF!&lt;&gt;"")*(LEN('34'!#REF!)=0)*((#REF!="")+(#REF!="En curso"))</xm:f>
            <x14:dxf>
              <font>
                <color theme="7" tint="-0.24994659260841701"/>
              </font>
              <fill>
                <patternFill patternType="none">
                  <bgColor auto="1"/>
                </patternFill>
              </fill>
            </x14:dxf>
          </x14:cfRule>
          <x14:cfRule type="expression" priority="260" id="{2C09DAA6-0C15-4880-8732-9D591FEF5E8E}">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61" id="{03A5DDBF-EF16-4B0D-AE07-90A7B7B06129}">
            <xm:f>('34'!#REF!=0)*('34'!#REF!&lt;&gt;"")*(LEN('34'!#REF!)=0)*((#REF!="")+(#REF!="En curso"))</xm:f>
            <x14:dxf>
              <font>
                <color theme="7" tint="-0.24994659260841701"/>
              </font>
              <fill>
                <patternFill patternType="none">
                  <bgColor auto="1"/>
                </patternFill>
              </fill>
            </x14:dxf>
          </x14:cfRule>
          <x14:cfRule type="expression" priority="262" id="{10F927E5-CD3F-4B73-A6FB-3DAAF73B8E13}">
            <xm:f>('34'!#REF!&lt;0)*(LEN('34'!#REF!)=0)*((#REF!="")+(#REF!="En curso"))</xm:f>
            <x14:dxf>
              <font>
                <color theme="7" tint="-0.24994659260841701"/>
              </font>
              <fill>
                <patternFill patternType="none">
                  <bgColor auto="1"/>
                </patternFill>
              </fill>
            </x14:dxf>
          </x14:cfRule>
          <x14:cfRule type="expression" priority="263" id="{3CDAA988-8BF6-4CCC-A1D2-20E3789BE694}">
            <xm:f>('34'!#REF!=0)*('34'!#REF!&lt;&gt;"")*(LEN('34'!#REF!)=0)*((#REF!="")+(#REF!="En curso"))</xm:f>
            <x14:dxf>
              <font>
                <color theme="7" tint="-0.24994659260841701"/>
              </font>
              <fill>
                <patternFill patternType="none">
                  <bgColor auto="1"/>
                </patternFill>
              </fill>
            </x14:dxf>
          </x14:cfRule>
          <x14:cfRule type="expression" priority="264" id="{D6732A75-4023-4030-B533-81246B77A82D}">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671" id="{BB073184-134C-4532-BDC0-BE416CC1BE1F}">
            <xm:f>('34'!#REF!=0)*('34'!#REF!&lt;&gt;"")*(LEN('34'!#REF!)=0)*((#REF!="")+(#REF!="En curso"))</xm:f>
            <x14:dxf>
              <font>
                <color theme="7" tint="-0.24994659260841701"/>
              </font>
              <fill>
                <patternFill patternType="none">
                  <bgColor auto="1"/>
                </patternFill>
              </fill>
            </x14:dxf>
          </x14:cfRule>
          <x14:cfRule type="expression" priority="672" id="{8778F8D9-DEEE-447C-AE84-0E355A40D565}">
            <xm:f>('34'!#REF!&lt;0)*(LEN('34'!#REF!)=0)*((#REF!="")+(#REF!="En curso"))</xm:f>
            <x14:dxf>
              <font>
                <color theme="7" tint="-0.24994659260841701"/>
              </font>
              <fill>
                <patternFill patternType="none">
                  <bgColor auto="1"/>
                </patternFill>
              </fill>
            </x14:dxf>
          </x14:cfRule>
          <x14:cfRule type="expression" priority="673" id="{C2DA227B-4735-44C3-9CFB-D3D1BC7BAB46}">
            <xm:f>('34'!#REF!=0)*('34'!#REF!&lt;&gt;"")*(LEN('34'!#REF!)=0)*(($F28="")+($F28="En curso"))</xm:f>
            <x14:dxf>
              <font>
                <color theme="7" tint="-0.24994659260841701"/>
              </font>
              <fill>
                <patternFill patternType="none">
                  <bgColor auto="1"/>
                </patternFill>
              </fill>
            </x14:dxf>
          </x14:cfRule>
          <x14:cfRule type="expression" priority="674" id="{186A3EFC-4460-43C8-9A47-AEB479FBAC71}">
            <xm:f>('34'!#REF!&lt;0)*(LEN('34'!#REF!)=0)*(($F28="")+($F28="En curso"))</xm:f>
            <x14:dxf>
              <font>
                <color theme="7" tint="-0.24994659260841701"/>
              </font>
              <fill>
                <patternFill patternType="none">
                  <bgColor auto="1"/>
                </patternFill>
              </fill>
            </x14:dxf>
          </x14:cfRule>
          <xm:sqref>E34</xm:sqref>
        </x14:conditionalFormatting>
        <x14:conditionalFormatting xmlns:xm="http://schemas.microsoft.com/office/excel/2006/main">
          <x14:cfRule type="expression" priority="759" id="{3132B88E-CBD1-4818-A4F8-986A03A9731F}">
            <xm:f>('34'!#REF!=0)*('34'!#REF!&lt;&gt;"")*(LEN('34'!#REF!)=0)*(($F28="")+($F28="En curso"))</xm:f>
            <x14:dxf>
              <font>
                <color theme="7" tint="-0.24994659260841701"/>
              </font>
              <fill>
                <patternFill patternType="none">
                  <bgColor auto="1"/>
                </patternFill>
              </fill>
            </x14:dxf>
          </x14:cfRule>
          <x14:cfRule type="expression" priority="760" id="{406834E9-E9BC-442F-941D-3510688BF04A}">
            <xm:f>('34'!#REF!&lt;0)*(LEN('34'!#REF!)=0)*(($F28="")+($F28="En curso"))</xm:f>
            <x14:dxf>
              <font>
                <color theme="7" tint="-0.24994659260841701"/>
              </font>
              <fill>
                <patternFill patternType="none">
                  <bgColor auto="1"/>
                </patternFill>
              </fill>
            </x14:dxf>
          </x14:cfRule>
          <x14:cfRule type="expression" priority="761" id="{D92ABF43-CBDC-47B2-8506-0E4C40CEC9D7}">
            <xm:f>('34'!#REF!=0)*('34'!#REF!&lt;&gt;"")*(LEN('34'!#REF!)=0)*(($F34="")+($F34="En curso"))</xm:f>
            <x14:dxf>
              <font>
                <color theme="7" tint="-0.24994659260841701"/>
              </font>
              <fill>
                <patternFill patternType="none">
                  <bgColor auto="1"/>
                </patternFill>
              </fill>
            </x14:dxf>
          </x14:cfRule>
          <x14:cfRule type="expression" priority="762" id="{2C09396B-07B2-428A-A8D1-3E75B15ACBA0}">
            <xm:f>('34'!#REF!&lt;0)*(LEN('34'!#REF!)=0)*(($F34="")+($F34="En curso"))</xm:f>
            <x14:dxf>
              <font>
                <color theme="7" tint="-0.24994659260841701"/>
              </font>
              <fill>
                <patternFill patternType="none">
                  <bgColor auto="1"/>
                </patternFill>
              </fill>
            </x14:dxf>
          </x14:cfRule>
          <xm:sqref>C34:C38</xm:sqref>
        </x14:conditionalFormatting>
        <x14:conditionalFormatting xmlns:xm="http://schemas.microsoft.com/office/excel/2006/main">
          <x14:cfRule type="expression" priority="763" id="{F63B4641-7C4B-4FDC-913E-8C27276E55BD}">
            <xm:f>('34'!#REF!=0)*('34'!#REF!&lt;&gt;"")*(LEN('34'!#REF!)=0)*((#REF!="")+(#REF!="En curso"))</xm:f>
            <x14:dxf>
              <font>
                <color theme="7" tint="-0.24994659260841701"/>
              </font>
              <fill>
                <patternFill patternType="none">
                  <bgColor auto="1"/>
                </patternFill>
              </fill>
            </x14:dxf>
          </x14:cfRule>
          <x14:cfRule type="expression" priority="764" id="{3B3B6F94-80BA-4FEF-BD95-A36AA157722A}">
            <xm:f>('34'!#REF!&lt;0)*(LEN('34'!#REF!)=0)*((#REF!="")+(#REF!="En curso"))</xm:f>
            <x14:dxf>
              <font>
                <color theme="7" tint="-0.24994659260841701"/>
              </font>
              <fill>
                <patternFill patternType="none">
                  <bgColor auto="1"/>
                </patternFill>
              </fill>
            </x14:dxf>
          </x14:cfRule>
          <x14:cfRule type="expression" priority="765" id="{C113DCF7-772D-4952-9DD8-005A0157FDB6}">
            <xm:f>('34'!#REF!=0)*('34'!#REF!&lt;&gt;"")*(LEN('34'!#REF!)=0)*((#REF!="")+(#REF!="En curso"))</xm:f>
            <x14:dxf>
              <font>
                <color theme="7" tint="-0.24994659260841701"/>
              </font>
              <fill>
                <patternFill patternType="none">
                  <bgColor auto="1"/>
                </patternFill>
              </fill>
            </x14:dxf>
          </x14:cfRule>
          <x14:cfRule type="expression" priority="766" id="{1122A940-FB93-4E10-9DEF-2DE4C496B445}">
            <xm:f>('34'!#REF!&lt;0)*(LEN('34'!#REF!)=0)*((#REF!="")+(#REF!="En curso"))</xm:f>
            <x14:dxf>
              <font>
                <color theme="7" tint="-0.24994659260841701"/>
              </font>
              <fill>
                <patternFill patternType="none">
                  <bgColor auto="1"/>
                </patternFill>
              </fill>
            </x14:dxf>
          </x14:cfRule>
          <xm:sqref>E39</xm:sqref>
        </x14:conditionalFormatting>
        <x14:conditionalFormatting xmlns:xm="http://schemas.microsoft.com/office/excel/2006/main">
          <x14:cfRule type="expression" priority="767" id="{8C835819-25DF-41E6-A2C6-E5208498A2FC}">
            <xm:f>('34'!#REF!=0)*('34'!#REF!&lt;&gt;"")*(LEN('34'!#REF!)=0)*((#REF!="")+(#REF!="En curso"))</xm:f>
            <x14:dxf>
              <font>
                <color theme="7" tint="-0.24994659260841701"/>
              </font>
              <fill>
                <patternFill patternType="none">
                  <bgColor auto="1"/>
                </patternFill>
              </fill>
            </x14:dxf>
          </x14:cfRule>
          <x14:cfRule type="expression" priority="768" id="{3B0B6002-F059-41F9-AA8E-F2B0D96169D7}">
            <xm:f>('34'!#REF!&lt;0)*(LEN('34'!#REF!)=0)*((#REF!="")+(#REF!="En curso"))</xm:f>
            <x14:dxf>
              <font>
                <color theme="7" tint="-0.24994659260841701"/>
              </font>
              <fill>
                <patternFill patternType="none">
                  <bgColor auto="1"/>
                </patternFill>
              </fill>
            </x14:dxf>
          </x14:cfRule>
          <x14:cfRule type="expression" priority="769" id="{3D9D9E4C-8B7E-4382-A2A8-49E43EA8C65E}">
            <xm:f>('34'!#REF!=0)*('34'!#REF!&lt;&gt;"")*(LEN('34'!#REF!)=0)*(($F39="")+($F39="En curso"))</xm:f>
            <x14:dxf>
              <font>
                <color theme="7" tint="-0.24994659260841701"/>
              </font>
              <fill>
                <patternFill patternType="none">
                  <bgColor auto="1"/>
                </patternFill>
              </fill>
            </x14:dxf>
          </x14:cfRule>
          <x14:cfRule type="expression" priority="770" id="{7B0A75E5-289C-4FAB-9A36-24D11C00CA4A}">
            <xm:f>('34'!#REF!&lt;0)*(LEN('34'!#REF!)=0)*(($F39="")+($F39="En curso"))</xm:f>
            <x14:dxf>
              <font>
                <color theme="7" tint="-0.24994659260841701"/>
              </font>
              <fill>
                <patternFill patternType="none">
                  <bgColor auto="1"/>
                </patternFill>
              </fill>
            </x14:dxf>
          </x14:cfRule>
          <xm:sqref>C39</xm:sqref>
        </x14:conditionalFormatting>
        <x14:conditionalFormatting xmlns:xm="http://schemas.microsoft.com/office/excel/2006/main">
          <x14:cfRule type="expression" priority="771" id="{EE41340B-36E6-4B0E-B7E1-4AA9AF50870D}">
            <xm:f>('34'!#REF!=0)*('34'!#REF!&lt;&gt;"")*(LEN('34'!#REF!)=0)*((#REF!="")+(#REF!="En curso"))</xm:f>
            <x14:dxf>
              <font>
                <color theme="7" tint="-0.24994659260841701"/>
              </font>
              <fill>
                <patternFill patternType="none">
                  <bgColor auto="1"/>
                </patternFill>
              </fill>
            </x14:dxf>
          </x14:cfRule>
          <x14:cfRule type="expression" priority="772" id="{3BDFDD86-A17A-4792-AA7B-633404FCE422}">
            <xm:f>('34'!#REF!&lt;0)*(LEN('34'!#REF!)=0)*((#REF!="")+(#REF!="En curso"))</xm:f>
            <x14:dxf>
              <font>
                <color theme="7" tint="-0.24994659260841701"/>
              </font>
              <fill>
                <patternFill patternType="none">
                  <bgColor auto="1"/>
                </patternFill>
              </fill>
            </x14:dxf>
          </x14:cfRule>
          <x14:cfRule type="expression" priority="773" id="{E1E628DE-AFA7-416B-92EC-5D97180D1BE0}">
            <xm:f>('34'!#REF!=0)*('34'!#REF!&lt;&gt;"")*(LEN('34'!#REF!)=0)*(($F33="")+($F33="En curso"))</xm:f>
            <x14:dxf>
              <font>
                <color theme="7" tint="-0.24994659260841701"/>
              </font>
              <fill>
                <patternFill patternType="none">
                  <bgColor auto="1"/>
                </patternFill>
              </fill>
            </x14:dxf>
          </x14:cfRule>
          <x14:cfRule type="expression" priority="774" id="{D0DA3626-A0D3-4B4F-A988-B22C85F3C12A}">
            <xm:f>('34'!#REF!&lt;0)*(LEN('34'!#REF!)=0)*(($F33="")+($F33="En curso"))</xm:f>
            <x14:dxf>
              <font>
                <color theme="7" tint="-0.24994659260841701"/>
              </font>
              <fill>
                <patternFill patternType="none">
                  <bgColor auto="1"/>
                </patternFill>
              </fill>
            </x14:dxf>
          </x14:cfRule>
          <xm:sqref>E40</xm:sqref>
        </x14:conditionalFormatting>
        <x14:conditionalFormatting xmlns:xm="http://schemas.microsoft.com/office/excel/2006/main">
          <x14:cfRule type="expression" priority="775" id="{7F7B1218-07C1-4FFB-A840-CDBF220B5E6B}">
            <xm:f>('34'!#REF!=0)*('34'!#REF!&lt;&gt;"")*(LEN('34'!#REF!)=0)*(($F32="")+($F32="En curso"))</xm:f>
            <x14:dxf>
              <font>
                <color theme="7" tint="-0.24994659260841701"/>
              </font>
              <fill>
                <patternFill patternType="none">
                  <bgColor auto="1"/>
                </patternFill>
              </fill>
            </x14:dxf>
          </x14:cfRule>
          <x14:cfRule type="expression" priority="776" id="{C715C0E8-13C0-4ACE-B772-6CFC772ABE88}">
            <xm:f>('34'!#REF!&lt;0)*(LEN('34'!#REF!)=0)*(($F32="")+($F32="En curso"))</xm:f>
            <x14:dxf>
              <font>
                <color theme="7" tint="-0.24994659260841701"/>
              </font>
              <fill>
                <patternFill patternType="none">
                  <bgColor auto="1"/>
                </patternFill>
              </fill>
            </x14:dxf>
          </x14:cfRule>
          <x14:cfRule type="expression" priority="777" id="{288BE98F-FA9C-4913-AB50-7EC96ECDBE7C}">
            <xm:f>('34'!#REF!=0)*('34'!#REF!&lt;&gt;"")*(LEN('34'!#REF!)=0)*((#REF!="")+(#REF!="En curso"))</xm:f>
            <x14:dxf>
              <font>
                <color theme="7" tint="-0.24994659260841701"/>
              </font>
              <fill>
                <patternFill patternType="none">
                  <bgColor auto="1"/>
                </patternFill>
              </fill>
            </x14:dxf>
          </x14:cfRule>
          <x14:cfRule type="expression" priority="778" id="{71737953-A528-48F1-B4E6-3055A3D41B7D}">
            <xm:f>('34'!#REF!&lt;0)*(LEN('34'!#REF!)=0)*((#REF!="")+(#REF!="En curso"))</xm:f>
            <x14:dxf>
              <font>
                <color theme="7" tint="-0.24994659260841701"/>
              </font>
              <fill>
                <patternFill patternType="none">
                  <bgColor auto="1"/>
                </patternFill>
              </fill>
            </x14:dxf>
          </x14:cfRule>
          <xm:sqref>E39</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411E2-F3F4-4F6C-A4FB-0D0A5BDEAF51}">
  <sheetPr>
    <tabColor theme="4"/>
  </sheetPr>
  <dimension ref="A1:S76"/>
  <sheetViews>
    <sheetView showGridLines="0" tabSelected="1" zoomScale="90" zoomScaleNormal="90" workbookViewId="0">
      <selection activeCell="M9" sqref="M9"/>
    </sheetView>
  </sheetViews>
  <sheetFormatPr defaultColWidth="8.6640625" defaultRowHeight="18.75"/>
  <cols>
    <col min="2" max="2" width="17.21875" customWidth="1"/>
    <col min="3" max="3" width="8.88671875"/>
    <col min="4" max="4" width="72.6640625" customWidth="1"/>
    <col min="5" max="5" width="10.21875" customWidth="1"/>
    <col min="6" max="6" width="14.6640625" customWidth="1"/>
    <col min="7" max="7" width="13.88671875" customWidth="1"/>
    <col min="8" max="8" width="43.5546875" bestFit="1" customWidth="1"/>
    <col min="9" max="11" width="10" bestFit="1" customWidth="1"/>
    <col min="12" max="12" width="20.88671875" customWidth="1"/>
    <col min="13" max="13" width="16.44140625" customWidth="1"/>
  </cols>
  <sheetData>
    <row r="1" spans="1:19" ht="34.5">
      <c r="A1" s="3"/>
      <c r="B1" s="430" t="s">
        <v>720</v>
      </c>
      <c r="C1" s="430"/>
      <c r="D1" s="430"/>
      <c r="E1" s="430"/>
      <c r="F1" s="425"/>
      <c r="G1" s="425"/>
      <c r="H1" s="425"/>
      <c r="I1" s="425"/>
      <c r="J1" s="425"/>
      <c r="K1" s="425"/>
      <c r="L1" s="425"/>
      <c r="M1" s="425"/>
      <c r="N1" s="425"/>
      <c r="O1" s="425"/>
      <c r="P1" s="425"/>
      <c r="Q1" s="425"/>
    </row>
    <row r="2" spans="1:19" ht="34.5">
      <c r="A2" s="12"/>
      <c r="B2" s="431" t="s">
        <v>721</v>
      </c>
      <c r="C2" s="431"/>
      <c r="D2" s="431"/>
      <c r="E2" s="431"/>
      <c r="F2" s="13"/>
      <c r="G2" s="13"/>
      <c r="H2" s="13"/>
      <c r="I2" s="13"/>
      <c r="J2" s="13"/>
      <c r="K2" s="13"/>
      <c r="L2" s="324" t="s">
        <v>2</v>
      </c>
      <c r="M2" s="324" t="s">
        <v>3</v>
      </c>
      <c r="N2" s="14"/>
      <c r="O2" s="14"/>
      <c r="P2" s="14"/>
      <c r="Q2" s="14"/>
    </row>
    <row r="3" spans="1:19" ht="33">
      <c r="A3" s="23"/>
      <c r="B3" s="202" t="s">
        <v>4</v>
      </c>
      <c r="C3" s="203" t="s">
        <v>5</v>
      </c>
      <c r="D3" s="203" t="s">
        <v>6</v>
      </c>
      <c r="E3" s="203" t="s">
        <v>7</v>
      </c>
      <c r="F3" s="203" t="s">
        <v>8</v>
      </c>
      <c r="G3" s="205" t="s">
        <v>9</v>
      </c>
      <c r="H3" s="314" t="s">
        <v>10</v>
      </c>
      <c r="I3" s="23"/>
      <c r="J3" s="23"/>
      <c r="K3" s="23"/>
      <c r="L3" s="327" t="s">
        <v>11</v>
      </c>
      <c r="M3" s="325">
        <v>3</v>
      </c>
      <c r="N3" s="23"/>
      <c r="O3" s="23"/>
      <c r="P3" s="23"/>
      <c r="Q3" s="23"/>
    </row>
    <row r="4" spans="1:19" s="119" customFormat="1">
      <c r="A4" s="114"/>
      <c r="B4" s="327"/>
      <c r="C4" s="327"/>
      <c r="D4" s="410" t="s">
        <v>722</v>
      </c>
      <c r="E4" s="411">
        <v>2</v>
      </c>
      <c r="F4" s="327"/>
      <c r="G4" s="327"/>
      <c r="H4" s="322"/>
      <c r="J4" s="114"/>
      <c r="K4" s="114"/>
      <c r="L4" s="326"/>
      <c r="M4" s="326"/>
      <c r="N4" s="114"/>
      <c r="O4" s="114"/>
      <c r="P4" s="114"/>
      <c r="Q4" s="114"/>
    </row>
    <row r="5" spans="1:19" s="119" customFormat="1">
      <c r="A5" s="114"/>
      <c r="B5" s="327"/>
      <c r="C5" s="327"/>
      <c r="D5" s="410" t="s">
        <v>723</v>
      </c>
      <c r="E5" s="411">
        <v>1.7</v>
      </c>
      <c r="F5" s="327"/>
      <c r="G5" s="327"/>
      <c r="H5" s="322"/>
      <c r="J5" s="114"/>
      <c r="K5" s="114"/>
      <c r="L5" s="114"/>
      <c r="M5" s="114"/>
      <c r="N5" s="114"/>
      <c r="O5" s="114"/>
      <c r="P5" s="114"/>
      <c r="Q5" s="114"/>
    </row>
    <row r="6" spans="1:19" s="119" customFormat="1" ht="21.75" customHeight="1">
      <c r="A6" s="114"/>
      <c r="B6" s="327"/>
      <c r="C6" s="327"/>
      <c r="D6" s="410" t="s">
        <v>724</v>
      </c>
      <c r="E6" s="411">
        <v>4.3</v>
      </c>
      <c r="F6" s="327"/>
      <c r="G6" s="327"/>
      <c r="H6" s="322"/>
      <c r="J6" s="114"/>
      <c r="K6" s="114"/>
      <c r="L6" s="114" t="s">
        <v>16</v>
      </c>
      <c r="M6" s="114">
        <v>60</v>
      </c>
      <c r="N6" s="114"/>
      <c r="O6" s="114"/>
      <c r="P6" s="114"/>
      <c r="Q6" s="114"/>
    </row>
    <row r="7" spans="1:19" s="119" customFormat="1" ht="33">
      <c r="A7" s="114"/>
      <c r="B7" s="327"/>
      <c r="C7" s="327"/>
      <c r="D7" s="410" t="s">
        <v>725</v>
      </c>
      <c r="E7" s="411">
        <v>1</v>
      </c>
      <c r="F7" s="327"/>
      <c r="G7" s="327"/>
      <c r="H7" s="322"/>
      <c r="J7" s="114"/>
      <c r="K7" s="114"/>
      <c r="L7" s="114" t="s">
        <v>18</v>
      </c>
      <c r="M7" s="114">
        <f>E27/M3</f>
        <v>14.866666666666667</v>
      </c>
      <c r="N7" s="114"/>
      <c r="O7" s="114"/>
      <c r="P7" s="114"/>
      <c r="Q7" s="114"/>
    </row>
    <row r="8" spans="1:19" s="119" customFormat="1">
      <c r="A8" s="114"/>
      <c r="B8" s="327"/>
      <c r="C8" s="327"/>
      <c r="D8" s="410" t="s">
        <v>726</v>
      </c>
      <c r="E8" s="411">
        <v>11.3</v>
      </c>
      <c r="F8" s="327"/>
      <c r="G8" s="327"/>
      <c r="H8" s="322"/>
      <c r="J8" s="114"/>
      <c r="K8" s="114"/>
      <c r="L8" s="119" t="s">
        <v>20</v>
      </c>
      <c r="M8" s="339">
        <v>46174</v>
      </c>
      <c r="N8" s="114"/>
      <c r="O8" s="114"/>
      <c r="P8" s="114"/>
      <c r="Q8" s="114"/>
    </row>
    <row r="9" spans="1:19" s="119" customFormat="1" ht="27.75" customHeight="1">
      <c r="A9" s="114"/>
      <c r="B9" s="327"/>
      <c r="C9" s="327"/>
      <c r="D9" s="410" t="s">
        <v>727</v>
      </c>
      <c r="E9" s="411">
        <v>3</v>
      </c>
      <c r="F9" s="327"/>
      <c r="G9" s="327"/>
      <c r="H9" s="322"/>
      <c r="J9" s="114"/>
      <c r="K9" s="114"/>
      <c r="L9" s="114"/>
      <c r="M9" s="114"/>
      <c r="N9" s="114"/>
      <c r="O9" s="114"/>
      <c r="P9" s="114"/>
      <c r="Q9" s="114"/>
    </row>
    <row r="10" spans="1:19" s="119" customFormat="1" ht="44.25" customHeight="1">
      <c r="A10" s="114"/>
      <c r="B10" s="327"/>
      <c r="C10" s="327"/>
      <c r="D10" s="410" t="s">
        <v>728</v>
      </c>
      <c r="E10" s="411">
        <v>3</v>
      </c>
      <c r="F10" s="327"/>
      <c r="G10" s="327"/>
      <c r="H10" s="322"/>
      <c r="J10" s="114"/>
      <c r="K10" s="114"/>
      <c r="L10" s="424"/>
      <c r="M10" s="424"/>
      <c r="N10" s="424"/>
      <c r="O10" s="424"/>
      <c r="P10" s="424"/>
      <c r="Q10" s="424"/>
      <c r="R10" s="424"/>
      <c r="S10" s="424"/>
    </row>
    <row r="11" spans="1:19" s="119" customFormat="1" ht="36.75" customHeight="1">
      <c r="A11" s="114"/>
      <c r="B11" s="327"/>
      <c r="C11" s="327"/>
      <c r="D11" s="410" t="s">
        <v>729</v>
      </c>
      <c r="E11" s="411">
        <v>6.3</v>
      </c>
      <c r="F11" s="327"/>
      <c r="G11" s="327"/>
      <c r="H11" s="322"/>
      <c r="J11" s="114"/>
      <c r="K11" s="114"/>
      <c r="L11" s="114"/>
      <c r="M11" s="114"/>
      <c r="N11" s="114"/>
      <c r="O11" s="114"/>
      <c r="P11" s="114"/>
      <c r="Q11" s="114"/>
    </row>
    <row r="12" spans="1:19" s="119" customFormat="1">
      <c r="A12" s="114"/>
      <c r="B12" s="327"/>
      <c r="C12" s="327"/>
      <c r="D12" s="410" t="s">
        <v>730</v>
      </c>
      <c r="E12" s="411">
        <v>3.3</v>
      </c>
      <c r="F12" s="327"/>
      <c r="G12" s="327"/>
      <c r="H12" s="322"/>
      <c r="J12" s="114"/>
      <c r="K12" s="114"/>
      <c r="L12" s="114"/>
      <c r="M12" s="114"/>
      <c r="N12" s="114"/>
      <c r="O12" s="114"/>
      <c r="P12" s="114"/>
      <c r="Q12" s="114"/>
    </row>
    <row r="13" spans="1:19" s="119" customFormat="1">
      <c r="A13" s="114"/>
      <c r="B13" s="327"/>
      <c r="C13" s="327"/>
      <c r="D13" s="410" t="s">
        <v>731</v>
      </c>
      <c r="E13" s="411">
        <v>0.7</v>
      </c>
      <c r="F13" s="327"/>
      <c r="G13" s="327"/>
      <c r="H13" s="322"/>
      <c r="J13" s="114"/>
      <c r="K13" s="114"/>
      <c r="L13" s="114"/>
      <c r="M13" s="114"/>
      <c r="N13" s="114"/>
      <c r="O13" s="114"/>
      <c r="P13" s="114"/>
      <c r="Q13" s="114"/>
    </row>
    <row r="14" spans="1:19" s="119" customFormat="1">
      <c r="A14" s="114"/>
      <c r="B14" s="327"/>
      <c r="C14" s="327"/>
      <c r="D14" s="410" t="s">
        <v>732</v>
      </c>
      <c r="E14" s="411">
        <v>4</v>
      </c>
      <c r="F14" s="327"/>
      <c r="G14" s="327"/>
      <c r="H14" s="322"/>
      <c r="J14" s="114"/>
      <c r="K14" s="114"/>
      <c r="L14" s="114"/>
      <c r="M14" s="114"/>
      <c r="N14" s="114"/>
      <c r="O14" s="114"/>
      <c r="P14" s="114"/>
      <c r="Q14" s="114"/>
    </row>
    <row r="15" spans="1:19" s="119" customFormat="1">
      <c r="A15" s="114"/>
      <c r="B15" s="16"/>
      <c r="C15" s="231"/>
      <c r="D15" s="231" t="s">
        <v>733</v>
      </c>
      <c r="E15" s="10">
        <v>4</v>
      </c>
      <c r="F15"/>
      <c r="G15" s="17"/>
      <c r="H15" s="322"/>
      <c r="J15" s="114"/>
      <c r="K15" s="114"/>
      <c r="L15" s="114"/>
      <c r="M15" s="114"/>
      <c r="N15" s="114"/>
      <c r="O15" s="114"/>
      <c r="P15" s="114"/>
      <c r="Q15" s="114"/>
    </row>
    <row r="16" spans="1:19" s="119" customFormat="1">
      <c r="A16" s="114"/>
      <c r="B16" s="327"/>
      <c r="C16" s="327"/>
      <c r="D16" s="410"/>
      <c r="E16" s="411"/>
      <c r="F16" s="327"/>
      <c r="G16" s="327"/>
      <c r="H16" s="322"/>
      <c r="J16" s="114"/>
      <c r="K16" s="114"/>
      <c r="L16" s="114"/>
      <c r="M16" s="114"/>
      <c r="N16" s="114"/>
      <c r="O16" s="114"/>
      <c r="P16" s="114"/>
      <c r="Q16" s="114"/>
    </row>
    <row r="17" spans="1:17" s="119" customFormat="1">
      <c r="A17" s="114"/>
      <c r="B17" s="327"/>
      <c r="C17" s="327"/>
      <c r="D17" s="410"/>
      <c r="E17" s="411"/>
      <c r="F17" s="327"/>
      <c r="G17" s="327"/>
      <c r="H17" s="322"/>
      <c r="J17" s="114"/>
      <c r="K17" s="114"/>
      <c r="L17" s="114"/>
      <c r="M17" s="114"/>
      <c r="N17" s="114"/>
      <c r="O17" s="114"/>
      <c r="P17" s="114"/>
      <c r="Q17" s="114"/>
    </row>
    <row r="18" spans="1:17" s="119" customFormat="1">
      <c r="A18" s="114"/>
      <c r="B18" s="327"/>
      <c r="C18" s="327"/>
      <c r="D18" s="410"/>
      <c r="E18" s="411"/>
      <c r="F18" s="327"/>
      <c r="G18" s="327"/>
      <c r="H18" s="322"/>
      <c r="J18" s="114"/>
      <c r="K18" s="114"/>
      <c r="L18" s="114"/>
      <c r="M18" s="114"/>
      <c r="N18" s="114"/>
      <c r="O18" s="114"/>
      <c r="P18" s="114"/>
      <c r="Q18" s="114"/>
    </row>
    <row r="19" spans="1:17" s="119" customFormat="1">
      <c r="A19" s="114"/>
      <c r="B19" s="327"/>
      <c r="C19" s="327"/>
      <c r="D19" s="327"/>
      <c r="E19" s="411"/>
      <c r="F19" s="327"/>
      <c r="G19" s="327"/>
      <c r="H19" s="322"/>
      <c r="J19" s="114"/>
      <c r="K19" s="114"/>
      <c r="L19" s="114"/>
      <c r="M19" s="114"/>
      <c r="N19" s="114"/>
      <c r="O19" s="114"/>
      <c r="P19" s="114"/>
      <c r="Q19" s="114"/>
    </row>
    <row r="20" spans="1:17" s="119" customFormat="1">
      <c r="A20" s="114"/>
      <c r="B20" s="327"/>
      <c r="C20" s="327"/>
      <c r="D20" s="410"/>
      <c r="E20" s="411"/>
      <c r="F20" s="327"/>
      <c r="G20" s="327"/>
      <c r="H20" s="322"/>
      <c r="J20" s="114"/>
      <c r="K20" s="114"/>
      <c r="L20" s="114"/>
      <c r="M20" s="114"/>
      <c r="N20" s="114"/>
      <c r="O20" s="114"/>
      <c r="P20" s="114"/>
      <c r="Q20" s="114"/>
    </row>
    <row r="21" spans="1:17" s="119" customFormat="1">
      <c r="A21" s="114"/>
      <c r="B21" s="403"/>
      <c r="C21" s="404"/>
      <c r="D21" s="405"/>
      <c r="E21" s="406"/>
      <c r="F21" s="403"/>
      <c r="G21" s="403"/>
      <c r="H21" s="322"/>
      <c r="J21" s="114"/>
      <c r="K21" s="114"/>
      <c r="L21" s="114"/>
      <c r="M21" s="114"/>
      <c r="N21" s="114"/>
      <c r="O21" s="114"/>
      <c r="P21" s="114"/>
      <c r="Q21" s="114"/>
    </row>
    <row r="22" spans="1:17" s="119" customFormat="1">
      <c r="A22" s="114"/>
      <c r="B22" s="336"/>
      <c r="C22" s="337"/>
      <c r="D22" s="338"/>
      <c r="E22" s="335"/>
      <c r="F22" s="336"/>
      <c r="G22" s="336"/>
      <c r="H22" s="322"/>
      <c r="J22" s="114"/>
      <c r="K22" s="114"/>
      <c r="L22" s="114"/>
      <c r="M22" s="114"/>
      <c r="N22" s="114"/>
      <c r="O22" s="114"/>
      <c r="P22" s="114"/>
      <c r="Q22" s="114"/>
    </row>
    <row r="23" spans="1:17" s="119" customFormat="1">
      <c r="A23" s="114"/>
      <c r="B23" s="341"/>
      <c r="C23" s="342"/>
      <c r="D23" s="343"/>
      <c r="E23" s="344"/>
      <c r="F23" s="341"/>
      <c r="G23" s="341"/>
      <c r="H23" s="322"/>
      <c r="J23" s="114"/>
      <c r="K23" s="114"/>
      <c r="L23" s="114"/>
      <c r="M23" s="114"/>
      <c r="N23" s="114"/>
      <c r="O23" s="114"/>
      <c r="P23" s="114"/>
      <c r="Q23" s="114"/>
    </row>
    <row r="24" spans="1:17" s="119" customFormat="1">
      <c r="A24" s="114"/>
      <c r="B24" s="362"/>
      <c r="C24" s="342"/>
      <c r="D24" s="363"/>
      <c r="E24" s="364"/>
      <c r="F24" s="362"/>
      <c r="G24" s="362"/>
      <c r="H24" s="322"/>
      <c r="J24" s="114"/>
      <c r="K24" s="114"/>
      <c r="L24" s="114"/>
      <c r="M24" s="114"/>
      <c r="N24" s="114"/>
      <c r="O24" s="114"/>
      <c r="P24" s="114"/>
      <c r="Q24" s="114"/>
    </row>
    <row r="25" spans="1:17" s="119" customFormat="1">
      <c r="A25" s="114"/>
      <c r="B25" s="231"/>
      <c r="C25" s="337"/>
      <c r="D25" s="402"/>
      <c r="E25" s="232"/>
      <c r="F25" s="231"/>
      <c r="G25" s="231"/>
      <c r="H25" s="322"/>
      <c r="J25" s="114"/>
      <c r="K25" s="114"/>
      <c r="L25" s="114"/>
      <c r="M25" s="114"/>
      <c r="N25" s="114"/>
      <c r="O25" s="114"/>
      <c r="P25" s="114"/>
      <c r="Q25" s="114"/>
    </row>
    <row r="26" spans="1:17" s="119" customFormat="1">
      <c r="A26" s="114"/>
      <c r="B26" s="231"/>
      <c r="C26" s="337"/>
      <c r="D26" s="402"/>
      <c r="E26" s="232"/>
      <c r="F26" s="231"/>
      <c r="G26" s="231"/>
      <c r="H26" s="322"/>
      <c r="J26" s="114"/>
      <c r="K26" s="114"/>
      <c r="L26" s="114"/>
      <c r="M26" s="114"/>
      <c r="N26" s="114"/>
      <c r="O26" s="114"/>
      <c r="P26" s="114"/>
      <c r="Q26" s="114"/>
    </row>
    <row r="27" spans="1:17">
      <c r="A27" s="25"/>
      <c r="B27" s="119"/>
      <c r="C27" s="119"/>
      <c r="D27" s="119" t="s">
        <v>38</v>
      </c>
      <c r="E27" s="224">
        <f>SUM(E4:E24)</f>
        <v>44.6</v>
      </c>
      <c r="F27" s="119"/>
      <c r="G27" s="119"/>
      <c r="H27" s="322"/>
      <c r="I27" s="25"/>
      <c r="J27" s="25"/>
      <c r="K27" s="25"/>
      <c r="L27" s="25"/>
      <c r="M27" s="25"/>
      <c r="N27" s="25"/>
      <c r="O27" s="25"/>
      <c r="P27" s="25"/>
      <c r="Q27" s="25"/>
    </row>
    <row r="28" spans="1:17">
      <c r="A28" s="25"/>
      <c r="B28" s="25"/>
      <c r="C28" s="25"/>
      <c r="D28" s="25"/>
      <c r="E28" s="25"/>
      <c r="F28" s="25"/>
      <c r="G28" s="25"/>
      <c r="H28" s="25"/>
      <c r="I28" s="25"/>
      <c r="J28" s="25"/>
      <c r="K28" s="25"/>
      <c r="L28" s="114"/>
      <c r="M28" s="301"/>
      <c r="N28" s="114"/>
      <c r="O28" s="25"/>
      <c r="P28" s="25"/>
      <c r="Q28" s="25"/>
    </row>
    <row r="29" spans="1:17" ht="34.5">
      <c r="A29" s="25"/>
      <c r="B29" s="431" t="s">
        <v>39</v>
      </c>
      <c r="C29" s="431"/>
      <c r="D29" s="431"/>
      <c r="E29" s="431"/>
      <c r="F29" s="13"/>
      <c r="G29" s="13"/>
      <c r="H29" s="25"/>
      <c r="I29" s="25"/>
      <c r="J29" s="25"/>
      <c r="K29" s="25"/>
      <c r="L29" s="114"/>
      <c r="M29" s="301"/>
      <c r="N29" s="114"/>
      <c r="O29" s="25"/>
      <c r="P29" s="25"/>
      <c r="Q29" s="25"/>
    </row>
    <row r="30" spans="1:17">
      <c r="A30" s="25"/>
      <c r="B30" s="148" t="s">
        <v>4</v>
      </c>
      <c r="C30" s="149" t="s">
        <v>5</v>
      </c>
      <c r="D30" s="149" t="s">
        <v>6</v>
      </c>
      <c r="E30" s="149" t="s">
        <v>7</v>
      </c>
      <c r="F30" s="150" t="s">
        <v>8</v>
      </c>
      <c r="G30" s="151" t="s">
        <v>9</v>
      </c>
      <c r="H30" s="25"/>
      <c r="I30" s="25"/>
      <c r="J30" s="25"/>
      <c r="K30" s="25"/>
      <c r="L30" s="114"/>
      <c r="M30" s="301"/>
      <c r="N30" s="114"/>
      <c r="O30" s="25"/>
      <c r="P30" s="25"/>
      <c r="Q30" s="25"/>
    </row>
    <row r="31" spans="1:17">
      <c r="A31" s="25"/>
      <c r="B31" s="206"/>
      <c r="C31" s="207"/>
      <c r="D31" s="25"/>
      <c r="E31" s="247"/>
      <c r="F31" s="206"/>
      <c r="G31" s="206"/>
      <c r="H31" s="25"/>
      <c r="I31" s="25"/>
      <c r="J31" s="25"/>
      <c r="K31" s="25"/>
      <c r="L31" s="114"/>
      <c r="M31" s="301"/>
      <c r="N31" s="114"/>
      <c r="O31" s="25"/>
      <c r="P31" s="25"/>
      <c r="Q31" s="25"/>
    </row>
    <row r="32" spans="1:17" ht="41.45" customHeight="1">
      <c r="A32" s="25"/>
      <c r="B32" s="206"/>
      <c r="C32" s="207"/>
      <c r="D32" s="25"/>
      <c r="E32" s="208"/>
      <c r="F32" s="206"/>
      <c r="G32" s="206"/>
      <c r="H32" s="25"/>
      <c r="I32" s="25"/>
      <c r="J32" s="25"/>
      <c r="K32" s="25"/>
      <c r="L32" s="114"/>
      <c r="M32" s="301"/>
      <c r="N32" s="114"/>
      <c r="O32" s="25"/>
      <c r="P32" s="25"/>
      <c r="Q32" s="25"/>
    </row>
    <row r="33" spans="1:17">
      <c r="A33" s="25"/>
      <c r="B33" s="206"/>
      <c r="C33" s="207"/>
      <c r="D33" s="25"/>
      <c r="E33" s="208"/>
      <c r="F33" s="206"/>
      <c r="G33" s="206"/>
      <c r="H33" s="25"/>
      <c r="I33" s="25"/>
      <c r="J33" s="25"/>
      <c r="K33" s="25"/>
      <c r="L33" s="114"/>
      <c r="M33" s="301"/>
      <c r="N33" s="114"/>
      <c r="O33" s="25"/>
      <c r="P33" s="25"/>
      <c r="Q33" s="25"/>
    </row>
    <row r="34" spans="1:17">
      <c r="A34" s="25"/>
      <c r="B34" s="231"/>
      <c r="C34" s="232"/>
      <c r="D34" s="25"/>
      <c r="E34" s="398"/>
      <c r="F34" s="231"/>
      <c r="G34" s="231"/>
      <c r="H34" s="25"/>
      <c r="I34" s="25"/>
      <c r="J34" s="25"/>
      <c r="K34" s="25"/>
      <c r="L34" s="114"/>
      <c r="M34" s="301"/>
      <c r="N34" s="114"/>
      <c r="O34" s="25"/>
      <c r="P34" s="25"/>
      <c r="Q34" s="25"/>
    </row>
    <row r="35" spans="1:17">
      <c r="A35" s="25"/>
      <c r="B35" s="206"/>
      <c r="C35" s="207"/>
      <c r="D35" s="25"/>
      <c r="E35" s="208"/>
      <c r="F35" s="206"/>
      <c r="G35" s="206"/>
      <c r="H35" s="25"/>
      <c r="I35" s="25"/>
      <c r="J35" s="25"/>
      <c r="K35" s="25"/>
      <c r="L35" s="114"/>
      <c r="M35" s="301"/>
      <c r="N35" s="114"/>
      <c r="O35" s="25"/>
      <c r="P35" s="25"/>
      <c r="Q35" s="25"/>
    </row>
    <row r="36" spans="1:17">
      <c r="A36" s="25"/>
      <c r="B36" s="206"/>
      <c r="C36" s="207"/>
      <c r="D36" s="220"/>
      <c r="E36" s="208"/>
      <c r="F36" s="206"/>
      <c r="G36" s="206"/>
      <c r="H36" s="25"/>
      <c r="I36" s="25"/>
      <c r="J36" s="25"/>
      <c r="K36" s="25"/>
      <c r="L36" s="114"/>
      <c r="M36" s="301"/>
      <c r="N36" s="114"/>
      <c r="O36" s="25"/>
      <c r="P36" s="25"/>
      <c r="Q36" s="25"/>
    </row>
    <row r="37" spans="1:17">
      <c r="A37" s="25"/>
      <c r="B37" s="206"/>
      <c r="C37" s="207"/>
      <c r="D37" s="220"/>
      <c r="E37" s="208"/>
      <c r="F37" s="206"/>
      <c r="G37" s="206"/>
      <c r="H37" s="25"/>
      <c r="I37" s="25"/>
      <c r="J37" s="25"/>
      <c r="K37" s="25"/>
      <c r="L37" s="114"/>
      <c r="M37" s="301"/>
      <c r="N37" s="114"/>
      <c r="O37" s="25"/>
      <c r="P37" s="25"/>
      <c r="Q37" s="25"/>
    </row>
    <row r="38" spans="1:17">
      <c r="B38" s="206"/>
      <c r="C38" s="207"/>
      <c r="D38" s="220"/>
      <c r="E38" s="208"/>
      <c r="F38" s="206"/>
      <c r="G38" s="206"/>
      <c r="L38" s="119"/>
      <c r="M38" s="301"/>
      <c r="N38" s="119"/>
    </row>
    <row r="39" spans="1:17">
      <c r="B39" s="206"/>
      <c r="C39" s="207"/>
      <c r="D39" s="220"/>
      <c r="E39" s="208"/>
      <c r="F39" s="206"/>
      <c r="G39" s="206"/>
      <c r="L39" s="119"/>
      <c r="M39" s="301"/>
      <c r="N39" s="119"/>
    </row>
    <row r="40" spans="1:17">
      <c r="B40" s="206"/>
      <c r="C40" s="207"/>
      <c r="D40" s="220"/>
      <c r="E40" s="208"/>
      <c r="F40" s="206"/>
      <c r="G40" s="206"/>
      <c r="L40" s="119"/>
      <c r="M40" s="301"/>
      <c r="N40" s="119"/>
    </row>
    <row r="41" spans="1:17">
      <c r="B41" s="206"/>
      <c r="C41" s="207"/>
      <c r="D41" s="220"/>
      <c r="E41" s="208"/>
      <c r="F41" s="206"/>
      <c r="G41" s="206"/>
      <c r="L41" s="119"/>
      <c r="M41" s="301"/>
      <c r="N41" s="119"/>
    </row>
    <row r="42" spans="1:17">
      <c r="B42" s="4"/>
      <c r="C42" s="6"/>
      <c r="D42" s="6"/>
      <c r="E42" s="184"/>
      <c r="F42" s="6"/>
      <c r="G42" s="11"/>
      <c r="L42" s="119"/>
      <c r="M42" s="301"/>
      <c r="N42" s="119"/>
    </row>
    <row r="43" spans="1:17">
      <c r="E43" s="183">
        <f>SUBTOTAL(109,Lista345131721252933374145495357616569737781101117105106112111120123126132[Estimación])</f>
        <v>0</v>
      </c>
      <c r="L43" s="119"/>
      <c r="M43" s="301"/>
      <c r="N43" s="119"/>
    </row>
    <row r="44" spans="1:17">
      <c r="L44" s="119"/>
      <c r="M44" s="301"/>
      <c r="N44" s="119"/>
    </row>
    <row r="45" spans="1:17" ht="34.5">
      <c r="B45" s="431" t="s">
        <v>40</v>
      </c>
      <c r="C45" s="431"/>
      <c r="D45" s="431"/>
      <c r="E45" s="431"/>
      <c r="F45" s="13"/>
      <c r="G45" s="13"/>
      <c r="L45" s="119"/>
      <c r="M45" s="301"/>
      <c r="N45" s="119"/>
    </row>
    <row r="46" spans="1:17">
      <c r="B46" s="148" t="s">
        <v>4</v>
      </c>
      <c r="C46" s="149" t="s">
        <v>5</v>
      </c>
      <c r="D46" s="414" t="s">
        <v>6</v>
      </c>
      <c r="E46" s="149" t="s">
        <v>7</v>
      </c>
      <c r="F46" s="150" t="s">
        <v>8</v>
      </c>
      <c r="G46" s="151" t="s">
        <v>9</v>
      </c>
      <c r="L46" s="119"/>
      <c r="M46" s="301"/>
      <c r="N46" s="119"/>
    </row>
    <row r="47" spans="1:17">
      <c r="B47" s="206"/>
      <c r="C47" s="236"/>
      <c r="D47" s="327"/>
      <c r="E47" s="412"/>
      <c r="F47" s="206"/>
      <c r="G47" s="206"/>
      <c r="L47" s="119"/>
      <c r="M47" s="301"/>
      <c r="N47" s="119"/>
    </row>
    <row r="48" spans="1:17">
      <c r="B48" s="206"/>
      <c r="C48" s="236"/>
      <c r="D48" s="327"/>
      <c r="E48" s="413"/>
      <c r="F48" s="206"/>
      <c r="G48" s="206"/>
      <c r="L48" s="119"/>
      <c r="M48" s="301"/>
      <c r="N48" s="119"/>
    </row>
    <row r="49" spans="2:14">
      <c r="B49" s="206"/>
      <c r="C49" s="236"/>
      <c r="D49" s="327"/>
      <c r="E49" s="413"/>
      <c r="F49" s="206"/>
      <c r="G49" s="206"/>
      <c r="L49" s="119"/>
      <c r="M49" s="301"/>
      <c r="N49" s="119"/>
    </row>
    <row r="50" spans="2:14">
      <c r="B50" s="206"/>
      <c r="C50" s="236"/>
      <c r="D50" s="327"/>
      <c r="E50" s="413"/>
      <c r="F50" s="206"/>
      <c r="G50" s="206"/>
      <c r="L50" s="119"/>
      <c r="M50" s="301"/>
      <c r="N50" s="119"/>
    </row>
    <row r="51" spans="2:14">
      <c r="B51" s="206"/>
      <c r="C51" s="236"/>
      <c r="D51" s="327"/>
      <c r="E51" s="413"/>
      <c r="F51" s="206"/>
      <c r="G51" s="206"/>
      <c r="L51" s="119"/>
      <c r="M51" s="301"/>
      <c r="N51" s="119"/>
    </row>
    <row r="52" spans="2:14">
      <c r="B52" s="206"/>
      <c r="C52" s="236"/>
      <c r="D52" s="327"/>
      <c r="E52" s="413"/>
      <c r="F52" s="206"/>
      <c r="G52" s="206"/>
      <c r="L52" s="119"/>
      <c r="M52" s="301"/>
      <c r="N52" s="119"/>
    </row>
    <row r="53" spans="2:14">
      <c r="B53" s="206"/>
      <c r="C53" s="207"/>
      <c r="D53" s="329"/>
      <c r="E53" s="208"/>
      <c r="F53" s="206"/>
      <c r="G53" s="206"/>
      <c r="L53" s="119"/>
      <c r="M53" s="301"/>
      <c r="N53" s="119"/>
    </row>
    <row r="54" spans="2:14">
      <c r="B54" s="206"/>
      <c r="C54" s="207"/>
      <c r="D54" s="220"/>
      <c r="E54" s="208"/>
      <c r="F54" s="206"/>
      <c r="G54" s="206"/>
      <c r="L54" s="119"/>
      <c r="M54" s="301"/>
      <c r="N54" s="119"/>
    </row>
    <row r="55" spans="2:14">
      <c r="B55" s="206"/>
      <c r="C55" s="207"/>
      <c r="D55" s="220"/>
      <c r="E55" s="208"/>
      <c r="F55" s="206"/>
      <c r="G55" s="206"/>
      <c r="L55" s="119"/>
      <c r="M55" s="301"/>
      <c r="N55" s="119"/>
    </row>
    <row r="56" spans="2:14">
      <c r="B56" s="206"/>
      <c r="C56" s="207"/>
      <c r="D56" s="220"/>
      <c r="E56" s="208"/>
      <c r="F56" s="206"/>
      <c r="G56" s="206"/>
      <c r="L56" s="119"/>
      <c r="M56" s="301"/>
      <c r="N56" s="119"/>
    </row>
    <row r="57" spans="2:14">
      <c r="B57" s="206"/>
      <c r="C57" s="207"/>
      <c r="D57" s="220"/>
      <c r="E57" s="208"/>
      <c r="F57" s="206"/>
      <c r="G57" s="206"/>
      <c r="L57" s="119"/>
      <c r="M57" s="301"/>
      <c r="N57" s="119"/>
    </row>
    <row r="58" spans="2:14">
      <c r="B58" s="206"/>
      <c r="C58" s="207"/>
      <c r="D58" s="220"/>
      <c r="E58" s="208"/>
      <c r="F58" s="206"/>
      <c r="G58" s="206"/>
      <c r="L58" s="119"/>
      <c r="M58" s="301"/>
      <c r="N58" s="119"/>
    </row>
    <row r="59" spans="2:14">
      <c r="B59" s="4"/>
      <c r="C59" s="6"/>
      <c r="D59" s="6"/>
      <c r="E59" s="184"/>
      <c r="F59" s="6"/>
      <c r="G59" s="11"/>
      <c r="L59" s="119"/>
      <c r="M59" s="301"/>
      <c r="N59" s="119"/>
    </row>
    <row r="60" spans="2:14">
      <c r="E60" s="183">
        <f>SUBTOTAL(109,Lista345131721252933374145495357616569737781101117105106107113118121124127133[Estimación])</f>
        <v>0</v>
      </c>
      <c r="L60" s="119"/>
      <c r="M60" s="301"/>
      <c r="N60" s="119"/>
    </row>
    <row r="61" spans="2:14">
      <c r="L61" s="119"/>
      <c r="M61" s="301"/>
      <c r="N61" s="119"/>
    </row>
    <row r="62" spans="2:14">
      <c r="L62" s="119"/>
      <c r="M62" s="301"/>
      <c r="N62" s="119"/>
    </row>
    <row r="63" spans="2:14">
      <c r="L63" s="119"/>
      <c r="M63" s="301"/>
      <c r="N63" s="119"/>
    </row>
    <row r="64" spans="2:14">
      <c r="L64" s="119"/>
      <c r="M64" s="301"/>
      <c r="N64" s="119"/>
    </row>
    <row r="65" spans="12:14">
      <c r="L65" s="119"/>
      <c r="M65" s="301"/>
      <c r="N65" s="119"/>
    </row>
    <row r="66" spans="12:14">
      <c r="L66" s="119"/>
      <c r="M66" s="301"/>
      <c r="N66" s="119"/>
    </row>
    <row r="67" spans="12:14">
      <c r="L67" s="119"/>
      <c r="M67" s="301"/>
      <c r="N67" s="119"/>
    </row>
    <row r="68" spans="12:14">
      <c r="L68" s="119"/>
      <c r="M68" s="301"/>
      <c r="N68" s="119"/>
    </row>
    <row r="69" spans="12:14">
      <c r="L69" s="119"/>
      <c r="M69" s="301"/>
      <c r="N69" s="119"/>
    </row>
    <row r="70" spans="12:14">
      <c r="L70" s="119"/>
      <c r="M70" s="301"/>
      <c r="N70" s="119"/>
    </row>
    <row r="71" spans="12:14">
      <c r="L71" s="119"/>
      <c r="M71" s="301"/>
      <c r="N71" s="119"/>
    </row>
    <row r="72" spans="12:14">
      <c r="L72" s="119"/>
      <c r="M72" s="301"/>
      <c r="N72" s="119"/>
    </row>
    <row r="73" spans="12:14">
      <c r="L73" s="119"/>
      <c r="M73" s="301"/>
      <c r="N73" s="119"/>
    </row>
    <row r="74" spans="12:14">
      <c r="L74" s="119"/>
      <c r="M74" s="301"/>
      <c r="N74" s="119"/>
    </row>
    <row r="75" spans="12:14">
      <c r="L75" s="119"/>
      <c r="M75" s="301"/>
      <c r="N75" s="119"/>
    </row>
    <row r="76" spans="12:14">
      <c r="M76" s="223"/>
    </row>
  </sheetData>
  <mergeCells count="9">
    <mergeCell ref="L10:S10"/>
    <mergeCell ref="B29:E29"/>
    <mergeCell ref="B45:E45"/>
    <mergeCell ref="B1:E1"/>
    <mergeCell ref="F1:H1"/>
    <mergeCell ref="I1:K1"/>
    <mergeCell ref="L1:N1"/>
    <mergeCell ref="O1:Q1"/>
    <mergeCell ref="B2:E2"/>
  </mergeCells>
  <conditionalFormatting sqref="F4:F26 F31:F35">
    <cfRule type="expression" dxfId="831" priority="479">
      <formula>$F4="Vencida"</formula>
    </cfRule>
    <cfRule type="expression" dxfId="830" priority="480">
      <formula>$F4="Cancelada"</formula>
    </cfRule>
    <cfRule type="expression" dxfId="829" priority="481">
      <formula>$F4="Pausada"</formula>
    </cfRule>
    <cfRule type="expression" dxfId="828" priority="482">
      <formula>$F4="Para hoy"</formula>
    </cfRule>
    <cfRule type="expression" dxfId="827" priority="483">
      <formula>$F4="En curso"</formula>
    </cfRule>
    <cfRule type="expression" dxfId="826" priority="484">
      <formula>$F4="Completada"</formula>
    </cfRule>
  </conditionalFormatting>
  <conditionalFormatting sqref="E27">
    <cfRule type="expression" dxfId="825" priority="487">
      <formula>$F27="Vencida"</formula>
    </cfRule>
    <cfRule type="expression" dxfId="824" priority="488">
      <formula>$F27="Cancelada"</formula>
    </cfRule>
    <cfRule type="expression" dxfId="823" priority="489">
      <formula>$F27="Pausada"</formula>
    </cfRule>
    <cfRule type="expression" dxfId="822" priority="490">
      <formula>$F27="Para hoy"</formula>
    </cfRule>
    <cfRule type="expression" dxfId="821" priority="491">
      <formula>$F27="En curso"</formula>
    </cfRule>
    <cfRule type="expression" dxfId="820" priority="492">
      <formula>$F27="Completada"</formula>
    </cfRule>
  </conditionalFormatting>
  <conditionalFormatting sqref="E4:E26 E31:E33">
    <cfRule type="expression" dxfId="819" priority="453">
      <formula>#REF!="Vencida"</formula>
    </cfRule>
    <cfRule type="expression" dxfId="818" priority="454">
      <formula>#REF!="Cancelada"</formula>
    </cfRule>
    <cfRule type="expression" dxfId="817" priority="455">
      <formula>#REF!="Pausada"</formula>
    </cfRule>
    <cfRule type="expression" dxfId="816" priority="456">
      <formula>#REF!="Para hoy"</formula>
    </cfRule>
    <cfRule type="expression" dxfId="815" priority="457">
      <formula>#REF!="En curso"</formula>
    </cfRule>
    <cfRule type="expression" dxfId="814" priority="458">
      <formula>#REF!="Completada"</formula>
    </cfRule>
    <cfRule type="expression" dxfId="813" priority="461">
      <formula>#REF!="Vencida"</formula>
    </cfRule>
    <cfRule type="expression" dxfId="812" priority="462">
      <formula>#REF!="Cancelada"</formula>
    </cfRule>
    <cfRule type="expression" dxfId="811" priority="463">
      <formula>#REF!="Pausada"</formula>
    </cfRule>
    <cfRule type="expression" dxfId="810" priority="464">
      <formula>#REF!="Para hoy"</formula>
    </cfRule>
    <cfRule type="expression" dxfId="809" priority="465">
      <formula>#REF!="En curso"</formula>
    </cfRule>
    <cfRule type="expression" dxfId="808" priority="466">
      <formula>#REF!="Completada"</formula>
    </cfRule>
  </conditionalFormatting>
  <conditionalFormatting sqref="C4:C26 C31:C33">
    <cfRule type="expression" dxfId="807" priority="495">
      <formula>#REF!="Vencida"</formula>
    </cfRule>
    <cfRule type="expression" dxfId="806" priority="496">
      <formula>#REF!="Cancelada"</formula>
    </cfRule>
    <cfRule type="expression" dxfId="805" priority="497">
      <formula>#REF!="Pausada"</formula>
    </cfRule>
    <cfRule type="expression" dxfId="804" priority="498">
      <formula>#REF!="Para hoy"</formula>
    </cfRule>
    <cfRule type="expression" dxfId="803" priority="499">
      <formula>#REF!="En curso"</formula>
    </cfRule>
    <cfRule type="expression" dxfId="802" priority="500">
      <formula>#REF!="Completada"</formula>
    </cfRule>
    <cfRule type="expression" dxfId="801" priority="501">
      <formula>$F4="Vencida"</formula>
    </cfRule>
    <cfRule type="expression" dxfId="800" priority="502">
      <formula>$F4="Cancelada"</formula>
    </cfRule>
    <cfRule type="expression" dxfId="799" priority="503">
      <formula>$F4="Pausada"</formula>
    </cfRule>
    <cfRule type="expression" dxfId="798" priority="504">
      <formula>$F4="Para hoy"</formula>
    </cfRule>
    <cfRule type="expression" dxfId="797" priority="505">
      <formula>$F4="En curso"</formula>
    </cfRule>
    <cfRule type="expression" dxfId="796" priority="506">
      <formula>$F4="Completada"</formula>
    </cfRule>
  </conditionalFormatting>
  <conditionalFormatting sqref="C40:C41">
    <cfRule type="expression" dxfId="795" priority="511">
      <formula>$F33="Vencida"</formula>
    </cfRule>
    <cfRule type="expression" dxfId="794" priority="512">
      <formula>$F33="Cancelada"</formula>
    </cfRule>
    <cfRule type="expression" dxfId="793" priority="513">
      <formula>$F33="Pausada"</formula>
    </cfRule>
    <cfRule type="expression" dxfId="792" priority="514">
      <formula>$F33="Para hoy"</formula>
    </cfRule>
    <cfRule type="expression" dxfId="791" priority="515">
      <formula>$F33="En curso"</formula>
    </cfRule>
    <cfRule type="expression" dxfId="790" priority="516">
      <formula>$F33="Completada"</formula>
    </cfRule>
    <cfRule type="expression" dxfId="789" priority="517">
      <formula>$F40="Vencida"</formula>
    </cfRule>
    <cfRule type="expression" dxfId="788" priority="518">
      <formula>$F40="Cancelada"</formula>
    </cfRule>
    <cfRule type="expression" dxfId="787" priority="519">
      <formula>$F40="Pausada"</formula>
    </cfRule>
    <cfRule type="expression" dxfId="786" priority="520">
      <formula>$F40="Para hoy"</formula>
    </cfRule>
    <cfRule type="expression" dxfId="785" priority="521">
      <formula>$F40="En curso"</formula>
    </cfRule>
    <cfRule type="expression" dxfId="784" priority="522">
      <formula>$F40="Completada"</formula>
    </cfRule>
  </conditionalFormatting>
  <conditionalFormatting sqref="E4:E26">
    <cfRule type="expression" dxfId="783" priority="523">
      <formula>#REF!="Vencida"</formula>
    </cfRule>
    <cfRule type="expression" dxfId="782" priority="524">
      <formula>#REF!="Cancelada"</formula>
    </cfRule>
    <cfRule type="expression" dxfId="781" priority="525">
      <formula>#REF!="Pausada"</formula>
    </cfRule>
    <cfRule type="expression" dxfId="780" priority="526">
      <formula>#REF!="Para hoy"</formula>
    </cfRule>
    <cfRule type="expression" dxfId="779" priority="527">
      <formula>#REF!="En curso"</formula>
    </cfRule>
    <cfRule type="expression" dxfId="778" priority="528">
      <formula>#REF!="Completada"</formula>
    </cfRule>
  </conditionalFormatting>
  <conditionalFormatting sqref="E10:E11 E38:E41 E14:E15">
    <cfRule type="expression" dxfId="777" priority="427">
      <formula>$F5="Vencida"</formula>
    </cfRule>
    <cfRule type="expression" dxfId="776" priority="428">
      <formula>$F5="Cancelada"</formula>
    </cfRule>
    <cfRule type="expression" dxfId="775" priority="429">
      <formula>$F5="Pausada"</formula>
    </cfRule>
    <cfRule type="expression" dxfId="774" priority="430">
      <formula>$F5="Para hoy"</formula>
    </cfRule>
    <cfRule type="expression" dxfId="773" priority="431">
      <formula>$F5="En curso"</formula>
    </cfRule>
    <cfRule type="expression" dxfId="772" priority="432">
      <formula>$F5="Completada"</formula>
    </cfRule>
  </conditionalFormatting>
  <conditionalFormatting sqref="E34:E38">
    <cfRule type="expression" dxfId="771" priority="411">
      <formula>$F28="Vencida"</formula>
    </cfRule>
    <cfRule type="expression" dxfId="770" priority="412">
      <formula>$F28="Cancelada"</formula>
    </cfRule>
    <cfRule type="expression" dxfId="769" priority="413">
      <formula>$F28="Pausada"</formula>
    </cfRule>
    <cfRule type="expression" dxfId="768" priority="414">
      <formula>$F28="Para hoy"</formula>
    </cfRule>
    <cfRule type="expression" dxfId="767" priority="415">
      <formula>$F28="En curso"</formula>
    </cfRule>
    <cfRule type="expression" dxfId="766" priority="416">
      <formula>$F28="Completada"</formula>
    </cfRule>
    <cfRule type="expression" dxfId="765" priority="419">
      <formula>$F28="Vencida"</formula>
    </cfRule>
    <cfRule type="expression" dxfId="764" priority="420">
      <formula>$F28="Cancelada"</formula>
    </cfRule>
    <cfRule type="expression" dxfId="763" priority="421">
      <formula>$F28="Pausada"</formula>
    </cfRule>
    <cfRule type="expression" dxfId="762" priority="422">
      <formula>$F28="Para hoy"</formula>
    </cfRule>
    <cfRule type="expression" dxfId="761" priority="423">
      <formula>$F28="En curso"</formula>
    </cfRule>
    <cfRule type="expression" dxfId="760" priority="424">
      <formula>$F28="Completada"</formula>
    </cfRule>
  </conditionalFormatting>
  <conditionalFormatting sqref="E35:E38">
    <cfRule type="expression" dxfId="759" priority="433">
      <formula>$F28="Vencida"</formula>
    </cfRule>
    <cfRule type="expression" dxfId="758" priority="434">
      <formula>$F28="Cancelada"</formula>
    </cfRule>
    <cfRule type="expression" dxfId="757" priority="435">
      <formula>$F28="Pausada"</formula>
    </cfRule>
    <cfRule type="expression" dxfId="756" priority="436">
      <formula>$F28="Para hoy"</formula>
    </cfRule>
    <cfRule type="expression" dxfId="755" priority="437">
      <formula>$F28="En curso"</formula>
    </cfRule>
    <cfRule type="expression" dxfId="754" priority="438">
      <formula>$F28="Completada"</formula>
    </cfRule>
    <cfRule type="expression" dxfId="753" priority="439">
      <formula>$F29="Vencida"</formula>
    </cfRule>
    <cfRule type="expression" dxfId="752" priority="440">
      <formula>$F29="Cancelada"</formula>
    </cfRule>
    <cfRule type="expression" dxfId="751" priority="441">
      <formula>$F29="Pausada"</formula>
    </cfRule>
    <cfRule type="expression" dxfId="750" priority="442">
      <formula>$F29="Para hoy"</formula>
    </cfRule>
    <cfRule type="expression" dxfId="749" priority="443">
      <formula>$F29="En curso"</formula>
    </cfRule>
    <cfRule type="expression" dxfId="748" priority="444">
      <formula>$F29="Completada"</formula>
    </cfRule>
  </conditionalFormatting>
  <conditionalFormatting sqref="E6:E7">
    <cfRule type="expression" dxfId="747" priority="529">
      <formula>#REF!="Vencida"</formula>
    </cfRule>
    <cfRule type="expression" dxfId="746" priority="530">
      <formula>#REF!="Cancelada"</formula>
    </cfRule>
    <cfRule type="expression" dxfId="745" priority="531">
      <formula>#REF!="Pausada"</formula>
    </cfRule>
    <cfRule type="expression" dxfId="744" priority="532">
      <formula>#REF!="Para hoy"</formula>
    </cfRule>
    <cfRule type="expression" dxfId="743" priority="533">
      <formula>#REF!="En curso"</formula>
    </cfRule>
    <cfRule type="expression" dxfId="742" priority="534">
      <formula>#REF!="Completada"</formula>
    </cfRule>
    <cfRule type="expression" dxfId="741" priority="535">
      <formula>#REF!="Vencida"</formula>
    </cfRule>
    <cfRule type="expression" dxfId="740" priority="536">
      <formula>#REF!="Cancelada"</formula>
    </cfRule>
    <cfRule type="expression" dxfId="739" priority="537">
      <formula>#REF!="Pausada"</formula>
    </cfRule>
    <cfRule type="expression" dxfId="738" priority="538">
      <formula>#REF!="Para hoy"</formula>
    </cfRule>
    <cfRule type="expression" dxfId="737" priority="539">
      <formula>#REF!="En curso"</formula>
    </cfRule>
    <cfRule type="expression" dxfId="736" priority="540">
      <formula>#REF!="Completada"</formula>
    </cfRule>
  </conditionalFormatting>
  <conditionalFormatting sqref="E6:E7">
    <cfRule type="expression" dxfId="735" priority="541">
      <formula>#REF!="Vencida"</formula>
    </cfRule>
    <cfRule type="expression" dxfId="734" priority="542">
      <formula>#REF!="Cancelada"</formula>
    </cfRule>
    <cfRule type="expression" dxfId="733" priority="543">
      <formula>#REF!="Pausada"</formula>
    </cfRule>
    <cfRule type="expression" dxfId="732" priority="544">
      <formula>#REF!="Para hoy"</formula>
    </cfRule>
    <cfRule type="expression" dxfId="731" priority="545">
      <formula>#REF!="En curso"</formula>
    </cfRule>
    <cfRule type="expression" dxfId="730" priority="546">
      <formula>#REF!="Completada"</formula>
    </cfRule>
    <cfRule type="expression" dxfId="729" priority="547">
      <formula>#REF!="Vencida"</formula>
    </cfRule>
    <cfRule type="expression" dxfId="728" priority="548">
      <formula>#REF!="Cancelada"</formula>
    </cfRule>
    <cfRule type="expression" dxfId="727" priority="549">
      <formula>#REF!="Pausada"</formula>
    </cfRule>
    <cfRule type="expression" dxfId="726" priority="550">
      <formula>#REF!="Para hoy"</formula>
    </cfRule>
    <cfRule type="expression" dxfId="725" priority="551">
      <formula>#REF!="En curso"</formula>
    </cfRule>
    <cfRule type="expression" dxfId="724" priority="552">
      <formula>#REF!="Completada"</formula>
    </cfRule>
  </conditionalFormatting>
  <conditionalFormatting sqref="E6:E7">
    <cfRule type="expression" dxfId="723" priority="561">
      <formula>$F1="Vencida"</formula>
    </cfRule>
    <cfRule type="expression" dxfId="722" priority="562">
      <formula>$F1="Cancelada"</formula>
    </cfRule>
    <cfRule type="expression" dxfId="721" priority="563">
      <formula>$F1="Pausada"</formula>
    </cfRule>
    <cfRule type="expression" dxfId="720" priority="564">
      <formula>$F1="Para hoy"</formula>
    </cfRule>
    <cfRule type="expression" dxfId="719" priority="565">
      <formula>$F1="En curso"</formula>
    </cfRule>
    <cfRule type="expression" dxfId="718" priority="566">
      <formula>$F1="Completada"</formula>
    </cfRule>
    <cfRule type="expression" dxfId="717" priority="567">
      <formula>#REF!="Vencida"</formula>
    </cfRule>
    <cfRule type="expression" dxfId="716" priority="568">
      <formula>#REF!="Cancelada"</formula>
    </cfRule>
    <cfRule type="expression" dxfId="715" priority="569">
      <formula>#REF!="Pausada"</formula>
    </cfRule>
    <cfRule type="expression" dxfId="714" priority="570">
      <formula>#REF!="Para hoy"</formula>
    </cfRule>
    <cfRule type="expression" dxfId="713" priority="571">
      <formula>#REF!="En curso"</formula>
    </cfRule>
    <cfRule type="expression" dxfId="712" priority="572">
      <formula>#REF!="Completada"</formula>
    </cfRule>
  </conditionalFormatting>
  <conditionalFormatting sqref="E5">
    <cfRule type="expression" dxfId="711" priority="577">
      <formula>#REF!="Vencida"</formula>
    </cfRule>
    <cfRule type="expression" dxfId="710" priority="578">
      <formula>#REF!="Cancelada"</formula>
    </cfRule>
    <cfRule type="expression" dxfId="709" priority="579">
      <formula>#REF!="Pausada"</formula>
    </cfRule>
    <cfRule type="expression" dxfId="708" priority="580">
      <formula>#REF!="Para hoy"</formula>
    </cfRule>
    <cfRule type="expression" dxfId="707" priority="581">
      <formula>#REF!="En curso"</formula>
    </cfRule>
    <cfRule type="expression" dxfId="706" priority="582">
      <formula>#REF!="Completada"</formula>
    </cfRule>
    <cfRule type="expression" dxfId="705" priority="583">
      <formula>#REF!="Vencida"</formula>
    </cfRule>
    <cfRule type="expression" dxfId="704" priority="584">
      <formula>#REF!="Cancelada"</formula>
    </cfRule>
    <cfRule type="expression" dxfId="703" priority="585">
      <formula>#REF!="Pausada"</formula>
    </cfRule>
    <cfRule type="expression" dxfId="702" priority="586">
      <formula>#REF!="Para hoy"</formula>
    </cfRule>
    <cfRule type="expression" dxfId="701" priority="587">
      <formula>#REF!="En curso"</formula>
    </cfRule>
    <cfRule type="expression" dxfId="700" priority="588">
      <formula>#REF!="Completada"</formula>
    </cfRule>
  </conditionalFormatting>
  <conditionalFormatting sqref="E5">
    <cfRule type="expression" dxfId="699" priority="589">
      <formula>#REF!="Vencida"</formula>
    </cfRule>
    <cfRule type="expression" dxfId="698" priority="590">
      <formula>#REF!="Cancelada"</formula>
    </cfRule>
    <cfRule type="expression" dxfId="697" priority="591">
      <formula>#REF!="Pausada"</formula>
    </cfRule>
    <cfRule type="expression" dxfId="696" priority="592">
      <formula>#REF!="Para hoy"</formula>
    </cfRule>
    <cfRule type="expression" dxfId="695" priority="593">
      <formula>#REF!="En curso"</formula>
    </cfRule>
    <cfRule type="expression" dxfId="694" priority="594">
      <formula>#REF!="Completada"</formula>
    </cfRule>
    <cfRule type="expression" dxfId="693" priority="595">
      <formula>#REF!="Vencida"</formula>
    </cfRule>
    <cfRule type="expression" dxfId="692" priority="596">
      <formula>#REF!="Cancelada"</formula>
    </cfRule>
    <cfRule type="expression" dxfId="691" priority="597">
      <formula>#REF!="Pausada"</formula>
    </cfRule>
    <cfRule type="expression" dxfId="690" priority="598">
      <formula>#REF!="Para hoy"</formula>
    </cfRule>
    <cfRule type="expression" dxfId="689" priority="599">
      <formula>#REF!="En curso"</formula>
    </cfRule>
    <cfRule type="expression" dxfId="688" priority="600">
      <formula>#REF!="Completada"</formula>
    </cfRule>
  </conditionalFormatting>
  <conditionalFormatting sqref="E4">
    <cfRule type="expression" dxfId="687" priority="609">
      <formula>#REF!="Vencida"</formula>
    </cfRule>
    <cfRule type="expression" dxfId="686" priority="610">
      <formula>#REF!="Cancelada"</formula>
    </cfRule>
    <cfRule type="expression" dxfId="685" priority="611">
      <formula>#REF!="Pausada"</formula>
    </cfRule>
    <cfRule type="expression" dxfId="684" priority="612">
      <formula>#REF!="Para hoy"</formula>
    </cfRule>
    <cfRule type="expression" dxfId="683" priority="613">
      <formula>#REF!="En curso"</formula>
    </cfRule>
    <cfRule type="expression" dxfId="682" priority="614">
      <formula>#REF!="Completada"</formula>
    </cfRule>
    <cfRule type="expression" dxfId="681" priority="615">
      <formula>#REF!="Vencida"</formula>
    </cfRule>
    <cfRule type="expression" dxfId="680" priority="616">
      <formula>#REF!="Cancelada"</formula>
    </cfRule>
    <cfRule type="expression" dxfId="679" priority="617">
      <formula>#REF!="Pausada"</formula>
    </cfRule>
    <cfRule type="expression" dxfId="678" priority="618">
      <formula>#REF!="Para hoy"</formula>
    </cfRule>
    <cfRule type="expression" dxfId="677" priority="619">
      <formula>#REF!="En curso"</formula>
    </cfRule>
    <cfRule type="expression" dxfId="676" priority="620">
      <formula>#REF!="Completada"</formula>
    </cfRule>
  </conditionalFormatting>
  <conditionalFormatting sqref="E4">
    <cfRule type="expression" dxfId="675" priority="621">
      <formula>#REF!="Vencida"</formula>
    </cfRule>
    <cfRule type="expression" dxfId="674" priority="622">
      <formula>#REF!="Cancelada"</formula>
    </cfRule>
    <cfRule type="expression" dxfId="673" priority="623">
      <formula>#REF!="Pausada"</formula>
    </cfRule>
    <cfRule type="expression" dxfId="672" priority="624">
      <formula>#REF!="Para hoy"</formula>
    </cfRule>
    <cfRule type="expression" dxfId="671" priority="625">
      <formula>#REF!="En curso"</formula>
    </cfRule>
    <cfRule type="expression" dxfId="670" priority="626">
      <formula>#REF!="Completada"</formula>
    </cfRule>
    <cfRule type="expression" dxfId="669" priority="627">
      <formula>#REF!="Vencida"</formula>
    </cfRule>
    <cfRule type="expression" dxfId="668" priority="628">
      <formula>#REF!="Cancelada"</formula>
    </cfRule>
    <cfRule type="expression" dxfId="667" priority="629">
      <formula>#REF!="Pausada"</formula>
    </cfRule>
    <cfRule type="expression" dxfId="666" priority="630">
      <formula>#REF!="Para hoy"</formula>
    </cfRule>
    <cfRule type="expression" dxfId="665" priority="631">
      <formula>#REF!="En curso"</formula>
    </cfRule>
    <cfRule type="expression" dxfId="664" priority="632">
      <formula>#REF!="Completada"</formula>
    </cfRule>
  </conditionalFormatting>
  <conditionalFormatting sqref="E5:E8 E16:E20">
    <cfRule type="expression" dxfId="663" priority="641">
      <formula>$F1048575="Vencida"</formula>
    </cfRule>
    <cfRule type="expression" dxfId="662" priority="642">
      <formula>$F1048575="Cancelada"</formula>
    </cfRule>
    <cfRule type="expression" dxfId="661" priority="643">
      <formula>$F1048575="Pausada"</formula>
    </cfRule>
    <cfRule type="expression" dxfId="660" priority="644">
      <formula>$F1048575="Para hoy"</formula>
    </cfRule>
    <cfRule type="expression" dxfId="659" priority="645">
      <formula>$F1048575="En curso"</formula>
    </cfRule>
    <cfRule type="expression" dxfId="658" priority="646">
      <formula>$F1048575="Completada"</formula>
    </cfRule>
  </conditionalFormatting>
  <conditionalFormatting sqref="E4">
    <cfRule type="expression" dxfId="657" priority="647">
      <formula>$F1048532="Vencida"</formula>
    </cfRule>
    <cfRule type="expression" dxfId="656" priority="648">
      <formula>$F1048532="Cancelada"</formula>
    </cfRule>
    <cfRule type="expression" dxfId="655" priority="649">
      <formula>$F1048532="Pausada"</formula>
    </cfRule>
    <cfRule type="expression" dxfId="654" priority="650">
      <formula>$F1048532="Para hoy"</formula>
    </cfRule>
    <cfRule type="expression" dxfId="653" priority="651">
      <formula>$F1048532="En curso"</formula>
    </cfRule>
    <cfRule type="expression" dxfId="652" priority="652">
      <formula>$F1048532="Completada"</formula>
    </cfRule>
  </conditionalFormatting>
  <conditionalFormatting sqref="E9">
    <cfRule type="expression" dxfId="651" priority="653">
      <formula>#REF!="Vencida"</formula>
    </cfRule>
    <cfRule type="expression" dxfId="650" priority="654">
      <formula>#REF!="Cancelada"</formula>
    </cfRule>
    <cfRule type="expression" dxfId="649" priority="655">
      <formula>#REF!="Pausada"</formula>
    </cfRule>
    <cfRule type="expression" dxfId="648" priority="656">
      <formula>#REF!="Para hoy"</formula>
    </cfRule>
    <cfRule type="expression" dxfId="647" priority="657">
      <formula>#REF!="En curso"</formula>
    </cfRule>
    <cfRule type="expression" dxfId="646" priority="658">
      <formula>#REF!="Completada"</formula>
    </cfRule>
  </conditionalFormatting>
  <conditionalFormatting sqref="E43">
    <cfRule type="expression" dxfId="645" priority="381">
      <formula>$F43="Vencida"</formula>
    </cfRule>
    <cfRule type="expression" dxfId="644" priority="382">
      <formula>$F43="Cancelada"</formula>
    </cfRule>
    <cfRule type="expression" dxfId="643" priority="383">
      <formula>$F43="Pausada"</formula>
    </cfRule>
    <cfRule type="expression" dxfId="642" priority="384">
      <formula>$F43="Para hoy"</formula>
    </cfRule>
    <cfRule type="expression" dxfId="641" priority="385">
      <formula>$F43="En curso"</formula>
    </cfRule>
    <cfRule type="expression" dxfId="640" priority="386">
      <formula>$F43="Completada"</formula>
    </cfRule>
  </conditionalFormatting>
  <conditionalFormatting sqref="F36:F41">
    <cfRule type="expression" dxfId="639" priority="277">
      <formula>$F36="Vencida"</formula>
    </cfRule>
    <cfRule type="expression" dxfId="638" priority="278">
      <formula>$F36="Cancelada"</formula>
    </cfRule>
    <cfRule type="expression" dxfId="637" priority="279">
      <formula>$F36="Pausada"</formula>
    </cfRule>
    <cfRule type="expression" dxfId="636" priority="280">
      <formula>$F36="Para hoy"</formula>
    </cfRule>
    <cfRule type="expression" dxfId="635" priority="281">
      <formula>$F36="En curso"</formula>
    </cfRule>
    <cfRule type="expression" dxfId="634" priority="282">
      <formula>$F36="Completada"</formula>
    </cfRule>
  </conditionalFormatting>
  <conditionalFormatting sqref="E40:E41">
    <cfRule type="expression" dxfId="633" priority="291">
      <formula>$F33="Vencida"</formula>
    </cfRule>
    <cfRule type="expression" dxfId="632" priority="292">
      <formula>$F33="Cancelada"</formula>
    </cfRule>
    <cfRule type="expression" dxfId="631" priority="293">
      <formula>$F33="Pausada"</formula>
    </cfRule>
    <cfRule type="expression" dxfId="630" priority="294">
      <formula>$F33="Para hoy"</formula>
    </cfRule>
    <cfRule type="expression" dxfId="629" priority="295">
      <formula>$F33="En curso"</formula>
    </cfRule>
    <cfRule type="expression" dxfId="628" priority="296">
      <formula>$F33="Completada"</formula>
    </cfRule>
    <cfRule type="expression" dxfId="627" priority="299">
      <formula>$F33="Vencida"</formula>
    </cfRule>
    <cfRule type="expression" dxfId="626" priority="300">
      <formula>$F33="Cancelada"</formula>
    </cfRule>
    <cfRule type="expression" dxfId="625" priority="301">
      <formula>$F33="Pausada"</formula>
    </cfRule>
    <cfRule type="expression" dxfId="624" priority="302">
      <formula>$F33="Para hoy"</formula>
    </cfRule>
    <cfRule type="expression" dxfId="623" priority="303">
      <formula>$F33="En curso"</formula>
    </cfRule>
    <cfRule type="expression" dxfId="622" priority="304">
      <formula>$F33="Completada"</formula>
    </cfRule>
  </conditionalFormatting>
  <conditionalFormatting sqref="D36:D41">
    <cfRule type="expression" dxfId="621" priority="307">
      <formula>$F52="Vencida"</formula>
    </cfRule>
    <cfRule type="expression" dxfId="620" priority="308">
      <formula>$F52="Cancelada"</formula>
    </cfRule>
    <cfRule type="expression" dxfId="619" priority="309">
      <formula>$F52="Pausada"</formula>
    </cfRule>
    <cfRule type="expression" dxfId="618" priority="310">
      <formula>$F52="Para hoy"</formula>
    </cfRule>
    <cfRule type="expression" dxfId="617" priority="311">
      <formula>$F52="En curso"</formula>
    </cfRule>
    <cfRule type="expression" dxfId="616" priority="312">
      <formula>$F52="Completada"</formula>
    </cfRule>
    <cfRule type="expression" dxfId="615" priority="313">
      <formula>$F52="Vencida"</formula>
    </cfRule>
    <cfRule type="expression" dxfId="614" priority="314">
      <formula>$F52="Cancelada"</formula>
    </cfRule>
    <cfRule type="expression" dxfId="613" priority="315">
      <formula>$F52="Pausada"</formula>
    </cfRule>
    <cfRule type="expression" dxfId="612" priority="316">
      <formula>$F52="Para hoy"</formula>
    </cfRule>
    <cfRule type="expression" dxfId="611" priority="317">
      <formula>$F52="En curso"</formula>
    </cfRule>
    <cfRule type="expression" dxfId="610" priority="318">
      <formula>$F52="Completada"</formula>
    </cfRule>
  </conditionalFormatting>
  <conditionalFormatting sqref="D36:D41">
    <cfRule type="expression" dxfId="609" priority="319">
      <formula>$F64="Vencida"</formula>
    </cfRule>
    <cfRule type="expression" dxfId="608" priority="320">
      <formula>$F64="Cancelada"</formula>
    </cfRule>
    <cfRule type="expression" dxfId="607" priority="321">
      <formula>$F64="Pausada"</formula>
    </cfRule>
    <cfRule type="expression" dxfId="606" priority="322">
      <formula>$F64="Para hoy"</formula>
    </cfRule>
    <cfRule type="expression" dxfId="605" priority="323">
      <formula>$F64="En curso"</formula>
    </cfRule>
    <cfRule type="expression" dxfId="604" priority="324">
      <formula>$F64="Completada"</formula>
    </cfRule>
    <cfRule type="expression" dxfId="603" priority="325">
      <formula>$F64="Vencida"</formula>
    </cfRule>
    <cfRule type="expression" dxfId="602" priority="326">
      <formula>$F64="Cancelada"</formula>
    </cfRule>
    <cfRule type="expression" dxfId="601" priority="327">
      <formula>$F64="Pausada"</formula>
    </cfRule>
    <cfRule type="expression" dxfId="600" priority="328">
      <formula>$F64="Para hoy"</formula>
    </cfRule>
    <cfRule type="expression" dxfId="599" priority="329">
      <formula>$F64="En curso"</formula>
    </cfRule>
    <cfRule type="expression" dxfId="598" priority="330">
      <formula>$F64="Completada"</formula>
    </cfRule>
  </conditionalFormatting>
  <conditionalFormatting sqref="D36:D41">
    <cfRule type="expression" dxfId="597" priority="331">
      <formula>$F72="Vencida"</formula>
    </cfRule>
    <cfRule type="expression" dxfId="596" priority="332">
      <formula>$F72="Cancelada"</formula>
    </cfRule>
    <cfRule type="expression" dxfId="595" priority="333">
      <formula>$F72="Pausada"</formula>
    </cfRule>
    <cfRule type="expression" dxfId="594" priority="334">
      <formula>$F72="Para hoy"</formula>
    </cfRule>
    <cfRule type="expression" dxfId="593" priority="335">
      <formula>$F72="En curso"</formula>
    </cfRule>
    <cfRule type="expression" dxfId="592" priority="336">
      <formula>$F72="Completada"</formula>
    </cfRule>
    <cfRule type="expression" dxfId="591" priority="337">
      <formula>$F68="Vencida"</formula>
    </cfRule>
    <cfRule type="expression" dxfId="590" priority="338">
      <formula>$F68="Cancelada"</formula>
    </cfRule>
    <cfRule type="expression" dxfId="589" priority="339">
      <formula>$F68="Pausada"</formula>
    </cfRule>
    <cfRule type="expression" dxfId="588" priority="340">
      <formula>$F68="Para hoy"</formula>
    </cfRule>
    <cfRule type="expression" dxfId="587" priority="341">
      <formula>$F68="En curso"</formula>
    </cfRule>
    <cfRule type="expression" dxfId="586" priority="342">
      <formula>$F68="Completada"</formula>
    </cfRule>
  </conditionalFormatting>
  <conditionalFormatting sqref="E41">
    <cfRule type="expression" dxfId="585" priority="343">
      <formula>$F33="Vencida"</formula>
    </cfRule>
    <cfRule type="expression" dxfId="584" priority="344">
      <formula>$F33="Cancelada"</formula>
    </cfRule>
    <cfRule type="expression" dxfId="583" priority="345">
      <formula>$F33="Pausada"</formula>
    </cfRule>
    <cfRule type="expression" dxfId="582" priority="346">
      <formula>$F33="Para hoy"</formula>
    </cfRule>
    <cfRule type="expression" dxfId="581" priority="347">
      <formula>$F33="En curso"</formula>
    </cfRule>
    <cfRule type="expression" dxfId="580" priority="348">
      <formula>$F33="Completada"</formula>
    </cfRule>
    <cfRule type="expression" dxfId="579" priority="349">
      <formula>$F34="Vencida"</formula>
    </cfRule>
    <cfRule type="expression" dxfId="578" priority="350">
      <formula>$F34="Cancelada"</formula>
    </cfRule>
    <cfRule type="expression" dxfId="577" priority="351">
      <formula>$F34="Pausada"</formula>
    </cfRule>
    <cfRule type="expression" dxfId="576" priority="352">
      <formula>$F34="Para hoy"</formula>
    </cfRule>
    <cfRule type="expression" dxfId="575" priority="353">
      <formula>$F34="En curso"</formula>
    </cfRule>
    <cfRule type="expression" dxfId="574" priority="354">
      <formula>$F34="Completada"</formula>
    </cfRule>
  </conditionalFormatting>
  <conditionalFormatting sqref="E31:E32">
    <cfRule type="expression" dxfId="573" priority="389">
      <formula>#REF!="Vencida"</formula>
    </cfRule>
    <cfRule type="expression" dxfId="572" priority="390">
      <formula>#REF!="Cancelada"</formula>
    </cfRule>
    <cfRule type="expression" dxfId="571" priority="391">
      <formula>#REF!="Pausada"</formula>
    </cfRule>
    <cfRule type="expression" dxfId="570" priority="392">
      <formula>#REF!="Para hoy"</formula>
    </cfRule>
    <cfRule type="expression" dxfId="569" priority="393">
      <formula>#REF!="En curso"</formula>
    </cfRule>
    <cfRule type="expression" dxfId="568" priority="394">
      <formula>#REF!="Completada"</formula>
    </cfRule>
  </conditionalFormatting>
  <conditionalFormatting sqref="E31">
    <cfRule type="expression" dxfId="567" priority="395">
      <formula>#REF!="Vencida"</formula>
    </cfRule>
    <cfRule type="expression" dxfId="566" priority="396">
      <formula>#REF!="Cancelada"</formula>
    </cfRule>
    <cfRule type="expression" dxfId="565" priority="397">
      <formula>#REF!="Pausada"</formula>
    </cfRule>
    <cfRule type="expression" dxfId="564" priority="398">
      <formula>#REF!="Para hoy"</formula>
    </cfRule>
    <cfRule type="expression" dxfId="563" priority="399">
      <formula>#REF!="En curso"</formula>
    </cfRule>
    <cfRule type="expression" dxfId="562" priority="400">
      <formula>#REF!="Completada"</formula>
    </cfRule>
    <cfRule type="expression" dxfId="561" priority="401">
      <formula>#REF!="Vencida"</formula>
    </cfRule>
    <cfRule type="expression" dxfId="560" priority="402">
      <formula>#REF!="Cancelada"</formula>
    </cfRule>
    <cfRule type="expression" dxfId="559" priority="403">
      <formula>#REF!="Pausada"</formula>
    </cfRule>
    <cfRule type="expression" dxfId="558" priority="404">
      <formula>#REF!="Para hoy"</formula>
    </cfRule>
    <cfRule type="expression" dxfId="557" priority="405">
      <formula>#REF!="En curso"</formula>
    </cfRule>
    <cfRule type="expression" dxfId="556" priority="406">
      <formula>#REF!="Completada"</formula>
    </cfRule>
  </conditionalFormatting>
  <conditionalFormatting sqref="E60">
    <cfRule type="expression" dxfId="555" priority="219">
      <formula>$F60="Vencida"</formula>
    </cfRule>
    <cfRule type="expression" dxfId="554" priority="220">
      <formula>$F60="Cancelada"</formula>
    </cfRule>
    <cfRule type="expression" dxfId="553" priority="221">
      <formula>$F60="Pausada"</formula>
    </cfRule>
    <cfRule type="expression" dxfId="552" priority="222">
      <formula>$F60="Para hoy"</formula>
    </cfRule>
    <cfRule type="expression" dxfId="551" priority="223">
      <formula>$F60="En curso"</formula>
    </cfRule>
    <cfRule type="expression" dxfId="550" priority="224">
      <formula>$F60="Completada"</formula>
    </cfRule>
  </conditionalFormatting>
  <conditionalFormatting sqref="F47:F52">
    <cfRule type="expression" dxfId="549" priority="141">
      <formula>$F47="Vencida"</formula>
    </cfRule>
    <cfRule type="expression" dxfId="548" priority="142">
      <formula>$F47="Cancelada"</formula>
    </cfRule>
    <cfRule type="expression" dxfId="547" priority="143">
      <formula>$F47="Pausada"</formula>
    </cfRule>
    <cfRule type="expression" dxfId="546" priority="144">
      <formula>$F47="Para hoy"</formula>
    </cfRule>
    <cfRule type="expression" dxfId="545" priority="145">
      <formula>$F47="En curso"</formula>
    </cfRule>
    <cfRule type="expression" dxfId="544" priority="146">
      <formula>$F47="Completada"</formula>
    </cfRule>
  </conditionalFormatting>
  <conditionalFormatting sqref="E47:E52">
    <cfRule type="expression" dxfId="543" priority="171">
      <formula>$F42="Vencida"</formula>
    </cfRule>
    <cfRule type="expression" dxfId="542" priority="172">
      <formula>$F42="Cancelada"</formula>
    </cfRule>
    <cfRule type="expression" dxfId="541" priority="173">
      <formula>$F42="Pausada"</formula>
    </cfRule>
    <cfRule type="expression" dxfId="540" priority="174">
      <formula>$F42="Para hoy"</formula>
    </cfRule>
    <cfRule type="expression" dxfId="539" priority="175">
      <formula>$F42="En curso"</formula>
    </cfRule>
    <cfRule type="expression" dxfId="538" priority="176">
      <formula>$F42="Completada"</formula>
    </cfRule>
  </conditionalFormatting>
  <conditionalFormatting sqref="E47:E52">
    <cfRule type="expression" dxfId="537" priority="155">
      <formula>$F40="Vencida"</formula>
    </cfRule>
    <cfRule type="expression" dxfId="536" priority="156">
      <formula>$F40="Cancelada"</formula>
    </cfRule>
    <cfRule type="expression" dxfId="535" priority="157">
      <formula>$F40="Pausada"</formula>
    </cfRule>
    <cfRule type="expression" dxfId="534" priority="158">
      <formula>$F40="Para hoy"</formula>
    </cfRule>
    <cfRule type="expression" dxfId="533" priority="159">
      <formula>$F40="En curso"</formula>
    </cfRule>
    <cfRule type="expression" dxfId="532" priority="160">
      <formula>$F40="Completada"</formula>
    </cfRule>
    <cfRule type="expression" dxfId="531" priority="163">
      <formula>$F40="Vencida"</formula>
    </cfRule>
    <cfRule type="expression" dxfId="530" priority="164">
      <formula>$F40="Cancelada"</formula>
    </cfRule>
    <cfRule type="expression" dxfId="529" priority="165">
      <formula>$F40="Pausada"</formula>
    </cfRule>
    <cfRule type="expression" dxfId="528" priority="166">
      <formula>$F40="Para hoy"</formula>
    </cfRule>
    <cfRule type="expression" dxfId="527" priority="167">
      <formula>$F40="En curso"</formula>
    </cfRule>
    <cfRule type="expression" dxfId="526" priority="168">
      <formula>$F40="Completada"</formula>
    </cfRule>
  </conditionalFormatting>
  <conditionalFormatting sqref="C47:C52">
    <cfRule type="expression" dxfId="525" priority="177">
      <formula>$F40="Vencida"</formula>
    </cfRule>
    <cfRule type="expression" dxfId="524" priority="178">
      <formula>$F40="Cancelada"</formula>
    </cfRule>
    <cfRule type="expression" dxfId="523" priority="179">
      <formula>$F40="Pausada"</formula>
    </cfRule>
    <cfRule type="expression" dxfId="522" priority="180">
      <formula>$F40="Para hoy"</formula>
    </cfRule>
    <cfRule type="expression" dxfId="521" priority="181">
      <formula>$F40="En curso"</formula>
    </cfRule>
    <cfRule type="expression" dxfId="520" priority="182">
      <formula>$F40="Completada"</formula>
    </cfRule>
    <cfRule type="expression" dxfId="519" priority="183">
      <formula>$F47="Vencida"</formula>
    </cfRule>
    <cfRule type="expression" dxfId="518" priority="184">
      <formula>$F47="Cancelada"</formula>
    </cfRule>
    <cfRule type="expression" dxfId="517" priority="185">
      <formula>$F47="Pausada"</formula>
    </cfRule>
    <cfRule type="expression" dxfId="516" priority="186">
      <formula>$F47="Para hoy"</formula>
    </cfRule>
    <cfRule type="expression" dxfId="515" priority="187">
      <formula>$F47="En curso"</formula>
    </cfRule>
    <cfRule type="expression" dxfId="514" priority="188">
      <formula>$F47="Completada"</formula>
    </cfRule>
  </conditionalFormatting>
  <conditionalFormatting sqref="E47:E52">
    <cfRule type="expression" dxfId="513" priority="189">
      <formula>$F39="Vencida"</formula>
    </cfRule>
    <cfRule type="expression" dxfId="512" priority="190">
      <formula>$F39="Cancelada"</formula>
    </cfRule>
    <cfRule type="expression" dxfId="511" priority="191">
      <formula>$F39="Pausada"</formula>
    </cfRule>
    <cfRule type="expression" dxfId="510" priority="192">
      <formula>$F39="Para hoy"</formula>
    </cfRule>
    <cfRule type="expression" dxfId="509" priority="193">
      <formula>$F39="En curso"</formula>
    </cfRule>
    <cfRule type="expression" dxfId="508" priority="194">
      <formula>$F39="Completada"</formula>
    </cfRule>
    <cfRule type="expression" dxfId="507" priority="195">
      <formula>$F40="Vencida"</formula>
    </cfRule>
    <cfRule type="expression" dxfId="506" priority="196">
      <formula>$F40="Cancelada"</formula>
    </cfRule>
    <cfRule type="expression" dxfId="505" priority="197">
      <formula>$F40="Pausada"</formula>
    </cfRule>
    <cfRule type="expression" dxfId="504" priority="198">
      <formula>$F40="Para hoy"</formula>
    </cfRule>
    <cfRule type="expression" dxfId="503" priority="199">
      <formula>$F40="En curso"</formula>
    </cfRule>
    <cfRule type="expression" dxfId="502" priority="200">
      <formula>$F40="Completada"</formula>
    </cfRule>
  </conditionalFormatting>
  <conditionalFormatting sqref="F53:F58">
    <cfRule type="expression" dxfId="501" priority="13">
      <formula>$F53="Vencida"</formula>
    </cfRule>
    <cfRule type="expression" dxfId="500" priority="14">
      <formula>$F53="Cancelada"</formula>
    </cfRule>
    <cfRule type="expression" dxfId="499" priority="15">
      <formula>$F53="Pausada"</formula>
    </cfRule>
    <cfRule type="expression" dxfId="498" priority="16">
      <formula>$F53="Para hoy"</formula>
    </cfRule>
    <cfRule type="expression" dxfId="497" priority="17">
      <formula>$F53="En curso"</formula>
    </cfRule>
    <cfRule type="expression" dxfId="496" priority="18">
      <formula>$F53="Completada"</formula>
    </cfRule>
  </conditionalFormatting>
  <conditionalFormatting sqref="E53:E58">
    <cfRule type="expression" dxfId="495" priority="43">
      <formula>$F48="Vencida"</formula>
    </cfRule>
    <cfRule type="expression" dxfId="494" priority="44">
      <formula>$F48="Cancelada"</formula>
    </cfRule>
    <cfRule type="expression" dxfId="493" priority="45">
      <formula>$F48="Pausada"</formula>
    </cfRule>
    <cfRule type="expression" dxfId="492" priority="46">
      <formula>$F48="Para hoy"</formula>
    </cfRule>
    <cfRule type="expression" dxfId="491" priority="47">
      <formula>$F48="En curso"</formula>
    </cfRule>
    <cfRule type="expression" dxfId="490" priority="48">
      <formula>$F48="Completada"</formula>
    </cfRule>
  </conditionalFormatting>
  <conditionalFormatting sqref="E53:E58">
    <cfRule type="expression" dxfId="489" priority="27">
      <formula>$F46="Vencida"</formula>
    </cfRule>
    <cfRule type="expression" dxfId="488" priority="28">
      <formula>$F46="Cancelada"</formula>
    </cfRule>
    <cfRule type="expression" dxfId="487" priority="29">
      <formula>$F46="Pausada"</formula>
    </cfRule>
    <cfRule type="expression" dxfId="486" priority="30">
      <formula>$F46="Para hoy"</formula>
    </cfRule>
    <cfRule type="expression" dxfId="485" priority="31">
      <formula>$F46="En curso"</formula>
    </cfRule>
    <cfRule type="expression" dxfId="484" priority="32">
      <formula>$F46="Completada"</formula>
    </cfRule>
    <cfRule type="expression" dxfId="483" priority="35">
      <formula>$F46="Vencida"</formula>
    </cfRule>
    <cfRule type="expression" dxfId="482" priority="36">
      <formula>$F46="Cancelada"</formula>
    </cfRule>
    <cfRule type="expression" dxfId="481" priority="37">
      <formula>$F46="Pausada"</formula>
    </cfRule>
    <cfRule type="expression" dxfId="480" priority="38">
      <formula>$F46="Para hoy"</formula>
    </cfRule>
    <cfRule type="expression" dxfId="479" priority="39">
      <formula>$F46="En curso"</formula>
    </cfRule>
    <cfRule type="expression" dxfId="478" priority="40">
      <formula>$F46="Completada"</formula>
    </cfRule>
  </conditionalFormatting>
  <conditionalFormatting sqref="D53:D58">
    <cfRule type="expression" dxfId="477" priority="49">
      <formula>$F69="Vencida"</formula>
    </cfRule>
    <cfRule type="expression" dxfId="476" priority="50">
      <formula>$F69="Cancelada"</formula>
    </cfRule>
    <cfRule type="expression" dxfId="475" priority="51">
      <formula>$F69="Pausada"</formula>
    </cfRule>
    <cfRule type="expression" dxfId="474" priority="52">
      <formula>$F69="Para hoy"</formula>
    </cfRule>
    <cfRule type="expression" dxfId="473" priority="53">
      <formula>$F69="En curso"</formula>
    </cfRule>
    <cfRule type="expression" dxfId="472" priority="54">
      <formula>$F69="Completada"</formula>
    </cfRule>
    <cfRule type="expression" dxfId="471" priority="55">
      <formula>$F69="Vencida"</formula>
    </cfRule>
    <cfRule type="expression" dxfId="470" priority="56">
      <formula>$F69="Cancelada"</formula>
    </cfRule>
    <cfRule type="expression" dxfId="469" priority="57">
      <formula>$F69="Pausada"</formula>
    </cfRule>
    <cfRule type="expression" dxfId="468" priority="58">
      <formula>$F69="Para hoy"</formula>
    </cfRule>
    <cfRule type="expression" dxfId="467" priority="59">
      <formula>$F69="En curso"</formula>
    </cfRule>
    <cfRule type="expression" dxfId="466" priority="60">
      <formula>$F69="Completada"</formula>
    </cfRule>
  </conditionalFormatting>
  <conditionalFormatting sqref="D53:D58">
    <cfRule type="expression" dxfId="465" priority="61">
      <formula>$F81="Vencida"</formula>
    </cfRule>
    <cfRule type="expression" dxfId="464" priority="62">
      <formula>$F81="Cancelada"</formula>
    </cfRule>
    <cfRule type="expression" dxfId="463" priority="63">
      <formula>$F81="Pausada"</formula>
    </cfRule>
    <cfRule type="expression" dxfId="462" priority="64">
      <formula>$F81="Para hoy"</formula>
    </cfRule>
    <cfRule type="expression" dxfId="461" priority="65">
      <formula>$F81="En curso"</formula>
    </cfRule>
    <cfRule type="expression" dxfId="460" priority="66">
      <formula>$F81="Completada"</formula>
    </cfRule>
    <cfRule type="expression" dxfId="459" priority="67">
      <formula>$F81="Vencida"</formula>
    </cfRule>
    <cfRule type="expression" dxfId="458" priority="68">
      <formula>$F81="Cancelada"</formula>
    </cfRule>
    <cfRule type="expression" dxfId="457" priority="69">
      <formula>$F81="Pausada"</formula>
    </cfRule>
    <cfRule type="expression" dxfId="456" priority="70">
      <formula>$F81="Para hoy"</formula>
    </cfRule>
    <cfRule type="expression" dxfId="455" priority="71">
      <formula>$F81="En curso"</formula>
    </cfRule>
    <cfRule type="expression" dxfId="454" priority="72">
      <formula>$F81="Completada"</formula>
    </cfRule>
  </conditionalFormatting>
  <conditionalFormatting sqref="D53:D58">
    <cfRule type="expression" dxfId="453" priority="73">
      <formula>$F89="Vencida"</formula>
    </cfRule>
    <cfRule type="expression" dxfId="452" priority="74">
      <formula>$F89="Cancelada"</formula>
    </cfRule>
    <cfRule type="expression" dxfId="451" priority="75">
      <formula>$F89="Pausada"</formula>
    </cfRule>
    <cfRule type="expression" dxfId="450" priority="76">
      <formula>$F89="Para hoy"</formula>
    </cfRule>
    <cfRule type="expression" dxfId="449" priority="77">
      <formula>$F89="En curso"</formula>
    </cfRule>
    <cfRule type="expression" dxfId="448" priority="78">
      <formula>$F89="Completada"</formula>
    </cfRule>
    <cfRule type="expression" dxfId="447" priority="79">
      <formula>$F85="Vencida"</formula>
    </cfRule>
    <cfRule type="expression" dxfId="446" priority="80">
      <formula>$F85="Cancelada"</formula>
    </cfRule>
    <cfRule type="expression" dxfId="445" priority="81">
      <formula>$F85="Pausada"</formula>
    </cfRule>
    <cfRule type="expression" dxfId="444" priority="82">
      <formula>$F85="Para hoy"</formula>
    </cfRule>
    <cfRule type="expression" dxfId="443" priority="83">
      <formula>$F85="En curso"</formula>
    </cfRule>
    <cfRule type="expression" dxfId="442" priority="84">
      <formula>$F85="Completada"</formula>
    </cfRule>
  </conditionalFormatting>
  <conditionalFormatting sqref="C53:C58">
    <cfRule type="expression" dxfId="441" priority="85">
      <formula>$F46="Vencida"</formula>
    </cfRule>
    <cfRule type="expression" dxfId="440" priority="86">
      <formula>$F46="Cancelada"</formula>
    </cfRule>
    <cfRule type="expression" dxfId="439" priority="87">
      <formula>$F46="Pausada"</formula>
    </cfRule>
    <cfRule type="expression" dxfId="438" priority="88">
      <formula>$F46="Para hoy"</formula>
    </cfRule>
    <cfRule type="expression" dxfId="437" priority="89">
      <formula>$F46="En curso"</formula>
    </cfRule>
    <cfRule type="expression" dxfId="436" priority="90">
      <formula>$F46="Completada"</formula>
    </cfRule>
    <cfRule type="expression" dxfId="435" priority="91">
      <formula>$F53="Vencida"</formula>
    </cfRule>
    <cfRule type="expression" dxfId="434" priority="92">
      <formula>$F53="Cancelada"</formula>
    </cfRule>
    <cfRule type="expression" dxfId="433" priority="93">
      <formula>$F53="Pausada"</formula>
    </cfRule>
    <cfRule type="expression" dxfId="432" priority="94">
      <formula>$F53="Para hoy"</formula>
    </cfRule>
    <cfRule type="expression" dxfId="431" priority="95">
      <formula>$F53="En curso"</formula>
    </cfRule>
    <cfRule type="expression" dxfId="430" priority="96">
      <formula>$F53="Completada"</formula>
    </cfRule>
  </conditionalFormatting>
  <conditionalFormatting sqref="E53:E58">
    <cfRule type="expression" dxfId="429" priority="97">
      <formula>$F45="Vencida"</formula>
    </cfRule>
    <cfRule type="expression" dxfId="428" priority="98">
      <formula>$F45="Cancelada"</formula>
    </cfRule>
    <cfRule type="expression" dxfId="427" priority="99">
      <formula>$F45="Pausada"</formula>
    </cfRule>
    <cfRule type="expression" dxfId="426" priority="100">
      <formula>$F45="Para hoy"</formula>
    </cfRule>
    <cfRule type="expression" dxfId="425" priority="101">
      <formula>$F45="En curso"</formula>
    </cfRule>
    <cfRule type="expression" dxfId="424" priority="102">
      <formula>$F45="Completada"</formula>
    </cfRule>
    <cfRule type="expression" dxfId="423" priority="103">
      <formula>$F46="Vencida"</formula>
    </cfRule>
    <cfRule type="expression" dxfId="422" priority="104">
      <formula>$F46="Cancelada"</formula>
    </cfRule>
    <cfRule type="expression" dxfId="421" priority="105">
      <formula>$F46="Pausada"</formula>
    </cfRule>
    <cfRule type="expression" dxfId="420" priority="106">
      <formula>$F46="Para hoy"</formula>
    </cfRule>
    <cfRule type="expression" dxfId="419" priority="107">
      <formula>$F46="En curso"</formula>
    </cfRule>
    <cfRule type="expression" dxfId="418" priority="108">
      <formula>$F46="Completada"</formula>
    </cfRule>
  </conditionalFormatting>
  <conditionalFormatting sqref="E47">
    <cfRule type="expression" dxfId="417" priority="227">
      <formula>#REF!="Vencida"</formula>
    </cfRule>
    <cfRule type="expression" dxfId="416" priority="228">
      <formula>#REF!="Cancelada"</formula>
    </cfRule>
    <cfRule type="expression" dxfId="415" priority="229">
      <formula>#REF!="Pausada"</formula>
    </cfRule>
    <cfRule type="expression" dxfId="414" priority="230">
      <formula>#REF!="Para hoy"</formula>
    </cfRule>
    <cfRule type="expression" dxfId="413" priority="231">
      <formula>#REF!="En curso"</formula>
    </cfRule>
    <cfRule type="expression" dxfId="412" priority="232">
      <formula>#REF!="Completada"</formula>
    </cfRule>
  </conditionalFormatting>
  <conditionalFormatting sqref="E47">
    <cfRule type="expression" dxfId="411" priority="233">
      <formula>#REF!="Vencida"</formula>
    </cfRule>
    <cfRule type="expression" dxfId="410" priority="234">
      <formula>#REF!="Cancelada"</formula>
    </cfRule>
    <cfRule type="expression" dxfId="409" priority="235">
      <formula>#REF!="Pausada"</formula>
    </cfRule>
    <cfRule type="expression" dxfId="408" priority="236">
      <formula>#REF!="Para hoy"</formula>
    </cfRule>
    <cfRule type="expression" dxfId="407" priority="237">
      <formula>#REF!="En curso"</formula>
    </cfRule>
    <cfRule type="expression" dxfId="406" priority="238">
      <formula>#REF!="Completada"</formula>
    </cfRule>
    <cfRule type="expression" dxfId="405" priority="239">
      <formula>#REF!="Vencida"</formula>
    </cfRule>
    <cfRule type="expression" dxfId="404" priority="240">
      <formula>#REF!="Cancelada"</formula>
    </cfRule>
    <cfRule type="expression" dxfId="403" priority="241">
      <formula>#REF!="Pausada"</formula>
    </cfRule>
    <cfRule type="expression" dxfId="402" priority="242">
      <formula>#REF!="Para hoy"</formula>
    </cfRule>
    <cfRule type="expression" dxfId="401" priority="243">
      <formula>#REF!="En curso"</formula>
    </cfRule>
    <cfRule type="expression" dxfId="400" priority="244">
      <formula>#REF!="Completada"</formula>
    </cfRule>
  </conditionalFormatting>
  <conditionalFormatting sqref="E47">
    <cfRule type="expression" dxfId="399" priority="245">
      <formula>#REF!="Vencida"</formula>
    </cfRule>
    <cfRule type="expression" dxfId="398" priority="246">
      <formula>#REF!="Cancelada"</formula>
    </cfRule>
    <cfRule type="expression" dxfId="397" priority="247">
      <formula>#REF!="Pausada"</formula>
    </cfRule>
    <cfRule type="expression" dxfId="396" priority="248">
      <formula>#REF!="Para hoy"</formula>
    </cfRule>
    <cfRule type="expression" dxfId="395" priority="249">
      <formula>#REF!="En curso"</formula>
    </cfRule>
    <cfRule type="expression" dxfId="394" priority="250">
      <formula>#REF!="Completada"</formula>
    </cfRule>
    <cfRule type="expression" dxfId="393" priority="251">
      <formula>#REF!="Vencida"</formula>
    </cfRule>
    <cfRule type="expression" dxfId="392" priority="252">
      <formula>#REF!="Cancelada"</formula>
    </cfRule>
    <cfRule type="expression" dxfId="391" priority="253">
      <formula>#REF!="Pausada"</formula>
    </cfRule>
    <cfRule type="expression" dxfId="390" priority="254">
      <formula>#REF!="Para hoy"</formula>
    </cfRule>
    <cfRule type="expression" dxfId="389" priority="255">
      <formula>#REF!="En curso"</formula>
    </cfRule>
    <cfRule type="expression" dxfId="388" priority="256">
      <formula>#REF!="Completada"</formula>
    </cfRule>
  </conditionalFormatting>
  <conditionalFormatting sqref="E34">
    <cfRule type="expression" dxfId="387" priority="659">
      <formula>#REF!="Vencida"</formula>
    </cfRule>
    <cfRule type="expression" dxfId="386" priority="660">
      <formula>#REF!="Cancelada"</formula>
    </cfRule>
    <cfRule type="expression" dxfId="385" priority="661">
      <formula>#REF!="Pausada"</formula>
    </cfRule>
    <cfRule type="expression" dxfId="384" priority="662">
      <formula>#REF!="Para hoy"</formula>
    </cfRule>
    <cfRule type="expression" dxfId="383" priority="663">
      <formula>#REF!="En curso"</formula>
    </cfRule>
    <cfRule type="expression" dxfId="382" priority="664">
      <formula>#REF!="Completada"</formula>
    </cfRule>
    <cfRule type="expression" dxfId="381" priority="665">
      <formula>$F28="Vencida"</formula>
    </cfRule>
    <cfRule type="expression" dxfId="380" priority="666">
      <formula>$F28="Cancelada"</formula>
    </cfRule>
    <cfRule type="expression" dxfId="379" priority="667">
      <formula>$F28="Pausada"</formula>
    </cfRule>
    <cfRule type="expression" dxfId="378" priority="668">
      <formula>$F28="Para hoy"</formula>
    </cfRule>
    <cfRule type="expression" dxfId="377" priority="669">
      <formula>$F28="En curso"</formula>
    </cfRule>
    <cfRule type="expression" dxfId="376" priority="670">
      <formula>$F28="Completada"</formula>
    </cfRule>
  </conditionalFormatting>
  <conditionalFormatting sqref="E25:E26">
    <cfRule type="expression" dxfId="375" priority="675">
      <formula>$F16="Vencida"</formula>
    </cfRule>
    <cfRule type="expression" dxfId="374" priority="676">
      <formula>$F16="Cancelada"</formula>
    </cfRule>
    <cfRule type="expression" dxfId="373" priority="677">
      <formula>$F16="Pausada"</formula>
    </cfRule>
    <cfRule type="expression" dxfId="372" priority="678">
      <formula>$F16="Para hoy"</formula>
    </cfRule>
    <cfRule type="expression" dxfId="371" priority="679">
      <formula>$F16="En curso"</formula>
    </cfRule>
    <cfRule type="expression" dxfId="370" priority="680">
      <formula>$F16="Completada"</formula>
    </cfRule>
  </conditionalFormatting>
  <conditionalFormatting sqref="E12 E33:E36">
    <cfRule type="expression" dxfId="369" priority="681">
      <formula>$F8="Vencida"</formula>
    </cfRule>
    <cfRule type="expression" dxfId="368" priority="682">
      <formula>$F8="Cancelada"</formula>
    </cfRule>
    <cfRule type="expression" dxfId="367" priority="683">
      <formula>$F8="Pausada"</formula>
    </cfRule>
    <cfRule type="expression" dxfId="366" priority="684">
      <formula>$F8="Para hoy"</formula>
    </cfRule>
    <cfRule type="expression" dxfId="365" priority="685">
      <formula>$F8="En curso"</formula>
    </cfRule>
    <cfRule type="expression" dxfId="364" priority="686">
      <formula>$F8="Completada"</formula>
    </cfRule>
  </conditionalFormatting>
  <conditionalFormatting sqref="E13 E4:E6 E37">
    <cfRule type="expression" dxfId="363" priority="687">
      <formula>#REF!="Vencida"</formula>
    </cfRule>
    <cfRule type="expression" dxfId="362" priority="688">
      <formula>#REF!="Cancelada"</formula>
    </cfRule>
    <cfRule type="expression" dxfId="361" priority="689">
      <formula>#REF!="Pausada"</formula>
    </cfRule>
    <cfRule type="expression" dxfId="360" priority="690">
      <formula>#REF!="Para hoy"</formula>
    </cfRule>
    <cfRule type="expression" dxfId="359" priority="691">
      <formula>#REF!="En curso"</formula>
    </cfRule>
    <cfRule type="expression" dxfId="358" priority="692">
      <formula>#REF!="Completada"</formula>
    </cfRule>
  </conditionalFormatting>
  <conditionalFormatting sqref="E7">
    <cfRule type="expression" dxfId="357" priority="693">
      <formula>$F9="Vencida"</formula>
    </cfRule>
    <cfRule type="expression" dxfId="356" priority="694">
      <formula>$F9="Cancelada"</formula>
    </cfRule>
    <cfRule type="expression" dxfId="355" priority="695">
      <formula>$F9="Pausada"</formula>
    </cfRule>
    <cfRule type="expression" dxfId="354" priority="696">
      <formula>$F9="Para hoy"</formula>
    </cfRule>
    <cfRule type="expression" dxfId="353" priority="697">
      <formula>$F9="En curso"</formula>
    </cfRule>
    <cfRule type="expression" dxfId="352" priority="698">
      <formula>$F9="Completada"</formula>
    </cfRule>
  </conditionalFormatting>
  <conditionalFormatting sqref="C34:C38">
    <cfRule type="expression" dxfId="351" priority="699">
      <formula>$F28="Vencida"</formula>
    </cfRule>
    <cfRule type="expression" dxfId="350" priority="700">
      <formula>$F28="Cancelada"</formula>
    </cfRule>
    <cfRule type="expression" dxfId="349" priority="701">
      <formula>$F28="Pausada"</formula>
    </cfRule>
    <cfRule type="expression" dxfId="348" priority="702">
      <formula>$F28="Para hoy"</formula>
    </cfRule>
    <cfRule type="expression" dxfId="347" priority="703">
      <formula>$F28="En curso"</formula>
    </cfRule>
    <cfRule type="expression" dxfId="346" priority="704">
      <formula>$F28="Completada"</formula>
    </cfRule>
    <cfRule type="expression" dxfId="345" priority="705">
      <formula>$F34="Vencida"</formula>
    </cfRule>
    <cfRule type="expression" dxfId="344" priority="706">
      <formula>$F34="Cancelada"</formula>
    </cfRule>
    <cfRule type="expression" dxfId="343" priority="707">
      <formula>$F34="Pausada"</formula>
    </cfRule>
    <cfRule type="expression" dxfId="342" priority="708">
      <formula>$F34="Para hoy"</formula>
    </cfRule>
    <cfRule type="expression" dxfId="341" priority="709">
      <formula>$F34="En curso"</formula>
    </cfRule>
    <cfRule type="expression" dxfId="340" priority="710">
      <formula>$F34="Completada"</formula>
    </cfRule>
  </conditionalFormatting>
  <conditionalFormatting sqref="E39">
    <cfRule type="expression" dxfId="339" priority="711">
      <formula>#REF!="Vencida"</formula>
    </cfRule>
    <cfRule type="expression" dxfId="338" priority="712">
      <formula>#REF!="Cancelada"</formula>
    </cfRule>
    <cfRule type="expression" dxfId="337" priority="713">
      <formula>#REF!="Pausada"</formula>
    </cfRule>
    <cfRule type="expression" dxfId="336" priority="714">
      <formula>#REF!="Para hoy"</formula>
    </cfRule>
    <cfRule type="expression" dxfId="335" priority="715">
      <formula>#REF!="En curso"</formula>
    </cfRule>
    <cfRule type="expression" dxfId="334" priority="716">
      <formula>#REF!="Completada"</formula>
    </cfRule>
    <cfRule type="expression" dxfId="333" priority="717">
      <formula>#REF!="Vencida"</formula>
    </cfRule>
    <cfRule type="expression" dxfId="332" priority="718">
      <formula>#REF!="Cancelada"</formula>
    </cfRule>
    <cfRule type="expression" dxfId="331" priority="719">
      <formula>#REF!="Pausada"</formula>
    </cfRule>
    <cfRule type="expression" dxfId="330" priority="720">
      <formula>#REF!="Para hoy"</formula>
    </cfRule>
    <cfRule type="expression" dxfId="329" priority="721">
      <formula>#REF!="En curso"</formula>
    </cfRule>
    <cfRule type="expression" dxfId="328" priority="722">
      <formula>#REF!="Completada"</formula>
    </cfRule>
  </conditionalFormatting>
  <conditionalFormatting sqref="C39">
    <cfRule type="expression" dxfId="327" priority="723">
      <formula>#REF!="Vencida"</formula>
    </cfRule>
    <cfRule type="expression" dxfId="326" priority="724">
      <formula>#REF!="Cancelada"</formula>
    </cfRule>
    <cfRule type="expression" dxfId="325" priority="725">
      <formula>#REF!="Pausada"</formula>
    </cfRule>
    <cfRule type="expression" dxfId="324" priority="726">
      <formula>#REF!="Para hoy"</formula>
    </cfRule>
    <cfRule type="expression" dxfId="323" priority="727">
      <formula>#REF!="En curso"</formula>
    </cfRule>
    <cfRule type="expression" dxfId="322" priority="728">
      <formula>#REF!="Completada"</formula>
    </cfRule>
    <cfRule type="expression" dxfId="321" priority="729">
      <formula>$F39="Vencida"</formula>
    </cfRule>
    <cfRule type="expression" dxfId="320" priority="730">
      <formula>$F39="Cancelada"</formula>
    </cfRule>
    <cfRule type="expression" dxfId="319" priority="731">
      <formula>$F39="Pausada"</formula>
    </cfRule>
    <cfRule type="expression" dxfId="318" priority="732">
      <formula>$F39="Para hoy"</formula>
    </cfRule>
    <cfRule type="expression" dxfId="317" priority="733">
      <formula>$F39="En curso"</formula>
    </cfRule>
    <cfRule type="expression" dxfId="316" priority="734">
      <formula>$F39="Completada"</formula>
    </cfRule>
  </conditionalFormatting>
  <conditionalFormatting sqref="E40">
    <cfRule type="expression" dxfId="315" priority="735">
      <formula>#REF!="Vencida"</formula>
    </cfRule>
    <cfRule type="expression" dxfId="314" priority="736">
      <formula>#REF!="Cancelada"</formula>
    </cfRule>
    <cfRule type="expression" dxfId="313" priority="737">
      <formula>#REF!="Pausada"</formula>
    </cfRule>
    <cfRule type="expression" dxfId="312" priority="738">
      <formula>#REF!="Para hoy"</formula>
    </cfRule>
    <cfRule type="expression" dxfId="311" priority="739">
      <formula>#REF!="En curso"</formula>
    </cfRule>
    <cfRule type="expression" dxfId="310" priority="740">
      <formula>#REF!="Completada"</formula>
    </cfRule>
    <cfRule type="expression" dxfId="309" priority="741">
      <formula>$F33="Vencida"</formula>
    </cfRule>
    <cfRule type="expression" dxfId="308" priority="742">
      <formula>$F33="Cancelada"</formula>
    </cfRule>
    <cfRule type="expression" dxfId="307" priority="743">
      <formula>$F33="Pausada"</formula>
    </cfRule>
    <cfRule type="expression" dxfId="306" priority="744">
      <formula>$F33="Para hoy"</formula>
    </cfRule>
    <cfRule type="expression" dxfId="305" priority="745">
      <formula>$F33="En curso"</formula>
    </cfRule>
    <cfRule type="expression" dxfId="304" priority="746">
      <formula>$F33="Completada"</formula>
    </cfRule>
  </conditionalFormatting>
  <conditionalFormatting sqref="E39">
    <cfRule type="expression" dxfId="303" priority="747">
      <formula>$F32="Vencida"</formula>
    </cfRule>
    <cfRule type="expression" dxfId="302" priority="748">
      <formula>$F32="Cancelada"</formula>
    </cfRule>
    <cfRule type="expression" dxfId="301" priority="749">
      <formula>$F32="Pausada"</formula>
    </cfRule>
    <cfRule type="expression" dxfId="300" priority="750">
      <formula>$F32="Para hoy"</formula>
    </cfRule>
    <cfRule type="expression" dxfId="299" priority="751">
      <formula>$F32="En curso"</formula>
    </cfRule>
    <cfRule type="expression" dxfId="298" priority="752">
      <formula>$F32="Completada"</formula>
    </cfRule>
    <cfRule type="expression" dxfId="297" priority="753">
      <formula>#REF!="Vencida"</formula>
    </cfRule>
    <cfRule type="expression" dxfId="296" priority="754">
      <formula>#REF!="Cancelada"</formula>
    </cfRule>
    <cfRule type="expression" dxfId="295" priority="755">
      <formula>#REF!="Pausada"</formula>
    </cfRule>
    <cfRule type="expression" dxfId="294" priority="756">
      <formula>#REF!="Para hoy"</formula>
    </cfRule>
    <cfRule type="expression" dxfId="293" priority="757">
      <formula>#REF!="En curso"</formula>
    </cfRule>
    <cfRule type="expression" dxfId="292" priority="758">
      <formula>#REF!="Completada"</formula>
    </cfRule>
  </conditionalFormatting>
  <conditionalFormatting sqref="E21:E24">
    <cfRule type="expression" dxfId="291" priority="779">
      <formula>$F11="Vencida"</formula>
    </cfRule>
    <cfRule type="expression" dxfId="290" priority="780">
      <formula>$F11="Cancelada"</formula>
    </cfRule>
    <cfRule type="expression" dxfId="289" priority="781">
      <formula>$F11="Pausada"</formula>
    </cfRule>
    <cfRule type="expression" dxfId="288" priority="782">
      <formula>$F11="Para hoy"</formula>
    </cfRule>
    <cfRule type="expression" dxfId="287" priority="783">
      <formula>$F11="En curso"</formula>
    </cfRule>
    <cfRule type="expression" dxfId="286" priority="784">
      <formula>$F11="Completada"</formula>
    </cfRule>
  </conditionalFormatting>
  <dataValidations count="9">
    <dataValidation type="list" errorStyle="warning" allowBlank="1" showInputMessage="1" showErrorMessage="1" error="Seleccione un estado de la lista. Seleccione CANCELAR, presione ALT+FLECHA ABAJO para mostrar las opciones y, después, FLECHA ABAJO y ENTRAR para realizar la selección." sqref="F47:F58 F4:F26 F31:F41" xr:uid="{62475FBE-FCEE-4779-9B15-5741DF0B418E}">
      <formula1>"Por Desarrollar,En Curso,En QA,Traspasada,Completada,Cancelada,Bloqueada"</formula1>
    </dataValidation>
    <dataValidation type="list" errorStyle="warning" allowBlank="1" showInputMessage="1" showErrorMessage="1" error="Seleccione un estado de la lista. Seleccione CANCELAR, presione ALT+FLECHA ABAJO para mostrar las opciones y, después, FLECHA ABAJO y ENTRAR para realizar la selección." sqref="E47:E58 E4:E27 E31:E41" xr:uid="{C7A2A079-88A4-46BA-8525-B8CBF70EB0E4}"/>
    <dataValidation type="list" errorStyle="warning" allowBlank="1" showInputMessage="1" showErrorMessage="1" error="Seleccione un estado de la lista. Seleccione CANCELAR, presione ALT+FLECHA ABAJO para mostrar las opciones y, después, FLECHA ABAJO y ENTRAR para realizar la selección." sqref="C47:C58 C4:C26 C31:C41" xr:uid="{4EFB4D5C-5B44-40CE-9EF1-70DBD7312F4B}">
      <formula1>"1,2,3,4,5,6,7,8,9,10,11,12,13,14,15,16,17,18,19,20"</formula1>
    </dataValidation>
    <dataValidation type="list" errorStyle="warning" allowBlank="1" showInputMessage="1" showErrorMessage="1" error="Seleccione Categoría en la lista. Escriba la nueva categoría en la hoja de cálculo Datos de la lista. Seleccione CANCELAR, presione ALT+FLECHA ABAJO para mostrar las opciones y, después, FLECHA ABAJO y ENTRAR para realizar la selección." sqref="B47:B58 B4:B26 B31:B41" xr:uid="{414C5B2E-1DD2-4B9F-8B08-61263E8BA1AE}">
      <formula1>"Digital Workshop Web,Digital Workshop App,Petroplay,Test Drive,Inalco Ecommerce,Fleet,Spareparts"</formula1>
    </dataValidation>
    <dataValidation allowBlank="1" showInputMessage="1" showErrorMessage="1" prompt="Esta celda contiene el título de la hoja de cálculo. El vínculo a la hoja de cálculo Datos de la lista está en la celda de la derecha. Las filas de la tabla inferior se actualizan automáticamente en función del estado. La leyenda está a la derecha." sqref="B1:E2 B29:E29 B45:E45" xr:uid="{D6310394-DD39-4EF3-851A-64427F5DEEBD}"/>
    <dataValidation allowBlank="1" showInputMessage="1" showErrorMessage="1" prompt="Cree una lista de tareas pendientes para docentes en esta hoja de cálculo. Escriba los detalles en la tabla Lista de esta hoja de cálculo. Seleccione la celda D1 para ir a la hoja de cálculo Datos de la lista. La segmentación del estado está en J3." sqref="A1:A2" xr:uid="{39DC074C-5605-42A0-8870-74DDA2D6006B}"/>
    <dataValidation allowBlank="1" showInputMessage="1" showErrorMessage="1" prompt="Seleccione el estado en esta columna, debajo de este encabezado. Presione ALT+FLECHA ABAJO para mostrar las opciones y, después, FLECHA ABAJO y ENTRAR para realizar la selección." sqref="F3 F30 F46" xr:uid="{368B4921-404F-43C2-BDED-AEA3D3FB3B29}"/>
    <dataValidation allowBlank="1" showInputMessage="1" showErrorMessage="1" prompt="Seleccione la categoría en esta columna, debajo de este encabezado. Escriba la nueva categoría en la hoja de cálculo Datos de la lista. Presione ALT+FLECHA ABAJO para mostrar las opciones y, después, FLECHA ABAJO y ENTRAR para realizar la selección." sqref="B3:E3 B30:E30 C35 B46:E46 C52" xr:uid="{06F971D4-C739-4FD6-9AFB-81DABE864EA5}"/>
    <dataValidation allowBlank="1" showInputMessage="1" showErrorMessage="1" prompt="Escriba las notas en esta columna, debajo de este encabezado." sqref="G46:G58 G3:G26 G30:G41" xr:uid="{D63C2A05-0FF2-4D36-8AA3-2D60093FBDDA}"/>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485" id="{11C58A37-502C-40EF-8EEA-4993AC740891}">
            <xm:f>('34'!#REF!=0)*('34'!#REF!&lt;&gt;"")*(LEN('34'!#REF!)=0)*(($F4="")+($F4="En curso"))</xm:f>
            <x14:dxf>
              <font>
                <color theme="7" tint="-0.24994659260841701"/>
              </font>
              <fill>
                <patternFill patternType="none">
                  <bgColor auto="1"/>
                </patternFill>
              </fill>
            </x14:dxf>
          </x14:cfRule>
          <x14:cfRule type="expression" priority="486" id="{73BB07BF-AD9B-46AC-A683-6A7792D1AB63}">
            <xm:f>('34'!#REF!&lt;0)*(LEN('34'!#REF!)=0)*(($F4="")+($F4="En curso"))</xm:f>
            <x14:dxf>
              <font>
                <color theme="7" tint="-0.24994659260841701"/>
              </font>
              <fill>
                <patternFill patternType="none">
                  <bgColor auto="1"/>
                </patternFill>
              </fill>
            </x14:dxf>
          </x14:cfRule>
          <xm:sqref>F4:F26 F31:F35</xm:sqref>
        </x14:conditionalFormatting>
        <x14:conditionalFormatting xmlns:xm="http://schemas.microsoft.com/office/excel/2006/main">
          <x14:cfRule type="expression" priority="471" id="{990FA7D8-E219-4B44-923F-9D53D3647C6D}">
            <xm:f>'34'!#REF!="Vencida"</xm:f>
            <x14:dxf>
              <font>
                <color theme="8" tint="-0.24994659260841701"/>
              </font>
            </x14:dxf>
          </x14:cfRule>
          <x14:cfRule type="expression" priority="472" id="{4373DA19-6FFC-4B3B-AE74-39FEAA5683B0}">
            <xm:f>'34'!#REF!="Cancelada"</xm:f>
            <x14:dxf>
              <font>
                <color theme="0" tint="-0.24994659260841701"/>
              </font>
            </x14:dxf>
          </x14:cfRule>
          <x14:cfRule type="expression" priority="473" id="{FFF0B752-C6C7-46F7-8FA7-6F54FD1A4797}">
            <xm:f>'34'!#REF!="Pausada"</xm:f>
            <x14:dxf>
              <font>
                <color theme="9"/>
              </font>
            </x14:dxf>
          </x14:cfRule>
          <x14:cfRule type="expression" priority="474" id="{DC8F6B35-58EF-4240-BDEB-1A3EC8AA67C8}">
            <xm:f>'34'!#REF!="Para hoy"</xm:f>
            <x14:dxf>
              <font>
                <color theme="6" tint="-0.499984740745262"/>
              </font>
            </x14:dxf>
          </x14:cfRule>
          <x14:cfRule type="expression" priority="475" id="{5E57277C-59C0-492B-BD41-A7ED06140E23}">
            <xm:f>'34'!#REF!="En curso"</xm:f>
            <x14:dxf>
              <font>
                <color theme="7" tint="-0.24994659260841701"/>
              </font>
            </x14:dxf>
          </x14:cfRule>
          <x14:cfRule type="expression" priority="476" id="{C00D2B3E-B72D-4D06-AE35-A93BB2D0C5F2}">
            <xm:f>'34'!#REF!="Completada"</xm:f>
            <x14:dxf>
              <font>
                <strike/>
                <color theme="0" tint="-0.24994659260841701"/>
              </font>
              <fill>
                <patternFill patternType="none">
                  <bgColor auto="1"/>
                </patternFill>
              </fill>
            </x14:dxf>
          </x14:cfRule>
          <x14:cfRule type="expression" priority="477" id="{CBB22C42-265D-40EA-BD75-F43EFF08F7AB}">
            <xm:f>('34'!#REF!=0)*('34'!#REF!&lt;&gt;"")*(LEN('34'!#REF!)=0)*(('34'!#REF!="")+('34'!#REF!="En curso"))</xm:f>
            <x14:dxf>
              <font>
                <color theme="7" tint="-0.24994659260841701"/>
              </font>
              <fill>
                <patternFill patternType="none">
                  <bgColor auto="1"/>
                </patternFill>
              </fill>
            </x14:dxf>
          </x14:cfRule>
          <x14:cfRule type="expression" priority="478" id="{86727584-6743-4DCE-B2E4-AB2E9445BA50}">
            <xm:f>('34'!#REF!&lt;0)*(LEN('34'!#REF!)=0)*(('34'!#REF!="")+('34'!#REF!="En curso"))</xm:f>
            <x14:dxf>
              <font>
                <color theme="7" tint="-0.24994659260841701"/>
              </font>
              <fill>
                <patternFill patternType="none">
                  <bgColor auto="1"/>
                </patternFill>
              </fill>
            </x14:dxf>
          </x14:cfRule>
          <xm:sqref>D27 G4:G26 E4:E26 G31:G35 E31:E35</xm:sqref>
        </x14:conditionalFormatting>
        <x14:conditionalFormatting xmlns:xm="http://schemas.microsoft.com/office/excel/2006/main">
          <x14:cfRule type="expression" priority="493" id="{085B441D-677A-41DE-9593-3C1CEE1B6B3A}">
            <xm:f>('34'!#REF!=0)*('34'!#REF!&lt;&gt;"")*(LEN('34'!#REF!)=0)*(($F27="")+($F27="En curso"))</xm:f>
            <x14:dxf>
              <font>
                <color theme="7" tint="-0.24994659260841701"/>
              </font>
              <fill>
                <patternFill patternType="none">
                  <bgColor auto="1"/>
                </patternFill>
              </fill>
            </x14:dxf>
          </x14:cfRule>
          <x14:cfRule type="expression" priority="494" id="{8D348418-C8F1-4ED7-8C23-3719C5C1D99A}">
            <xm:f>('34'!#REF!&lt;0)*(LEN('34'!#REF!)=0)*(($F27="")+($F27="En curso"))</xm:f>
            <x14:dxf>
              <font>
                <color theme="7" tint="-0.24994659260841701"/>
              </font>
              <fill>
                <patternFill patternType="none">
                  <bgColor auto="1"/>
                </patternFill>
              </fill>
            </x14:dxf>
          </x14:cfRule>
          <xm:sqref>E27</xm:sqref>
        </x14:conditionalFormatting>
        <x14:conditionalFormatting xmlns:xm="http://schemas.microsoft.com/office/excel/2006/main">
          <x14:cfRule type="expression" priority="469" id="{EE339CA3-EA18-41DD-AB99-1C3C55EDF3E7}">
            <xm:f>('34'!#REF!=0)*('34'!#REF!&lt;&gt;"")*(LEN('34'!#REF!)=0)*(('34'!#REF!="")+('34'!#REF!="En curso"))</xm:f>
            <x14:dxf>
              <font>
                <color theme="7" tint="-0.24994659260841701"/>
              </font>
              <fill>
                <patternFill patternType="none">
                  <bgColor auto="1"/>
                </patternFill>
              </fill>
            </x14:dxf>
          </x14:cfRule>
          <x14:cfRule type="expression" priority="470" id="{96229594-8E6C-4891-A22C-346D2B405F55}">
            <xm:f>('34'!#REF!&lt;0)*(LEN('34'!#REF!)=0)*(('34'!#REF!="")+('34'!#REF!="En curso"))</xm:f>
            <x14:dxf>
              <font>
                <color theme="7" tint="-0.24994659260841701"/>
              </font>
              <fill>
                <patternFill patternType="none">
                  <bgColor auto="1"/>
                </patternFill>
              </fill>
            </x14:dxf>
          </x14:cfRule>
          <xm:sqref>E4:E26 E31:E35</xm:sqref>
        </x14:conditionalFormatting>
        <x14:conditionalFormatting xmlns:xm="http://schemas.microsoft.com/office/excel/2006/main">
          <x14:cfRule type="expression" priority="459" id="{E84B4DE9-FA77-4E42-941D-5FF15FDED638}">
            <xm:f>('34'!#REF!=0)*('34'!#REF!&lt;&gt;"")*(LEN('34'!#REF!)=0)*((#REF!="")+(#REF!="En curso"))</xm:f>
            <x14:dxf>
              <font>
                <color theme="7" tint="-0.24994659260841701"/>
              </font>
              <fill>
                <patternFill patternType="none">
                  <bgColor auto="1"/>
                </patternFill>
              </fill>
            </x14:dxf>
          </x14:cfRule>
          <x14:cfRule type="expression" priority="460" id="{C9617127-8E80-439F-A6C2-2FD6EFB41F88}">
            <xm:f>('34'!#REF!&lt;0)*(LEN('34'!#REF!)=0)*((#REF!="")+(#REF!="En curso"))</xm:f>
            <x14:dxf>
              <font>
                <color theme="7" tint="-0.24994659260841701"/>
              </font>
              <fill>
                <patternFill patternType="none">
                  <bgColor auto="1"/>
                </patternFill>
              </fill>
            </x14:dxf>
          </x14:cfRule>
          <x14:cfRule type="expression" priority="467" id="{BF5F4F51-87C7-456D-A1CC-0C149F25F361}">
            <xm:f>('34'!#REF!=0)*('34'!#REF!&lt;&gt;"")*(LEN('34'!#REF!)=0)*((#REF!="")+(#REF!="En curso"))</xm:f>
            <x14:dxf>
              <font>
                <color theme="7" tint="-0.24994659260841701"/>
              </font>
              <fill>
                <patternFill patternType="none">
                  <bgColor auto="1"/>
                </patternFill>
              </fill>
            </x14:dxf>
          </x14:cfRule>
          <x14:cfRule type="expression" priority="468" id="{4F303C79-6E35-4AA7-B0E7-3D77FD9D8C49}">
            <xm:f>('34'!#REF!&lt;0)*(LEN('34'!#REF!)=0)*((#REF!="")+(#REF!="En curso"))</xm:f>
            <x14:dxf>
              <font>
                <color theme="7" tint="-0.24994659260841701"/>
              </font>
              <fill>
                <patternFill patternType="none">
                  <bgColor auto="1"/>
                </patternFill>
              </fill>
            </x14:dxf>
          </x14:cfRule>
          <xm:sqref>E4:E26 E31:E33</xm:sqref>
        </x14:conditionalFormatting>
        <x14:conditionalFormatting xmlns:xm="http://schemas.microsoft.com/office/excel/2006/main">
          <x14:cfRule type="expression" priority="507" id="{F62E9A7A-6910-44BF-BDA1-663B27340234}">
            <xm:f>('34'!#REF!=0)*('34'!#REF!&lt;&gt;"")*(LEN('34'!#REF!)=0)*((#REF!="")+(#REF!="En curso"))</xm:f>
            <x14:dxf>
              <font>
                <color theme="7" tint="-0.24994659260841701"/>
              </font>
              <fill>
                <patternFill patternType="none">
                  <bgColor auto="1"/>
                </patternFill>
              </fill>
            </x14:dxf>
          </x14:cfRule>
          <x14:cfRule type="expression" priority="508" id="{ECD84CAB-1D0C-4850-A6AA-A35C261EFE1F}">
            <xm:f>('34'!#REF!&lt;0)*(LEN('34'!#REF!)=0)*((#REF!="")+(#REF!="En curso"))</xm:f>
            <x14:dxf>
              <font>
                <color theme="7" tint="-0.24994659260841701"/>
              </font>
              <fill>
                <patternFill patternType="none">
                  <bgColor auto="1"/>
                </patternFill>
              </fill>
            </x14:dxf>
          </x14:cfRule>
          <x14:cfRule type="expression" priority="509" id="{FBF564EC-08B4-4D6A-BBBE-3C3D534B5B28}">
            <xm:f>('34'!#REF!=0)*('34'!#REF!&lt;&gt;"")*(LEN('34'!#REF!)=0)*(($F4="")+($F4="En curso"))</xm:f>
            <x14:dxf>
              <font>
                <color theme="7" tint="-0.24994659260841701"/>
              </font>
              <fill>
                <patternFill patternType="none">
                  <bgColor auto="1"/>
                </patternFill>
              </fill>
            </x14:dxf>
          </x14:cfRule>
          <x14:cfRule type="expression" priority="510" id="{1DFC58DD-330B-45F2-8DC7-FC40365D0855}">
            <xm:f>('34'!#REF!&lt;0)*(LEN('34'!#REF!)=0)*(($F4="")+($F4="En curso"))</xm:f>
            <x14:dxf>
              <font>
                <color theme="7" tint="-0.24994659260841701"/>
              </font>
              <fill>
                <patternFill patternType="none">
                  <bgColor auto="1"/>
                </patternFill>
              </fill>
            </x14:dxf>
          </x14:cfRule>
          <xm:sqref>C4:C26 C31:C33</xm:sqref>
        </x14:conditionalFormatting>
        <x14:conditionalFormatting xmlns:xm="http://schemas.microsoft.com/office/excel/2006/main">
          <x14:cfRule type="expression" priority="417" id="{A92280A6-A206-4B7A-BEAB-E5C59052AF73}">
            <xm:f>('34'!#REF!=0)*('34'!#REF!&lt;&gt;"")*(LEN('34'!#REF!)=0)*(($F28="")+($F28="En curso"))</xm:f>
            <x14:dxf>
              <font>
                <color theme="7" tint="-0.24994659260841701"/>
              </font>
              <fill>
                <patternFill patternType="none">
                  <bgColor auto="1"/>
                </patternFill>
              </fill>
            </x14:dxf>
          </x14:cfRule>
          <x14:cfRule type="expression" priority="418" id="{D8E69893-D480-420E-ABB1-94E17ADB44D9}">
            <xm:f>('34'!#REF!&lt;0)*(LEN('34'!#REF!)=0)*(($F28="")+($F28="En curso"))</xm:f>
            <x14:dxf>
              <font>
                <color theme="7" tint="-0.24994659260841701"/>
              </font>
              <fill>
                <patternFill patternType="none">
                  <bgColor auto="1"/>
                </patternFill>
              </fill>
            </x14:dxf>
          </x14:cfRule>
          <x14:cfRule type="expression" priority="425" id="{0D5DAB74-278C-43A4-B472-42C727A4C27F}">
            <xm:f>('34'!#REF!=0)*('34'!#REF!&lt;&gt;"")*(LEN('34'!#REF!)=0)*(($F28="")+($F28="En curso"))</xm:f>
            <x14:dxf>
              <font>
                <color theme="7" tint="-0.24994659260841701"/>
              </font>
              <fill>
                <patternFill patternType="none">
                  <bgColor auto="1"/>
                </patternFill>
              </fill>
            </x14:dxf>
          </x14:cfRule>
          <x14:cfRule type="expression" priority="426" id="{1994D845-218B-4579-8435-B50427E4015F}">
            <xm:f>('34'!#REF!&lt;0)*(LEN('34'!#REF!)=0)*(($F28="")+($F28="En curso"))</xm:f>
            <x14:dxf>
              <font>
                <color theme="7" tint="-0.24994659260841701"/>
              </font>
              <fill>
                <patternFill patternType="none">
                  <bgColor auto="1"/>
                </patternFill>
              </fill>
            </x14:dxf>
          </x14:cfRule>
          <xm:sqref>E34:E38</xm:sqref>
        </x14:conditionalFormatting>
        <x14:conditionalFormatting xmlns:xm="http://schemas.microsoft.com/office/excel/2006/main">
          <x14:cfRule type="expression" priority="445" id="{65FBEC41-A126-470C-89C9-D325F5CF99CC}">
            <xm:f>('34'!#REF!=0)*('34'!#REF!&lt;&gt;"")*(LEN('34'!#REF!)=0)*(($F33="")+($F33="En curso"))</xm:f>
            <x14:dxf>
              <font>
                <color theme="7" tint="-0.24994659260841701"/>
              </font>
              <fill>
                <patternFill patternType="none">
                  <bgColor auto="1"/>
                </patternFill>
              </fill>
            </x14:dxf>
          </x14:cfRule>
          <x14:cfRule type="expression" priority="446" id="{CCB73875-8ECD-4A27-8BBF-4AB6B8D636E9}">
            <xm:f>('34'!#REF!&lt;0)*(LEN('34'!#REF!)=0)*(($F33="")+($F33="En curso"))</xm:f>
            <x14:dxf>
              <font>
                <color theme="7" tint="-0.24994659260841701"/>
              </font>
              <fill>
                <patternFill patternType="none">
                  <bgColor auto="1"/>
                </patternFill>
              </fill>
            </x14:dxf>
          </x14:cfRule>
          <x14:cfRule type="expression" priority="447" id="{0C240C38-C3FE-4AF0-8E79-1D8C99BB424B}">
            <xm:f>('34'!#REF!=0)*('34'!#REF!&lt;&gt;"")*(LEN('34'!#REF!)=0)*(($F40="")+($F40="En curso"))</xm:f>
            <x14:dxf>
              <font>
                <color theme="7" tint="-0.24994659260841701"/>
              </font>
              <fill>
                <patternFill patternType="none">
                  <bgColor auto="1"/>
                </patternFill>
              </fill>
            </x14:dxf>
          </x14:cfRule>
          <x14:cfRule type="expression" priority="448" id="{9B1D6BCA-00C1-4BF9-9A97-0DD98E1FECC2}">
            <xm:f>('34'!#REF!&lt;0)*(LEN('34'!#REF!)=0)*(($F40="")+($F40="En curso"))</xm:f>
            <x14:dxf>
              <font>
                <color theme="7" tint="-0.24994659260841701"/>
              </font>
              <fill>
                <patternFill patternType="none">
                  <bgColor auto="1"/>
                </patternFill>
              </fill>
            </x14:dxf>
          </x14:cfRule>
          <xm:sqref>C40:C41</xm:sqref>
        </x14:conditionalFormatting>
        <x14:conditionalFormatting xmlns:xm="http://schemas.microsoft.com/office/excel/2006/main">
          <x14:cfRule type="expression" priority="449" id="{B2527AC6-3B3B-48F4-A2DA-19AB33A0A603}">
            <xm:f>('34'!#REF!=0)*('34'!#REF!&lt;&gt;"")*(LEN('34'!#REF!)=0)*(($F28="")+($F28="En curso"))</xm:f>
            <x14:dxf>
              <font>
                <color theme="7" tint="-0.24994659260841701"/>
              </font>
              <fill>
                <patternFill patternType="none">
                  <bgColor auto="1"/>
                </patternFill>
              </fill>
            </x14:dxf>
          </x14:cfRule>
          <x14:cfRule type="expression" priority="450" id="{BDC5D4D5-BF9D-458C-AB2F-82FC4FF13AAD}">
            <xm:f>('34'!#REF!&lt;0)*(LEN('34'!#REF!)=0)*(($F28="")+($F28="En curso"))</xm:f>
            <x14:dxf>
              <font>
                <color theme="7" tint="-0.24994659260841701"/>
              </font>
              <fill>
                <patternFill patternType="none">
                  <bgColor auto="1"/>
                </patternFill>
              </fill>
            </x14:dxf>
          </x14:cfRule>
          <x14:cfRule type="expression" priority="451" id="{91406992-1D6B-42D5-98A2-89513C40CD67}">
            <xm:f>('34'!#REF!=0)*('34'!#REF!&lt;&gt;"")*(LEN('34'!#REF!)=0)*(($F29="")+($F29="En curso"))</xm:f>
            <x14:dxf>
              <font>
                <color theme="7" tint="-0.24994659260841701"/>
              </font>
              <fill>
                <patternFill patternType="none">
                  <bgColor auto="1"/>
                </patternFill>
              </fill>
            </x14:dxf>
          </x14:cfRule>
          <x14:cfRule type="expression" priority="452" id="{7171F9B0-29D1-466D-A2E3-763A35A3B09C}">
            <xm:f>('34'!#REF!&lt;0)*(LEN('34'!#REF!)=0)*(($F29="")+($F29="En curso"))</xm:f>
            <x14:dxf>
              <font>
                <color theme="7" tint="-0.24994659260841701"/>
              </font>
              <fill>
                <patternFill patternType="none">
                  <bgColor auto="1"/>
                </patternFill>
              </fill>
            </x14:dxf>
          </x14:cfRule>
          <xm:sqref>E35:E38</xm:sqref>
        </x14:conditionalFormatting>
        <x14:conditionalFormatting xmlns:xm="http://schemas.microsoft.com/office/excel/2006/main">
          <x14:cfRule type="expression" priority="553" id="{B0C944C6-E76D-4E72-AFE7-8B75A1F9456A}">
            <xm:f>('34'!#REF!=0)*('34'!#REF!&lt;&gt;"")*(LEN('34'!#REF!)=0)*((#REF!="")+(#REF!="En curso"))</xm:f>
            <x14:dxf>
              <font>
                <color theme="7" tint="-0.24994659260841701"/>
              </font>
              <fill>
                <patternFill patternType="none">
                  <bgColor auto="1"/>
                </patternFill>
              </fill>
            </x14:dxf>
          </x14:cfRule>
          <x14:cfRule type="expression" priority="554" id="{AA0B6842-B8BE-4E80-AFC7-30FE013179E4}">
            <xm:f>('34'!#REF!&lt;0)*(LEN('34'!#REF!)=0)*((#REF!="")+(#REF!="En curso"))</xm:f>
            <x14:dxf>
              <font>
                <color theme="7" tint="-0.24994659260841701"/>
              </font>
              <fill>
                <patternFill patternType="none">
                  <bgColor auto="1"/>
                </patternFill>
              </fill>
            </x14:dxf>
          </x14:cfRule>
          <x14:cfRule type="expression" priority="555" id="{648D38F4-E77D-4641-A220-EA4A2A499C1F}">
            <xm:f>('34'!#REF!=0)*('34'!#REF!&lt;&gt;"")*(LEN('34'!#REF!)=0)*((#REF!="")+(#REF!="En curso"))</xm:f>
            <x14:dxf>
              <font>
                <color theme="7" tint="-0.24994659260841701"/>
              </font>
              <fill>
                <patternFill patternType="none">
                  <bgColor auto="1"/>
                </patternFill>
              </fill>
            </x14:dxf>
          </x14:cfRule>
          <x14:cfRule type="expression" priority="556" id="{193326C3-9399-44D3-A58D-86D02C6B782C}">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57" id="{D6B227AE-5236-49BA-8AA1-AC5E180E470A}">
            <xm:f>('34'!#REF!=0)*('34'!#REF!&lt;&gt;"")*(LEN('34'!#REF!)=0)*((#REF!="")+(#REF!="En curso"))</xm:f>
            <x14:dxf>
              <font>
                <color theme="7" tint="-0.24994659260841701"/>
              </font>
              <fill>
                <patternFill patternType="none">
                  <bgColor auto="1"/>
                </patternFill>
              </fill>
            </x14:dxf>
          </x14:cfRule>
          <x14:cfRule type="expression" priority="558" id="{44D483A3-1FD6-4EF5-9017-3C5055520B12}">
            <xm:f>('34'!#REF!&lt;0)*(LEN('34'!#REF!)=0)*((#REF!="")+(#REF!="En curso"))</xm:f>
            <x14:dxf>
              <font>
                <color theme="7" tint="-0.24994659260841701"/>
              </font>
              <fill>
                <patternFill patternType="none">
                  <bgColor auto="1"/>
                </patternFill>
              </fill>
            </x14:dxf>
          </x14:cfRule>
          <x14:cfRule type="expression" priority="559" id="{08B09D29-ADA1-4544-8FEB-F3A7BC20CB7E}">
            <xm:f>('34'!#REF!=0)*('34'!#REF!&lt;&gt;"")*(LEN('34'!#REF!)=0)*((#REF!="")+(#REF!="En curso"))</xm:f>
            <x14:dxf>
              <font>
                <color theme="7" tint="-0.24994659260841701"/>
              </font>
              <fill>
                <patternFill patternType="none">
                  <bgColor auto="1"/>
                </patternFill>
              </fill>
            </x14:dxf>
          </x14:cfRule>
          <x14:cfRule type="expression" priority="560" id="{16372EF8-7BFC-4B8A-B18D-B8DED329663B}">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573" id="{AEA27521-CC96-4845-9944-9C68F19092DD}">
            <xm:f>('34'!#REF!=0)*('34'!#REF!&lt;&gt;"")*(LEN('34'!#REF!)=0)*(($F1="")+($F1="En curso"))</xm:f>
            <x14:dxf>
              <font>
                <color theme="7" tint="-0.24994659260841701"/>
              </font>
              <fill>
                <patternFill patternType="none">
                  <bgColor auto="1"/>
                </patternFill>
              </fill>
            </x14:dxf>
          </x14:cfRule>
          <x14:cfRule type="expression" priority="574" id="{0947E78D-967F-4C26-8157-0E2A2BCA4190}">
            <xm:f>('34'!#REF!&lt;0)*(LEN('34'!#REF!)=0)*(($F1="")+($F1="En curso"))</xm:f>
            <x14:dxf>
              <font>
                <color theme="7" tint="-0.24994659260841701"/>
              </font>
              <fill>
                <patternFill patternType="none">
                  <bgColor auto="1"/>
                </patternFill>
              </fill>
            </x14:dxf>
          </x14:cfRule>
          <x14:cfRule type="expression" priority="575" id="{902F0FF3-6D7F-4E51-B7EF-889E8AB1339C}">
            <xm:f>('34'!#REF!=0)*('34'!#REF!&lt;&gt;"")*(LEN('34'!#REF!)=0)*((#REF!="")+(#REF!="En curso"))</xm:f>
            <x14:dxf>
              <font>
                <color theme="7" tint="-0.24994659260841701"/>
              </font>
              <fill>
                <patternFill patternType="none">
                  <bgColor auto="1"/>
                </patternFill>
              </fill>
            </x14:dxf>
          </x14:cfRule>
          <x14:cfRule type="expression" priority="576" id="{A13A0DC7-C12E-4AD4-B2D8-6586A83D2BCC}">
            <xm:f>('34'!#REF!&lt;0)*(LEN('34'!#REF!)=0)*((#REF!="")+(#REF!="En curso"))</xm:f>
            <x14:dxf>
              <font>
                <color theme="7" tint="-0.24994659260841701"/>
              </font>
              <fill>
                <patternFill patternType="none">
                  <bgColor auto="1"/>
                </patternFill>
              </fill>
            </x14:dxf>
          </x14:cfRule>
          <xm:sqref>E6:E7</xm:sqref>
        </x14:conditionalFormatting>
        <x14:conditionalFormatting xmlns:xm="http://schemas.microsoft.com/office/excel/2006/main">
          <x14:cfRule type="expression" priority="601" id="{25CAC58E-23D4-43B5-A6AF-2C50714CA474}">
            <xm:f>('34'!#REF!=0)*('34'!#REF!&lt;&gt;"")*(LEN('34'!#REF!)=0)*((#REF!="")+(#REF!="En curso"))</xm:f>
            <x14:dxf>
              <font>
                <color theme="7" tint="-0.24994659260841701"/>
              </font>
              <fill>
                <patternFill patternType="none">
                  <bgColor auto="1"/>
                </patternFill>
              </fill>
            </x14:dxf>
          </x14:cfRule>
          <x14:cfRule type="expression" priority="602" id="{6719F5F8-BECE-4A6A-8566-3CFEAB5E1B7B}">
            <xm:f>('34'!#REF!&lt;0)*(LEN('34'!#REF!)=0)*((#REF!="")+(#REF!="En curso"))</xm:f>
            <x14:dxf>
              <font>
                <color theme="7" tint="-0.24994659260841701"/>
              </font>
              <fill>
                <patternFill patternType="none">
                  <bgColor auto="1"/>
                </patternFill>
              </fill>
            </x14:dxf>
          </x14:cfRule>
          <x14:cfRule type="expression" priority="603" id="{3411E5B5-5418-4A56-9F14-D56759A7D58D}">
            <xm:f>('34'!#REF!=0)*('34'!#REF!&lt;&gt;"")*(LEN('34'!#REF!)=0)*((#REF!="")+(#REF!="En curso"))</xm:f>
            <x14:dxf>
              <font>
                <color theme="7" tint="-0.24994659260841701"/>
              </font>
              <fill>
                <patternFill patternType="none">
                  <bgColor auto="1"/>
                </patternFill>
              </fill>
            </x14:dxf>
          </x14:cfRule>
          <x14:cfRule type="expression" priority="604" id="{C9C25FFB-CA50-42C9-A34B-28A3AA1866C8}">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05" id="{E1CFAD52-D82F-430E-BEF2-42BB506B2949}">
            <xm:f>('34'!#REF!=0)*('34'!#REF!&lt;&gt;"")*(LEN('34'!#REF!)=0)*((#REF!="")+(#REF!="En curso"))</xm:f>
            <x14:dxf>
              <font>
                <color theme="7" tint="-0.24994659260841701"/>
              </font>
              <fill>
                <patternFill patternType="none">
                  <bgColor auto="1"/>
                </patternFill>
              </fill>
            </x14:dxf>
          </x14:cfRule>
          <x14:cfRule type="expression" priority="606" id="{9FD7841F-EC08-49CF-8F43-EE398E8B7DFB}">
            <xm:f>('34'!#REF!&lt;0)*(LEN('34'!#REF!)=0)*((#REF!="")+(#REF!="En curso"))</xm:f>
            <x14:dxf>
              <font>
                <color theme="7" tint="-0.24994659260841701"/>
              </font>
              <fill>
                <patternFill patternType="none">
                  <bgColor auto="1"/>
                </patternFill>
              </fill>
            </x14:dxf>
          </x14:cfRule>
          <x14:cfRule type="expression" priority="607" id="{714694E3-1D03-49B0-A11B-558569BB0EEC}">
            <xm:f>('34'!#REF!=0)*('34'!#REF!&lt;&gt;"")*(LEN('34'!#REF!)=0)*((#REF!="")+(#REF!="En curso"))</xm:f>
            <x14:dxf>
              <font>
                <color theme="7" tint="-0.24994659260841701"/>
              </font>
              <fill>
                <patternFill patternType="none">
                  <bgColor auto="1"/>
                </patternFill>
              </fill>
            </x14:dxf>
          </x14:cfRule>
          <x14:cfRule type="expression" priority="608" id="{6D6E82EF-C6CC-4EDF-A9F3-E1BD7BF725BA}">
            <xm:f>('34'!#REF!&lt;0)*(LEN('34'!#REF!)=0)*((#REF!="")+(#REF!="En curso"))</xm:f>
            <x14:dxf>
              <font>
                <color theme="7" tint="-0.24994659260841701"/>
              </font>
              <fill>
                <patternFill patternType="none">
                  <bgColor auto="1"/>
                </patternFill>
              </fill>
            </x14:dxf>
          </x14:cfRule>
          <xm:sqref>E5</xm:sqref>
        </x14:conditionalFormatting>
        <x14:conditionalFormatting xmlns:xm="http://schemas.microsoft.com/office/excel/2006/main">
          <x14:cfRule type="expression" priority="633" id="{0D507CC5-5CCB-44AB-8A4C-C2797E877918}">
            <xm:f>('34'!#REF!=0)*('34'!#REF!&lt;&gt;"")*(LEN('34'!#REF!)=0)*((#REF!="")+(#REF!="En curso"))</xm:f>
            <x14:dxf>
              <font>
                <color theme="7" tint="-0.24994659260841701"/>
              </font>
              <fill>
                <patternFill patternType="none">
                  <bgColor auto="1"/>
                </patternFill>
              </fill>
            </x14:dxf>
          </x14:cfRule>
          <x14:cfRule type="expression" priority="634" id="{977EDCCA-C0B4-4A33-9910-92EA1BBC46DF}">
            <xm:f>('34'!#REF!&lt;0)*(LEN('34'!#REF!)=0)*((#REF!="")+(#REF!="En curso"))</xm:f>
            <x14:dxf>
              <font>
                <color theme="7" tint="-0.24994659260841701"/>
              </font>
              <fill>
                <patternFill patternType="none">
                  <bgColor auto="1"/>
                </patternFill>
              </fill>
            </x14:dxf>
          </x14:cfRule>
          <x14:cfRule type="expression" priority="635" id="{7E704E91-42E1-483C-8BC8-C1FE1456DC70}">
            <xm:f>('34'!#REF!=0)*('34'!#REF!&lt;&gt;"")*(LEN('34'!#REF!)=0)*((#REF!="")+(#REF!="En curso"))</xm:f>
            <x14:dxf>
              <font>
                <color theme="7" tint="-0.24994659260841701"/>
              </font>
              <fill>
                <patternFill patternType="none">
                  <bgColor auto="1"/>
                </patternFill>
              </fill>
            </x14:dxf>
          </x14:cfRule>
          <x14:cfRule type="expression" priority="636" id="{B2B5FC02-5807-465A-AC2E-3E26C11F9030}">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637" id="{2A1C9A90-EC1F-47C0-B905-7C98F1BD89B1}">
            <xm:f>('34'!#REF!=0)*('34'!#REF!&lt;&gt;"")*(LEN('34'!#REF!)=0)*((#REF!="")+(#REF!="En curso"))</xm:f>
            <x14:dxf>
              <font>
                <color theme="7" tint="-0.24994659260841701"/>
              </font>
              <fill>
                <patternFill patternType="none">
                  <bgColor auto="1"/>
                </patternFill>
              </fill>
            </x14:dxf>
          </x14:cfRule>
          <x14:cfRule type="expression" priority="638" id="{0500D084-458C-4C74-A232-00A1C8D70C0C}">
            <xm:f>('34'!#REF!&lt;0)*(LEN('34'!#REF!)=0)*((#REF!="")+(#REF!="En curso"))</xm:f>
            <x14:dxf>
              <font>
                <color theme="7" tint="-0.24994659260841701"/>
              </font>
              <fill>
                <patternFill patternType="none">
                  <bgColor auto="1"/>
                </patternFill>
              </fill>
            </x14:dxf>
          </x14:cfRule>
          <x14:cfRule type="expression" priority="639" id="{7F19FCEF-B49A-4C4D-BBAF-D1B5C28742DF}">
            <xm:f>('34'!#REF!=0)*('34'!#REF!&lt;&gt;"")*(LEN('34'!#REF!)=0)*((#REF!="")+(#REF!="En curso"))</xm:f>
            <x14:dxf>
              <font>
                <color theme="7" tint="-0.24994659260841701"/>
              </font>
              <fill>
                <patternFill patternType="none">
                  <bgColor auto="1"/>
                </patternFill>
              </fill>
            </x14:dxf>
          </x14:cfRule>
          <x14:cfRule type="expression" priority="640" id="{6DD5D5CC-533F-420C-8507-77471F47F6FC}">
            <xm:f>('34'!#REF!&lt;0)*(LEN('34'!#REF!)=0)*((#REF!="")+(#REF!="En curso"))</xm:f>
            <x14:dxf>
              <font>
                <color theme="7" tint="-0.24994659260841701"/>
              </font>
              <fill>
                <patternFill patternType="none">
                  <bgColor auto="1"/>
                </patternFill>
              </fill>
            </x14:dxf>
          </x14:cfRule>
          <xm:sqref>E4</xm:sqref>
        </x14:conditionalFormatting>
        <x14:conditionalFormatting xmlns:xm="http://schemas.microsoft.com/office/excel/2006/main">
          <x14:cfRule type="expression" priority="373" id="{50827199-AD1F-4DA9-AFD9-463E0AE4B2E7}">
            <xm:f>'34'!#REF!="Vencida"</xm:f>
            <x14:dxf>
              <font>
                <color theme="8" tint="-0.24994659260841701"/>
              </font>
            </x14:dxf>
          </x14:cfRule>
          <x14:cfRule type="expression" priority="374" id="{47421A23-D8CE-4AEA-8447-290115088491}">
            <xm:f>'34'!#REF!="Cancelada"</xm:f>
            <x14:dxf>
              <font>
                <color theme="0" tint="-0.24994659260841701"/>
              </font>
            </x14:dxf>
          </x14:cfRule>
          <x14:cfRule type="expression" priority="375" id="{48ACE8E8-6C34-4795-B484-14F389C04661}">
            <xm:f>'34'!#REF!="Pausada"</xm:f>
            <x14:dxf>
              <font>
                <color theme="9"/>
              </font>
            </x14:dxf>
          </x14:cfRule>
          <x14:cfRule type="expression" priority="376" id="{7447ECFE-9EEC-4EF9-9255-F7FF62FC3C33}">
            <xm:f>'34'!#REF!="Para hoy"</xm:f>
            <x14:dxf>
              <font>
                <color theme="6" tint="-0.499984740745262"/>
              </font>
            </x14:dxf>
          </x14:cfRule>
          <x14:cfRule type="expression" priority="377" id="{DFD3071F-5FBF-47BB-8BCC-0DD7BBE54528}">
            <xm:f>'34'!#REF!="En curso"</xm:f>
            <x14:dxf>
              <font>
                <color theme="7" tint="-0.24994659260841701"/>
              </font>
            </x14:dxf>
          </x14:cfRule>
          <x14:cfRule type="expression" priority="378" id="{081C1F07-DC22-4C78-8236-F7D6F788BB5C}">
            <xm:f>'34'!#REF!="Completada"</xm:f>
            <x14:dxf>
              <font>
                <strike/>
                <color theme="0" tint="-0.24994659260841701"/>
              </font>
              <fill>
                <patternFill patternType="none">
                  <bgColor auto="1"/>
                </patternFill>
              </fill>
            </x14:dxf>
          </x14:cfRule>
          <x14:cfRule type="expression" priority="379" id="{4C7A20F8-FCBE-4077-8A73-7BFF5BE6076D}">
            <xm:f>('34'!#REF!=0)*('34'!#REF!&lt;&gt;"")*(LEN('34'!#REF!)=0)*(('34'!#REF!="")+('34'!#REF!="En curso"))</xm:f>
            <x14:dxf>
              <font>
                <color theme="7" tint="-0.24994659260841701"/>
              </font>
              <fill>
                <patternFill patternType="none">
                  <bgColor auto="1"/>
                </patternFill>
              </fill>
            </x14:dxf>
          </x14:cfRule>
          <x14:cfRule type="expression" priority="380" id="{A4058DCF-728A-46A7-B6FE-FF3853B6A438}">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387" id="{15910DD8-8658-4323-B772-2ACB1ABDBCCA}">
            <xm:f>('34'!#REF!=0)*('34'!#REF!&lt;&gt;"")*(LEN('34'!#REF!)=0)*(($F43="")+($F43="En curso"))</xm:f>
            <x14:dxf>
              <font>
                <color theme="7" tint="-0.24994659260841701"/>
              </font>
              <fill>
                <patternFill patternType="none">
                  <bgColor auto="1"/>
                </patternFill>
              </fill>
            </x14:dxf>
          </x14:cfRule>
          <x14:cfRule type="expression" priority="388" id="{D7C4395E-E126-41FB-B122-2E69AF42247C}">
            <xm:f>('34'!#REF!&lt;0)*(LEN('34'!#REF!)=0)*(($F43="")+($F43="En curso"))</xm:f>
            <x14:dxf>
              <font>
                <color theme="7" tint="-0.24994659260841701"/>
              </font>
              <fill>
                <patternFill patternType="none">
                  <bgColor auto="1"/>
                </patternFill>
              </fill>
            </x14:dxf>
          </x14:cfRule>
          <xm:sqref>E43</xm:sqref>
        </x14:conditionalFormatting>
        <x14:conditionalFormatting xmlns:xm="http://schemas.microsoft.com/office/excel/2006/main">
          <x14:cfRule type="expression" priority="371" id="{B045764E-540B-4612-AB2E-ADF87FD95432}">
            <xm:f>('34'!#REF!=0)*('34'!#REF!&lt;&gt;"")*(LEN('34'!#REF!)=0)*(('34'!#REF!="")+('34'!#REF!="En curso"))</xm:f>
            <x14:dxf>
              <font>
                <color theme="7" tint="-0.24994659260841701"/>
              </font>
              <fill>
                <patternFill patternType="none">
                  <bgColor auto="1"/>
                </patternFill>
              </fill>
            </x14:dxf>
          </x14:cfRule>
          <x14:cfRule type="expression" priority="372" id="{56BE728D-E343-43D0-AC09-2259A05DA107}">
            <xm:f>('34'!#REF!&lt;0)*(LEN('34'!#REF!)=0)*(('34'!#REF!="")+('34'!#REF!="En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97" id="{6B5393CF-EA58-4755-9C9B-A8581EE69668}">
            <xm:f>('34'!#REF!=0)*('34'!#REF!&lt;&gt;"")*(LEN('34'!#REF!)=0)*(($F33="")+($F33="En curso"))</xm:f>
            <x14:dxf>
              <font>
                <color theme="7" tint="-0.24994659260841701"/>
              </font>
              <fill>
                <patternFill patternType="none">
                  <bgColor auto="1"/>
                </patternFill>
              </fill>
            </x14:dxf>
          </x14:cfRule>
          <x14:cfRule type="expression" priority="298" id="{A2A52E88-6383-4A6D-9C27-334F55CBAEF3}">
            <xm:f>('34'!#REF!&lt;0)*(LEN('34'!#REF!)=0)*(($F33="")+($F33="En curso"))</xm:f>
            <x14:dxf>
              <font>
                <color theme="7" tint="-0.24994659260841701"/>
              </font>
              <fill>
                <patternFill patternType="none">
                  <bgColor auto="1"/>
                </patternFill>
              </fill>
            </x14:dxf>
          </x14:cfRule>
          <x14:cfRule type="expression" priority="305" id="{C9FC3B52-4842-42CC-A2FD-79DC419DDD67}">
            <xm:f>('34'!#REF!=0)*('34'!#REF!&lt;&gt;"")*(LEN('34'!#REF!)=0)*(($F33="")+($F33="En curso"))</xm:f>
            <x14:dxf>
              <font>
                <color theme="7" tint="-0.24994659260841701"/>
              </font>
              <fill>
                <patternFill patternType="none">
                  <bgColor auto="1"/>
                </patternFill>
              </fill>
            </x14:dxf>
          </x14:cfRule>
          <x14:cfRule type="expression" priority="306" id="{7F32F9CC-C68D-41C0-8E34-9F8EE4B9FD6B}">
            <xm:f>('34'!#REF!&lt;0)*(LEN('34'!#REF!)=0)*(($F33="")+($F33="En curso"))</xm:f>
            <x14:dxf>
              <font>
                <color theme="7" tint="-0.24994659260841701"/>
              </font>
              <fill>
                <patternFill patternType="none">
                  <bgColor auto="1"/>
                </patternFill>
              </fill>
            </x14:dxf>
          </x14:cfRule>
          <xm:sqref>E40:E41</xm:sqref>
        </x14:conditionalFormatting>
        <x14:conditionalFormatting xmlns:xm="http://schemas.microsoft.com/office/excel/2006/main">
          <x14:cfRule type="expression" priority="283" id="{F4926704-368B-41B0-8306-B8B2786CCBC7}">
            <xm:f>'34'!#REF!="Vencida"</xm:f>
            <x14:dxf>
              <font>
                <color theme="8" tint="-0.24994659260841701"/>
              </font>
            </x14:dxf>
          </x14:cfRule>
          <x14:cfRule type="expression" priority="284" id="{0C9F1F09-9163-4FDB-8BE6-8F4AD5A5D16F}">
            <xm:f>'34'!#REF!="Cancelada"</xm:f>
            <x14:dxf>
              <font>
                <color theme="0" tint="-0.24994659260841701"/>
              </font>
            </x14:dxf>
          </x14:cfRule>
          <x14:cfRule type="expression" priority="285" id="{43D7278D-A8A2-4A2E-A9C8-4DC6E70DD9F9}">
            <xm:f>'34'!#REF!="Pausada"</xm:f>
            <x14:dxf>
              <font>
                <color theme="9"/>
              </font>
            </x14:dxf>
          </x14:cfRule>
          <x14:cfRule type="expression" priority="286" id="{463D4008-37CB-4D60-96AB-2D303A2B1F3D}">
            <xm:f>'34'!#REF!="Para hoy"</xm:f>
            <x14:dxf>
              <font>
                <color theme="6" tint="-0.499984740745262"/>
              </font>
            </x14:dxf>
          </x14:cfRule>
          <x14:cfRule type="expression" priority="287" id="{A0DC532E-2CC8-4117-A6D7-35ED8201C646}">
            <xm:f>'34'!#REF!="En curso"</xm:f>
            <x14:dxf>
              <font>
                <color theme="7" tint="-0.24994659260841701"/>
              </font>
            </x14:dxf>
          </x14:cfRule>
          <x14:cfRule type="expression" priority="288" id="{EF48F7DC-7B6F-4DE7-A1BD-D17371E077FC}">
            <xm:f>'34'!#REF!="Completada"</xm:f>
            <x14:dxf>
              <font>
                <strike/>
                <color theme="0" tint="-0.24994659260841701"/>
              </font>
              <fill>
                <patternFill patternType="none">
                  <bgColor auto="1"/>
                </patternFill>
              </fill>
            </x14:dxf>
          </x14:cfRule>
          <x14:cfRule type="expression" priority="289" id="{94637301-C1F2-4F9D-AD2C-27D825A1A47E}">
            <xm:f>('34'!#REF!=0)*('34'!#REF!&lt;&gt;"")*(LEN('34'!#REF!)=0)*(('34'!#REF!="")+('34'!#REF!="En curso"))</xm:f>
            <x14:dxf>
              <font>
                <color theme="7" tint="-0.24994659260841701"/>
              </font>
              <fill>
                <patternFill patternType="none">
                  <bgColor auto="1"/>
                </patternFill>
              </fill>
            </x14:dxf>
          </x14:cfRule>
          <x14:cfRule type="expression" priority="290" id="{C3BF4725-0ACB-4F7B-A296-74EF6524519E}">
            <xm:f>('34'!#REF!&lt;0)*(LEN('34'!#REF!)=0)*(('34'!#REF!="")+('34'!#REF!="En curso"))</xm:f>
            <x14:dxf>
              <font>
                <color theme="7" tint="-0.24994659260841701"/>
              </font>
              <fill>
                <patternFill patternType="none">
                  <bgColor auto="1"/>
                </patternFill>
              </fill>
            </x14:dxf>
          </x14:cfRule>
          <xm:sqref>G36:G41</xm:sqref>
        </x14:conditionalFormatting>
        <x14:conditionalFormatting xmlns:xm="http://schemas.microsoft.com/office/excel/2006/main">
          <x14:cfRule type="expression" priority="265" id="{73360EEE-23EE-4DF6-B594-06F405E44F33}">
            <xm:f>'34'!#REF!="Vencida"</xm:f>
            <x14:dxf>
              <font>
                <color theme="8" tint="-0.24994659260841701"/>
              </font>
            </x14:dxf>
          </x14:cfRule>
          <x14:cfRule type="expression" priority="266" id="{2E8DB698-2FAB-49E8-BEF9-C711F01F31C9}">
            <xm:f>'34'!#REF!="Cancelada"</xm:f>
            <x14:dxf>
              <font>
                <color theme="0" tint="-0.24994659260841701"/>
              </font>
            </x14:dxf>
          </x14:cfRule>
          <x14:cfRule type="expression" priority="267" id="{038ECFB2-F7A9-4786-8457-FD0037135C4B}">
            <xm:f>'34'!#REF!="Pausada"</xm:f>
            <x14:dxf>
              <font>
                <color theme="9"/>
              </font>
            </x14:dxf>
          </x14:cfRule>
          <x14:cfRule type="expression" priority="268" id="{170FA0F7-19D9-42D3-A430-302443A0C64C}">
            <xm:f>'34'!#REF!="Para hoy"</xm:f>
            <x14:dxf>
              <font>
                <color theme="6" tint="-0.499984740745262"/>
              </font>
            </x14:dxf>
          </x14:cfRule>
          <x14:cfRule type="expression" priority="269" id="{69C241F6-1FC3-4A7D-9EC9-0F8940A48C8E}">
            <xm:f>'34'!#REF!="En curso"</xm:f>
            <x14:dxf>
              <font>
                <color theme="7" tint="-0.24994659260841701"/>
              </font>
            </x14:dxf>
          </x14:cfRule>
          <x14:cfRule type="expression" priority="270" id="{72614580-396B-484E-ACD8-7CE7DFB1F0FE}">
            <xm:f>'34'!#REF!="Completada"</xm:f>
            <x14:dxf>
              <font>
                <strike/>
                <color theme="0" tint="-0.24994659260841701"/>
              </font>
              <fill>
                <patternFill patternType="none">
                  <bgColor auto="1"/>
                </patternFill>
              </fill>
            </x14:dxf>
          </x14:cfRule>
          <x14:cfRule type="expression" priority="271" id="{7F2A0797-DFD7-4FFE-8DF6-44EFD533EC33}">
            <xm:f>('34'!#REF!=0)*('34'!#REF!&lt;&gt;"")*(LEN('34'!#REF!)=0)*(('34'!#REF!="")+('34'!#REF!="En curso"))</xm:f>
            <x14:dxf>
              <font>
                <color theme="7" tint="-0.24994659260841701"/>
              </font>
              <fill>
                <patternFill patternType="none">
                  <bgColor auto="1"/>
                </patternFill>
              </fill>
            </x14:dxf>
          </x14:cfRule>
          <x14:cfRule type="expression" priority="272" id="{C59D0B2D-B56D-4030-87AD-32B93E462792}">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3" id="{370B7138-A122-4FB7-B605-91CD52605BFA}">
            <xm:f>('34'!#REF!=0)*('34'!#REF!&lt;&gt;"")*(LEN('34'!#REF!)=0)*(('34'!#REF!="")+('34'!#REF!="En curso"))</xm:f>
            <x14:dxf>
              <font>
                <color theme="7" tint="-0.24994659260841701"/>
              </font>
              <fill>
                <patternFill patternType="none">
                  <bgColor auto="1"/>
                </patternFill>
              </fill>
            </x14:dxf>
          </x14:cfRule>
          <x14:cfRule type="expression" priority="274" id="{F3D642C1-B360-493B-898C-2468A8D019FC}">
            <xm:f>('34'!#REF!&lt;0)*(LEN('34'!#REF!)=0)*(('34'!#REF!="")+('34'!#REF!="En curso"))</xm:f>
            <x14:dxf>
              <font>
                <color theme="7" tint="-0.24994659260841701"/>
              </font>
              <fill>
                <patternFill patternType="none">
                  <bgColor auto="1"/>
                </patternFill>
              </fill>
            </x14:dxf>
          </x14:cfRule>
          <xm:sqref>E36:E41</xm:sqref>
        </x14:conditionalFormatting>
        <x14:conditionalFormatting xmlns:xm="http://schemas.microsoft.com/office/excel/2006/main">
          <x14:cfRule type="expression" priority="275" id="{51568EBC-7E36-4C71-9D85-2E29EA6B8FE4}">
            <xm:f>('34'!#REF!=0)*('34'!#REF!&lt;&gt;"")*(LEN('34'!#REF!)=0)*(($F36="")+($F36="En curso"))</xm:f>
            <x14:dxf>
              <font>
                <color theme="7" tint="-0.24994659260841701"/>
              </font>
              <fill>
                <patternFill patternType="none">
                  <bgColor auto="1"/>
                </patternFill>
              </fill>
            </x14:dxf>
          </x14:cfRule>
          <x14:cfRule type="expression" priority="276" id="{DC8148F9-AAA3-4258-9C05-9B8C51392F53}">
            <xm:f>('34'!#REF!&lt;0)*(LEN('34'!#REF!)=0)*(($F36="")+($F36="En curso"))</xm:f>
            <x14:dxf>
              <font>
                <color theme="7" tint="-0.24994659260841701"/>
              </font>
              <fill>
                <patternFill patternType="none">
                  <bgColor auto="1"/>
                </patternFill>
              </fill>
            </x14:dxf>
          </x14:cfRule>
          <xm:sqref>F36:F41</xm:sqref>
        </x14:conditionalFormatting>
        <x14:conditionalFormatting xmlns:xm="http://schemas.microsoft.com/office/excel/2006/main">
          <x14:cfRule type="expression" priority="355" id="{D5E5507C-8B31-4293-9E63-49235B97A8AC}">
            <xm:f>('34'!#REF!=0)*('34'!#REF!&lt;&gt;"")*(LEN('34'!#REF!)=0)*(($F52="")+($F52="En curso"))</xm:f>
            <x14:dxf>
              <font>
                <color theme="7" tint="-0.24994659260841701"/>
              </font>
              <fill>
                <patternFill patternType="none">
                  <bgColor auto="1"/>
                </patternFill>
              </fill>
            </x14:dxf>
          </x14:cfRule>
          <x14:cfRule type="expression" priority="356" id="{FB233257-5D97-41DF-B601-694D0E600F31}">
            <xm:f>('34'!#REF!&lt;0)*(LEN('34'!#REF!)=0)*(($F52="")+($F52="En curso"))</xm:f>
            <x14:dxf>
              <font>
                <color theme="7" tint="-0.24994659260841701"/>
              </font>
              <fill>
                <patternFill patternType="none">
                  <bgColor auto="1"/>
                </patternFill>
              </fill>
            </x14:dxf>
          </x14:cfRule>
          <x14:cfRule type="expression" priority="357" id="{65F23AE5-1AB5-42BB-876A-653548A26001}">
            <xm:f>('34'!#REF!=0)*('34'!#REF!&lt;&gt;"")*(LEN('34'!#REF!)=0)*(($F52="")+($F52="En curso"))</xm:f>
            <x14:dxf>
              <font>
                <color theme="7" tint="-0.24994659260841701"/>
              </font>
              <fill>
                <patternFill patternType="none">
                  <bgColor auto="1"/>
                </patternFill>
              </fill>
            </x14:dxf>
          </x14:cfRule>
          <x14:cfRule type="expression" priority="358" id="{2C01A41F-3801-48D2-939D-29D3FF450B80}">
            <xm:f>('34'!#REF!&lt;0)*(LEN('34'!#REF!)=0)*(($F52="")+($F52="En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59" id="{BA336244-55D1-4394-9113-ABBFB10F80DF}">
            <xm:f>('34'!#REF!=0)*('34'!#REF!&lt;&gt;"")*(LEN('34'!#REF!)=0)*(($F64="")+($F64="En curso"))</xm:f>
            <x14:dxf>
              <font>
                <color theme="7" tint="-0.24994659260841701"/>
              </font>
              <fill>
                <patternFill patternType="none">
                  <bgColor auto="1"/>
                </patternFill>
              </fill>
            </x14:dxf>
          </x14:cfRule>
          <x14:cfRule type="expression" priority="360" id="{03E1EE37-2CE4-44DB-8E8F-931D5EA505B3}">
            <xm:f>('34'!#REF!&lt;0)*(LEN('34'!#REF!)=0)*(($F64="")+($F64="En curso"))</xm:f>
            <x14:dxf>
              <font>
                <color theme="7" tint="-0.24994659260841701"/>
              </font>
              <fill>
                <patternFill patternType="none">
                  <bgColor auto="1"/>
                </patternFill>
              </fill>
            </x14:dxf>
          </x14:cfRule>
          <x14:cfRule type="expression" priority="361" id="{26B9D17B-A6DF-46AF-9DB8-FDDFAF974FA3}">
            <xm:f>('34'!#REF!=0)*('34'!#REF!&lt;&gt;"")*(LEN('34'!#REF!)=0)*(($F64="")+($F64="En curso"))</xm:f>
            <x14:dxf>
              <font>
                <color theme="7" tint="-0.24994659260841701"/>
              </font>
              <fill>
                <patternFill patternType="none">
                  <bgColor auto="1"/>
                </patternFill>
              </fill>
            </x14:dxf>
          </x14:cfRule>
          <x14:cfRule type="expression" priority="362" id="{9C89631A-BA88-4F27-B189-964E980A15E5}">
            <xm:f>('34'!#REF!&lt;0)*(LEN('34'!#REF!)=0)*(($F64="")+($F64="En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3" id="{7AED3D0B-887C-4101-A654-AADC78BB14A5}">
            <xm:f>('34'!#REF!=0)*('34'!#REF!&lt;&gt;"")*(LEN('34'!#REF!)=0)*(($F72="")+($F72="En curso"))</xm:f>
            <x14:dxf>
              <font>
                <color theme="7" tint="-0.24994659260841701"/>
              </font>
              <fill>
                <patternFill patternType="none">
                  <bgColor auto="1"/>
                </patternFill>
              </fill>
            </x14:dxf>
          </x14:cfRule>
          <x14:cfRule type="expression" priority="364" id="{99CE61C3-7E79-4635-A170-7B3683D629FF}">
            <xm:f>('34'!#REF!&lt;0)*(LEN('34'!#REF!)=0)*(($F72="")+($F72="En curso"))</xm:f>
            <x14:dxf>
              <font>
                <color theme="7" tint="-0.24994659260841701"/>
              </font>
              <fill>
                <patternFill patternType="none">
                  <bgColor auto="1"/>
                </patternFill>
              </fill>
            </x14:dxf>
          </x14:cfRule>
          <x14:cfRule type="expression" priority="365" id="{83B8178A-FC9C-437A-B166-8E731172C547}">
            <xm:f>('34'!#REF!=0)*('34'!#REF!&lt;&gt;"")*(LEN('34'!#REF!)=0)*(($F68="")+($F68="En curso"))</xm:f>
            <x14:dxf>
              <font>
                <color theme="7" tint="-0.24994659260841701"/>
              </font>
              <fill>
                <patternFill patternType="none">
                  <bgColor auto="1"/>
                </patternFill>
              </fill>
            </x14:dxf>
          </x14:cfRule>
          <x14:cfRule type="expression" priority="366" id="{DF4356AA-A432-4629-9AC8-8D9BBCAF6F84}">
            <xm:f>('34'!#REF!&lt;0)*(LEN('34'!#REF!)=0)*(($F68="")+($F68="En curso"))</xm:f>
            <x14:dxf>
              <font>
                <color theme="7" tint="-0.24994659260841701"/>
              </font>
              <fill>
                <patternFill patternType="none">
                  <bgColor auto="1"/>
                </patternFill>
              </fill>
            </x14:dxf>
          </x14:cfRule>
          <xm:sqref>D36:D41</xm:sqref>
        </x14:conditionalFormatting>
        <x14:conditionalFormatting xmlns:xm="http://schemas.microsoft.com/office/excel/2006/main">
          <x14:cfRule type="expression" priority="367" id="{3BA001B7-1BB1-41C8-9CBD-A7F3DFCC9592}">
            <xm:f>('34'!#REF!=0)*('34'!#REF!&lt;&gt;"")*(LEN('34'!#REF!)=0)*(($F33="")+($F33="En curso"))</xm:f>
            <x14:dxf>
              <font>
                <color theme="7" tint="-0.24994659260841701"/>
              </font>
              <fill>
                <patternFill patternType="none">
                  <bgColor auto="1"/>
                </patternFill>
              </fill>
            </x14:dxf>
          </x14:cfRule>
          <x14:cfRule type="expression" priority="368" id="{DD12004D-8927-407D-8D14-6045CFD4B5D6}">
            <xm:f>('34'!#REF!&lt;0)*(LEN('34'!#REF!)=0)*(($F33="")+($F33="En curso"))</xm:f>
            <x14:dxf>
              <font>
                <color theme="7" tint="-0.24994659260841701"/>
              </font>
              <fill>
                <patternFill patternType="none">
                  <bgColor auto="1"/>
                </patternFill>
              </fill>
            </x14:dxf>
          </x14:cfRule>
          <x14:cfRule type="expression" priority="369" id="{0AB9AF5A-4596-4A23-84AD-42E6440ED7C9}">
            <xm:f>('34'!#REF!=0)*('34'!#REF!&lt;&gt;"")*(LEN('34'!#REF!)=0)*(($F34="")+($F34="En curso"))</xm:f>
            <x14:dxf>
              <font>
                <color theme="7" tint="-0.24994659260841701"/>
              </font>
              <fill>
                <patternFill patternType="none">
                  <bgColor auto="1"/>
                </patternFill>
              </fill>
            </x14:dxf>
          </x14:cfRule>
          <x14:cfRule type="expression" priority="370" id="{1BDE0D19-3983-47F1-AEF3-76D708FC30A5}">
            <xm:f>('34'!#REF!&lt;0)*(LEN('34'!#REF!)=0)*(($F34="")+($F34="En curso"))</xm:f>
            <x14:dxf>
              <font>
                <color theme="7" tint="-0.24994659260841701"/>
              </font>
              <fill>
                <patternFill patternType="none">
                  <bgColor auto="1"/>
                </patternFill>
              </fill>
            </x14:dxf>
          </x14:cfRule>
          <xm:sqref>E41</xm:sqref>
        </x14:conditionalFormatting>
        <x14:conditionalFormatting xmlns:xm="http://schemas.microsoft.com/office/excel/2006/main">
          <x14:cfRule type="expression" priority="407" id="{E40BED49-0B85-4B95-A3E6-DDA33E276BA1}">
            <xm:f>('34'!#REF!=0)*('34'!#REF!&lt;&gt;"")*(LEN('34'!#REF!)=0)*((#REF!="")+(#REF!="En curso"))</xm:f>
            <x14:dxf>
              <font>
                <color theme="7" tint="-0.24994659260841701"/>
              </font>
              <fill>
                <patternFill patternType="none">
                  <bgColor auto="1"/>
                </patternFill>
              </fill>
            </x14:dxf>
          </x14:cfRule>
          <x14:cfRule type="expression" priority="408" id="{DF2A2920-3949-4DBE-BA95-DE8D96B2EA51}">
            <xm:f>('34'!#REF!&lt;0)*(LEN('34'!#REF!)=0)*((#REF!="")+(#REF!="En curso"))</xm:f>
            <x14:dxf>
              <font>
                <color theme="7" tint="-0.24994659260841701"/>
              </font>
              <fill>
                <patternFill patternType="none">
                  <bgColor auto="1"/>
                </patternFill>
              </fill>
            </x14:dxf>
          </x14:cfRule>
          <x14:cfRule type="expression" priority="409" id="{4B45B890-C26B-450F-811A-1DCEC4C8DBD0}">
            <xm:f>('34'!#REF!=0)*('34'!#REF!&lt;&gt;"")*(LEN('34'!#REF!)=0)*((#REF!="")+(#REF!="En curso"))</xm:f>
            <x14:dxf>
              <font>
                <color theme="7" tint="-0.24994659260841701"/>
              </font>
              <fill>
                <patternFill patternType="none">
                  <bgColor auto="1"/>
                </patternFill>
              </fill>
            </x14:dxf>
          </x14:cfRule>
          <x14:cfRule type="expression" priority="410" id="{E173406C-04CD-46A6-B427-F3648A6772EB}">
            <xm:f>('34'!#REF!&lt;0)*(LEN('34'!#REF!)=0)*((#REF!="")+(#REF!="En curso"))</xm:f>
            <x14:dxf>
              <font>
                <color theme="7" tint="-0.24994659260841701"/>
              </font>
              <fill>
                <patternFill patternType="none">
                  <bgColor auto="1"/>
                </patternFill>
              </fill>
            </x14:dxf>
          </x14:cfRule>
          <xm:sqref>E31</xm:sqref>
        </x14:conditionalFormatting>
        <x14:conditionalFormatting xmlns:xm="http://schemas.microsoft.com/office/excel/2006/main">
          <x14:cfRule type="expression" priority="211" id="{A443DE0E-6ECF-4EE0-98A4-528ED130B1DD}">
            <xm:f>'34'!#REF!="Vencida"</xm:f>
            <x14:dxf>
              <font>
                <color theme="8" tint="-0.24994659260841701"/>
              </font>
            </x14:dxf>
          </x14:cfRule>
          <x14:cfRule type="expression" priority="212" id="{BEA7770C-9079-4F2D-B510-8AC9B3769083}">
            <xm:f>'34'!#REF!="Cancelada"</xm:f>
            <x14:dxf>
              <font>
                <color theme="0" tint="-0.24994659260841701"/>
              </font>
            </x14:dxf>
          </x14:cfRule>
          <x14:cfRule type="expression" priority="213" id="{AA227D3C-A2BD-4394-8C35-2D40F97A03F4}">
            <xm:f>'34'!#REF!="Pausada"</xm:f>
            <x14:dxf>
              <font>
                <color theme="9"/>
              </font>
            </x14:dxf>
          </x14:cfRule>
          <x14:cfRule type="expression" priority="214" id="{FEF15787-E88C-4592-BB9E-1D75806278C3}">
            <xm:f>'34'!#REF!="Para hoy"</xm:f>
            <x14:dxf>
              <font>
                <color theme="6" tint="-0.499984740745262"/>
              </font>
            </x14:dxf>
          </x14:cfRule>
          <x14:cfRule type="expression" priority="215" id="{660B2811-3CB9-4D9A-B1DA-EBB180C132A9}">
            <xm:f>'34'!#REF!="En curso"</xm:f>
            <x14:dxf>
              <font>
                <color theme="7" tint="-0.24994659260841701"/>
              </font>
            </x14:dxf>
          </x14:cfRule>
          <x14:cfRule type="expression" priority="216" id="{740C530C-2161-4BED-866A-1A2CD3C22FDF}">
            <xm:f>'34'!#REF!="Completada"</xm:f>
            <x14:dxf>
              <font>
                <strike/>
                <color theme="0" tint="-0.24994659260841701"/>
              </font>
              <fill>
                <patternFill patternType="none">
                  <bgColor auto="1"/>
                </patternFill>
              </fill>
            </x14:dxf>
          </x14:cfRule>
          <x14:cfRule type="expression" priority="217" id="{A96CD795-4239-401A-849B-6FB9B05EB89D}">
            <xm:f>('34'!#REF!=0)*('34'!#REF!&lt;&gt;"")*(LEN('34'!#REF!)=0)*(('34'!#REF!="")+('34'!#REF!="En curso"))</xm:f>
            <x14:dxf>
              <font>
                <color theme="7" tint="-0.24994659260841701"/>
              </font>
              <fill>
                <patternFill patternType="none">
                  <bgColor auto="1"/>
                </patternFill>
              </fill>
            </x14:dxf>
          </x14:cfRule>
          <x14:cfRule type="expression" priority="218" id="{95A59BF2-86E3-4745-BCBE-9D6AC8934E3E}">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25" id="{68A936DE-321F-47E1-A1E4-3F875DA77D24}">
            <xm:f>('34'!#REF!=0)*('34'!#REF!&lt;&gt;"")*(LEN('34'!#REF!)=0)*(($F60="")+($F60="En curso"))</xm:f>
            <x14:dxf>
              <font>
                <color theme="7" tint="-0.24994659260841701"/>
              </font>
              <fill>
                <patternFill patternType="none">
                  <bgColor auto="1"/>
                </patternFill>
              </fill>
            </x14:dxf>
          </x14:cfRule>
          <x14:cfRule type="expression" priority="226" id="{A9EBB232-2A5F-4E0E-8820-B3E5C6BB99B8}">
            <xm:f>('34'!#REF!&lt;0)*(LEN('34'!#REF!)=0)*(($F60="")+($F60="En curso"))</xm:f>
            <x14:dxf>
              <font>
                <color theme="7" tint="-0.24994659260841701"/>
              </font>
              <fill>
                <patternFill patternType="none">
                  <bgColor auto="1"/>
                </patternFill>
              </fill>
            </x14:dxf>
          </x14:cfRule>
          <xm:sqref>E60</xm:sqref>
        </x14:conditionalFormatting>
        <x14:conditionalFormatting xmlns:xm="http://schemas.microsoft.com/office/excel/2006/main">
          <x14:cfRule type="expression" priority="209" id="{FA05D5B9-DDAF-467C-9CB1-4117AC53D415}">
            <xm:f>('34'!#REF!=0)*('34'!#REF!&lt;&gt;"")*(LEN('34'!#REF!)=0)*(('34'!#REF!="")+('34'!#REF!="En curso"))</xm:f>
            <x14:dxf>
              <font>
                <color theme="7" tint="-0.24994659260841701"/>
              </font>
              <fill>
                <patternFill patternType="none">
                  <bgColor auto="1"/>
                </patternFill>
              </fill>
            </x14:dxf>
          </x14:cfRule>
          <x14:cfRule type="expression" priority="210" id="{2016EC53-726A-47C7-9AD6-B9EC6DACC4F5}">
            <xm:f>('34'!#REF!&lt;0)*(LEN('34'!#REF!)=0)*(('34'!#REF!="")+('34'!#REF!="En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161" id="{BC3B94C8-FF37-4072-81F6-B0FA464D5CE1}">
            <xm:f>('34'!#REF!=0)*('34'!#REF!&lt;&gt;"")*(LEN('34'!#REF!)=0)*(($F40="")+($F40="En curso"))</xm:f>
            <x14:dxf>
              <font>
                <color theme="7" tint="-0.24994659260841701"/>
              </font>
              <fill>
                <patternFill patternType="none">
                  <bgColor auto="1"/>
                </patternFill>
              </fill>
            </x14:dxf>
          </x14:cfRule>
          <x14:cfRule type="expression" priority="162" id="{51665CB0-E437-48EE-BD9E-C8EF969C469F}">
            <xm:f>('34'!#REF!&lt;0)*(LEN('34'!#REF!)=0)*(($F40="")+($F40="En curso"))</xm:f>
            <x14:dxf>
              <font>
                <color theme="7" tint="-0.24994659260841701"/>
              </font>
              <fill>
                <patternFill patternType="none">
                  <bgColor auto="1"/>
                </patternFill>
              </fill>
            </x14:dxf>
          </x14:cfRule>
          <x14:cfRule type="expression" priority="169" id="{A0ACEED7-3B54-4CA6-819D-3B5696F3AD07}">
            <xm:f>('34'!#REF!=0)*('34'!#REF!&lt;&gt;"")*(LEN('34'!#REF!)=0)*(($F40="")+($F40="En curso"))</xm:f>
            <x14:dxf>
              <font>
                <color theme="7" tint="-0.24994659260841701"/>
              </font>
              <fill>
                <patternFill patternType="none">
                  <bgColor auto="1"/>
                </patternFill>
              </fill>
            </x14:dxf>
          </x14:cfRule>
          <x14:cfRule type="expression" priority="170" id="{E5907516-1970-4459-BFF2-A1E5EE0CB54C}">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47" id="{25B4CF3E-048A-4C6D-B037-8968949E9B7C}">
            <xm:f>'34'!#REF!="Vencida"</xm:f>
            <x14:dxf>
              <font>
                <color theme="8" tint="-0.24994659260841701"/>
              </font>
            </x14:dxf>
          </x14:cfRule>
          <x14:cfRule type="expression" priority="148" id="{C9CC0D5E-84D0-4DF5-BC20-83CD778BE760}">
            <xm:f>'34'!#REF!="Cancelada"</xm:f>
            <x14:dxf>
              <font>
                <color theme="0" tint="-0.24994659260841701"/>
              </font>
            </x14:dxf>
          </x14:cfRule>
          <x14:cfRule type="expression" priority="149" id="{89EA75B7-1439-4953-9481-29B858C44A9B}">
            <xm:f>'34'!#REF!="Pausada"</xm:f>
            <x14:dxf>
              <font>
                <color theme="9"/>
              </font>
            </x14:dxf>
          </x14:cfRule>
          <x14:cfRule type="expression" priority="150" id="{44AF19D1-5D80-4577-871C-3FCC4BFADBF9}">
            <xm:f>'34'!#REF!="Para hoy"</xm:f>
            <x14:dxf>
              <font>
                <color theme="6" tint="-0.499984740745262"/>
              </font>
            </x14:dxf>
          </x14:cfRule>
          <x14:cfRule type="expression" priority="151" id="{B67BAE38-78EB-4841-95A6-C2DA19435EF9}">
            <xm:f>'34'!#REF!="En curso"</xm:f>
            <x14:dxf>
              <font>
                <color theme="7" tint="-0.24994659260841701"/>
              </font>
            </x14:dxf>
          </x14:cfRule>
          <x14:cfRule type="expression" priority="152" id="{CE3F2E56-D629-4592-A55F-A8B6A32AC211}">
            <xm:f>'34'!#REF!="Completada"</xm:f>
            <x14:dxf>
              <font>
                <strike/>
                <color theme="0" tint="-0.24994659260841701"/>
              </font>
              <fill>
                <patternFill patternType="none">
                  <bgColor auto="1"/>
                </patternFill>
              </fill>
            </x14:dxf>
          </x14:cfRule>
          <x14:cfRule type="expression" priority="153" id="{19BAB00A-937D-45F2-B9A4-C2382EA56860}">
            <xm:f>('34'!#REF!=0)*('34'!#REF!&lt;&gt;"")*(LEN('34'!#REF!)=0)*(('34'!#REF!="")+('34'!#REF!="En curso"))</xm:f>
            <x14:dxf>
              <font>
                <color theme="7" tint="-0.24994659260841701"/>
              </font>
              <fill>
                <patternFill patternType="none">
                  <bgColor auto="1"/>
                </patternFill>
              </fill>
            </x14:dxf>
          </x14:cfRule>
          <x14:cfRule type="expression" priority="154" id="{6FB5DEA7-4406-44A4-A79A-E26FD12E9A92}">
            <xm:f>('34'!#REF!&lt;0)*(LEN('34'!#REF!)=0)*(('34'!#REF!="")+('34'!#REF!="En curso"))</xm:f>
            <x14:dxf>
              <font>
                <color theme="7" tint="-0.24994659260841701"/>
              </font>
              <fill>
                <patternFill patternType="none">
                  <bgColor auto="1"/>
                </patternFill>
              </fill>
            </x14:dxf>
          </x14:cfRule>
          <xm:sqref>G47:G52</xm:sqref>
        </x14:conditionalFormatting>
        <x14:conditionalFormatting xmlns:xm="http://schemas.microsoft.com/office/excel/2006/main">
          <x14:cfRule type="expression" priority="129" id="{E0CDE3F5-391E-4D76-90F7-BC41515C20DD}">
            <xm:f>'34'!#REF!="Vencida"</xm:f>
            <x14:dxf>
              <font>
                <color theme="8" tint="-0.24994659260841701"/>
              </font>
            </x14:dxf>
          </x14:cfRule>
          <x14:cfRule type="expression" priority="130" id="{847EECAD-3743-4A65-A373-83835882C9E1}">
            <xm:f>'34'!#REF!="Cancelada"</xm:f>
            <x14:dxf>
              <font>
                <color theme="0" tint="-0.24994659260841701"/>
              </font>
            </x14:dxf>
          </x14:cfRule>
          <x14:cfRule type="expression" priority="131" id="{18F28EB0-A727-493A-9737-98EC99141BEC}">
            <xm:f>'34'!#REF!="Pausada"</xm:f>
            <x14:dxf>
              <font>
                <color theme="9"/>
              </font>
            </x14:dxf>
          </x14:cfRule>
          <x14:cfRule type="expression" priority="132" id="{8E579905-FF89-4C70-9212-E7D3AC0479B0}">
            <xm:f>'34'!#REF!="Para hoy"</xm:f>
            <x14:dxf>
              <font>
                <color theme="6" tint="-0.499984740745262"/>
              </font>
            </x14:dxf>
          </x14:cfRule>
          <x14:cfRule type="expression" priority="133" id="{B050F47F-727E-4515-86AC-C6D484B49FE8}">
            <xm:f>'34'!#REF!="En curso"</xm:f>
            <x14:dxf>
              <font>
                <color theme="7" tint="-0.24994659260841701"/>
              </font>
            </x14:dxf>
          </x14:cfRule>
          <x14:cfRule type="expression" priority="134" id="{FC31342D-8524-47A1-9ACF-FBFE246079B2}">
            <xm:f>'34'!#REF!="Completada"</xm:f>
            <x14:dxf>
              <font>
                <strike/>
                <color theme="0" tint="-0.24994659260841701"/>
              </font>
              <fill>
                <patternFill patternType="none">
                  <bgColor auto="1"/>
                </patternFill>
              </fill>
            </x14:dxf>
          </x14:cfRule>
          <x14:cfRule type="expression" priority="135" id="{FB11C019-04D3-4D7D-87A1-9AC760C1BCC9}">
            <xm:f>('34'!#REF!=0)*('34'!#REF!&lt;&gt;"")*(LEN('34'!#REF!)=0)*(('34'!#REF!="")+('34'!#REF!="En curso"))</xm:f>
            <x14:dxf>
              <font>
                <color theme="7" tint="-0.24994659260841701"/>
              </font>
              <fill>
                <patternFill patternType="none">
                  <bgColor auto="1"/>
                </patternFill>
              </fill>
            </x14:dxf>
          </x14:cfRule>
          <x14:cfRule type="expression" priority="136" id="{8006D5E9-1D64-4B33-8B0C-78B17F8371E4}">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7" id="{EB9AF45E-B61F-49F5-AD81-FC6C80049DBD}">
            <xm:f>('34'!#REF!=0)*('34'!#REF!&lt;&gt;"")*(LEN('34'!#REF!)=0)*(('34'!#REF!="")+('34'!#REF!="En curso"))</xm:f>
            <x14:dxf>
              <font>
                <color theme="7" tint="-0.24994659260841701"/>
              </font>
              <fill>
                <patternFill patternType="none">
                  <bgColor auto="1"/>
                </patternFill>
              </fill>
            </x14:dxf>
          </x14:cfRule>
          <x14:cfRule type="expression" priority="138" id="{72B6B8CF-6886-4279-BF18-8CE7EB7F0433}">
            <xm:f>('34'!#REF!&lt;0)*(LEN('34'!#REF!)=0)*(('34'!#REF!="")+('34'!#REF!="En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139" id="{7175A604-EE29-4AEB-89D6-98942BF76EC0}">
            <xm:f>('34'!#REF!=0)*('34'!#REF!&lt;&gt;"")*(LEN('34'!#REF!)=0)*(($F47="")+($F47="En curso"))</xm:f>
            <x14:dxf>
              <font>
                <color theme="7" tint="-0.24994659260841701"/>
              </font>
              <fill>
                <patternFill patternType="none">
                  <bgColor auto="1"/>
                </patternFill>
              </fill>
            </x14:dxf>
          </x14:cfRule>
          <x14:cfRule type="expression" priority="140" id="{4943259B-5A94-4761-9CC7-6A7FF03C1BFE}">
            <xm:f>('34'!#REF!&lt;0)*(LEN('34'!#REF!)=0)*(($F47="")+($F47="En curso"))</xm:f>
            <x14:dxf>
              <font>
                <color theme="7" tint="-0.24994659260841701"/>
              </font>
              <fill>
                <patternFill patternType="none">
                  <bgColor auto="1"/>
                </patternFill>
              </fill>
            </x14:dxf>
          </x14:cfRule>
          <xm:sqref>F47:F52</xm:sqref>
        </x14:conditionalFormatting>
        <x14:conditionalFormatting xmlns:xm="http://schemas.microsoft.com/office/excel/2006/main">
          <x14:cfRule type="expression" priority="201" id="{C366A76C-053F-4CC5-89E8-F5C3012E6DEF}">
            <xm:f>('34'!#REF!=0)*('34'!#REF!&lt;&gt;"")*(LEN('34'!#REF!)=0)*(($F40="")+($F40="En curso"))</xm:f>
            <x14:dxf>
              <font>
                <color theme="7" tint="-0.24994659260841701"/>
              </font>
              <fill>
                <patternFill patternType="none">
                  <bgColor auto="1"/>
                </patternFill>
              </fill>
            </x14:dxf>
          </x14:cfRule>
          <x14:cfRule type="expression" priority="202" id="{D32CBCC5-F5A9-41E2-A6C6-D04548D33300}">
            <xm:f>('34'!#REF!&lt;0)*(LEN('34'!#REF!)=0)*(($F40="")+($F40="En curso"))</xm:f>
            <x14:dxf>
              <font>
                <color theme="7" tint="-0.24994659260841701"/>
              </font>
              <fill>
                <patternFill patternType="none">
                  <bgColor auto="1"/>
                </patternFill>
              </fill>
            </x14:dxf>
          </x14:cfRule>
          <x14:cfRule type="expression" priority="203" id="{CD8EC556-2061-4B5E-9E5F-A9504BCEF640}">
            <xm:f>('34'!#REF!=0)*('34'!#REF!&lt;&gt;"")*(LEN('34'!#REF!)=0)*(($F47="")+($F47="En curso"))</xm:f>
            <x14:dxf>
              <font>
                <color theme="7" tint="-0.24994659260841701"/>
              </font>
              <fill>
                <patternFill patternType="none">
                  <bgColor auto="1"/>
                </patternFill>
              </fill>
            </x14:dxf>
          </x14:cfRule>
          <x14:cfRule type="expression" priority="204" id="{3A330E86-FB7C-4321-A750-4F5CBEFE9D18}">
            <xm:f>('34'!#REF!&lt;0)*(LEN('34'!#REF!)=0)*(($F47="")+($F47="En curso"))</xm:f>
            <x14:dxf>
              <font>
                <color theme="7" tint="-0.24994659260841701"/>
              </font>
              <fill>
                <patternFill patternType="none">
                  <bgColor auto="1"/>
                </patternFill>
              </fill>
            </x14:dxf>
          </x14:cfRule>
          <xm:sqref>C47:C52</xm:sqref>
        </x14:conditionalFormatting>
        <x14:conditionalFormatting xmlns:xm="http://schemas.microsoft.com/office/excel/2006/main">
          <x14:cfRule type="expression" priority="205" id="{6B50F7A2-A39F-45FA-BFAF-DB621991B44F}">
            <xm:f>('34'!#REF!=0)*('34'!#REF!&lt;&gt;"")*(LEN('34'!#REF!)=0)*(($F39="")+($F39="En curso"))</xm:f>
            <x14:dxf>
              <font>
                <color theme="7" tint="-0.24994659260841701"/>
              </font>
              <fill>
                <patternFill patternType="none">
                  <bgColor auto="1"/>
                </patternFill>
              </fill>
            </x14:dxf>
          </x14:cfRule>
          <x14:cfRule type="expression" priority="206" id="{81965B2F-F054-4B1C-99DC-38C3A345C016}">
            <xm:f>('34'!#REF!&lt;0)*(LEN('34'!#REF!)=0)*(($F39="")+($F39="En curso"))</xm:f>
            <x14:dxf>
              <font>
                <color theme="7" tint="-0.24994659260841701"/>
              </font>
              <fill>
                <patternFill patternType="none">
                  <bgColor auto="1"/>
                </patternFill>
              </fill>
            </x14:dxf>
          </x14:cfRule>
          <x14:cfRule type="expression" priority="207" id="{9F9F45B4-C33C-4A9A-BD49-0FA380436981}">
            <xm:f>('34'!#REF!=0)*('34'!#REF!&lt;&gt;"")*(LEN('34'!#REF!)=0)*(($F40="")+($F40="En curso"))</xm:f>
            <x14:dxf>
              <font>
                <color theme="7" tint="-0.24994659260841701"/>
              </font>
              <fill>
                <patternFill patternType="none">
                  <bgColor auto="1"/>
                </patternFill>
              </fill>
            </x14:dxf>
          </x14:cfRule>
          <x14:cfRule type="expression" priority="208" id="{39413A3F-F9C9-4DF3-9A69-C738F58CC930}">
            <xm:f>('34'!#REF!&lt;0)*(LEN('34'!#REF!)=0)*(($F40="")+($F40="En curso"))</xm:f>
            <x14:dxf>
              <font>
                <color theme="7" tint="-0.24994659260841701"/>
              </font>
              <fill>
                <patternFill patternType="none">
                  <bgColor auto="1"/>
                </patternFill>
              </fill>
            </x14:dxf>
          </x14:cfRule>
          <xm:sqref>E47:E52</xm:sqref>
        </x14:conditionalFormatting>
        <x14:conditionalFormatting xmlns:xm="http://schemas.microsoft.com/office/excel/2006/main">
          <x14:cfRule type="expression" priority="33" id="{8F27E71F-0B1F-411E-8874-F2AF178AE6F1}">
            <xm:f>('34'!#REF!=0)*('34'!#REF!&lt;&gt;"")*(LEN('34'!#REF!)=0)*(($F46="")+($F46="En curso"))</xm:f>
            <x14:dxf>
              <font>
                <color theme="7" tint="-0.24994659260841701"/>
              </font>
              <fill>
                <patternFill patternType="none">
                  <bgColor auto="1"/>
                </patternFill>
              </fill>
            </x14:dxf>
          </x14:cfRule>
          <x14:cfRule type="expression" priority="34" id="{94EB56A3-69CA-4329-95F2-3090491AFCEF}">
            <xm:f>('34'!#REF!&lt;0)*(LEN('34'!#REF!)=0)*(($F46="")+($F46="En curso"))</xm:f>
            <x14:dxf>
              <font>
                <color theme="7" tint="-0.24994659260841701"/>
              </font>
              <fill>
                <patternFill patternType="none">
                  <bgColor auto="1"/>
                </patternFill>
              </fill>
            </x14:dxf>
          </x14:cfRule>
          <x14:cfRule type="expression" priority="41" id="{93F41655-CB6C-4B92-9E07-54BBA69519BD}">
            <xm:f>('34'!#REF!=0)*('34'!#REF!&lt;&gt;"")*(LEN('34'!#REF!)=0)*(($F46="")+($F46="En curso"))</xm:f>
            <x14:dxf>
              <font>
                <color theme="7" tint="-0.24994659260841701"/>
              </font>
              <fill>
                <patternFill patternType="none">
                  <bgColor auto="1"/>
                </patternFill>
              </fill>
            </x14:dxf>
          </x14:cfRule>
          <x14:cfRule type="expression" priority="42" id="{5B5A90A4-1A5F-4E0F-BE62-D4A053915F2E}">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9" id="{5F3214CF-C39B-45FB-B6F8-B78B3AA23ED8}">
            <xm:f>'34'!#REF!="Vencida"</xm:f>
            <x14:dxf>
              <font>
                <color theme="8" tint="-0.24994659260841701"/>
              </font>
            </x14:dxf>
          </x14:cfRule>
          <x14:cfRule type="expression" priority="20" id="{31CF8A98-91B2-41DE-AFA5-5AF0E9BF86C4}">
            <xm:f>'34'!#REF!="Cancelada"</xm:f>
            <x14:dxf>
              <font>
                <color theme="0" tint="-0.24994659260841701"/>
              </font>
            </x14:dxf>
          </x14:cfRule>
          <x14:cfRule type="expression" priority="21" id="{D66F4E17-7AE8-4376-BA37-D2635A8EBF2D}">
            <xm:f>'34'!#REF!="Pausada"</xm:f>
            <x14:dxf>
              <font>
                <color theme="9"/>
              </font>
            </x14:dxf>
          </x14:cfRule>
          <x14:cfRule type="expression" priority="22" id="{A5A7A267-EC4A-47C0-BD7A-D0A227ADFDAA}">
            <xm:f>'34'!#REF!="Para hoy"</xm:f>
            <x14:dxf>
              <font>
                <color theme="6" tint="-0.499984740745262"/>
              </font>
            </x14:dxf>
          </x14:cfRule>
          <x14:cfRule type="expression" priority="23" id="{CDBB594E-9F92-423D-A4FF-B55D6CAB6B1C}">
            <xm:f>'34'!#REF!="En curso"</xm:f>
            <x14:dxf>
              <font>
                <color theme="7" tint="-0.24994659260841701"/>
              </font>
            </x14:dxf>
          </x14:cfRule>
          <x14:cfRule type="expression" priority="24" id="{74ACA489-97BA-4298-AF5B-02F9F0A5E8C1}">
            <xm:f>'34'!#REF!="Completada"</xm:f>
            <x14:dxf>
              <font>
                <strike/>
                <color theme="0" tint="-0.24994659260841701"/>
              </font>
              <fill>
                <patternFill patternType="none">
                  <bgColor auto="1"/>
                </patternFill>
              </fill>
            </x14:dxf>
          </x14:cfRule>
          <x14:cfRule type="expression" priority="25" id="{BDD6DABE-E230-4AFD-A728-F0AE2DEE30DB}">
            <xm:f>('34'!#REF!=0)*('34'!#REF!&lt;&gt;"")*(LEN('34'!#REF!)=0)*(('34'!#REF!="")+('34'!#REF!="En curso"))</xm:f>
            <x14:dxf>
              <font>
                <color theme="7" tint="-0.24994659260841701"/>
              </font>
              <fill>
                <patternFill patternType="none">
                  <bgColor auto="1"/>
                </patternFill>
              </fill>
            </x14:dxf>
          </x14:cfRule>
          <x14:cfRule type="expression" priority="26" id="{6139FB52-A33E-41E7-BEB5-5098DD799B6F}">
            <xm:f>('34'!#REF!&lt;0)*(LEN('34'!#REF!)=0)*(('34'!#REF!="")+('34'!#REF!="En curso"))</xm:f>
            <x14:dxf>
              <font>
                <color theme="7" tint="-0.24994659260841701"/>
              </font>
              <fill>
                <patternFill patternType="none">
                  <bgColor auto="1"/>
                </patternFill>
              </fill>
            </x14:dxf>
          </x14:cfRule>
          <xm:sqref>G53:G58</xm:sqref>
        </x14:conditionalFormatting>
        <x14:conditionalFormatting xmlns:xm="http://schemas.microsoft.com/office/excel/2006/main">
          <x14:cfRule type="expression" priority="1" id="{52A3203F-18E2-4456-9C9D-E57E5A22B422}">
            <xm:f>'34'!#REF!="Vencida"</xm:f>
            <x14:dxf>
              <font>
                <color theme="8" tint="-0.24994659260841701"/>
              </font>
            </x14:dxf>
          </x14:cfRule>
          <x14:cfRule type="expression" priority="2" id="{EE129134-95B3-4B8C-BB02-D77D2294874B}">
            <xm:f>'34'!#REF!="Cancelada"</xm:f>
            <x14:dxf>
              <font>
                <color theme="0" tint="-0.24994659260841701"/>
              </font>
            </x14:dxf>
          </x14:cfRule>
          <x14:cfRule type="expression" priority="3" id="{BEB94E03-8848-4E25-BEB7-69F80485D9FD}">
            <xm:f>'34'!#REF!="Pausada"</xm:f>
            <x14:dxf>
              <font>
                <color theme="9"/>
              </font>
            </x14:dxf>
          </x14:cfRule>
          <x14:cfRule type="expression" priority="4" id="{A4839296-BC07-4272-BCA7-CD8DD5F76C85}">
            <xm:f>'34'!#REF!="Para hoy"</xm:f>
            <x14:dxf>
              <font>
                <color theme="6" tint="-0.499984740745262"/>
              </font>
            </x14:dxf>
          </x14:cfRule>
          <x14:cfRule type="expression" priority="5" id="{770D1D9C-3472-4B21-B8DA-C29A3100E341}">
            <xm:f>'34'!#REF!="En curso"</xm:f>
            <x14:dxf>
              <font>
                <color theme="7" tint="-0.24994659260841701"/>
              </font>
            </x14:dxf>
          </x14:cfRule>
          <x14:cfRule type="expression" priority="6" id="{C7D6C76D-F4D2-4FA7-934F-78F0BF7BA718}">
            <xm:f>'34'!#REF!="Completada"</xm:f>
            <x14:dxf>
              <font>
                <strike/>
                <color theme="0" tint="-0.24994659260841701"/>
              </font>
              <fill>
                <patternFill patternType="none">
                  <bgColor auto="1"/>
                </patternFill>
              </fill>
            </x14:dxf>
          </x14:cfRule>
          <x14:cfRule type="expression" priority="7" id="{B252029B-E8EF-4C00-8F4E-CA9AE2612411}">
            <xm:f>('34'!#REF!=0)*('34'!#REF!&lt;&gt;"")*(LEN('34'!#REF!)=0)*(('34'!#REF!="")+('34'!#REF!="En curso"))</xm:f>
            <x14:dxf>
              <font>
                <color theme="7" tint="-0.24994659260841701"/>
              </font>
              <fill>
                <patternFill patternType="none">
                  <bgColor auto="1"/>
                </patternFill>
              </fill>
            </x14:dxf>
          </x14:cfRule>
          <x14:cfRule type="expression" priority="8" id="{6E2BD562-DF5C-4C78-B712-A9A52D8A8D36}">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9" id="{84B740FC-82D4-4802-8C81-2DE9DE1AB071}">
            <xm:f>('34'!#REF!=0)*('34'!#REF!&lt;&gt;"")*(LEN('34'!#REF!)=0)*(('34'!#REF!="")+('34'!#REF!="En curso"))</xm:f>
            <x14:dxf>
              <font>
                <color theme="7" tint="-0.24994659260841701"/>
              </font>
              <fill>
                <patternFill patternType="none">
                  <bgColor auto="1"/>
                </patternFill>
              </fill>
            </x14:dxf>
          </x14:cfRule>
          <x14:cfRule type="expression" priority="10" id="{1E89A251-46A0-4717-8952-120918839D2A}">
            <xm:f>('34'!#REF!&lt;0)*(LEN('34'!#REF!)=0)*(('34'!#REF!="")+('34'!#REF!="En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11" id="{1F99B787-F77E-440C-B013-A4FF19489059}">
            <xm:f>('34'!#REF!=0)*('34'!#REF!&lt;&gt;"")*(LEN('34'!#REF!)=0)*(($F53="")+($F53="En curso"))</xm:f>
            <x14:dxf>
              <font>
                <color theme="7" tint="-0.24994659260841701"/>
              </font>
              <fill>
                <patternFill patternType="none">
                  <bgColor auto="1"/>
                </patternFill>
              </fill>
            </x14:dxf>
          </x14:cfRule>
          <x14:cfRule type="expression" priority="12" id="{E5E2F0E0-CDF8-460A-8AB9-3AE889DD1C57}">
            <xm:f>('34'!#REF!&lt;0)*(LEN('34'!#REF!)=0)*(($F53="")+($F53="En curso"))</xm:f>
            <x14:dxf>
              <font>
                <color theme="7" tint="-0.24994659260841701"/>
              </font>
              <fill>
                <patternFill patternType="none">
                  <bgColor auto="1"/>
                </patternFill>
              </fill>
            </x14:dxf>
          </x14:cfRule>
          <xm:sqref>F53:F58</xm:sqref>
        </x14:conditionalFormatting>
        <x14:conditionalFormatting xmlns:xm="http://schemas.microsoft.com/office/excel/2006/main">
          <x14:cfRule type="expression" priority="109" id="{FA086557-DFB0-49F8-B199-008AEC1072E7}">
            <xm:f>('34'!#REF!=0)*('34'!#REF!&lt;&gt;"")*(LEN('34'!#REF!)=0)*(($F69="")+($F69="En curso"))</xm:f>
            <x14:dxf>
              <font>
                <color theme="7" tint="-0.24994659260841701"/>
              </font>
              <fill>
                <patternFill patternType="none">
                  <bgColor auto="1"/>
                </patternFill>
              </fill>
            </x14:dxf>
          </x14:cfRule>
          <x14:cfRule type="expression" priority="110" id="{510F6648-407D-4749-93C0-261DB1DCB341}">
            <xm:f>('34'!#REF!&lt;0)*(LEN('34'!#REF!)=0)*(($F69="")+($F69="En curso"))</xm:f>
            <x14:dxf>
              <font>
                <color theme="7" tint="-0.24994659260841701"/>
              </font>
              <fill>
                <patternFill patternType="none">
                  <bgColor auto="1"/>
                </patternFill>
              </fill>
            </x14:dxf>
          </x14:cfRule>
          <x14:cfRule type="expression" priority="111" id="{2F2F3AA4-FF8B-4841-A62A-C28FED23A727}">
            <xm:f>('34'!#REF!=0)*('34'!#REF!&lt;&gt;"")*(LEN('34'!#REF!)=0)*(($F69="")+($F69="En curso"))</xm:f>
            <x14:dxf>
              <font>
                <color theme="7" tint="-0.24994659260841701"/>
              </font>
              <fill>
                <patternFill patternType="none">
                  <bgColor auto="1"/>
                </patternFill>
              </fill>
            </x14:dxf>
          </x14:cfRule>
          <x14:cfRule type="expression" priority="112" id="{4F1CDD44-F087-4454-AE73-9E604782A3FE}">
            <xm:f>('34'!#REF!&lt;0)*(LEN('34'!#REF!)=0)*(($F69="")+($F69="En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3" id="{B5D961A8-0CA3-45AF-8F1E-155B443CA263}">
            <xm:f>('34'!#REF!=0)*('34'!#REF!&lt;&gt;"")*(LEN('34'!#REF!)=0)*(($F81="")+($F81="En curso"))</xm:f>
            <x14:dxf>
              <font>
                <color theme="7" tint="-0.24994659260841701"/>
              </font>
              <fill>
                <patternFill patternType="none">
                  <bgColor auto="1"/>
                </patternFill>
              </fill>
            </x14:dxf>
          </x14:cfRule>
          <x14:cfRule type="expression" priority="114" id="{38C40B2A-C65A-4F48-81BC-9D912622F600}">
            <xm:f>('34'!#REF!&lt;0)*(LEN('34'!#REF!)=0)*(($F81="")+($F81="En curso"))</xm:f>
            <x14:dxf>
              <font>
                <color theme="7" tint="-0.24994659260841701"/>
              </font>
              <fill>
                <patternFill patternType="none">
                  <bgColor auto="1"/>
                </patternFill>
              </fill>
            </x14:dxf>
          </x14:cfRule>
          <x14:cfRule type="expression" priority="115" id="{25E1C0DB-76D8-4370-8110-BC3D11E731FA}">
            <xm:f>('34'!#REF!=0)*('34'!#REF!&lt;&gt;"")*(LEN('34'!#REF!)=0)*(($F81="")+($F81="En curso"))</xm:f>
            <x14:dxf>
              <font>
                <color theme="7" tint="-0.24994659260841701"/>
              </font>
              <fill>
                <patternFill patternType="none">
                  <bgColor auto="1"/>
                </patternFill>
              </fill>
            </x14:dxf>
          </x14:cfRule>
          <x14:cfRule type="expression" priority="116" id="{CAA09F72-94EB-4574-BA79-800EA3735E87}">
            <xm:f>('34'!#REF!&lt;0)*(LEN('34'!#REF!)=0)*(($F81="")+($F81="En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17" id="{9E119867-F580-4520-9C8E-A3FDCAA7A110}">
            <xm:f>('34'!#REF!=0)*('34'!#REF!&lt;&gt;"")*(LEN('34'!#REF!)=0)*(($F89="")+($F89="En curso"))</xm:f>
            <x14:dxf>
              <font>
                <color theme="7" tint="-0.24994659260841701"/>
              </font>
              <fill>
                <patternFill patternType="none">
                  <bgColor auto="1"/>
                </patternFill>
              </fill>
            </x14:dxf>
          </x14:cfRule>
          <x14:cfRule type="expression" priority="118" id="{0C86F32D-DD52-4649-AA92-343C7317E58F}">
            <xm:f>('34'!#REF!&lt;0)*(LEN('34'!#REF!)=0)*(($F89="")+($F89="En curso"))</xm:f>
            <x14:dxf>
              <font>
                <color theme="7" tint="-0.24994659260841701"/>
              </font>
              <fill>
                <patternFill patternType="none">
                  <bgColor auto="1"/>
                </patternFill>
              </fill>
            </x14:dxf>
          </x14:cfRule>
          <x14:cfRule type="expression" priority="119" id="{76DBD8AA-0FAF-4AB5-877F-90272B47F898}">
            <xm:f>('34'!#REF!=0)*('34'!#REF!&lt;&gt;"")*(LEN('34'!#REF!)=0)*(($F85="")+($F85="En curso"))</xm:f>
            <x14:dxf>
              <font>
                <color theme="7" tint="-0.24994659260841701"/>
              </font>
              <fill>
                <patternFill patternType="none">
                  <bgColor auto="1"/>
                </patternFill>
              </fill>
            </x14:dxf>
          </x14:cfRule>
          <x14:cfRule type="expression" priority="120" id="{123FAFC7-D3CD-4D14-B250-CAD2AC9C902C}">
            <xm:f>('34'!#REF!&lt;0)*(LEN('34'!#REF!)=0)*(($F85="")+($F85="En curso"))</xm:f>
            <x14:dxf>
              <font>
                <color theme="7" tint="-0.24994659260841701"/>
              </font>
              <fill>
                <patternFill patternType="none">
                  <bgColor auto="1"/>
                </patternFill>
              </fill>
            </x14:dxf>
          </x14:cfRule>
          <xm:sqref>D53:D58</xm:sqref>
        </x14:conditionalFormatting>
        <x14:conditionalFormatting xmlns:xm="http://schemas.microsoft.com/office/excel/2006/main">
          <x14:cfRule type="expression" priority="121" id="{88574321-1760-4A24-9616-DBD4D0177F81}">
            <xm:f>('34'!#REF!=0)*('34'!#REF!&lt;&gt;"")*(LEN('34'!#REF!)=0)*(($F46="")+($F46="En curso"))</xm:f>
            <x14:dxf>
              <font>
                <color theme="7" tint="-0.24994659260841701"/>
              </font>
              <fill>
                <patternFill patternType="none">
                  <bgColor auto="1"/>
                </patternFill>
              </fill>
            </x14:dxf>
          </x14:cfRule>
          <x14:cfRule type="expression" priority="122" id="{AF6DBE50-9153-4C10-A667-BAA01106A514}">
            <xm:f>('34'!#REF!&lt;0)*(LEN('34'!#REF!)=0)*(($F46="")+($F46="En curso"))</xm:f>
            <x14:dxf>
              <font>
                <color theme="7" tint="-0.24994659260841701"/>
              </font>
              <fill>
                <patternFill patternType="none">
                  <bgColor auto="1"/>
                </patternFill>
              </fill>
            </x14:dxf>
          </x14:cfRule>
          <x14:cfRule type="expression" priority="123" id="{F96240B1-9D98-4D68-9E56-E07045C295CE}">
            <xm:f>('34'!#REF!=0)*('34'!#REF!&lt;&gt;"")*(LEN('34'!#REF!)=0)*(($F53="")+($F53="En curso"))</xm:f>
            <x14:dxf>
              <font>
                <color theme="7" tint="-0.24994659260841701"/>
              </font>
              <fill>
                <patternFill patternType="none">
                  <bgColor auto="1"/>
                </patternFill>
              </fill>
            </x14:dxf>
          </x14:cfRule>
          <x14:cfRule type="expression" priority="124" id="{58BE192E-63C7-4071-851E-219AB6617DDC}">
            <xm:f>('34'!#REF!&lt;0)*(LEN('34'!#REF!)=0)*(($F53="")+($F53="En curso"))</xm:f>
            <x14:dxf>
              <font>
                <color theme="7" tint="-0.24994659260841701"/>
              </font>
              <fill>
                <patternFill patternType="none">
                  <bgColor auto="1"/>
                </patternFill>
              </fill>
            </x14:dxf>
          </x14:cfRule>
          <xm:sqref>C53:C58</xm:sqref>
        </x14:conditionalFormatting>
        <x14:conditionalFormatting xmlns:xm="http://schemas.microsoft.com/office/excel/2006/main">
          <x14:cfRule type="expression" priority="125" id="{069B20A9-460E-4C74-AD4E-3576766B09A3}">
            <xm:f>('34'!#REF!=0)*('34'!#REF!&lt;&gt;"")*(LEN('34'!#REF!)=0)*(($F45="")+($F45="En curso"))</xm:f>
            <x14:dxf>
              <font>
                <color theme="7" tint="-0.24994659260841701"/>
              </font>
              <fill>
                <patternFill patternType="none">
                  <bgColor auto="1"/>
                </patternFill>
              </fill>
            </x14:dxf>
          </x14:cfRule>
          <x14:cfRule type="expression" priority="126" id="{4744C93C-B86D-408A-844D-EF781D8A5C5F}">
            <xm:f>('34'!#REF!&lt;0)*(LEN('34'!#REF!)=0)*(($F45="")+($F45="En curso"))</xm:f>
            <x14:dxf>
              <font>
                <color theme="7" tint="-0.24994659260841701"/>
              </font>
              <fill>
                <patternFill patternType="none">
                  <bgColor auto="1"/>
                </patternFill>
              </fill>
            </x14:dxf>
          </x14:cfRule>
          <x14:cfRule type="expression" priority="127" id="{145D2AAB-5869-4FBA-90D3-61F0899648E5}">
            <xm:f>('34'!#REF!=0)*('34'!#REF!&lt;&gt;"")*(LEN('34'!#REF!)=0)*(($F46="")+($F46="En curso"))</xm:f>
            <x14:dxf>
              <font>
                <color theme="7" tint="-0.24994659260841701"/>
              </font>
              <fill>
                <patternFill patternType="none">
                  <bgColor auto="1"/>
                </patternFill>
              </fill>
            </x14:dxf>
          </x14:cfRule>
          <x14:cfRule type="expression" priority="128" id="{EBF00ED8-D264-476D-94C0-A172744DE1E3}">
            <xm:f>('34'!#REF!&lt;0)*(LEN('34'!#REF!)=0)*(($F46="")+($F46="En curso"))</xm:f>
            <x14:dxf>
              <font>
                <color theme="7" tint="-0.24994659260841701"/>
              </font>
              <fill>
                <patternFill patternType="none">
                  <bgColor auto="1"/>
                </patternFill>
              </fill>
            </x14:dxf>
          </x14:cfRule>
          <xm:sqref>E53:E58</xm:sqref>
        </x14:conditionalFormatting>
        <x14:conditionalFormatting xmlns:xm="http://schemas.microsoft.com/office/excel/2006/main">
          <x14:cfRule type="expression" priority="257" id="{F83F0BD2-CF63-4BEF-BE44-1784F0DA0E85}">
            <xm:f>('34'!#REF!=0)*('34'!#REF!&lt;&gt;"")*(LEN('34'!#REF!)=0)*((#REF!="")+(#REF!="En curso"))</xm:f>
            <x14:dxf>
              <font>
                <color theme="7" tint="-0.24994659260841701"/>
              </font>
              <fill>
                <patternFill patternType="none">
                  <bgColor auto="1"/>
                </patternFill>
              </fill>
            </x14:dxf>
          </x14:cfRule>
          <x14:cfRule type="expression" priority="258" id="{56DC149A-4C11-419D-881A-E53A58518AD4}">
            <xm:f>('34'!#REF!&lt;0)*(LEN('34'!#REF!)=0)*((#REF!="")+(#REF!="En curso"))</xm:f>
            <x14:dxf>
              <font>
                <color theme="7" tint="-0.24994659260841701"/>
              </font>
              <fill>
                <patternFill patternType="none">
                  <bgColor auto="1"/>
                </patternFill>
              </fill>
            </x14:dxf>
          </x14:cfRule>
          <x14:cfRule type="expression" priority="259" id="{534340C1-8830-4BAA-B92E-48A6D230DE05}">
            <xm:f>('34'!#REF!=0)*('34'!#REF!&lt;&gt;"")*(LEN('34'!#REF!)=0)*((#REF!="")+(#REF!="En curso"))</xm:f>
            <x14:dxf>
              <font>
                <color theme="7" tint="-0.24994659260841701"/>
              </font>
              <fill>
                <patternFill patternType="none">
                  <bgColor auto="1"/>
                </patternFill>
              </fill>
            </x14:dxf>
          </x14:cfRule>
          <x14:cfRule type="expression" priority="260" id="{202AEE45-3AED-4371-B433-DA10FC4BDDCA}">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261" id="{EF9D63A6-C3D9-4ABB-96A6-E0016B7C6701}">
            <xm:f>('34'!#REF!=0)*('34'!#REF!&lt;&gt;"")*(LEN('34'!#REF!)=0)*((#REF!="")+(#REF!="En curso"))</xm:f>
            <x14:dxf>
              <font>
                <color theme="7" tint="-0.24994659260841701"/>
              </font>
              <fill>
                <patternFill patternType="none">
                  <bgColor auto="1"/>
                </patternFill>
              </fill>
            </x14:dxf>
          </x14:cfRule>
          <x14:cfRule type="expression" priority="262" id="{D7930424-080E-4B6E-929F-D779B6B542DF}">
            <xm:f>('34'!#REF!&lt;0)*(LEN('34'!#REF!)=0)*((#REF!="")+(#REF!="En curso"))</xm:f>
            <x14:dxf>
              <font>
                <color theme="7" tint="-0.24994659260841701"/>
              </font>
              <fill>
                <patternFill patternType="none">
                  <bgColor auto="1"/>
                </patternFill>
              </fill>
            </x14:dxf>
          </x14:cfRule>
          <x14:cfRule type="expression" priority="263" id="{48B82D63-1B81-47A3-A4DE-7AEC7FD6528C}">
            <xm:f>('34'!#REF!=0)*('34'!#REF!&lt;&gt;"")*(LEN('34'!#REF!)=0)*((#REF!="")+(#REF!="En curso"))</xm:f>
            <x14:dxf>
              <font>
                <color theme="7" tint="-0.24994659260841701"/>
              </font>
              <fill>
                <patternFill patternType="none">
                  <bgColor auto="1"/>
                </patternFill>
              </fill>
            </x14:dxf>
          </x14:cfRule>
          <x14:cfRule type="expression" priority="264" id="{AD72DD12-97AA-49F2-B472-ACBB20A6D2B7}">
            <xm:f>('34'!#REF!&lt;0)*(LEN('34'!#REF!)=0)*((#REF!="")+(#REF!="En curso"))</xm:f>
            <x14:dxf>
              <font>
                <color theme="7" tint="-0.24994659260841701"/>
              </font>
              <fill>
                <patternFill patternType="none">
                  <bgColor auto="1"/>
                </patternFill>
              </fill>
            </x14:dxf>
          </x14:cfRule>
          <xm:sqref>E47</xm:sqref>
        </x14:conditionalFormatting>
        <x14:conditionalFormatting xmlns:xm="http://schemas.microsoft.com/office/excel/2006/main">
          <x14:cfRule type="expression" priority="671" id="{2D6A6D23-C638-4288-909A-C84BF10B26B3}">
            <xm:f>('34'!#REF!=0)*('34'!#REF!&lt;&gt;"")*(LEN('34'!#REF!)=0)*((#REF!="")+(#REF!="En curso"))</xm:f>
            <x14:dxf>
              <font>
                <color theme="7" tint="-0.24994659260841701"/>
              </font>
              <fill>
                <patternFill patternType="none">
                  <bgColor auto="1"/>
                </patternFill>
              </fill>
            </x14:dxf>
          </x14:cfRule>
          <x14:cfRule type="expression" priority="672" id="{D849C9CE-4AB4-4FF2-9FF1-E460BD6EC5B9}">
            <xm:f>('34'!#REF!&lt;0)*(LEN('34'!#REF!)=0)*((#REF!="")+(#REF!="En curso"))</xm:f>
            <x14:dxf>
              <font>
                <color theme="7" tint="-0.24994659260841701"/>
              </font>
              <fill>
                <patternFill patternType="none">
                  <bgColor auto="1"/>
                </patternFill>
              </fill>
            </x14:dxf>
          </x14:cfRule>
          <x14:cfRule type="expression" priority="673" id="{AB6FC81C-B568-4FBF-A5A5-375C68C389B0}">
            <xm:f>('34'!#REF!=0)*('34'!#REF!&lt;&gt;"")*(LEN('34'!#REF!)=0)*(($F28="")+($F28="En curso"))</xm:f>
            <x14:dxf>
              <font>
                <color theme="7" tint="-0.24994659260841701"/>
              </font>
              <fill>
                <patternFill patternType="none">
                  <bgColor auto="1"/>
                </patternFill>
              </fill>
            </x14:dxf>
          </x14:cfRule>
          <x14:cfRule type="expression" priority="674" id="{1EDD08D3-E147-4FAD-9EEA-90A73324E97A}">
            <xm:f>('34'!#REF!&lt;0)*(LEN('34'!#REF!)=0)*(($F28="")+($F28="En curso"))</xm:f>
            <x14:dxf>
              <font>
                <color theme="7" tint="-0.24994659260841701"/>
              </font>
              <fill>
                <patternFill patternType="none">
                  <bgColor auto="1"/>
                </patternFill>
              </fill>
            </x14:dxf>
          </x14:cfRule>
          <xm:sqref>E34</xm:sqref>
        </x14:conditionalFormatting>
        <x14:conditionalFormatting xmlns:xm="http://schemas.microsoft.com/office/excel/2006/main">
          <x14:cfRule type="expression" priority="759" id="{915C2A34-47BA-446F-90E0-D352F4A309FA}">
            <xm:f>('34'!#REF!=0)*('34'!#REF!&lt;&gt;"")*(LEN('34'!#REF!)=0)*(($F28="")+($F28="En curso"))</xm:f>
            <x14:dxf>
              <font>
                <color theme="7" tint="-0.24994659260841701"/>
              </font>
              <fill>
                <patternFill patternType="none">
                  <bgColor auto="1"/>
                </patternFill>
              </fill>
            </x14:dxf>
          </x14:cfRule>
          <x14:cfRule type="expression" priority="760" id="{AEE0F34C-3136-4FBE-B875-A1B837BB3A70}">
            <xm:f>('34'!#REF!&lt;0)*(LEN('34'!#REF!)=0)*(($F28="")+($F28="En curso"))</xm:f>
            <x14:dxf>
              <font>
                <color theme="7" tint="-0.24994659260841701"/>
              </font>
              <fill>
                <patternFill patternType="none">
                  <bgColor auto="1"/>
                </patternFill>
              </fill>
            </x14:dxf>
          </x14:cfRule>
          <x14:cfRule type="expression" priority="761" id="{FDAAF500-943B-4641-AAA3-C4FD61C8D4F3}">
            <xm:f>('34'!#REF!=0)*('34'!#REF!&lt;&gt;"")*(LEN('34'!#REF!)=0)*(($F34="")+($F34="En curso"))</xm:f>
            <x14:dxf>
              <font>
                <color theme="7" tint="-0.24994659260841701"/>
              </font>
              <fill>
                <patternFill patternType="none">
                  <bgColor auto="1"/>
                </patternFill>
              </fill>
            </x14:dxf>
          </x14:cfRule>
          <x14:cfRule type="expression" priority="762" id="{66358221-A1CB-4346-ABC8-4676C1DB129E}">
            <xm:f>('34'!#REF!&lt;0)*(LEN('34'!#REF!)=0)*(($F34="")+($F34="En curso"))</xm:f>
            <x14:dxf>
              <font>
                <color theme="7" tint="-0.24994659260841701"/>
              </font>
              <fill>
                <patternFill patternType="none">
                  <bgColor auto="1"/>
                </patternFill>
              </fill>
            </x14:dxf>
          </x14:cfRule>
          <xm:sqref>C34:C38</xm:sqref>
        </x14:conditionalFormatting>
        <x14:conditionalFormatting xmlns:xm="http://schemas.microsoft.com/office/excel/2006/main">
          <x14:cfRule type="expression" priority="763" id="{79B2B99A-D3AC-46F7-A008-D99683BEC2C4}">
            <xm:f>('34'!#REF!=0)*('34'!#REF!&lt;&gt;"")*(LEN('34'!#REF!)=0)*((#REF!="")+(#REF!="En curso"))</xm:f>
            <x14:dxf>
              <font>
                <color theme="7" tint="-0.24994659260841701"/>
              </font>
              <fill>
                <patternFill patternType="none">
                  <bgColor auto="1"/>
                </patternFill>
              </fill>
            </x14:dxf>
          </x14:cfRule>
          <x14:cfRule type="expression" priority="764" id="{D9237947-1958-4AA9-A767-297C6EC612D2}">
            <xm:f>('34'!#REF!&lt;0)*(LEN('34'!#REF!)=0)*((#REF!="")+(#REF!="En curso"))</xm:f>
            <x14:dxf>
              <font>
                <color theme="7" tint="-0.24994659260841701"/>
              </font>
              <fill>
                <patternFill patternType="none">
                  <bgColor auto="1"/>
                </patternFill>
              </fill>
            </x14:dxf>
          </x14:cfRule>
          <x14:cfRule type="expression" priority="765" id="{C195457F-49E6-46EA-BBAE-2E1664FC67D1}">
            <xm:f>('34'!#REF!=0)*('34'!#REF!&lt;&gt;"")*(LEN('34'!#REF!)=0)*((#REF!="")+(#REF!="En curso"))</xm:f>
            <x14:dxf>
              <font>
                <color theme="7" tint="-0.24994659260841701"/>
              </font>
              <fill>
                <patternFill patternType="none">
                  <bgColor auto="1"/>
                </patternFill>
              </fill>
            </x14:dxf>
          </x14:cfRule>
          <x14:cfRule type="expression" priority="766" id="{3E57761D-9716-4B67-872C-184A8D9DED3D}">
            <xm:f>('34'!#REF!&lt;0)*(LEN('34'!#REF!)=0)*((#REF!="")+(#REF!="En curso"))</xm:f>
            <x14:dxf>
              <font>
                <color theme="7" tint="-0.24994659260841701"/>
              </font>
              <fill>
                <patternFill patternType="none">
                  <bgColor auto="1"/>
                </patternFill>
              </fill>
            </x14:dxf>
          </x14:cfRule>
          <xm:sqref>E39</xm:sqref>
        </x14:conditionalFormatting>
        <x14:conditionalFormatting xmlns:xm="http://schemas.microsoft.com/office/excel/2006/main">
          <x14:cfRule type="expression" priority="767" id="{F65217BB-0B12-4975-BFCE-A3EE7DEF9F0C}">
            <xm:f>('34'!#REF!=0)*('34'!#REF!&lt;&gt;"")*(LEN('34'!#REF!)=0)*((#REF!="")+(#REF!="En curso"))</xm:f>
            <x14:dxf>
              <font>
                <color theme="7" tint="-0.24994659260841701"/>
              </font>
              <fill>
                <patternFill patternType="none">
                  <bgColor auto="1"/>
                </patternFill>
              </fill>
            </x14:dxf>
          </x14:cfRule>
          <x14:cfRule type="expression" priority="768" id="{1C53C994-209D-41AE-96F2-D1DB7093CAD2}">
            <xm:f>('34'!#REF!&lt;0)*(LEN('34'!#REF!)=0)*((#REF!="")+(#REF!="En curso"))</xm:f>
            <x14:dxf>
              <font>
                <color theme="7" tint="-0.24994659260841701"/>
              </font>
              <fill>
                <patternFill patternType="none">
                  <bgColor auto="1"/>
                </patternFill>
              </fill>
            </x14:dxf>
          </x14:cfRule>
          <x14:cfRule type="expression" priority="769" id="{8E2E58DF-2AE8-41C9-ADF6-ECE3F9036C13}">
            <xm:f>('34'!#REF!=0)*('34'!#REF!&lt;&gt;"")*(LEN('34'!#REF!)=0)*(($F39="")+($F39="En curso"))</xm:f>
            <x14:dxf>
              <font>
                <color theme="7" tint="-0.24994659260841701"/>
              </font>
              <fill>
                <patternFill patternType="none">
                  <bgColor auto="1"/>
                </patternFill>
              </fill>
            </x14:dxf>
          </x14:cfRule>
          <x14:cfRule type="expression" priority="770" id="{CAB6EA51-0B64-4297-A44E-E5536F0312F2}">
            <xm:f>('34'!#REF!&lt;0)*(LEN('34'!#REF!)=0)*(($F39="")+($F39="En curso"))</xm:f>
            <x14:dxf>
              <font>
                <color theme="7" tint="-0.24994659260841701"/>
              </font>
              <fill>
                <patternFill patternType="none">
                  <bgColor auto="1"/>
                </patternFill>
              </fill>
            </x14:dxf>
          </x14:cfRule>
          <xm:sqref>C39</xm:sqref>
        </x14:conditionalFormatting>
        <x14:conditionalFormatting xmlns:xm="http://schemas.microsoft.com/office/excel/2006/main">
          <x14:cfRule type="expression" priority="771" id="{9587BA72-C3B7-4FC3-85F2-68B907154D2E}">
            <xm:f>('34'!#REF!=0)*('34'!#REF!&lt;&gt;"")*(LEN('34'!#REF!)=0)*((#REF!="")+(#REF!="En curso"))</xm:f>
            <x14:dxf>
              <font>
                <color theme="7" tint="-0.24994659260841701"/>
              </font>
              <fill>
                <patternFill patternType="none">
                  <bgColor auto="1"/>
                </patternFill>
              </fill>
            </x14:dxf>
          </x14:cfRule>
          <x14:cfRule type="expression" priority="772" id="{01DDDF2D-1B80-4612-9C24-879D2562973C}">
            <xm:f>('34'!#REF!&lt;0)*(LEN('34'!#REF!)=0)*((#REF!="")+(#REF!="En curso"))</xm:f>
            <x14:dxf>
              <font>
                <color theme="7" tint="-0.24994659260841701"/>
              </font>
              <fill>
                <patternFill patternType="none">
                  <bgColor auto="1"/>
                </patternFill>
              </fill>
            </x14:dxf>
          </x14:cfRule>
          <x14:cfRule type="expression" priority="773" id="{7FE2E840-44BD-4F39-AC67-4C3524FC6827}">
            <xm:f>('34'!#REF!=0)*('34'!#REF!&lt;&gt;"")*(LEN('34'!#REF!)=0)*(($F33="")+($F33="En curso"))</xm:f>
            <x14:dxf>
              <font>
                <color theme="7" tint="-0.24994659260841701"/>
              </font>
              <fill>
                <patternFill patternType="none">
                  <bgColor auto="1"/>
                </patternFill>
              </fill>
            </x14:dxf>
          </x14:cfRule>
          <x14:cfRule type="expression" priority="774" id="{A27028F1-2602-4830-9AA6-3EA6A3DBDE0B}">
            <xm:f>('34'!#REF!&lt;0)*(LEN('34'!#REF!)=0)*(($F33="")+($F33="En curso"))</xm:f>
            <x14:dxf>
              <font>
                <color theme="7" tint="-0.24994659260841701"/>
              </font>
              <fill>
                <patternFill patternType="none">
                  <bgColor auto="1"/>
                </patternFill>
              </fill>
            </x14:dxf>
          </x14:cfRule>
          <xm:sqref>E40</xm:sqref>
        </x14:conditionalFormatting>
        <x14:conditionalFormatting xmlns:xm="http://schemas.microsoft.com/office/excel/2006/main">
          <x14:cfRule type="expression" priority="775" id="{995B9477-0A18-4DA1-8746-F3566E8214A8}">
            <xm:f>('34'!#REF!=0)*('34'!#REF!&lt;&gt;"")*(LEN('34'!#REF!)=0)*(($F32="")+($F32="En curso"))</xm:f>
            <x14:dxf>
              <font>
                <color theme="7" tint="-0.24994659260841701"/>
              </font>
              <fill>
                <patternFill patternType="none">
                  <bgColor auto="1"/>
                </patternFill>
              </fill>
            </x14:dxf>
          </x14:cfRule>
          <x14:cfRule type="expression" priority="776" id="{5F651C09-14F4-46E8-91A2-381E9FD31C84}">
            <xm:f>('34'!#REF!&lt;0)*(LEN('34'!#REF!)=0)*(($F32="")+($F32="En curso"))</xm:f>
            <x14:dxf>
              <font>
                <color theme="7" tint="-0.24994659260841701"/>
              </font>
              <fill>
                <patternFill patternType="none">
                  <bgColor auto="1"/>
                </patternFill>
              </fill>
            </x14:dxf>
          </x14:cfRule>
          <x14:cfRule type="expression" priority="777" id="{A7CE6F61-8B9A-4449-B731-D74A246F9A85}">
            <xm:f>('34'!#REF!=0)*('34'!#REF!&lt;&gt;"")*(LEN('34'!#REF!)=0)*((#REF!="")+(#REF!="En curso"))</xm:f>
            <x14:dxf>
              <font>
                <color theme="7" tint="-0.24994659260841701"/>
              </font>
              <fill>
                <patternFill patternType="none">
                  <bgColor auto="1"/>
                </patternFill>
              </fill>
            </x14:dxf>
          </x14:cfRule>
          <x14:cfRule type="expression" priority="778" id="{E5FE27BC-5FD6-4A89-9ED8-85A13CED0958}">
            <xm:f>('34'!#REF!&lt;0)*(LEN('34'!#REF!)=0)*((#REF!="")+(#REF!="En curso"))</xm:f>
            <x14:dxf>
              <font>
                <color theme="7" tint="-0.24994659260841701"/>
              </font>
              <fill>
                <patternFill patternType="none">
                  <bgColor auto="1"/>
                </patternFill>
              </fill>
            </x14:dxf>
          </x14:cfRule>
          <xm:sqref>E39</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96C5-91A7-446C-9833-A9EB65167B52}">
  <dimension ref="A1:K98"/>
  <sheetViews>
    <sheetView showGridLines="0" zoomScale="110" zoomScaleNormal="110" zoomScaleSheetLayoutView="100" workbookViewId="0">
      <pane xSplit="1" ySplit="3" topLeftCell="B28" activePane="bottomRight" state="frozen"/>
      <selection pane="bottomRight" activeCell="A29" sqref="A29"/>
      <selection pane="bottomLeft" activeCell="D4" sqref="D4"/>
      <selection pane="topRight" activeCell="D4" sqref="D4"/>
    </sheetView>
  </sheetViews>
  <sheetFormatPr defaultColWidth="8" defaultRowHeight="18.2"/>
  <cols>
    <col min="1" max="1" width="57.6640625" style="346" customWidth="1"/>
    <col min="2" max="2" width="13" style="345" customWidth="1"/>
    <col min="3" max="3" width="19.109375" style="345" bestFit="1" customWidth="1"/>
    <col min="4" max="4" width="19.109375" style="345" customWidth="1"/>
    <col min="5" max="5" width="13" style="345" customWidth="1"/>
    <col min="6" max="6" width="17.21875" style="345" bestFit="1" customWidth="1"/>
    <col min="7" max="7" width="17.109375" style="345" bestFit="1" customWidth="1"/>
    <col min="8" max="9" width="8" style="345"/>
    <col min="10" max="10" width="63.44140625" style="345" bestFit="1" customWidth="1"/>
    <col min="11" max="11" width="17" style="345" bestFit="1" customWidth="1"/>
    <col min="12" max="16384" width="8" style="345"/>
  </cols>
  <sheetData>
    <row r="1" spans="1:7">
      <c r="B1" s="351">
        <f>(B2+C2+D2)/$F$2</f>
        <v>1</v>
      </c>
      <c r="C1" s="351"/>
      <c r="D1" s="351"/>
      <c r="E1" s="351">
        <f>E2/$F$2</f>
        <v>0</v>
      </c>
    </row>
    <row r="2" spans="1:7">
      <c r="B2" s="345">
        <f>SUM(B8:B60)</f>
        <v>18</v>
      </c>
      <c r="C2" s="345">
        <f>SUM(C8:C60)</f>
        <v>18</v>
      </c>
      <c r="D2" s="345">
        <f>SUM(D8:D60)</f>
        <v>12</v>
      </c>
      <c r="E2" s="345">
        <f>SUM(E8:E60)</f>
        <v>0</v>
      </c>
      <c r="F2" s="345">
        <f>SUM(B2:E2)</f>
        <v>48</v>
      </c>
    </row>
    <row r="3" spans="1:7">
      <c r="A3" s="347" t="s">
        <v>734</v>
      </c>
      <c r="B3" s="349" t="s">
        <v>735</v>
      </c>
      <c r="C3" s="349" t="s">
        <v>736</v>
      </c>
      <c r="D3" s="349" t="s">
        <v>737</v>
      </c>
      <c r="E3" s="349" t="s">
        <v>738</v>
      </c>
      <c r="F3" s="350" t="s">
        <v>739</v>
      </c>
    </row>
    <row r="4" spans="1:7" ht="83.25" customHeight="1">
      <c r="A4" s="353" t="s">
        <v>740</v>
      </c>
      <c r="B4" s="352">
        <v>0</v>
      </c>
      <c r="C4" s="352">
        <v>1</v>
      </c>
      <c r="D4" s="348">
        <v>0</v>
      </c>
      <c r="E4" s="352">
        <v>0</v>
      </c>
      <c r="F4" s="352" t="s">
        <v>741</v>
      </c>
    </row>
    <row r="5" spans="1:7" ht="83.25" customHeight="1">
      <c r="A5" s="353" t="s">
        <v>742</v>
      </c>
      <c r="B5" s="352">
        <v>0</v>
      </c>
      <c r="C5" s="352">
        <v>1</v>
      </c>
      <c r="D5" s="348">
        <v>0</v>
      </c>
      <c r="E5" s="352">
        <v>0</v>
      </c>
      <c r="F5" s="352" t="s">
        <v>741</v>
      </c>
    </row>
    <row r="6" spans="1:7" ht="83.25" customHeight="1">
      <c r="A6" s="353" t="s">
        <v>743</v>
      </c>
      <c r="B6" s="352">
        <v>0</v>
      </c>
      <c r="C6" s="352">
        <v>1</v>
      </c>
      <c r="D6" s="348">
        <v>0</v>
      </c>
      <c r="E6" s="352">
        <v>0</v>
      </c>
      <c r="F6" s="352" t="s">
        <v>741</v>
      </c>
    </row>
    <row r="7" spans="1:7" ht="83.25" customHeight="1">
      <c r="A7" s="353" t="s">
        <v>744</v>
      </c>
      <c r="B7" s="352">
        <v>0</v>
      </c>
      <c r="C7" s="352">
        <v>1</v>
      </c>
      <c r="D7" s="348">
        <v>0</v>
      </c>
      <c r="E7" s="352">
        <v>0</v>
      </c>
      <c r="F7" s="352" t="s">
        <v>741</v>
      </c>
    </row>
    <row r="8" spans="1:7" ht="83.25" customHeight="1">
      <c r="A8" s="353" t="s">
        <v>745</v>
      </c>
      <c r="B8" s="348">
        <v>0</v>
      </c>
      <c r="C8" s="348">
        <v>1</v>
      </c>
      <c r="D8" s="348">
        <v>0</v>
      </c>
      <c r="E8" s="348">
        <v>0</v>
      </c>
      <c r="F8" s="348" t="s">
        <v>746</v>
      </c>
    </row>
    <row r="9" spans="1:7" ht="83.25" customHeight="1">
      <c r="A9" s="353" t="s">
        <v>747</v>
      </c>
      <c r="B9" s="348">
        <v>0</v>
      </c>
      <c r="C9" s="348">
        <v>1</v>
      </c>
      <c r="D9" s="348">
        <v>0</v>
      </c>
      <c r="E9" s="348">
        <v>0</v>
      </c>
      <c r="F9" s="348" t="s">
        <v>746</v>
      </c>
      <c r="G9" s="365" t="s">
        <v>748</v>
      </c>
    </row>
    <row r="10" spans="1:7" ht="83.25" customHeight="1">
      <c r="A10" s="371" t="s">
        <v>749</v>
      </c>
      <c r="B10" s="348">
        <v>0</v>
      </c>
      <c r="C10" s="348">
        <v>1</v>
      </c>
      <c r="D10" s="348">
        <v>0</v>
      </c>
      <c r="E10" s="348">
        <v>0</v>
      </c>
      <c r="F10" s="348" t="s">
        <v>746</v>
      </c>
      <c r="G10" s="365" t="s">
        <v>748</v>
      </c>
    </row>
    <row r="11" spans="1:7" ht="83.25" customHeight="1">
      <c r="A11" s="353" t="s">
        <v>750</v>
      </c>
      <c r="B11" s="348">
        <v>0</v>
      </c>
      <c r="C11" s="348">
        <v>1</v>
      </c>
      <c r="D11" s="348">
        <v>0</v>
      </c>
      <c r="E11" s="348">
        <v>0</v>
      </c>
      <c r="F11" s="348" t="s">
        <v>746</v>
      </c>
    </row>
    <row r="12" spans="1:7" ht="83.25" customHeight="1">
      <c r="A12" s="353" t="s">
        <v>751</v>
      </c>
      <c r="B12" s="348">
        <v>0</v>
      </c>
      <c r="C12" s="348">
        <v>1</v>
      </c>
      <c r="D12" s="348">
        <v>0</v>
      </c>
      <c r="E12" s="348">
        <v>0</v>
      </c>
      <c r="F12" s="348" t="s">
        <v>752</v>
      </c>
    </row>
    <row r="13" spans="1:7" ht="83.25" customHeight="1">
      <c r="A13" s="353" t="s">
        <v>753</v>
      </c>
      <c r="B13" s="348">
        <v>0</v>
      </c>
      <c r="C13" s="348">
        <v>1</v>
      </c>
      <c r="D13" s="348">
        <v>0</v>
      </c>
      <c r="E13" s="348">
        <v>0</v>
      </c>
      <c r="F13" s="348" t="s">
        <v>752</v>
      </c>
    </row>
    <row r="14" spans="1:7" ht="83.25" customHeight="1">
      <c r="A14" s="373" t="s">
        <v>754</v>
      </c>
      <c r="B14" s="348">
        <v>0</v>
      </c>
      <c r="C14" s="348">
        <v>1</v>
      </c>
      <c r="D14" s="348">
        <v>0</v>
      </c>
      <c r="E14" s="348">
        <v>0</v>
      </c>
      <c r="F14" s="348" t="s">
        <v>741</v>
      </c>
      <c r="G14" s="372" t="s">
        <v>755</v>
      </c>
    </row>
    <row r="15" spans="1:7" ht="83.25" customHeight="1">
      <c r="A15" s="373" t="s">
        <v>756</v>
      </c>
      <c r="B15" s="348">
        <v>0</v>
      </c>
      <c r="C15" s="348">
        <v>1</v>
      </c>
      <c r="D15" s="348">
        <v>0</v>
      </c>
      <c r="E15" s="348">
        <v>0</v>
      </c>
      <c r="F15" s="348" t="s">
        <v>752</v>
      </c>
      <c r="G15" s="372" t="s">
        <v>755</v>
      </c>
    </row>
    <row r="16" spans="1:7" ht="83.25" customHeight="1">
      <c r="A16" s="353" t="s">
        <v>757</v>
      </c>
      <c r="B16" s="348">
        <v>0</v>
      </c>
      <c r="C16" s="348">
        <v>1</v>
      </c>
      <c r="D16" s="348">
        <v>0</v>
      </c>
      <c r="E16" s="348">
        <v>0</v>
      </c>
      <c r="F16" s="348" t="s">
        <v>758</v>
      </c>
    </row>
    <row r="17" spans="1:10" ht="83.25" customHeight="1">
      <c r="A17" s="353" t="s">
        <v>759</v>
      </c>
      <c r="B17" s="348">
        <v>0</v>
      </c>
      <c r="C17" s="348">
        <v>1</v>
      </c>
      <c r="D17" s="348">
        <v>0</v>
      </c>
      <c r="E17" s="348">
        <v>0</v>
      </c>
      <c r="F17" s="348" t="s">
        <v>758</v>
      </c>
    </row>
    <row r="18" spans="1:10" ht="83.25" customHeight="1">
      <c r="A18" s="373" t="s">
        <v>760</v>
      </c>
      <c r="B18" s="348">
        <v>0</v>
      </c>
      <c r="C18" s="348">
        <v>1</v>
      </c>
      <c r="D18" s="348">
        <v>0</v>
      </c>
      <c r="E18" s="348">
        <v>0</v>
      </c>
      <c r="F18" s="348" t="s">
        <v>761</v>
      </c>
    </row>
    <row r="19" spans="1:10" ht="83.25" customHeight="1">
      <c r="A19" s="353" t="s">
        <v>762</v>
      </c>
      <c r="B19" s="352">
        <v>0</v>
      </c>
      <c r="C19" s="352">
        <v>1</v>
      </c>
      <c r="D19" s="348">
        <v>0</v>
      </c>
      <c r="E19" s="352">
        <v>0</v>
      </c>
      <c r="F19" s="352" t="s">
        <v>763</v>
      </c>
    </row>
    <row r="20" spans="1:10" ht="83.25" customHeight="1">
      <c r="A20" s="353" t="s">
        <v>764</v>
      </c>
      <c r="B20" s="352">
        <v>0</v>
      </c>
      <c r="C20" s="352">
        <v>1</v>
      </c>
      <c r="D20" s="348">
        <v>0</v>
      </c>
      <c r="E20" s="352">
        <v>0</v>
      </c>
      <c r="F20" s="352" t="s">
        <v>761</v>
      </c>
      <c r="G20" s="374" t="s">
        <v>765</v>
      </c>
    </row>
    <row r="21" spans="1:10" ht="83.25" customHeight="1">
      <c r="A21" s="353" t="s">
        <v>766</v>
      </c>
      <c r="B21" s="352">
        <v>0</v>
      </c>
      <c r="C21" s="352">
        <v>1</v>
      </c>
      <c r="D21" s="348">
        <v>0</v>
      </c>
      <c r="E21" s="352">
        <v>0</v>
      </c>
      <c r="F21" s="352" t="s">
        <v>761</v>
      </c>
    </row>
    <row r="22" spans="1:10" ht="83.25" customHeight="1">
      <c r="A22" s="353" t="s">
        <v>767</v>
      </c>
      <c r="B22" s="352">
        <v>0</v>
      </c>
      <c r="C22" s="352">
        <v>1</v>
      </c>
      <c r="D22" s="348">
        <v>0</v>
      </c>
      <c r="E22" s="352">
        <v>0</v>
      </c>
      <c r="F22" s="352" t="s">
        <v>761</v>
      </c>
    </row>
    <row r="23" spans="1:10" ht="83.25" customHeight="1">
      <c r="A23" s="353" t="s">
        <v>768</v>
      </c>
      <c r="B23" s="348">
        <v>0</v>
      </c>
      <c r="C23" s="348">
        <v>1</v>
      </c>
      <c r="D23" s="348">
        <v>0</v>
      </c>
      <c r="E23" s="348">
        <v>0</v>
      </c>
      <c r="F23" s="348" t="s">
        <v>752</v>
      </c>
      <c r="G23" s="345" t="s">
        <v>769</v>
      </c>
    </row>
    <row r="24" spans="1:10" ht="83.25" customHeight="1">
      <c r="A24" s="353" t="s">
        <v>770</v>
      </c>
      <c r="B24" s="348">
        <v>0</v>
      </c>
      <c r="C24" s="348">
        <v>1</v>
      </c>
      <c r="D24" s="348">
        <v>0</v>
      </c>
      <c r="E24" s="348">
        <v>0</v>
      </c>
      <c r="F24" s="348" t="s">
        <v>752</v>
      </c>
      <c r="G24" s="345" t="s">
        <v>769</v>
      </c>
    </row>
    <row r="25" spans="1:10" ht="83.25" customHeight="1">
      <c r="A25" s="55" t="s">
        <v>771</v>
      </c>
      <c r="B25" s="348">
        <v>0</v>
      </c>
      <c r="C25" s="348">
        <v>1</v>
      </c>
      <c r="D25" s="348">
        <v>0</v>
      </c>
      <c r="E25" s="348">
        <v>0</v>
      </c>
      <c r="F25" s="348" t="s">
        <v>761</v>
      </c>
      <c r="G25" s="345" t="s">
        <v>772</v>
      </c>
    </row>
    <row r="26" spans="1:10" ht="83.25" customHeight="1">
      <c r="A26" s="354" t="s">
        <v>773</v>
      </c>
      <c r="B26" s="348">
        <v>0</v>
      </c>
      <c r="C26" s="348">
        <v>0</v>
      </c>
      <c r="D26" s="348">
        <v>1</v>
      </c>
      <c r="E26" s="348">
        <v>0</v>
      </c>
      <c r="F26" s="348" t="s">
        <v>774</v>
      </c>
      <c r="G26" s="345" t="s">
        <v>735</v>
      </c>
    </row>
    <row r="27" spans="1:10" ht="83.25" customHeight="1">
      <c r="A27" s="354" t="s">
        <v>775</v>
      </c>
      <c r="B27" s="348">
        <v>0</v>
      </c>
      <c r="C27" s="348">
        <v>0</v>
      </c>
      <c r="D27" s="348">
        <v>1</v>
      </c>
      <c r="E27" s="348">
        <v>0</v>
      </c>
      <c r="F27" s="348" t="s">
        <v>774</v>
      </c>
      <c r="G27" s="345" t="s">
        <v>776</v>
      </c>
    </row>
    <row r="28" spans="1:10" ht="83.25" customHeight="1">
      <c r="A28" s="354" t="s">
        <v>777</v>
      </c>
      <c r="B28" s="352">
        <v>0</v>
      </c>
      <c r="C28" s="352">
        <v>0</v>
      </c>
      <c r="D28" s="348">
        <v>1</v>
      </c>
      <c r="E28" s="352">
        <v>0</v>
      </c>
      <c r="F28" s="352" t="s">
        <v>761</v>
      </c>
      <c r="G28" s="345" t="s">
        <v>735</v>
      </c>
    </row>
    <row r="29" spans="1:10" ht="83.25" customHeight="1">
      <c r="A29" s="354" t="s">
        <v>778</v>
      </c>
      <c r="B29" s="352">
        <v>0</v>
      </c>
      <c r="C29" s="352">
        <v>0</v>
      </c>
      <c r="D29" s="348">
        <v>1</v>
      </c>
      <c r="E29" s="352">
        <v>0</v>
      </c>
      <c r="F29" s="352" t="s">
        <v>761</v>
      </c>
      <c r="G29" s="345" t="s">
        <v>735</v>
      </c>
      <c r="J29"/>
    </row>
    <row r="30" spans="1:10" ht="83.25" customHeight="1">
      <c r="A30" s="354" t="s">
        <v>779</v>
      </c>
      <c r="B30" s="352">
        <v>0</v>
      </c>
      <c r="C30" s="352">
        <v>0</v>
      </c>
      <c r="D30" s="348">
        <v>1</v>
      </c>
      <c r="E30" s="352">
        <v>0</v>
      </c>
      <c r="F30" s="352" t="s">
        <v>761</v>
      </c>
      <c r="G30" s="345" t="s">
        <v>780</v>
      </c>
    </row>
    <row r="31" spans="1:10" ht="83.25" customHeight="1">
      <c r="A31" s="361" t="s">
        <v>781</v>
      </c>
      <c r="B31" s="348">
        <v>0</v>
      </c>
      <c r="C31" s="348">
        <v>0</v>
      </c>
      <c r="D31" s="348">
        <v>1</v>
      </c>
      <c r="E31" s="348">
        <v>0</v>
      </c>
      <c r="F31" s="352" t="s">
        <v>761</v>
      </c>
      <c r="G31" s="345" t="s">
        <v>735</v>
      </c>
    </row>
    <row r="32" spans="1:10" ht="83.25" customHeight="1">
      <c r="A32" s="360" t="s">
        <v>782</v>
      </c>
      <c r="B32" s="348">
        <v>0</v>
      </c>
      <c r="C32" s="348">
        <v>0</v>
      </c>
      <c r="D32" s="348">
        <v>0</v>
      </c>
      <c r="E32" s="348">
        <v>0</v>
      </c>
      <c r="F32" s="348" t="s">
        <v>752</v>
      </c>
      <c r="G32" s="365" t="s">
        <v>783</v>
      </c>
    </row>
    <row r="33" spans="1:7" ht="83.25" customHeight="1">
      <c r="A33" s="367" t="s">
        <v>784</v>
      </c>
      <c r="B33" s="348">
        <v>0</v>
      </c>
      <c r="C33" s="348">
        <v>0</v>
      </c>
      <c r="D33" s="348">
        <v>1</v>
      </c>
      <c r="E33" s="348">
        <v>0</v>
      </c>
      <c r="F33" s="348" t="s">
        <v>774</v>
      </c>
    </row>
    <row r="34" spans="1:7" ht="83.25" customHeight="1">
      <c r="A34" s="367" t="s">
        <v>785</v>
      </c>
      <c r="B34" s="348">
        <v>0</v>
      </c>
      <c r="C34" s="348">
        <v>0</v>
      </c>
      <c r="D34" s="348">
        <v>1</v>
      </c>
      <c r="E34" s="348">
        <v>0</v>
      </c>
      <c r="F34" s="348" t="s">
        <v>774</v>
      </c>
    </row>
    <row r="35" spans="1:7" ht="83.25" customHeight="1">
      <c r="A35" s="367" t="s">
        <v>786</v>
      </c>
      <c r="B35" s="348">
        <v>0</v>
      </c>
      <c r="C35" s="348">
        <v>0</v>
      </c>
      <c r="D35" s="348">
        <v>1</v>
      </c>
      <c r="E35" s="348">
        <v>0</v>
      </c>
      <c r="F35" s="348" t="s">
        <v>774</v>
      </c>
    </row>
    <row r="36" spans="1:7" ht="83.25" customHeight="1">
      <c r="A36" s="367" t="s">
        <v>787</v>
      </c>
      <c r="B36" s="348">
        <v>0</v>
      </c>
      <c r="C36" s="348">
        <v>0</v>
      </c>
      <c r="D36" s="348">
        <v>1</v>
      </c>
      <c r="E36" s="348">
        <v>0</v>
      </c>
      <c r="F36" s="348"/>
    </row>
    <row r="37" spans="1:7" ht="83.25" customHeight="1">
      <c r="A37" s="368" t="s">
        <v>788</v>
      </c>
      <c r="B37" s="348">
        <v>0</v>
      </c>
      <c r="C37" s="348">
        <v>0</v>
      </c>
      <c r="D37" s="348">
        <v>1</v>
      </c>
      <c r="E37" s="348">
        <v>0</v>
      </c>
      <c r="F37" s="348"/>
      <c r="G37" s="345" t="s">
        <v>789</v>
      </c>
    </row>
    <row r="38" spans="1:7" ht="83.25" customHeight="1">
      <c r="A38" s="360" t="s">
        <v>790</v>
      </c>
      <c r="B38" s="348">
        <v>0</v>
      </c>
      <c r="C38" s="348">
        <v>0</v>
      </c>
      <c r="D38" s="348">
        <v>0</v>
      </c>
      <c r="E38" s="348">
        <v>0</v>
      </c>
      <c r="F38" s="348"/>
      <c r="G38" s="366" t="s">
        <v>791</v>
      </c>
    </row>
    <row r="39" spans="1:7" ht="110.25" customHeight="1">
      <c r="A39" s="367" t="s">
        <v>792</v>
      </c>
      <c r="B39" s="348">
        <v>0</v>
      </c>
      <c r="C39" s="348">
        <v>0</v>
      </c>
      <c r="D39" s="348">
        <v>1</v>
      </c>
      <c r="E39" s="348">
        <v>0</v>
      </c>
      <c r="F39" s="348"/>
    </row>
    <row r="40" spans="1:7" ht="83.25" customHeight="1">
      <c r="A40" s="360" t="s">
        <v>793</v>
      </c>
      <c r="B40" s="348">
        <v>0</v>
      </c>
      <c r="C40" s="348">
        <v>0</v>
      </c>
      <c r="D40" s="348">
        <v>0</v>
      </c>
      <c r="E40" s="348">
        <v>0</v>
      </c>
      <c r="F40" s="348" t="s">
        <v>774</v>
      </c>
    </row>
    <row r="41" spans="1:7" ht="83.25" customHeight="1">
      <c r="A41" s="369" t="s">
        <v>794</v>
      </c>
      <c r="B41" s="348"/>
      <c r="C41" s="348"/>
      <c r="D41" s="348"/>
      <c r="E41" s="348"/>
      <c r="F41" s="348"/>
      <c r="G41" s="345" t="s">
        <v>795</v>
      </c>
    </row>
    <row r="42" spans="1:7" ht="83.25" customHeight="1">
      <c r="A42" s="355" t="s">
        <v>796</v>
      </c>
      <c r="B42" s="352">
        <v>0</v>
      </c>
      <c r="C42" s="352">
        <v>0</v>
      </c>
      <c r="D42" s="348">
        <v>0</v>
      </c>
      <c r="E42" s="352">
        <v>0</v>
      </c>
      <c r="F42" s="352"/>
      <c r="G42" s="345" t="s">
        <v>780</v>
      </c>
    </row>
    <row r="43" spans="1:7" ht="83.25" customHeight="1">
      <c r="A43" s="355" t="s">
        <v>747</v>
      </c>
      <c r="B43" s="348">
        <v>1</v>
      </c>
      <c r="C43" s="348">
        <v>0</v>
      </c>
      <c r="D43" s="348">
        <v>0</v>
      </c>
      <c r="E43" s="348">
        <v>0</v>
      </c>
      <c r="F43" s="348" t="s">
        <v>774</v>
      </c>
      <c r="G43" s="345" t="s">
        <v>797</v>
      </c>
    </row>
    <row r="44" spans="1:7" ht="83.25" customHeight="1">
      <c r="A44" s="355" t="s">
        <v>749</v>
      </c>
      <c r="B44" s="348">
        <v>1</v>
      </c>
      <c r="C44" s="348">
        <v>0</v>
      </c>
      <c r="D44" s="348">
        <v>0</v>
      </c>
      <c r="E44" s="348">
        <v>0</v>
      </c>
      <c r="F44" s="348" t="s">
        <v>774</v>
      </c>
    </row>
    <row r="45" spans="1:7" ht="83.25" customHeight="1">
      <c r="A45" s="355" t="s">
        <v>798</v>
      </c>
      <c r="B45" s="348">
        <v>1</v>
      </c>
      <c r="C45" s="348">
        <v>0</v>
      </c>
      <c r="D45" s="348">
        <v>0</v>
      </c>
      <c r="E45" s="348">
        <v>0</v>
      </c>
      <c r="F45" s="348" t="s">
        <v>774</v>
      </c>
    </row>
    <row r="46" spans="1:7" ht="83.25" customHeight="1">
      <c r="A46" s="355" t="s">
        <v>799</v>
      </c>
      <c r="B46" s="348">
        <v>1</v>
      </c>
      <c r="C46" s="348">
        <v>0</v>
      </c>
      <c r="D46" s="348">
        <v>0</v>
      </c>
      <c r="E46" s="348">
        <v>0</v>
      </c>
      <c r="F46" s="348" t="s">
        <v>774</v>
      </c>
    </row>
    <row r="47" spans="1:7" ht="83.25" customHeight="1">
      <c r="A47" s="355" t="s">
        <v>800</v>
      </c>
      <c r="B47" s="348">
        <v>1</v>
      </c>
      <c r="C47" s="348">
        <v>0</v>
      </c>
      <c r="D47" s="348">
        <v>0</v>
      </c>
      <c r="E47" s="348">
        <v>0</v>
      </c>
      <c r="F47" s="348" t="s">
        <v>774</v>
      </c>
    </row>
    <row r="48" spans="1:7" ht="83.25" customHeight="1">
      <c r="A48" s="355" t="s">
        <v>801</v>
      </c>
      <c r="B48" s="348">
        <v>1</v>
      </c>
      <c r="C48" s="348">
        <v>0</v>
      </c>
      <c r="D48" s="348">
        <v>0</v>
      </c>
      <c r="E48" s="348">
        <v>0</v>
      </c>
      <c r="F48" s="348" t="s">
        <v>774</v>
      </c>
    </row>
    <row r="49" spans="1:11" ht="83.25" customHeight="1">
      <c r="A49" s="355" t="s">
        <v>802</v>
      </c>
      <c r="B49" s="348">
        <v>1</v>
      </c>
      <c r="C49" s="348">
        <v>0</v>
      </c>
      <c r="D49" s="348">
        <v>0</v>
      </c>
      <c r="E49" s="348">
        <v>0</v>
      </c>
      <c r="F49" s="348" t="s">
        <v>774</v>
      </c>
    </row>
    <row r="50" spans="1:11" ht="83.25" customHeight="1">
      <c r="A50" s="355" t="s">
        <v>803</v>
      </c>
      <c r="B50" s="348">
        <v>1</v>
      </c>
      <c r="C50" s="348">
        <v>0</v>
      </c>
      <c r="D50" s="348">
        <v>0</v>
      </c>
      <c r="E50" s="348">
        <v>0</v>
      </c>
      <c r="F50" s="348" t="s">
        <v>774</v>
      </c>
    </row>
    <row r="51" spans="1:11" ht="83.25" customHeight="1">
      <c r="A51" s="355" t="s">
        <v>804</v>
      </c>
      <c r="B51" s="348">
        <v>1</v>
      </c>
      <c r="C51" s="348">
        <v>0</v>
      </c>
      <c r="D51" s="348">
        <v>0</v>
      </c>
      <c r="E51" s="348">
        <v>0</v>
      </c>
      <c r="F51" s="348" t="s">
        <v>774</v>
      </c>
    </row>
    <row r="52" spans="1:11" ht="83.25" customHeight="1">
      <c r="A52" s="355" t="s">
        <v>805</v>
      </c>
      <c r="B52" s="348">
        <v>1</v>
      </c>
      <c r="C52" s="348">
        <v>0</v>
      </c>
      <c r="D52" s="348">
        <v>0</v>
      </c>
      <c r="E52" s="348">
        <v>0</v>
      </c>
      <c r="F52" s="348" t="s">
        <v>774</v>
      </c>
    </row>
    <row r="53" spans="1:11" ht="83.25" customHeight="1">
      <c r="A53" s="355" t="s">
        <v>806</v>
      </c>
      <c r="B53" s="348">
        <v>1</v>
      </c>
      <c r="C53" s="348">
        <v>0</v>
      </c>
      <c r="D53" s="348">
        <v>0</v>
      </c>
      <c r="E53" s="348">
        <v>0</v>
      </c>
      <c r="F53" s="348" t="s">
        <v>774</v>
      </c>
    </row>
    <row r="54" spans="1:11" ht="83.25" customHeight="1">
      <c r="A54" s="355" t="s">
        <v>807</v>
      </c>
      <c r="B54" s="348">
        <v>1</v>
      </c>
      <c r="C54" s="348">
        <v>0</v>
      </c>
      <c r="D54" s="348">
        <v>0</v>
      </c>
      <c r="E54" s="348">
        <v>0</v>
      </c>
      <c r="F54" s="348" t="s">
        <v>774</v>
      </c>
    </row>
    <row r="55" spans="1:11" ht="83.25" customHeight="1">
      <c r="A55" s="355" t="s">
        <v>808</v>
      </c>
      <c r="B55" s="348">
        <v>1</v>
      </c>
      <c r="C55" s="348">
        <v>0</v>
      </c>
      <c r="D55" s="348">
        <v>0</v>
      </c>
      <c r="E55" s="348">
        <v>0</v>
      </c>
      <c r="F55" s="348" t="s">
        <v>774</v>
      </c>
    </row>
    <row r="56" spans="1:11" ht="83.25" customHeight="1">
      <c r="A56" s="355" t="s">
        <v>809</v>
      </c>
      <c r="B56" s="348">
        <v>1</v>
      </c>
      <c r="C56" s="348">
        <v>0</v>
      </c>
      <c r="D56" s="348">
        <v>0</v>
      </c>
      <c r="E56" s="348">
        <v>0</v>
      </c>
      <c r="F56" s="348" t="s">
        <v>774</v>
      </c>
    </row>
    <row r="57" spans="1:11" ht="83.25" customHeight="1">
      <c r="A57" s="355" t="s">
        <v>810</v>
      </c>
      <c r="B57" s="348">
        <v>1</v>
      </c>
      <c r="C57" s="348">
        <v>0</v>
      </c>
      <c r="D57" s="348">
        <v>0</v>
      </c>
      <c r="E57" s="348">
        <v>0</v>
      </c>
      <c r="F57" s="348" t="s">
        <v>774</v>
      </c>
    </row>
    <row r="58" spans="1:11" ht="83.25" customHeight="1">
      <c r="A58" s="355" t="s">
        <v>811</v>
      </c>
      <c r="B58" s="348">
        <v>1</v>
      </c>
      <c r="C58" s="348">
        <v>0</v>
      </c>
      <c r="D58" s="348">
        <v>0</v>
      </c>
      <c r="E58" s="348">
        <v>0</v>
      </c>
      <c r="F58" s="348" t="s">
        <v>774</v>
      </c>
    </row>
    <row r="59" spans="1:11" ht="83.25" customHeight="1">
      <c r="A59" s="355" t="s">
        <v>812</v>
      </c>
      <c r="B59" s="348">
        <v>1</v>
      </c>
      <c r="C59" s="348">
        <v>0</v>
      </c>
      <c r="D59" s="348">
        <v>0</v>
      </c>
      <c r="E59" s="348">
        <v>0</v>
      </c>
      <c r="F59" s="348" t="s">
        <v>774</v>
      </c>
    </row>
    <row r="60" spans="1:11" ht="83.25" customHeight="1">
      <c r="A60" s="355" t="s">
        <v>813</v>
      </c>
      <c r="B60" s="348">
        <v>1</v>
      </c>
      <c r="C60" s="348">
        <v>0</v>
      </c>
      <c r="D60" s="348">
        <v>0</v>
      </c>
      <c r="E60" s="348">
        <v>0</v>
      </c>
      <c r="F60" s="348"/>
    </row>
    <row r="62" spans="1:11">
      <c r="J62" s="370" t="s">
        <v>814</v>
      </c>
      <c r="K62" s="370" t="s">
        <v>815</v>
      </c>
    </row>
    <row r="63" spans="1:11">
      <c r="J63" s="370" t="s">
        <v>816</v>
      </c>
      <c r="K63" s="370" t="s">
        <v>817</v>
      </c>
    </row>
    <row r="64" spans="1:11">
      <c r="J64" s="370" t="s">
        <v>818</v>
      </c>
      <c r="K64" s="370" t="s">
        <v>819</v>
      </c>
    </row>
    <row r="65" spans="10:11">
      <c r="J65" s="370" t="s">
        <v>820</v>
      </c>
      <c r="K65" s="370" t="s">
        <v>821</v>
      </c>
    </row>
    <row r="66" spans="10:11">
      <c r="J66" s="370" t="s">
        <v>822</v>
      </c>
      <c r="K66" s="370" t="s">
        <v>823</v>
      </c>
    </row>
    <row r="67" spans="10:11">
      <c r="J67" s="370" t="s">
        <v>824</v>
      </c>
      <c r="K67" s="370" t="s">
        <v>825</v>
      </c>
    </row>
    <row r="68" spans="10:11">
      <c r="J68" s="370" t="s">
        <v>826</v>
      </c>
      <c r="K68" s="370" t="s">
        <v>821</v>
      </c>
    </row>
    <row r="69" spans="10:11">
      <c r="J69" s="370" t="s">
        <v>827</v>
      </c>
      <c r="K69" s="370" t="s">
        <v>828</v>
      </c>
    </row>
    <row r="70" spans="10:11">
      <c r="J70" s="370" t="s">
        <v>829</v>
      </c>
      <c r="K70" s="370" t="s">
        <v>830</v>
      </c>
    </row>
    <row r="71" spans="10:11">
      <c r="J71" s="370" t="s">
        <v>831</v>
      </c>
      <c r="K71" s="370" t="s">
        <v>832</v>
      </c>
    </row>
    <row r="72" spans="10:11">
      <c r="J72" s="370" t="s">
        <v>833</v>
      </c>
      <c r="K72" s="370" t="s">
        <v>834</v>
      </c>
    </row>
    <row r="73" spans="10:11">
      <c r="J73" s="370" t="s">
        <v>835</v>
      </c>
      <c r="K73" s="370" t="s">
        <v>836</v>
      </c>
    </row>
    <row r="74" spans="10:11">
      <c r="J74" s="370" t="s">
        <v>837</v>
      </c>
      <c r="K74" s="370" t="s">
        <v>838</v>
      </c>
    </row>
    <row r="75" spans="10:11">
      <c r="J75" s="370" t="s">
        <v>839</v>
      </c>
      <c r="K75" s="370" t="s">
        <v>840</v>
      </c>
    </row>
    <row r="76" spans="10:11">
      <c r="J76" s="370" t="s">
        <v>841</v>
      </c>
      <c r="K76" s="370" t="s">
        <v>842</v>
      </c>
    </row>
    <row r="77" spans="10:11">
      <c r="J77" s="370" t="s">
        <v>843</v>
      </c>
      <c r="K77" s="370" t="s">
        <v>844</v>
      </c>
    </row>
    <row r="78" spans="10:11">
      <c r="J78" s="370" t="s">
        <v>845</v>
      </c>
      <c r="K78" s="370" t="s">
        <v>846</v>
      </c>
    </row>
    <row r="79" spans="10:11">
      <c r="J79" s="370" t="s">
        <v>847</v>
      </c>
      <c r="K79" s="370" t="s">
        <v>848</v>
      </c>
    </row>
    <row r="80" spans="10:11">
      <c r="J80" s="370" t="s">
        <v>849</v>
      </c>
      <c r="K80" s="370" t="s">
        <v>850</v>
      </c>
    </row>
    <row r="81" spans="10:11">
      <c r="J81" s="370" t="s">
        <v>851</v>
      </c>
      <c r="K81" s="370" t="s">
        <v>852</v>
      </c>
    </row>
    <row r="82" spans="10:11">
      <c r="J82" s="370" t="s">
        <v>853</v>
      </c>
      <c r="K82" s="370" t="s">
        <v>854</v>
      </c>
    </row>
    <row r="83" spans="10:11">
      <c r="J83" s="370" t="s">
        <v>855</v>
      </c>
      <c r="K83" s="370">
        <v>888980500</v>
      </c>
    </row>
    <row r="84" spans="10:11">
      <c r="J84" s="370" t="s">
        <v>856</v>
      </c>
      <c r="K84" s="370" t="s">
        <v>857</v>
      </c>
    </row>
    <row r="85" spans="10:11">
      <c r="J85" s="370" t="s">
        <v>829</v>
      </c>
      <c r="K85" s="370" t="s">
        <v>858</v>
      </c>
    </row>
    <row r="86" spans="10:11">
      <c r="J86" s="370" t="s">
        <v>859</v>
      </c>
      <c r="K86" s="370" t="s">
        <v>860</v>
      </c>
    </row>
    <row r="87" spans="10:11">
      <c r="J87" s="370" t="s">
        <v>861</v>
      </c>
      <c r="K87" s="370" t="s">
        <v>862</v>
      </c>
    </row>
    <row r="88" spans="10:11">
      <c r="J88" s="370" t="s">
        <v>863</v>
      </c>
      <c r="K88" s="370" t="s">
        <v>864</v>
      </c>
    </row>
    <row r="89" spans="10:11">
      <c r="J89" s="370" t="s">
        <v>865</v>
      </c>
      <c r="K89" s="370" t="s">
        <v>866</v>
      </c>
    </row>
    <row r="90" spans="10:11">
      <c r="J90" s="370" t="s">
        <v>818</v>
      </c>
      <c r="K90" s="370" t="s">
        <v>867</v>
      </c>
    </row>
    <row r="91" spans="10:11">
      <c r="J91" s="370" t="s">
        <v>818</v>
      </c>
      <c r="K91" s="370" t="s">
        <v>868</v>
      </c>
    </row>
    <row r="92" spans="10:11">
      <c r="J92" s="370" t="s">
        <v>869</v>
      </c>
      <c r="K92" s="370" t="s">
        <v>870</v>
      </c>
    </row>
    <row r="93" spans="10:11">
      <c r="J93" s="370" t="s">
        <v>871</v>
      </c>
      <c r="K93" s="370" t="s">
        <v>872</v>
      </c>
    </row>
    <row r="94" spans="10:11">
      <c r="J94" s="370" t="s">
        <v>873</v>
      </c>
      <c r="K94" s="370" t="s">
        <v>874</v>
      </c>
    </row>
    <row r="95" spans="10:11">
      <c r="J95" s="370" t="s">
        <v>875</v>
      </c>
      <c r="K95" s="370" t="s">
        <v>876</v>
      </c>
    </row>
    <row r="96" spans="10:11">
      <c r="J96" s="370" t="s">
        <v>818</v>
      </c>
      <c r="K96" s="370" t="s">
        <v>877</v>
      </c>
    </row>
    <row r="97" spans="10:11">
      <c r="J97" s="370" t="s">
        <v>878</v>
      </c>
      <c r="K97" s="370" t="s">
        <v>879</v>
      </c>
    </row>
    <row r="98" spans="10:11">
      <c r="J98" s="370" t="s">
        <v>833</v>
      </c>
      <c r="K98" s="370" t="s">
        <v>880</v>
      </c>
    </row>
  </sheetData>
  <autoFilter ref="A3:F60" xr:uid="{B29E1A20-0E35-4A7B-9909-8839745D39E9}">
    <sortState xmlns:xlrd2="http://schemas.microsoft.com/office/spreadsheetml/2017/richdata2" ref="A4:F60">
      <sortCondition descending="1" ref="C8:C60"/>
      <sortCondition descending="1" ref="E8:E60"/>
      <sortCondition descending="1" ref="B8:B60"/>
    </sortState>
  </autoFilter>
  <conditionalFormatting sqref="K1:K40 K62:K1048576">
    <cfRule type="duplicateValues" dxfId="7" priority="1"/>
  </conditionalFormatting>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F022-12F0-4DCD-B9E3-D185B074891E}">
  <dimension ref="A1:G17"/>
  <sheetViews>
    <sheetView workbookViewId="0">
      <selection activeCell="A15" sqref="A15"/>
    </sheetView>
  </sheetViews>
  <sheetFormatPr defaultColWidth="10.33203125" defaultRowHeight="18.2" outlineLevelRow="1"/>
  <cols>
    <col min="1" max="1" width="17" style="345" bestFit="1" customWidth="1"/>
    <col min="2" max="2" width="8.44140625" style="345" customWidth="1"/>
    <col min="3" max="3" width="66" style="345" bestFit="1" customWidth="1"/>
    <col min="4" max="4" width="13.44140625" style="345" bestFit="1" customWidth="1"/>
    <col min="5" max="5" width="20.109375" style="345" bestFit="1" customWidth="1"/>
    <col min="6" max="6" width="10.33203125" style="345"/>
    <col min="7" max="7" width="59" style="345" bestFit="1" customWidth="1"/>
    <col min="8" max="16384" width="10.33203125" style="345"/>
  </cols>
  <sheetData>
    <row r="1" spans="1:7">
      <c r="A1" s="345" t="s">
        <v>881</v>
      </c>
      <c r="B1" s="345" t="s">
        <v>882</v>
      </c>
      <c r="C1" s="345" t="s">
        <v>883</v>
      </c>
      <c r="D1" s="345" t="s">
        <v>884</v>
      </c>
      <c r="E1" s="345" t="s">
        <v>885</v>
      </c>
      <c r="F1" s="345" t="s">
        <v>886</v>
      </c>
      <c r="G1" s="345" t="s">
        <v>887</v>
      </c>
    </row>
    <row r="2" spans="1:7" s="376" customFormat="1" outlineLevel="1">
      <c r="A2" s="376" t="s">
        <v>888</v>
      </c>
      <c r="B2" s="376" t="s">
        <v>889</v>
      </c>
      <c r="C2" s="376" t="s">
        <v>890</v>
      </c>
      <c r="F2" s="376">
        <v>1</v>
      </c>
      <c r="G2" s="376" t="s">
        <v>891</v>
      </c>
    </row>
    <row r="3" spans="1:7" hidden="1">
      <c r="A3" s="345" t="s">
        <v>888</v>
      </c>
      <c r="B3" s="345" t="s">
        <v>892</v>
      </c>
      <c r="C3" s="345" t="s">
        <v>893</v>
      </c>
      <c r="D3" s="345" t="s">
        <v>894</v>
      </c>
      <c r="E3" s="345" t="s">
        <v>895</v>
      </c>
      <c r="F3" s="345">
        <v>2</v>
      </c>
      <c r="G3" s="345" t="s">
        <v>896</v>
      </c>
    </row>
    <row r="4" spans="1:7" hidden="1">
      <c r="A4" s="345" t="s">
        <v>888</v>
      </c>
      <c r="B4" s="345" t="s">
        <v>897</v>
      </c>
      <c r="C4" s="345" t="s">
        <v>898</v>
      </c>
      <c r="D4" s="345" t="s">
        <v>894</v>
      </c>
      <c r="E4" s="345" t="s">
        <v>895</v>
      </c>
      <c r="F4" s="345">
        <v>7</v>
      </c>
    </row>
    <row r="5" spans="1:7" hidden="1">
      <c r="A5" s="345" t="s">
        <v>888</v>
      </c>
      <c r="B5" s="345" t="s">
        <v>899</v>
      </c>
      <c r="C5" s="345" t="s">
        <v>900</v>
      </c>
      <c r="D5" s="345" t="s">
        <v>894</v>
      </c>
      <c r="E5" s="345" t="s">
        <v>895</v>
      </c>
      <c r="F5" s="345">
        <v>3</v>
      </c>
      <c r="G5" s="345" t="s">
        <v>901</v>
      </c>
    </row>
    <row r="6" spans="1:7" outlineLevel="1">
      <c r="A6" s="345" t="s">
        <v>888</v>
      </c>
      <c r="B6" s="345" t="s">
        <v>902</v>
      </c>
      <c r="C6" s="345" t="s">
        <v>903</v>
      </c>
      <c r="D6" s="345" t="s">
        <v>894</v>
      </c>
      <c r="E6" s="345" t="s">
        <v>895</v>
      </c>
      <c r="F6" s="345">
        <v>4</v>
      </c>
      <c r="G6" s="345" t="s">
        <v>904</v>
      </c>
    </row>
    <row r="7" spans="1:7" outlineLevel="1">
      <c r="A7" s="345" t="s">
        <v>888</v>
      </c>
      <c r="B7" s="345" t="s">
        <v>905</v>
      </c>
      <c r="C7" s="345" t="s">
        <v>906</v>
      </c>
      <c r="D7" s="345" t="s">
        <v>894</v>
      </c>
      <c r="E7" s="345" t="s">
        <v>895</v>
      </c>
      <c r="F7" s="345">
        <v>5</v>
      </c>
      <c r="G7" s="345" t="s">
        <v>904</v>
      </c>
    </row>
    <row r="8" spans="1:7" outlineLevel="1">
      <c r="A8" s="345" t="s">
        <v>888</v>
      </c>
      <c r="B8" s="345" t="s">
        <v>907</v>
      </c>
      <c r="C8" s="345" t="s">
        <v>908</v>
      </c>
      <c r="D8" s="345" t="s">
        <v>894</v>
      </c>
      <c r="E8" s="345" t="s">
        <v>895</v>
      </c>
      <c r="F8" s="345">
        <v>6</v>
      </c>
      <c r="G8" s="345" t="s">
        <v>909</v>
      </c>
    </row>
    <row r="9" spans="1:7" hidden="1">
      <c r="A9" s="375" t="s">
        <v>910</v>
      </c>
      <c r="B9" s="375" t="s">
        <v>911</v>
      </c>
      <c r="C9" s="375" t="s">
        <v>912</v>
      </c>
      <c r="D9" s="375" t="s">
        <v>894</v>
      </c>
      <c r="E9" s="375" t="s">
        <v>895</v>
      </c>
      <c r="F9" s="375"/>
    </row>
    <row r="10" spans="1:7" hidden="1">
      <c r="A10" s="345" t="s">
        <v>888</v>
      </c>
      <c r="B10" s="345" t="s">
        <v>913</v>
      </c>
      <c r="C10" s="345" t="s">
        <v>914</v>
      </c>
      <c r="D10" s="345" t="s">
        <v>894</v>
      </c>
      <c r="E10" s="345" t="s">
        <v>895</v>
      </c>
    </row>
    <row r="11" spans="1:7" hidden="1">
      <c r="A11" s="345" t="s">
        <v>888</v>
      </c>
      <c r="B11" s="345" t="s">
        <v>915</v>
      </c>
      <c r="C11" s="345" t="s">
        <v>916</v>
      </c>
      <c r="D11" s="345" t="s">
        <v>894</v>
      </c>
      <c r="E11" s="345" t="s">
        <v>895</v>
      </c>
    </row>
    <row r="12" spans="1:7">
      <c r="A12" s="345" t="s">
        <v>888</v>
      </c>
      <c r="B12" s="345" t="s">
        <v>917</v>
      </c>
      <c r="C12" s="345" t="s">
        <v>918</v>
      </c>
      <c r="D12" s="345" t="s">
        <v>894</v>
      </c>
      <c r="E12" s="345" t="s">
        <v>895</v>
      </c>
      <c r="G12" s="345" t="s">
        <v>919</v>
      </c>
    </row>
    <row r="13" spans="1:7">
      <c r="A13" s="345" t="s">
        <v>888</v>
      </c>
      <c r="B13" s="345" t="s">
        <v>920</v>
      </c>
      <c r="C13" s="345" t="s">
        <v>921</v>
      </c>
      <c r="D13" s="345" t="s">
        <v>894</v>
      </c>
      <c r="E13" s="345" t="s">
        <v>895</v>
      </c>
    </row>
    <row r="15" spans="1:7">
      <c r="C15" s="345" t="s">
        <v>922</v>
      </c>
      <c r="G15" s="345" t="s">
        <v>923</v>
      </c>
    </row>
    <row r="16" spans="1:7">
      <c r="C16" s="345" t="s">
        <v>924</v>
      </c>
    </row>
    <row r="17" spans="3:7">
      <c r="C17" s="345" t="s">
        <v>925</v>
      </c>
      <c r="G17" s="345" t="s">
        <v>926</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0FAE3-79E2-41D6-825F-880951F6D123}">
  <sheetPr>
    <tabColor theme="4"/>
  </sheetPr>
  <dimension ref="B2:G20"/>
  <sheetViews>
    <sheetView showGridLines="0" workbookViewId="0">
      <selection activeCell="D3" sqref="D3"/>
    </sheetView>
  </sheetViews>
  <sheetFormatPr defaultColWidth="11.5546875" defaultRowHeight="18.2"/>
  <cols>
    <col min="1" max="1" width="3.44140625" customWidth="1"/>
    <col min="3" max="3" width="68.44140625" customWidth="1"/>
    <col min="4" max="5" width="12.5546875" customWidth="1"/>
  </cols>
  <sheetData>
    <row r="2" spans="2:7">
      <c r="B2" s="126" t="s">
        <v>734</v>
      </c>
      <c r="C2" s="126" t="s">
        <v>927</v>
      </c>
      <c r="D2" s="126" t="s">
        <v>928</v>
      </c>
      <c r="E2" s="126" t="s">
        <v>929</v>
      </c>
      <c r="F2" s="126" t="s">
        <v>930</v>
      </c>
    </row>
    <row r="3" spans="2:7">
      <c r="B3" s="20" t="s">
        <v>931</v>
      </c>
      <c r="C3" s="20" t="s">
        <v>932</v>
      </c>
      <c r="D3" s="20" t="s">
        <v>933</v>
      </c>
      <c r="E3" s="20"/>
      <c r="F3" s="20"/>
    </row>
    <row r="4" spans="2:7">
      <c r="B4" s="20"/>
      <c r="C4" s="20" t="s">
        <v>934</v>
      </c>
      <c r="D4" s="20" t="s">
        <v>935</v>
      </c>
      <c r="E4" s="20"/>
      <c r="F4" s="20" t="s">
        <v>735</v>
      </c>
    </row>
    <row r="5" spans="2:7">
      <c r="B5" s="20"/>
      <c r="C5" s="20" t="s">
        <v>936</v>
      </c>
      <c r="D5" s="20" t="s">
        <v>935</v>
      </c>
      <c r="E5" s="20"/>
      <c r="F5" s="20"/>
      <c r="G5" s="320" t="s">
        <v>937</v>
      </c>
    </row>
    <row r="6" spans="2:7">
      <c r="B6" s="20"/>
      <c r="C6" s="20" t="s">
        <v>938</v>
      </c>
      <c r="D6" s="20" t="s">
        <v>933</v>
      </c>
      <c r="E6" s="20"/>
      <c r="F6" s="20"/>
      <c r="G6" s="320"/>
    </row>
    <row r="7" spans="2:7">
      <c r="B7" s="20"/>
      <c r="C7" s="20"/>
      <c r="D7" s="20"/>
      <c r="E7" s="20"/>
      <c r="F7" s="20"/>
    </row>
    <row r="8" spans="2:7">
      <c r="B8" s="20" t="s">
        <v>939</v>
      </c>
      <c r="C8" s="20" t="s">
        <v>940</v>
      </c>
      <c r="D8" s="20" t="s">
        <v>941</v>
      </c>
      <c r="E8" s="20"/>
      <c r="F8" s="20"/>
    </row>
    <row r="9" spans="2:7">
      <c r="B9" s="20"/>
      <c r="C9" s="20" t="s">
        <v>942</v>
      </c>
      <c r="D9" s="20" t="s">
        <v>943</v>
      </c>
      <c r="E9" s="20"/>
      <c r="F9" s="20"/>
    </row>
    <row r="10" spans="2:7">
      <c r="B10" s="20"/>
      <c r="C10" s="20" t="s">
        <v>944</v>
      </c>
      <c r="D10" s="20" t="s">
        <v>945</v>
      </c>
      <c r="E10" s="20"/>
      <c r="F10" s="20"/>
    </row>
    <row r="11" spans="2:7">
      <c r="B11" s="20"/>
      <c r="C11" s="20"/>
      <c r="D11" s="20"/>
      <c r="E11" s="20"/>
      <c r="F11" s="20"/>
    </row>
    <row r="12" spans="2:7">
      <c r="B12" s="20"/>
      <c r="C12" s="20"/>
      <c r="D12" s="20"/>
      <c r="E12" s="20"/>
      <c r="F12" s="20"/>
    </row>
    <row r="13" spans="2:7">
      <c r="B13" s="20" t="s">
        <v>946</v>
      </c>
      <c r="C13" s="20" t="s">
        <v>947</v>
      </c>
      <c r="D13" s="20" t="s">
        <v>945</v>
      </c>
      <c r="E13" s="20"/>
      <c r="F13" s="20"/>
    </row>
    <row r="14" spans="2:7">
      <c r="B14" s="20"/>
      <c r="C14" s="20" t="s">
        <v>948</v>
      </c>
      <c r="D14" s="20" t="s">
        <v>943</v>
      </c>
      <c r="E14" s="20"/>
      <c r="F14" s="20"/>
    </row>
    <row r="15" spans="2:7">
      <c r="B15" s="20"/>
      <c r="C15" s="20" t="s">
        <v>944</v>
      </c>
      <c r="D15" s="20" t="s">
        <v>945</v>
      </c>
      <c r="E15" s="20"/>
      <c r="F15" s="20"/>
    </row>
    <row r="16" spans="2:7">
      <c r="B16" s="20"/>
      <c r="C16" s="20"/>
      <c r="D16" s="20"/>
      <c r="E16" s="20"/>
      <c r="F16" s="20"/>
    </row>
    <row r="17" spans="2:6">
      <c r="B17" s="274" t="s">
        <v>949</v>
      </c>
      <c r="C17" s="20" t="s">
        <v>940</v>
      </c>
      <c r="D17" s="20" t="s">
        <v>941</v>
      </c>
      <c r="E17" s="20"/>
      <c r="F17" s="20"/>
    </row>
    <row r="18" spans="2:6">
      <c r="B18" s="20"/>
      <c r="C18" s="20" t="s">
        <v>950</v>
      </c>
      <c r="D18" s="20"/>
      <c r="E18" s="20"/>
      <c r="F18" s="20"/>
    </row>
    <row r="19" spans="2:6">
      <c r="B19" s="20"/>
      <c r="C19" s="20" t="s">
        <v>944</v>
      </c>
      <c r="D19" s="20" t="s">
        <v>945</v>
      </c>
      <c r="E19" s="20"/>
      <c r="F19" s="20"/>
    </row>
    <row r="20" spans="2:6">
      <c r="B20" s="20"/>
      <c r="C20" s="20"/>
      <c r="D20" s="20"/>
      <c r="E20" s="20"/>
      <c r="F20" s="20"/>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9EA75-A877-4333-B608-722786728856}">
  <dimension ref="A2:I15"/>
  <sheetViews>
    <sheetView showGridLines="0" topLeftCell="A3" zoomScale="90" zoomScaleNormal="90" workbookViewId="0">
      <selection activeCell="F5" sqref="F5"/>
    </sheetView>
  </sheetViews>
  <sheetFormatPr defaultColWidth="10.33203125" defaultRowHeight="18.2"/>
  <cols>
    <col min="1" max="1" width="10.33203125" style="378"/>
    <col min="2" max="2" width="9.33203125" style="378" bestFit="1" customWidth="1"/>
    <col min="3" max="3" width="36.109375" style="378" customWidth="1"/>
    <col min="4" max="4" width="26.109375" style="378" customWidth="1"/>
    <col min="5" max="5" width="3.109375" style="385" customWidth="1"/>
    <col min="6" max="6" width="63.109375" style="378" customWidth="1"/>
    <col min="7" max="7" width="37.6640625" style="378" customWidth="1"/>
    <col min="8" max="16384" width="10.33203125" style="378"/>
  </cols>
  <sheetData>
    <row r="2" spans="1:9">
      <c r="B2" s="377" t="s">
        <v>951</v>
      </c>
      <c r="C2" s="377" t="s">
        <v>952</v>
      </c>
      <c r="D2" s="377" t="s">
        <v>953</v>
      </c>
      <c r="E2" s="383"/>
      <c r="F2" s="381" t="s">
        <v>952</v>
      </c>
      <c r="G2" s="381" t="s">
        <v>953</v>
      </c>
    </row>
    <row r="3" spans="1:9" ht="54.6">
      <c r="A3" s="378" t="s">
        <v>954</v>
      </c>
      <c r="B3" s="379" t="s">
        <v>955</v>
      </c>
      <c r="C3" s="380" t="s">
        <v>956</v>
      </c>
      <c r="D3" s="380" t="s">
        <v>957</v>
      </c>
      <c r="E3" s="384"/>
      <c r="F3" s="380" t="s">
        <v>956</v>
      </c>
      <c r="G3" s="380" t="s">
        <v>957</v>
      </c>
      <c r="I3"/>
    </row>
    <row r="4" spans="1:9" ht="108.95">
      <c r="A4" s="378" t="s">
        <v>958</v>
      </c>
      <c r="B4" s="379" t="s">
        <v>959</v>
      </c>
      <c r="C4" s="380" t="s">
        <v>960</v>
      </c>
      <c r="D4" s="380" t="s">
        <v>957</v>
      </c>
      <c r="E4" s="384"/>
      <c r="F4" s="382" t="s">
        <v>961</v>
      </c>
      <c r="G4" s="382" t="s">
        <v>962</v>
      </c>
      <c r="H4" s="395" t="s">
        <v>963</v>
      </c>
    </row>
    <row r="5" spans="1:9" ht="163.5">
      <c r="A5" s="378" t="s">
        <v>964</v>
      </c>
      <c r="B5" s="379" t="s">
        <v>965</v>
      </c>
      <c r="C5" s="380" t="s">
        <v>966</v>
      </c>
      <c r="D5" s="380" t="s">
        <v>967</v>
      </c>
      <c r="E5" s="384"/>
      <c r="F5" s="382" t="s">
        <v>968</v>
      </c>
      <c r="G5" s="382" t="s">
        <v>969</v>
      </c>
    </row>
    <row r="6" spans="1:9" ht="163.5">
      <c r="A6" s="378" t="s">
        <v>970</v>
      </c>
      <c r="B6" s="379" t="s">
        <v>971</v>
      </c>
      <c r="C6" s="380" t="s">
        <v>972</v>
      </c>
      <c r="D6" s="380" t="s">
        <v>973</v>
      </c>
      <c r="E6" s="384"/>
      <c r="F6" s="382" t="s">
        <v>974</v>
      </c>
      <c r="G6" s="382" t="s">
        <v>975</v>
      </c>
    </row>
    <row r="7" spans="1:9" ht="163.5">
      <c r="A7" s="378" t="s">
        <v>976</v>
      </c>
      <c r="B7" s="396" t="s">
        <v>977</v>
      </c>
      <c r="C7" s="380" t="s">
        <v>978</v>
      </c>
      <c r="D7" s="380" t="s">
        <v>979</v>
      </c>
      <c r="E7" s="384"/>
      <c r="F7" s="382" t="s">
        <v>980</v>
      </c>
      <c r="G7" s="382" t="s">
        <v>981</v>
      </c>
    </row>
    <row r="8" spans="1:9" ht="163.5" hidden="1">
      <c r="B8" s="379" t="s">
        <v>982</v>
      </c>
      <c r="C8" s="380" t="s">
        <v>983</v>
      </c>
      <c r="D8" s="380" t="s">
        <v>979</v>
      </c>
      <c r="E8" s="384"/>
      <c r="F8" s="380" t="s">
        <v>983</v>
      </c>
      <c r="G8" s="380" t="s">
        <v>979</v>
      </c>
    </row>
    <row r="15" spans="1:9">
      <c r="A15" s="397"/>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0BAB-210E-41E2-9228-92D73DF67824}">
  <dimension ref="A1:K28"/>
  <sheetViews>
    <sheetView workbookViewId="0">
      <selection activeCell="A8" sqref="A8"/>
    </sheetView>
  </sheetViews>
  <sheetFormatPr defaultColWidth="8" defaultRowHeight="18.2"/>
  <cols>
    <col min="1" max="1" width="60.6640625" style="386" bestFit="1" customWidth="1"/>
    <col min="2" max="2" width="17.88671875" style="366" bestFit="1" customWidth="1"/>
    <col min="3" max="3" width="66.88671875" style="345" bestFit="1" customWidth="1"/>
    <col min="4" max="4" width="74.5546875" style="345" customWidth="1"/>
    <col min="5" max="16384" width="8" style="345"/>
  </cols>
  <sheetData>
    <row r="1" spans="1:11">
      <c r="A1" s="386" t="s">
        <v>984</v>
      </c>
      <c r="B1" s="366" t="s">
        <v>985</v>
      </c>
      <c r="C1" s="366" t="s">
        <v>986</v>
      </c>
      <c r="D1" s="366" t="s">
        <v>987</v>
      </c>
      <c r="E1" s="366"/>
      <c r="F1" s="366"/>
      <c r="G1" s="366"/>
      <c r="H1" s="366"/>
      <c r="I1" s="366"/>
      <c r="J1" s="366"/>
      <c r="K1" s="366"/>
    </row>
    <row r="2" spans="1:11">
      <c r="A2" s="426" t="s">
        <v>988</v>
      </c>
      <c r="B2" s="427" t="s">
        <v>989</v>
      </c>
      <c r="C2" s="345" t="s">
        <v>990</v>
      </c>
      <c r="D2" s="427" t="s">
        <v>991</v>
      </c>
    </row>
    <row r="3" spans="1:11">
      <c r="A3" s="426"/>
      <c r="B3" s="427"/>
      <c r="C3" s="345" t="s">
        <v>992</v>
      </c>
      <c r="D3" s="427"/>
    </row>
    <row r="4" spans="1:11">
      <c r="A4" s="426"/>
      <c r="B4" s="427"/>
      <c r="C4" s="345" t="s">
        <v>993</v>
      </c>
      <c r="D4" s="427"/>
    </row>
    <row r="5" spans="1:11" ht="36.4">
      <c r="A5" s="386" t="s">
        <v>994</v>
      </c>
      <c r="B5" s="366" t="s">
        <v>989</v>
      </c>
      <c r="C5" s="374" t="s">
        <v>995</v>
      </c>
    </row>
    <row r="6" spans="1:11">
      <c r="A6" s="387" t="s">
        <v>996</v>
      </c>
      <c r="B6" s="366" t="s">
        <v>989</v>
      </c>
      <c r="C6" s="345" t="s">
        <v>997</v>
      </c>
    </row>
    <row r="7" spans="1:11" ht="36.4">
      <c r="A7" s="388" t="s">
        <v>998</v>
      </c>
      <c r="B7" s="366" t="s">
        <v>989</v>
      </c>
      <c r="C7" s="374" t="s">
        <v>999</v>
      </c>
    </row>
    <row r="8" spans="1:11" ht="36.4">
      <c r="A8" s="386" t="s">
        <v>1000</v>
      </c>
      <c r="B8" s="366" t="s">
        <v>989</v>
      </c>
      <c r="C8" s="374" t="s">
        <v>1001</v>
      </c>
      <c r="D8" s="345" t="s">
        <v>1002</v>
      </c>
    </row>
    <row r="9" spans="1:11" ht="36.4">
      <c r="A9" s="386" t="s">
        <v>1003</v>
      </c>
      <c r="B9" s="366" t="s">
        <v>989</v>
      </c>
      <c r="C9" s="374" t="s">
        <v>1004</v>
      </c>
    </row>
    <row r="10" spans="1:11">
      <c r="A10" s="428" t="s">
        <v>1005</v>
      </c>
      <c r="B10" s="427" t="s">
        <v>989</v>
      </c>
      <c r="C10" s="374" t="s">
        <v>1006</v>
      </c>
    </row>
    <row r="11" spans="1:11">
      <c r="A11" s="426"/>
      <c r="B11" s="427"/>
      <c r="C11" s="374" t="s">
        <v>1007</v>
      </c>
    </row>
    <row r="12" spans="1:11" ht="36.4">
      <c r="A12" s="429" t="s">
        <v>922</v>
      </c>
      <c r="B12" s="427" t="s">
        <v>989</v>
      </c>
      <c r="C12" s="374" t="s">
        <v>1008</v>
      </c>
    </row>
    <row r="13" spans="1:11" ht="36.4">
      <c r="A13" s="429"/>
      <c r="B13" s="427"/>
      <c r="C13" s="374" t="s">
        <v>1009</v>
      </c>
    </row>
    <row r="14" spans="1:11" ht="36.4">
      <c r="A14" s="386" t="s">
        <v>1010</v>
      </c>
      <c r="B14" s="366" t="s">
        <v>989</v>
      </c>
      <c r="C14" s="374" t="s">
        <v>1011</v>
      </c>
    </row>
    <row r="15" spans="1:11" ht="36.4">
      <c r="A15" s="387" t="s">
        <v>1012</v>
      </c>
      <c r="B15" s="366" t="s">
        <v>989</v>
      </c>
      <c r="C15" s="389" t="s">
        <v>1013</v>
      </c>
    </row>
    <row r="16" spans="1:11">
      <c r="A16" s="386" t="s">
        <v>1014</v>
      </c>
      <c r="B16" s="366" t="s">
        <v>989</v>
      </c>
      <c r="C16" s="374" t="s">
        <v>1015</v>
      </c>
    </row>
    <row r="17" spans="1:3">
      <c r="A17" s="426" t="s">
        <v>1016</v>
      </c>
      <c r="B17" s="427" t="s">
        <v>1017</v>
      </c>
      <c r="C17" s="374" t="s">
        <v>1018</v>
      </c>
    </row>
    <row r="18" spans="1:3">
      <c r="A18" s="426"/>
      <c r="B18" s="427"/>
      <c r="C18" s="374" t="s">
        <v>1019</v>
      </c>
    </row>
    <row r="19" spans="1:3">
      <c r="A19" s="426"/>
      <c r="B19" s="427"/>
      <c r="C19" s="374" t="s">
        <v>1020</v>
      </c>
    </row>
    <row r="20" spans="1:3" ht="36.4">
      <c r="A20" s="390" t="s">
        <v>1021</v>
      </c>
      <c r="B20" s="366" t="s">
        <v>1017</v>
      </c>
      <c r="C20" s="374" t="s">
        <v>1022</v>
      </c>
    </row>
    <row r="21" spans="1:3" ht="36.4">
      <c r="A21" s="390" t="s">
        <v>1023</v>
      </c>
      <c r="B21" s="366" t="s">
        <v>1017</v>
      </c>
      <c r="C21" s="374" t="s">
        <v>1024</v>
      </c>
    </row>
    <row r="22" spans="1:3">
      <c r="A22" s="386" t="s">
        <v>1025</v>
      </c>
      <c r="B22" s="366" t="s">
        <v>1017</v>
      </c>
      <c r="C22" s="374" t="s">
        <v>1026</v>
      </c>
    </row>
    <row r="23" spans="1:3" ht="36.4">
      <c r="A23" s="388" t="s">
        <v>1027</v>
      </c>
      <c r="B23" s="366" t="s">
        <v>1017</v>
      </c>
      <c r="C23" s="374" t="s">
        <v>1028</v>
      </c>
    </row>
    <row r="24" spans="1:3">
      <c r="A24" s="391" t="s">
        <v>1029</v>
      </c>
      <c r="B24" s="366" t="s">
        <v>1017</v>
      </c>
      <c r="C24" s="374" t="s">
        <v>1030</v>
      </c>
    </row>
    <row r="25" spans="1:3" ht="36.4">
      <c r="A25" s="392" t="s">
        <v>623</v>
      </c>
      <c r="B25" s="366" t="s">
        <v>1017</v>
      </c>
      <c r="C25" s="374" t="s">
        <v>1031</v>
      </c>
    </row>
    <row r="26" spans="1:3" ht="36.4">
      <c r="A26" s="393" t="s">
        <v>624</v>
      </c>
      <c r="B26" s="366" t="s">
        <v>1017</v>
      </c>
      <c r="C26" s="374" t="s">
        <v>1032</v>
      </c>
    </row>
    <row r="27" spans="1:3" ht="36.4">
      <c r="A27" s="394" t="s">
        <v>625</v>
      </c>
      <c r="B27" s="366" t="s">
        <v>1017</v>
      </c>
      <c r="C27" s="389" t="s">
        <v>1033</v>
      </c>
    </row>
    <row r="28" spans="1:3">
      <c r="A28" s="387" t="s">
        <v>1034</v>
      </c>
      <c r="B28" s="366" t="s">
        <v>1017</v>
      </c>
      <c r="C28" s="374" t="s">
        <v>1035</v>
      </c>
    </row>
  </sheetData>
  <mergeCells count="9">
    <mergeCell ref="A17:A19"/>
    <mergeCell ref="B17:B19"/>
    <mergeCell ref="A2:A4"/>
    <mergeCell ref="B2:B4"/>
    <mergeCell ref="D2:D4"/>
    <mergeCell ref="A10:A11"/>
    <mergeCell ref="B10:B11"/>
    <mergeCell ref="A12:A13"/>
    <mergeCell ref="B12:B13"/>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9E1B-8145-47A1-8A35-9F079A565728}">
  <sheetPr>
    <tabColor theme="4"/>
  </sheetPr>
  <dimension ref="A1:R2"/>
  <sheetViews>
    <sheetView workbookViewId="0"/>
  </sheetViews>
  <sheetFormatPr defaultColWidth="11.5546875" defaultRowHeight="18.2"/>
  <cols>
    <col min="2" max="2" width="27.5546875" customWidth="1"/>
    <col min="7" max="7" width="13.44140625" customWidth="1"/>
  </cols>
  <sheetData>
    <row r="1" spans="1:18" ht="36.4">
      <c r="A1" t="s">
        <v>1036</v>
      </c>
      <c r="B1" t="s">
        <v>1037</v>
      </c>
      <c r="C1" t="s">
        <v>1038</v>
      </c>
      <c r="D1" t="s">
        <v>1039</v>
      </c>
      <c r="E1" t="s">
        <v>1040</v>
      </c>
      <c r="F1" t="s">
        <v>1041</v>
      </c>
      <c r="G1" t="s">
        <v>1042</v>
      </c>
      <c r="H1" t="s">
        <v>1043</v>
      </c>
      <c r="I1" t="s">
        <v>1044</v>
      </c>
      <c r="J1" t="s">
        <v>1045</v>
      </c>
      <c r="K1" t="s">
        <v>1046</v>
      </c>
      <c r="L1" t="s">
        <v>1047</v>
      </c>
      <c r="M1" s="55" t="s">
        <v>1048</v>
      </c>
      <c r="N1" t="s">
        <v>1049</v>
      </c>
      <c r="O1" t="s">
        <v>1044</v>
      </c>
      <c r="P1" t="s">
        <v>1045</v>
      </c>
      <c r="Q1" t="s">
        <v>1050</v>
      </c>
      <c r="R1" s="55" t="s">
        <v>1051</v>
      </c>
    </row>
    <row r="2" spans="1:18" ht="90.75">
      <c r="M2" t="s">
        <v>1052</v>
      </c>
      <c r="N2" t="s">
        <v>1053</v>
      </c>
      <c r="O2" t="s">
        <v>1054</v>
      </c>
      <c r="P2" t="s">
        <v>1055</v>
      </c>
      <c r="Q2" t="s">
        <v>111</v>
      </c>
      <c r="R2" t="str">
        <f>_xlfn.CONCAT(N2,O2,P2,Q2)</f>
        <v>Filtro de AceiteJeep, RAM1000, Renegate1.8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BAAE-C219-49BB-B1D1-5E3A02178096}">
  <dimension ref="A1:D9"/>
  <sheetViews>
    <sheetView workbookViewId="0">
      <selection activeCell="A9" sqref="A9"/>
    </sheetView>
  </sheetViews>
  <sheetFormatPr defaultColWidth="11.5546875" defaultRowHeight="18.2"/>
  <cols>
    <col min="1" max="1" width="18.44140625" customWidth="1"/>
  </cols>
  <sheetData>
    <row r="1" spans="1:4">
      <c r="A1" t="s">
        <v>1056</v>
      </c>
    </row>
    <row r="2" spans="1:4">
      <c r="A2" t="s">
        <v>1057</v>
      </c>
      <c r="B2" s="198">
        <v>45282</v>
      </c>
      <c r="D2" t="s">
        <v>1058</v>
      </c>
    </row>
    <row r="3" spans="1:4">
      <c r="A3" s="55" t="s">
        <v>1059</v>
      </c>
      <c r="B3" s="198">
        <v>45286</v>
      </c>
      <c r="C3" t="s">
        <v>1060</v>
      </c>
      <c r="D3" t="s">
        <v>1061</v>
      </c>
    </row>
    <row r="4" spans="1:4">
      <c r="A4" t="s">
        <v>1057</v>
      </c>
      <c r="B4" s="198">
        <v>45287</v>
      </c>
      <c r="D4" t="s">
        <v>1062</v>
      </c>
    </row>
    <row r="5" spans="1:4">
      <c r="A5" t="s">
        <v>1057</v>
      </c>
      <c r="B5" s="198">
        <v>45288</v>
      </c>
      <c r="D5" t="s">
        <v>1063</v>
      </c>
    </row>
    <row r="6" spans="1:4">
      <c r="A6" t="s">
        <v>1057</v>
      </c>
      <c r="B6" s="198">
        <v>45289</v>
      </c>
      <c r="D6" t="s">
        <v>1058</v>
      </c>
    </row>
    <row r="7" spans="1:4">
      <c r="A7" s="55" t="s">
        <v>1059</v>
      </c>
      <c r="B7" s="198">
        <v>45293</v>
      </c>
      <c r="C7" t="s">
        <v>1064</v>
      </c>
      <c r="D7" t="s">
        <v>1061</v>
      </c>
    </row>
    <row r="8" spans="1:4">
      <c r="A8" t="s">
        <v>1057</v>
      </c>
      <c r="B8" s="198">
        <v>45294</v>
      </c>
      <c r="D8" t="s">
        <v>1062</v>
      </c>
    </row>
    <row r="9" spans="1:4">
      <c r="A9" t="s">
        <v>1057</v>
      </c>
      <c r="B9" s="198">
        <v>45295</v>
      </c>
      <c r="D9" t="s">
        <v>1063</v>
      </c>
    </row>
  </sheetData>
  <phoneticPr fontId="6"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185A-E415-4B68-A2BE-9D6ACA358DE3}">
  <dimension ref="B2:F13"/>
  <sheetViews>
    <sheetView showGridLines="0" zoomScale="110" zoomScaleNormal="110" workbookViewId="0">
      <selection activeCell="B13" sqref="B13"/>
    </sheetView>
  </sheetViews>
  <sheetFormatPr defaultColWidth="11.44140625" defaultRowHeight="18.2"/>
  <cols>
    <col min="2" max="2" width="72.44140625" customWidth="1"/>
    <col min="3" max="4" width="13" customWidth="1"/>
  </cols>
  <sheetData>
    <row r="2" spans="2:6">
      <c r="B2" s="126" t="s">
        <v>1065</v>
      </c>
      <c r="C2" s="126" t="s">
        <v>928</v>
      </c>
      <c r="D2" s="126" t="s">
        <v>1066</v>
      </c>
    </row>
    <row r="3" spans="2:6">
      <c r="B3" s="20" t="s">
        <v>1067</v>
      </c>
      <c r="C3" s="20" t="s">
        <v>933</v>
      </c>
      <c r="D3" s="20" t="s">
        <v>1068</v>
      </c>
    </row>
    <row r="4" spans="2:6">
      <c r="B4" s="20" t="s">
        <v>1069</v>
      </c>
      <c r="C4" s="20" t="s">
        <v>933</v>
      </c>
      <c r="D4" s="20" t="s">
        <v>1068</v>
      </c>
    </row>
    <row r="5" spans="2:6">
      <c r="B5" s="20" t="s">
        <v>1070</v>
      </c>
      <c r="C5" s="20" t="s">
        <v>1064</v>
      </c>
      <c r="D5" s="20" t="s">
        <v>1071</v>
      </c>
    </row>
    <row r="6" spans="2:6">
      <c r="B6" s="20" t="s">
        <v>1072</v>
      </c>
      <c r="C6" s="20" t="s">
        <v>1064</v>
      </c>
      <c r="D6" s="20" t="s">
        <v>1071</v>
      </c>
    </row>
    <row r="7" spans="2:6">
      <c r="B7" s="20" t="s">
        <v>1073</v>
      </c>
      <c r="C7" s="20" t="s">
        <v>933</v>
      </c>
      <c r="D7" s="20"/>
    </row>
    <row r="8" spans="2:6">
      <c r="B8" s="20" t="s">
        <v>1074</v>
      </c>
      <c r="C8" s="20" t="s">
        <v>933</v>
      </c>
      <c r="D8" s="20"/>
    </row>
    <row r="9" spans="2:6">
      <c r="B9" s="20" t="s">
        <v>1075</v>
      </c>
      <c r="C9" s="20" t="s">
        <v>1076</v>
      </c>
      <c r="D9" s="20"/>
    </row>
    <row r="10" spans="2:6">
      <c r="B10" s="20" t="s">
        <v>1077</v>
      </c>
      <c r="C10" s="20" t="s">
        <v>1076</v>
      </c>
      <c r="D10" s="20"/>
    </row>
    <row r="11" spans="2:6">
      <c r="B11" s="20" t="s">
        <v>1078</v>
      </c>
      <c r="C11" s="20" t="s">
        <v>1068</v>
      </c>
      <c r="D11" s="20"/>
      <c r="F11" t="s">
        <v>1079</v>
      </c>
    </row>
    <row r="12" spans="2:6">
      <c r="B12" s="20" t="s">
        <v>1080</v>
      </c>
      <c r="C12" s="20" t="s">
        <v>1081</v>
      </c>
      <c r="D12" s="20"/>
      <c r="F12" t="s">
        <v>1082</v>
      </c>
    </row>
    <row r="13" spans="2:6" ht="15" customHeight="1">
      <c r="B13" s="20" t="s">
        <v>1083</v>
      </c>
      <c r="C13" s="20" t="s">
        <v>1068</v>
      </c>
      <c r="D13" s="20"/>
      <c r="F13" t="s">
        <v>1084</v>
      </c>
    </row>
  </sheetData>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6C6B-1B7B-4521-830B-62FB477E3F43}">
  <dimension ref="A1:B10"/>
  <sheetViews>
    <sheetView showGridLines="0" workbookViewId="0">
      <selection activeCell="A6" sqref="A6"/>
    </sheetView>
  </sheetViews>
  <sheetFormatPr defaultColWidth="11.44140625" defaultRowHeight="18.2"/>
  <cols>
    <col min="1" max="1" width="7.109375" bestFit="1" customWidth="1"/>
    <col min="2" max="2" width="17.109375" customWidth="1"/>
    <col min="4" max="4" width="15.44140625" customWidth="1"/>
  </cols>
  <sheetData>
    <row r="1" spans="1:2">
      <c r="A1" s="27" t="s">
        <v>1085</v>
      </c>
      <c r="B1" s="27" t="s">
        <v>1086</v>
      </c>
    </row>
    <row r="2" spans="1:2">
      <c r="A2" s="20">
        <v>0.5</v>
      </c>
      <c r="B2" s="20" t="s">
        <v>1087</v>
      </c>
    </row>
    <row r="3" spans="1:2">
      <c r="A3" s="20">
        <v>1</v>
      </c>
      <c r="B3" s="22" t="s">
        <v>1088</v>
      </c>
    </row>
    <row r="4" spans="1:2">
      <c r="A4" s="20">
        <v>2</v>
      </c>
      <c r="B4" s="20" t="s">
        <v>1089</v>
      </c>
    </row>
    <row r="5" spans="1:2">
      <c r="A5" s="20">
        <v>3</v>
      </c>
      <c r="B5" s="20" t="s">
        <v>1090</v>
      </c>
    </row>
    <row r="6" spans="1:2">
      <c r="A6" s="20">
        <v>5</v>
      </c>
      <c r="B6" s="20" t="s">
        <v>1091</v>
      </c>
    </row>
    <row r="7" spans="1:2">
      <c r="A7" s="20">
        <v>8</v>
      </c>
      <c r="B7" s="20" t="s">
        <v>1092</v>
      </c>
    </row>
    <row r="8" spans="1:2">
      <c r="A8" s="20">
        <v>10</v>
      </c>
      <c r="B8" s="20" t="s">
        <v>1093</v>
      </c>
    </row>
    <row r="9" spans="1:2">
      <c r="A9" s="20">
        <v>13</v>
      </c>
      <c r="B9" s="20" t="s">
        <v>1094</v>
      </c>
    </row>
    <row r="10" spans="1:2">
      <c r="A10" s="21" t="s">
        <v>1095</v>
      </c>
      <c r="B10" s="20"/>
    </row>
  </sheetData>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F34CB-E57A-4B90-AE89-C586F41A15FD}">
  <dimension ref="A1:F44"/>
  <sheetViews>
    <sheetView workbookViewId="0">
      <selection activeCell="F6" sqref="F6"/>
    </sheetView>
  </sheetViews>
  <sheetFormatPr defaultColWidth="11.5546875" defaultRowHeight="18.2"/>
  <cols>
    <col min="1" max="1" width="20.21875" bestFit="1" customWidth="1"/>
    <col min="3" max="3" width="12" customWidth="1"/>
  </cols>
  <sheetData>
    <row r="1" spans="1:6">
      <c r="B1" s="99"/>
      <c r="C1" t="s">
        <v>1096</v>
      </c>
    </row>
    <row r="2" spans="1:6" ht="36.4">
      <c r="B2" s="55"/>
      <c r="C2" t="s">
        <v>1097</v>
      </c>
    </row>
    <row r="3" spans="1:6">
      <c r="B3" s="161"/>
      <c r="C3" t="s">
        <v>1098</v>
      </c>
    </row>
    <row r="4" spans="1:6" s="119" customFormat="1"/>
    <row r="5" spans="1:6" ht="19.5" thickBot="1">
      <c r="A5" s="278"/>
      <c r="B5" s="20" t="s">
        <v>1099</v>
      </c>
      <c r="C5" s="20" t="s">
        <v>1100</v>
      </c>
      <c r="D5" s="20" t="s">
        <v>1101</v>
      </c>
      <c r="E5" s="20" t="s">
        <v>1102</v>
      </c>
      <c r="F5" s="20" t="s">
        <v>1103</v>
      </c>
    </row>
    <row r="6" spans="1:6">
      <c r="A6" s="279" t="s">
        <v>1104</v>
      </c>
      <c r="B6" s="284"/>
      <c r="C6" s="20"/>
      <c r="D6" s="20"/>
      <c r="E6" s="20"/>
      <c r="F6" s="20"/>
    </row>
    <row r="7" spans="1:6">
      <c r="A7" s="280" t="s">
        <v>1105</v>
      </c>
      <c r="B7" s="20"/>
      <c r="C7" s="20"/>
      <c r="D7" s="20"/>
      <c r="E7" s="20"/>
      <c r="F7" s="20"/>
    </row>
    <row r="8" spans="1:6">
      <c r="A8" s="280" t="s">
        <v>1053</v>
      </c>
      <c r="B8" s="20"/>
      <c r="C8" s="20"/>
      <c r="D8" s="20"/>
      <c r="E8" s="20"/>
      <c r="F8" s="20"/>
    </row>
    <row r="9" spans="1:6">
      <c r="A9" s="280" t="s">
        <v>1106</v>
      </c>
      <c r="B9" s="285"/>
      <c r="C9" s="20"/>
      <c r="D9" s="20"/>
      <c r="E9" s="20"/>
      <c r="F9" s="20"/>
    </row>
    <row r="10" spans="1:6">
      <c r="A10" s="280" t="s">
        <v>1107</v>
      </c>
      <c r="B10" s="20"/>
      <c r="C10" s="20"/>
      <c r="D10" s="20"/>
      <c r="E10" s="20"/>
      <c r="F10" s="20"/>
    </row>
    <row r="11" spans="1:6" ht="18.75" thickBot="1">
      <c r="A11" s="281" t="s">
        <v>1108</v>
      </c>
      <c r="B11" s="20"/>
      <c r="C11" s="20"/>
      <c r="D11" s="20"/>
      <c r="E11" s="20"/>
      <c r="F11" s="20"/>
    </row>
    <row r="12" spans="1:6">
      <c r="A12" s="279" t="s">
        <v>1109</v>
      </c>
      <c r="B12" s="20"/>
      <c r="C12" s="20"/>
      <c r="D12" s="20"/>
      <c r="E12" s="20"/>
      <c r="F12" s="20"/>
    </row>
    <row r="13" spans="1:6">
      <c r="A13" s="282" t="s">
        <v>1110</v>
      </c>
      <c r="B13" s="20"/>
      <c r="C13" s="20"/>
      <c r="D13" s="20"/>
      <c r="E13" s="20"/>
      <c r="F13" s="20"/>
    </row>
    <row r="14" spans="1:6">
      <c r="A14" s="283" t="s">
        <v>1111</v>
      </c>
      <c r="B14" s="20"/>
      <c r="C14" s="20"/>
      <c r="D14" s="20"/>
      <c r="E14" s="20"/>
      <c r="F14" s="20"/>
    </row>
    <row r="15" spans="1:6" ht="18.75" thickBot="1">
      <c r="A15" s="281" t="s">
        <v>1112</v>
      </c>
      <c r="B15" s="20"/>
      <c r="C15" s="20"/>
      <c r="D15" s="20"/>
      <c r="E15" s="20"/>
      <c r="F15" s="20"/>
    </row>
    <row r="16" spans="1:6">
      <c r="A16" s="279" t="s">
        <v>1113</v>
      </c>
      <c r="B16" s="20"/>
      <c r="C16" s="20"/>
      <c r="D16" s="20"/>
      <c r="E16" s="20"/>
      <c r="F16" s="20"/>
    </row>
    <row r="17" spans="1:6">
      <c r="A17" s="280" t="s">
        <v>1114</v>
      </c>
      <c r="B17" s="20"/>
      <c r="C17" s="20"/>
      <c r="D17" s="20"/>
      <c r="E17" s="20"/>
      <c r="F17" s="20"/>
    </row>
    <row r="18" spans="1:6">
      <c r="A18" s="280" t="s">
        <v>1115</v>
      </c>
      <c r="B18" s="20"/>
      <c r="C18" s="20"/>
      <c r="D18" s="20"/>
      <c r="E18" s="20"/>
      <c r="F18" s="20"/>
    </row>
    <row r="19" spans="1:6" ht="18.75" thickBot="1">
      <c r="A19" s="281" t="s">
        <v>1116</v>
      </c>
      <c r="B19" s="20"/>
      <c r="C19" s="20"/>
      <c r="D19" s="20"/>
      <c r="E19" s="20"/>
      <c r="F19" s="20"/>
    </row>
    <row r="20" spans="1:6">
      <c r="A20" s="279" t="s">
        <v>1117</v>
      </c>
      <c r="B20" s="20"/>
      <c r="C20" s="20"/>
      <c r="D20" s="20"/>
      <c r="E20" s="20"/>
      <c r="F20" s="20"/>
    </row>
    <row r="21" spans="1:6">
      <c r="A21" s="280" t="s">
        <v>1118</v>
      </c>
      <c r="B21" s="20"/>
      <c r="C21" s="20"/>
      <c r="D21" s="20"/>
      <c r="E21" s="20"/>
      <c r="F21" s="20"/>
    </row>
    <row r="22" spans="1:6">
      <c r="A22" s="280" t="s">
        <v>1119</v>
      </c>
      <c r="B22" s="20"/>
      <c r="C22" s="20"/>
      <c r="D22" s="20"/>
      <c r="E22" s="20"/>
      <c r="F22" s="20"/>
    </row>
    <row r="23" spans="1:6">
      <c r="A23" s="280" t="s">
        <v>1120</v>
      </c>
      <c r="B23" s="20"/>
      <c r="C23" s="20"/>
      <c r="D23" s="20"/>
      <c r="E23" s="20"/>
      <c r="F23" s="20"/>
    </row>
    <row r="24" spans="1:6">
      <c r="A24" s="280" t="s">
        <v>1121</v>
      </c>
      <c r="B24" s="20"/>
      <c r="C24" s="20"/>
      <c r="D24" s="20"/>
      <c r="E24" s="20"/>
      <c r="F24" s="20"/>
    </row>
    <row r="25" spans="1:6" ht="18.75" thickBot="1">
      <c r="A25" s="281" t="s">
        <v>1122</v>
      </c>
      <c r="B25" s="20"/>
      <c r="C25" s="20"/>
      <c r="D25" s="20"/>
      <c r="E25" s="20"/>
      <c r="F25" s="20"/>
    </row>
    <row r="26" spans="1:6">
      <c r="A26" s="279" t="s">
        <v>1123</v>
      </c>
      <c r="B26" s="20"/>
      <c r="C26" s="20"/>
      <c r="D26" s="20"/>
      <c r="E26" s="20"/>
      <c r="F26" s="20"/>
    </row>
    <row r="27" spans="1:6" ht="18.75" thickBot="1">
      <c r="A27" s="281" t="s">
        <v>1124</v>
      </c>
      <c r="B27" s="20"/>
      <c r="C27" s="20"/>
      <c r="D27" s="20"/>
      <c r="E27" s="20"/>
      <c r="F27" s="20"/>
    </row>
    <row r="28" spans="1:6">
      <c r="A28" s="279" t="s">
        <v>1125</v>
      </c>
      <c r="B28" s="20"/>
      <c r="C28" s="20"/>
      <c r="D28" s="20"/>
      <c r="E28" s="20"/>
      <c r="F28" s="20"/>
    </row>
    <row r="29" spans="1:6">
      <c r="A29" s="280" t="s">
        <v>1126</v>
      </c>
      <c r="B29" s="20"/>
      <c r="C29" s="20"/>
      <c r="D29" s="20"/>
      <c r="E29" s="20"/>
      <c r="F29" s="20"/>
    </row>
    <row r="30" spans="1:6" ht="18.75" thickBot="1">
      <c r="A30" s="281" t="s">
        <v>1127</v>
      </c>
      <c r="B30" s="20"/>
      <c r="C30" s="20"/>
      <c r="D30" s="20"/>
      <c r="E30" s="20"/>
      <c r="F30" s="20"/>
    </row>
    <row r="31" spans="1:6">
      <c r="A31" s="279" t="s">
        <v>1128</v>
      </c>
      <c r="B31" s="20"/>
      <c r="C31" s="20"/>
      <c r="D31" s="20"/>
      <c r="E31" s="20"/>
      <c r="F31" s="20"/>
    </row>
    <row r="32" spans="1:6">
      <c r="A32" s="280" t="s">
        <v>1129</v>
      </c>
      <c r="B32" s="284"/>
      <c r="C32" s="20"/>
      <c r="D32" s="20"/>
      <c r="E32" s="20"/>
      <c r="F32" s="20"/>
    </row>
    <row r="33" spans="1:6">
      <c r="A33" s="280" t="s">
        <v>1130</v>
      </c>
      <c r="B33" s="20"/>
      <c r="C33" s="20"/>
      <c r="D33" s="20"/>
      <c r="E33" s="20"/>
      <c r="F33" s="20"/>
    </row>
    <row r="34" spans="1:6">
      <c r="A34" s="280" t="s">
        <v>1131</v>
      </c>
      <c r="B34" s="20"/>
      <c r="C34" s="20"/>
      <c r="D34" s="20"/>
      <c r="E34" s="20"/>
      <c r="F34" s="20"/>
    </row>
    <row r="35" spans="1:6">
      <c r="A35" s="280" t="s">
        <v>1132</v>
      </c>
      <c r="B35" s="20"/>
      <c r="C35" s="20"/>
      <c r="D35" s="20"/>
      <c r="E35" s="20"/>
      <c r="F35" s="20"/>
    </row>
    <row r="36" spans="1:6" ht="18.75" thickBot="1">
      <c r="A36" s="281" t="s">
        <v>1133</v>
      </c>
      <c r="B36" s="20"/>
      <c r="C36" s="20"/>
      <c r="D36" s="20"/>
      <c r="E36" s="20"/>
      <c r="F36" s="20"/>
    </row>
    <row r="37" spans="1:6">
      <c r="A37" s="279" t="s">
        <v>1134</v>
      </c>
      <c r="B37" s="20"/>
      <c r="C37" s="20"/>
      <c r="D37" s="20"/>
      <c r="E37" s="20"/>
      <c r="F37" s="20"/>
    </row>
    <row r="38" spans="1:6">
      <c r="A38" s="280" t="s">
        <v>1135</v>
      </c>
      <c r="B38" s="20"/>
      <c r="C38" s="20"/>
      <c r="D38" s="20"/>
      <c r="E38" s="20"/>
      <c r="F38" s="20"/>
    </row>
    <row r="39" spans="1:6">
      <c r="A39" s="280" t="s">
        <v>1136</v>
      </c>
      <c r="B39" s="20"/>
      <c r="C39" s="20"/>
      <c r="D39" s="20"/>
      <c r="E39" s="20"/>
      <c r="F39" s="20"/>
    </row>
    <row r="40" spans="1:6">
      <c r="A40" s="280" t="s">
        <v>1137</v>
      </c>
      <c r="B40" s="20"/>
      <c r="C40" s="20"/>
      <c r="D40" s="20"/>
      <c r="E40" s="20"/>
      <c r="F40" s="20"/>
    </row>
    <row r="41" spans="1:6" ht="18.75" thickBot="1">
      <c r="A41" s="281" t="s">
        <v>1138</v>
      </c>
      <c r="B41" s="20"/>
      <c r="C41" s="20"/>
      <c r="D41" s="20"/>
      <c r="E41" s="20"/>
      <c r="F41" s="20"/>
    </row>
    <row r="42" spans="1:6">
      <c r="A42" s="279" t="s">
        <v>1139</v>
      </c>
      <c r="B42" s="20"/>
      <c r="C42" s="20"/>
      <c r="D42" s="20"/>
      <c r="E42" s="20"/>
      <c r="F42" s="20"/>
    </row>
    <row r="43" spans="1:6">
      <c r="A43" s="280" t="s">
        <v>1140</v>
      </c>
      <c r="B43" s="20"/>
      <c r="C43" s="20"/>
      <c r="D43" s="20"/>
      <c r="E43" s="20"/>
      <c r="F43" s="20"/>
    </row>
    <row r="44" spans="1:6" ht="18.75" thickBot="1">
      <c r="A44" s="281" t="s">
        <v>1141</v>
      </c>
      <c r="B44" s="20"/>
      <c r="C44" s="20"/>
      <c r="D44" s="20"/>
      <c r="E44" s="20"/>
      <c r="F44"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2164BC0E58C434D87F81204F5532685" ma:contentTypeVersion="11" ma:contentTypeDescription="Crear nuevo documento." ma:contentTypeScope="" ma:versionID="da187b5a9ad8c1c6f18974a16f3ddb33">
  <xsd:schema xmlns:xsd="http://www.w3.org/2001/XMLSchema" xmlns:xs="http://www.w3.org/2001/XMLSchema" xmlns:p="http://schemas.microsoft.com/office/2006/metadata/properties" xmlns:ns3="077864dc-8771-4c4e-824c-64902cde4877" xmlns:ns4="d8007769-931e-4714-9201-03945525c3e6" targetNamespace="http://schemas.microsoft.com/office/2006/metadata/properties" ma:root="true" ma:fieldsID="05aac14f086df0d3f9b1a9c91d65af90" ns3:_="" ns4:_="">
    <xsd:import namespace="077864dc-8771-4c4e-824c-64902cde4877"/>
    <xsd:import namespace="d8007769-931e-4714-9201-03945525c3e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GenerationTime" minOccurs="0"/>
                <xsd:element ref="ns4:MediaServiceEventHashCod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864dc-8771-4c4e-824c-64902cde487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007769-931e-4714-9201-03945525c3e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7DCD16-7491-42C8-B7FD-D74F0C38E0CC}"/>
</file>

<file path=customXml/itemProps2.xml><?xml version="1.0" encoding="utf-8"?>
<ds:datastoreItem xmlns:ds="http://schemas.openxmlformats.org/officeDocument/2006/customXml" ds:itemID="{7A3DE2AC-2248-4EB5-A6BE-A7832FD0A4E1}"/>
</file>

<file path=customXml/itemProps3.xml><?xml version="1.0" encoding="utf-8"?>
<ds:datastoreItem xmlns:ds="http://schemas.openxmlformats.org/officeDocument/2006/customXml" ds:itemID="{534EAC5F-B4D8-401B-8656-0CDCD1F9B50F}"/>
</file>

<file path=customXml/itemProps4.xml><?xml version="1.0" encoding="utf-8"?>
<ds:datastoreItem xmlns:ds="http://schemas.openxmlformats.org/officeDocument/2006/customXml" ds:itemID="{52420AFE-6BAD-43AC-A949-4616E69845F0}"/>
</file>

<file path=docProps/app.xml><?xml version="1.0" encoding="utf-8"?>
<Properties xmlns="http://schemas.openxmlformats.org/officeDocument/2006/extended-properties" xmlns:vt="http://schemas.openxmlformats.org/officeDocument/2006/docPropsVTypes">
  <Template>TM03107667</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Polo</dc:creator>
  <cp:keywords/>
  <dc:description/>
  <cp:lastModifiedBy>Javier Velasquez</cp:lastModifiedBy>
  <cp:revision/>
  <dcterms:created xsi:type="dcterms:W3CDTF">2017-10-21T03:35:55Z</dcterms:created>
  <dcterms:modified xsi:type="dcterms:W3CDTF">2026-05-28T16:35:05Z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0x010100B2164BC0E58C434D87F81204F5532685</vt:lpwstr>
  </property>
</Properties>
</file>