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- Inversión inicial" sheetId="1" r:id="rId4"/>
    <sheet state="visible" name="Indicadores Financieros" sheetId="2" r:id="rId5"/>
  </sheets>
  <definedNames/>
  <calcPr/>
  <extLst>
    <ext uri="GoogleSheetsCustomDataVersion1">
      <go:sheetsCustomData xmlns:go="http://customooxmlschemas.google.com/" r:id="rId6" roundtripDataSignature="AMtx7mjMNHfMbjn+4KoDnT99OwN3+YR8Ag=="/>
    </ext>
  </extLst>
</workbook>
</file>

<file path=xl/sharedStrings.xml><?xml version="1.0" encoding="utf-8"?>
<sst xmlns="http://schemas.openxmlformats.org/spreadsheetml/2006/main" count="70" uniqueCount="54">
  <si>
    <t>Elementos de la arquitectura</t>
  </si>
  <si>
    <t>Elementos</t>
  </si>
  <si>
    <t>cantidad</t>
  </si>
  <si>
    <t>costo(c/u)</t>
  </si>
  <si>
    <t>Costo total</t>
  </si>
  <si>
    <t>Planta</t>
  </si>
  <si>
    <t>Banda transportadora</t>
  </si>
  <si>
    <t>Máquina lavadora secadora</t>
  </si>
  <si>
    <t>Singulador</t>
  </si>
  <si>
    <t>Motores</t>
  </si>
  <si>
    <t>Cámaras</t>
  </si>
  <si>
    <t>Máquina secadora</t>
  </si>
  <si>
    <t>Robot</t>
  </si>
  <si>
    <t>Alimentador de Palets</t>
  </si>
  <si>
    <t>Sensores</t>
  </si>
  <si>
    <t xml:space="preserve">Sensor de entrada a máquina lavadora </t>
  </si>
  <si>
    <t xml:space="preserve">Sensor de salida de máquina lavadora </t>
  </si>
  <si>
    <t xml:space="preserve">Sensor de entrada a singulador
</t>
  </si>
  <si>
    <t>Sensor de posición en zona de descarte</t>
  </si>
  <si>
    <t xml:space="preserve">Sensor de salida de singulador </t>
  </si>
  <si>
    <t xml:space="preserve">Sensor de entrada a máquina enceradora </t>
  </si>
  <si>
    <t xml:space="preserve">Sensor de salida de zona de empacado </t>
  </si>
  <si>
    <t xml:space="preserve">Sensor de llegada a celda de paletizado </t>
  </si>
  <si>
    <t xml:space="preserve">Sensor de llegada a la salida de la celda </t>
  </si>
  <si>
    <t>Actuadores</t>
  </si>
  <si>
    <t xml:space="preserve">Motores banda transportadora </t>
  </si>
  <si>
    <t xml:space="preserve">Motor máquina lavadora secadora </t>
  </si>
  <si>
    <t xml:space="preserve">Motor máquina enceradora </t>
  </si>
  <si>
    <t xml:space="preserve">Motores mecanismos péndulo </t>
  </si>
  <si>
    <t xml:space="preserve">Sistema robótico </t>
  </si>
  <si>
    <t xml:space="preserve">Motor de alimentador de palets </t>
  </si>
  <si>
    <t>Elementos de control</t>
  </si>
  <si>
    <t>Controlador del robot</t>
  </si>
  <si>
    <t>PLCs</t>
  </si>
  <si>
    <t>Elementos de supervisión</t>
  </si>
  <si>
    <t>SCADA</t>
  </si>
  <si>
    <t>Elementos de interfaz</t>
  </si>
  <si>
    <t>HMIs</t>
  </si>
  <si>
    <t>Indicadores Financieros</t>
  </si>
  <si>
    <t>Año</t>
  </si>
  <si>
    <t>Flujo(i)</t>
  </si>
  <si>
    <t>Valor presente</t>
  </si>
  <si>
    <t>Payback</t>
  </si>
  <si>
    <t>TMAR®</t>
  </si>
  <si>
    <t>Inversión inicial</t>
  </si>
  <si>
    <t>TIR</t>
  </si>
  <si>
    <t>F1</t>
  </si>
  <si>
    <t>F2</t>
  </si>
  <si>
    <t>F3</t>
  </si>
  <si>
    <t>F4</t>
  </si>
  <si>
    <t>F5</t>
  </si>
  <si>
    <t>F6</t>
  </si>
  <si>
    <t>F7</t>
  </si>
  <si>
    <t>VPN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</si>
</sst>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COP ]#,##0"/>
  </numFmts>
  <fonts count="6">
    <font>
      <sz val="11.0"/>
      <color theme="1"/>
      <name val="Arial"/>
    </font>
    <font>
      <sz val="14.0"/>
      <color theme="1"/>
      <name val="Montserrat"/>
    </font>
    <font/>
    <font>
      <sz val="14.0"/>
      <color rgb="FF000000"/>
      <name val="Montserrat"/>
    </font>
    <font>
      <sz val="11.0"/>
      <color theme="1"/>
      <name val="Calibri"/>
    </font>
    <font>
      <sz val="2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FF9900"/>
        <bgColor rgb="FFFF99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2" fontId="1" numFmtId="0" xfId="0" applyAlignment="1" applyBorder="1" applyFont="1">
      <alignment horizontal="center"/>
    </xf>
    <xf borderId="5" fillId="2" fontId="1" numFmtId="0" xfId="0" applyBorder="1" applyFont="1"/>
    <xf borderId="1" fillId="0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164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Border="1" applyFont="1"/>
    <xf borderId="5" fillId="0" fontId="3" numFmtId="0" xfId="0" applyBorder="1" applyFont="1"/>
    <xf borderId="4" fillId="3" fontId="1" numFmtId="0" xfId="0" applyBorder="1" applyFill="1" applyFont="1"/>
    <xf borderId="5" fillId="3" fontId="1" numFmtId="0" xfId="0" applyAlignment="1" applyBorder="1" applyFont="1">
      <alignment horizontal="center"/>
    </xf>
    <xf borderId="4" fillId="4" fontId="1" numFmtId="0" xfId="0" applyBorder="1" applyFill="1" applyFont="1"/>
    <xf borderId="6" fillId="4" fontId="1" numFmtId="0" xfId="0" applyAlignment="1" applyBorder="1" applyFont="1">
      <alignment horizontal="center"/>
    </xf>
    <xf borderId="5" fillId="5" fontId="1" numFmtId="164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 vertical="center"/>
    </xf>
    <xf borderId="7" fillId="6" fontId="5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6" fontId="4" numFmtId="0" xfId="0" applyAlignment="1" applyBorder="1" applyFont="1">
      <alignment horizontal="center" vertical="center"/>
    </xf>
    <xf borderId="5" fillId="6" fontId="4" numFmtId="0" xfId="0" applyAlignment="1" applyBorder="1" applyFont="1">
      <alignment horizontal="center" readingOrder="0" vertical="center"/>
    </xf>
    <xf borderId="5" fillId="0" fontId="4" numFmtId="9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5" fillId="0" fontId="4" numFmtId="164" xfId="0" applyAlignment="1" applyBorder="1" applyFont="1" applyNumberFormat="1">
      <alignment horizontal="center" vertical="center"/>
    </xf>
    <xf borderId="5" fillId="5" fontId="4" numFmtId="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164" xfId="0" applyBorder="1" applyFont="1" applyNumberFormat="1"/>
    <xf borderId="5" fillId="7" fontId="4" numFmtId="0" xfId="0" applyAlignment="1" applyBorder="1" applyFill="1" applyFont="1">
      <alignment horizontal="center" vertical="center"/>
    </xf>
    <xf borderId="5" fillId="5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3" fillId="5" fontId="4" numFmtId="164" xfId="0" applyBorder="1" applyFont="1" applyNumberFormat="1"/>
    <xf borderId="5" fillId="5" fontId="4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50.88"/>
    <col customWidth="1" min="3" max="3" width="11.5"/>
    <col customWidth="1" min="4" max="5" width="22.5"/>
  </cols>
  <sheetData>
    <row r="1">
      <c r="B1" s="1"/>
      <c r="C1" s="1"/>
      <c r="D1" s="1"/>
      <c r="E1" s="1"/>
    </row>
    <row r="2">
      <c r="B2" s="2" t="s">
        <v>0</v>
      </c>
      <c r="C2" s="3"/>
      <c r="D2" s="3"/>
      <c r="E2" s="4"/>
    </row>
    <row r="3">
      <c r="B3" s="5"/>
      <c r="C3" s="5"/>
      <c r="D3" s="5"/>
      <c r="E3" s="5"/>
    </row>
    <row r="4">
      <c r="B4" s="6" t="s">
        <v>1</v>
      </c>
      <c r="C4" s="7" t="s">
        <v>2</v>
      </c>
      <c r="D4" s="7" t="s">
        <v>3</v>
      </c>
      <c r="E4" s="7" t="s">
        <v>4</v>
      </c>
    </row>
    <row r="5">
      <c r="B5" s="2" t="s">
        <v>5</v>
      </c>
      <c r="C5" s="3"/>
      <c r="D5" s="3"/>
      <c r="E5" s="4"/>
    </row>
    <row r="6">
      <c r="B6" s="8" t="s">
        <v>6</v>
      </c>
      <c r="C6" s="9">
        <v>5.0</v>
      </c>
      <c r="D6" s="10">
        <v>9900000.0</v>
      </c>
      <c r="E6" s="10">
        <f t="shared" ref="E6:E13" si="1">D6*C6</f>
        <v>49500000</v>
      </c>
    </row>
    <row r="7">
      <c r="B7" s="8" t="s">
        <v>7</v>
      </c>
      <c r="C7" s="9">
        <v>1.0</v>
      </c>
      <c r="D7" s="10">
        <v>9.1365847E7</v>
      </c>
      <c r="E7" s="10">
        <f t="shared" si="1"/>
        <v>91365847</v>
      </c>
    </row>
    <row r="8">
      <c r="B8" s="8" t="s">
        <v>8</v>
      </c>
      <c r="C8" s="9">
        <v>1.0</v>
      </c>
      <c r="D8" s="10">
        <v>2.0E7</v>
      </c>
      <c r="E8" s="10">
        <f t="shared" si="1"/>
        <v>20000000</v>
      </c>
    </row>
    <row r="9">
      <c r="B9" s="8" t="s">
        <v>9</v>
      </c>
      <c r="C9" s="9">
        <v>4.0</v>
      </c>
      <c r="D9" s="10">
        <v>2500000.0</v>
      </c>
      <c r="E9" s="10">
        <f t="shared" si="1"/>
        <v>10000000</v>
      </c>
    </row>
    <row r="10">
      <c r="B10" s="8" t="s">
        <v>10</v>
      </c>
      <c r="C10" s="9">
        <v>4.0</v>
      </c>
      <c r="D10" s="10">
        <v>795703.0</v>
      </c>
      <c r="E10" s="10">
        <f t="shared" si="1"/>
        <v>3182812</v>
      </c>
    </row>
    <row r="11">
      <c r="B11" s="8" t="s">
        <v>11</v>
      </c>
      <c r="C11" s="9">
        <v>1.0</v>
      </c>
      <c r="D11" s="10">
        <v>9.0E7</v>
      </c>
      <c r="E11" s="10">
        <f t="shared" si="1"/>
        <v>90000000</v>
      </c>
    </row>
    <row r="12">
      <c r="B12" s="8" t="s">
        <v>12</v>
      </c>
      <c r="C12" s="9">
        <v>1.0</v>
      </c>
      <c r="D12" s="11">
        <v>1.35826771E8</v>
      </c>
      <c r="E12" s="10">
        <f t="shared" si="1"/>
        <v>135826771</v>
      </c>
    </row>
    <row r="13">
      <c r="B13" s="8" t="s">
        <v>13</v>
      </c>
      <c r="C13" s="9">
        <v>1.0</v>
      </c>
      <c r="D13" s="10">
        <v>2.0E7</v>
      </c>
      <c r="E13" s="10">
        <f t="shared" si="1"/>
        <v>20000000</v>
      </c>
    </row>
    <row r="14">
      <c r="B14" s="12" t="s">
        <v>14</v>
      </c>
      <c r="C14" s="3"/>
      <c r="D14" s="3"/>
      <c r="E14" s="4"/>
    </row>
    <row r="15">
      <c r="B15" s="13" t="s">
        <v>15</v>
      </c>
      <c r="C15" s="9">
        <v>1.0</v>
      </c>
      <c r="D15" s="10">
        <v>1406439.0</v>
      </c>
      <c r="E15" s="10">
        <f t="shared" ref="E15:E24" si="2">D15*C15</f>
        <v>1406439</v>
      </c>
    </row>
    <row r="16">
      <c r="B16" s="13" t="s">
        <v>16</v>
      </c>
      <c r="C16" s="9">
        <v>1.0</v>
      </c>
      <c r="D16" s="10">
        <v>1406439.0</v>
      </c>
      <c r="E16" s="10">
        <f t="shared" si="2"/>
        <v>1406439</v>
      </c>
    </row>
    <row r="17" ht="21.75" customHeight="1">
      <c r="B17" s="8" t="s">
        <v>17</v>
      </c>
      <c r="C17" s="9">
        <v>1.0</v>
      </c>
      <c r="D17" s="10">
        <v>1406439.0</v>
      </c>
      <c r="E17" s="10">
        <f t="shared" si="2"/>
        <v>1406439</v>
      </c>
    </row>
    <row r="18">
      <c r="B18" s="8" t="s">
        <v>10</v>
      </c>
      <c r="C18" s="9">
        <v>4.0</v>
      </c>
      <c r="D18" s="10">
        <v>795703.0</v>
      </c>
      <c r="E18" s="10">
        <f t="shared" si="2"/>
        <v>3182812</v>
      </c>
    </row>
    <row r="19">
      <c r="B19" s="14" t="s">
        <v>18</v>
      </c>
      <c r="C19" s="9">
        <v>1.0</v>
      </c>
      <c r="D19" s="10">
        <v>2994000.0</v>
      </c>
      <c r="E19" s="10">
        <f t="shared" si="2"/>
        <v>2994000</v>
      </c>
    </row>
    <row r="20">
      <c r="B20" s="14" t="s">
        <v>19</v>
      </c>
      <c r="C20" s="9">
        <v>1.0</v>
      </c>
      <c r="D20" s="10">
        <v>1406439.0</v>
      </c>
      <c r="E20" s="10">
        <f t="shared" si="2"/>
        <v>1406439</v>
      </c>
    </row>
    <row r="21">
      <c r="B21" s="14" t="s">
        <v>20</v>
      </c>
      <c r="C21" s="9">
        <v>1.0</v>
      </c>
      <c r="D21" s="10">
        <v>1406439.0</v>
      </c>
      <c r="E21" s="10">
        <f t="shared" si="2"/>
        <v>1406439</v>
      </c>
    </row>
    <row r="22">
      <c r="B22" s="14" t="s">
        <v>21</v>
      </c>
      <c r="C22" s="9">
        <v>1.0</v>
      </c>
      <c r="D22" s="10">
        <v>1406439.0</v>
      </c>
      <c r="E22" s="10">
        <f t="shared" si="2"/>
        <v>1406439</v>
      </c>
    </row>
    <row r="23">
      <c r="B23" s="14" t="s">
        <v>22</v>
      </c>
      <c r="C23" s="9">
        <v>1.0</v>
      </c>
      <c r="D23" s="10">
        <v>1406439.0</v>
      </c>
      <c r="E23" s="10">
        <f t="shared" si="2"/>
        <v>1406439</v>
      </c>
    </row>
    <row r="24">
      <c r="B24" s="14" t="s">
        <v>23</v>
      </c>
      <c r="C24" s="9">
        <v>1.0</v>
      </c>
      <c r="D24" s="10">
        <v>1406439.0</v>
      </c>
      <c r="E24" s="10">
        <f t="shared" si="2"/>
        <v>1406439</v>
      </c>
    </row>
    <row r="25">
      <c r="B25" s="2" t="s">
        <v>24</v>
      </c>
      <c r="C25" s="3"/>
      <c r="D25" s="3"/>
      <c r="E25" s="4"/>
    </row>
    <row r="26">
      <c r="B26" s="14" t="s">
        <v>25</v>
      </c>
      <c r="C26" s="9">
        <v>5.0</v>
      </c>
      <c r="D26" s="10">
        <v>2500000.0</v>
      </c>
      <c r="E26" s="10">
        <f t="shared" ref="E26:E31" si="3">D26*C26</f>
        <v>12500000</v>
      </c>
    </row>
    <row r="27">
      <c r="B27" s="14" t="s">
        <v>26</v>
      </c>
      <c r="C27" s="9">
        <v>1.0</v>
      </c>
      <c r="D27" s="10">
        <v>2500000.0</v>
      </c>
      <c r="E27" s="10">
        <f t="shared" si="3"/>
        <v>2500000</v>
      </c>
    </row>
    <row r="28">
      <c r="B28" s="14" t="s">
        <v>27</v>
      </c>
      <c r="C28" s="9">
        <v>1.0</v>
      </c>
      <c r="D28" s="10">
        <v>2500000.0</v>
      </c>
      <c r="E28" s="10">
        <f t="shared" si="3"/>
        <v>2500000</v>
      </c>
    </row>
    <row r="29">
      <c r="B29" s="14" t="s">
        <v>28</v>
      </c>
      <c r="C29" s="9">
        <v>4.0</v>
      </c>
      <c r="D29" s="10">
        <v>2500000.0</v>
      </c>
      <c r="E29" s="10">
        <f t="shared" si="3"/>
        <v>10000000</v>
      </c>
    </row>
    <row r="30">
      <c r="B30" s="13" t="s">
        <v>29</v>
      </c>
      <c r="C30" s="9">
        <v>1.0</v>
      </c>
      <c r="D30" s="10">
        <v>3.0E7</v>
      </c>
      <c r="E30" s="10">
        <f t="shared" si="3"/>
        <v>30000000</v>
      </c>
    </row>
    <row r="31">
      <c r="B31" s="14" t="s">
        <v>30</v>
      </c>
      <c r="C31" s="9">
        <v>1.0</v>
      </c>
      <c r="D31" s="10">
        <v>2500000.0</v>
      </c>
      <c r="E31" s="10">
        <f t="shared" si="3"/>
        <v>2500000</v>
      </c>
    </row>
    <row r="32">
      <c r="B32" s="2" t="s">
        <v>31</v>
      </c>
      <c r="C32" s="3"/>
      <c r="D32" s="3"/>
      <c r="E32" s="4"/>
    </row>
    <row r="33">
      <c r="B33" s="15" t="s">
        <v>32</v>
      </c>
      <c r="C33" s="16">
        <v>1.0</v>
      </c>
      <c r="D33" s="10">
        <v>1.0E7</v>
      </c>
      <c r="E33" s="10">
        <f t="shared" ref="E33:E34" si="4">D33*C33</f>
        <v>10000000</v>
      </c>
    </row>
    <row r="34">
      <c r="B34" s="15" t="s">
        <v>33</v>
      </c>
      <c r="C34" s="16">
        <v>1.0</v>
      </c>
      <c r="D34" s="10">
        <v>1.4699561E7</v>
      </c>
      <c r="E34" s="10">
        <f t="shared" si="4"/>
        <v>14699561</v>
      </c>
    </row>
    <row r="35">
      <c r="B35" s="2" t="s">
        <v>34</v>
      </c>
      <c r="C35" s="3"/>
      <c r="D35" s="3"/>
      <c r="E35" s="4"/>
    </row>
    <row r="36">
      <c r="B36" s="17" t="s">
        <v>35</v>
      </c>
      <c r="C36" s="18">
        <v>1.0</v>
      </c>
      <c r="D36" s="10">
        <v>2.0348E7</v>
      </c>
      <c r="E36" s="10">
        <f>D36</f>
        <v>20348000</v>
      </c>
    </row>
    <row r="37">
      <c r="B37" s="2" t="s">
        <v>36</v>
      </c>
      <c r="C37" s="3"/>
      <c r="D37" s="3"/>
      <c r="E37" s="4"/>
    </row>
    <row r="38">
      <c r="B38" s="17" t="s">
        <v>37</v>
      </c>
      <c r="C38" s="18">
        <v>1.0</v>
      </c>
      <c r="D38" s="10">
        <v>1.5163174E7</v>
      </c>
      <c r="E38" s="10">
        <f>D38*C38</f>
        <v>15163174</v>
      </c>
    </row>
    <row r="39">
      <c r="B39" s="5"/>
      <c r="C39" s="5"/>
      <c r="D39" s="7" t="s">
        <v>4</v>
      </c>
      <c r="E39" s="19">
        <f>SUM(E26:E31,E15:E24,E6:E13,E33:E34,E36,B37,E38)</f>
        <v>557514489</v>
      </c>
    </row>
    <row r="40" ht="15.0" customHeight="1">
      <c r="B40" s="1"/>
    </row>
    <row r="41" ht="15.0" customHeight="1">
      <c r="B41" s="1"/>
    </row>
    <row r="42" ht="15.0" customHeight="1">
      <c r="B42" s="1"/>
    </row>
    <row r="43" ht="15.0" customHeight="1">
      <c r="B43" s="1"/>
    </row>
    <row r="44" ht="15.0" customHeight="1">
      <c r="B44" s="1"/>
    </row>
    <row r="45" ht="15.0" customHeight="1">
      <c r="B45" s="1"/>
    </row>
    <row r="46" ht="15.0" customHeight="1">
      <c r="B46" s="1"/>
    </row>
    <row r="47" ht="15.0" customHeight="1">
      <c r="B47" s="1"/>
    </row>
    <row r="48" ht="15.0" customHeight="1">
      <c r="B48" s="1"/>
    </row>
    <row r="49" ht="15.0" customHeight="1">
      <c r="B49" s="1"/>
    </row>
    <row r="50" ht="15.0" customHeight="1">
      <c r="B50" s="1"/>
    </row>
    <row r="51" ht="15.0" customHeight="1">
      <c r="B51" s="1"/>
    </row>
    <row r="52" ht="15.0" customHeight="1">
      <c r="B52" s="1"/>
    </row>
    <row r="53" ht="15.0" customHeight="1">
      <c r="B53" s="1"/>
    </row>
    <row r="54" ht="15.0" customHeight="1">
      <c r="B54" s="1"/>
    </row>
    <row r="55" ht="15.0" customHeight="1">
      <c r="B55" s="1"/>
    </row>
    <row r="56" ht="15.0" customHeight="1">
      <c r="B56" s="1"/>
    </row>
    <row r="57" ht="15.0" customHeight="1">
      <c r="B57" s="1"/>
    </row>
    <row r="58" ht="15.0" customHeight="1">
      <c r="B58" s="1"/>
    </row>
    <row r="59" ht="15.0" customHeight="1">
      <c r="B59" s="1"/>
    </row>
    <row r="60" ht="15.0" customHeight="1">
      <c r="B60" s="1"/>
    </row>
    <row r="61" ht="15.0" customHeight="1">
      <c r="B61" s="1"/>
    </row>
    <row r="62" ht="15.0" customHeight="1">
      <c r="B62" s="1"/>
    </row>
    <row r="63" ht="15.0" customHeight="1">
      <c r="B63" s="1"/>
    </row>
  </sheetData>
  <mergeCells count="7">
    <mergeCell ref="B2:E2"/>
    <mergeCell ref="B5:E5"/>
    <mergeCell ref="B14:E14"/>
    <mergeCell ref="B25:E25"/>
    <mergeCell ref="B32:E32"/>
    <mergeCell ref="B35:E35"/>
    <mergeCell ref="B37:E3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75"/>
    <col customWidth="1" min="6" max="7" width="14.38"/>
    <col customWidth="1" min="8" max="8" width="14.5"/>
    <col customWidth="1" min="9" max="9" width="7.75"/>
    <col customWidth="1" min="10" max="11" width="15.5"/>
    <col customWidth="1" min="12" max="19" width="7.75"/>
    <col customWidth="1" min="20" max="20" width="9.13"/>
    <col customWidth="1" min="21" max="21" width="9.63"/>
    <col customWidth="1" min="22" max="27" width="7.75"/>
  </cols>
  <sheetData>
    <row r="1" ht="14.2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4.25" customHeight="1">
      <c r="A2" s="20"/>
      <c r="B2" s="20"/>
      <c r="C2" s="20"/>
      <c r="D2" s="20"/>
      <c r="E2" s="21" t="s">
        <v>38</v>
      </c>
      <c r="F2" s="22"/>
      <c r="G2" s="22"/>
      <c r="H2" s="22"/>
      <c r="I2" s="22"/>
      <c r="J2" s="22"/>
      <c r="K2" s="22"/>
      <c r="L2" s="22"/>
      <c r="M2" s="23"/>
      <c r="N2" s="20"/>
      <c r="O2" s="20"/>
    </row>
    <row r="3" ht="14.25" customHeight="1">
      <c r="A3" s="20"/>
      <c r="B3" s="20"/>
      <c r="C3" s="20"/>
      <c r="D3" s="20"/>
      <c r="E3" s="24"/>
      <c r="F3" s="25"/>
      <c r="G3" s="25"/>
      <c r="H3" s="25"/>
      <c r="I3" s="25"/>
      <c r="J3" s="25"/>
      <c r="K3" s="25"/>
      <c r="L3" s="25"/>
      <c r="M3" s="26"/>
      <c r="N3" s="20"/>
      <c r="O3" s="20"/>
    </row>
    <row r="4" ht="14.2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ht="14.2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ht="14.25" customHeight="1">
      <c r="A7" s="20"/>
      <c r="B7" s="20"/>
      <c r="C7" s="27" t="s">
        <v>39</v>
      </c>
      <c r="D7" s="20"/>
      <c r="E7" s="20"/>
      <c r="F7" s="27" t="s">
        <v>40</v>
      </c>
      <c r="G7" s="28" t="s">
        <v>41</v>
      </c>
      <c r="H7" s="27" t="s">
        <v>42</v>
      </c>
      <c r="I7" s="20"/>
      <c r="J7" s="27" t="s">
        <v>43</v>
      </c>
      <c r="K7" s="29">
        <v>0.095</v>
      </c>
      <c r="L7" s="20"/>
      <c r="O7" s="20"/>
    </row>
    <row r="8" ht="14.25" customHeight="1">
      <c r="A8" s="20"/>
      <c r="B8" s="20"/>
      <c r="C8" s="30">
        <v>0.0</v>
      </c>
      <c r="D8" s="31" t="s">
        <v>44</v>
      </c>
      <c r="E8" s="4"/>
      <c r="F8" s="32">
        <f>-'Costos - Inversión inicial'!E39</f>
        <v>-557514489</v>
      </c>
      <c r="G8" s="32">
        <f t="shared" ref="G8:G15" si="1">-PV($K$7,C8,,F8)</f>
        <v>-557514489</v>
      </c>
      <c r="H8" s="32">
        <f>G8</f>
        <v>-557514489</v>
      </c>
      <c r="I8" s="20"/>
      <c r="J8" s="27" t="s">
        <v>45</v>
      </c>
      <c r="K8" s="33">
        <f>IRR(F8:F15)</f>
        <v>0.09889144771</v>
      </c>
      <c r="L8" s="20"/>
      <c r="O8" s="20"/>
    </row>
    <row r="9" ht="14.25" customHeight="1">
      <c r="A9" s="20"/>
      <c r="B9" s="20"/>
      <c r="C9" s="30">
        <v>1.0</v>
      </c>
      <c r="D9" s="34" t="s">
        <v>46</v>
      </c>
      <c r="E9" s="4"/>
      <c r="F9" s="35">
        <v>1.1E8</v>
      </c>
      <c r="G9" s="32">
        <f t="shared" si="1"/>
        <v>100456621</v>
      </c>
      <c r="H9" s="32">
        <f t="shared" ref="H9:H14" si="2">H8+F9</f>
        <v>-447514489</v>
      </c>
      <c r="I9" s="20"/>
      <c r="J9" s="20"/>
      <c r="K9" s="20"/>
      <c r="L9" s="20"/>
      <c r="M9" s="20"/>
      <c r="N9" s="20"/>
      <c r="O9" s="20"/>
    </row>
    <row r="10" ht="14.25" customHeight="1">
      <c r="A10" s="20"/>
      <c r="B10" s="20"/>
      <c r="C10" s="30">
        <v>2.0</v>
      </c>
      <c r="D10" s="34" t="s">
        <v>47</v>
      </c>
      <c r="E10" s="4"/>
      <c r="F10" s="35">
        <v>1.1E8</v>
      </c>
      <c r="G10" s="32">
        <f t="shared" si="1"/>
        <v>91741206.4</v>
      </c>
      <c r="H10" s="32">
        <f t="shared" si="2"/>
        <v>-337514489</v>
      </c>
      <c r="I10" s="20"/>
      <c r="J10" s="20"/>
      <c r="K10" s="20"/>
      <c r="L10" s="20"/>
      <c r="O10" s="20"/>
    </row>
    <row r="11" ht="14.25" customHeight="1">
      <c r="A11" s="20"/>
      <c r="B11" s="20"/>
      <c r="C11" s="30">
        <v>3.0</v>
      </c>
      <c r="D11" s="34" t="s">
        <v>48</v>
      </c>
      <c r="E11" s="4"/>
      <c r="F11" s="35">
        <v>1.15E8</v>
      </c>
      <c r="G11" s="32">
        <f t="shared" si="1"/>
        <v>87590192.91</v>
      </c>
      <c r="H11" s="32">
        <f t="shared" si="2"/>
        <v>-222514489</v>
      </c>
      <c r="I11" s="20"/>
      <c r="J11" s="20"/>
      <c r="K11" s="20"/>
      <c r="L11" s="20"/>
      <c r="O11" s="20"/>
    </row>
    <row r="12" ht="14.25" customHeight="1">
      <c r="A12" s="20"/>
      <c r="B12" s="20"/>
      <c r="C12" s="36">
        <v>4.0</v>
      </c>
      <c r="D12" s="34" t="s">
        <v>49</v>
      </c>
      <c r="E12" s="4"/>
      <c r="F12" s="35">
        <v>1.15E8</v>
      </c>
      <c r="G12" s="32">
        <f t="shared" si="1"/>
        <v>79991043.75</v>
      </c>
      <c r="H12" s="37">
        <f t="shared" si="2"/>
        <v>-107514489</v>
      </c>
      <c r="J12" s="20"/>
      <c r="K12" s="20"/>
      <c r="L12" s="20"/>
      <c r="O12" s="20"/>
    </row>
    <row r="13" ht="14.25" customHeight="1">
      <c r="A13" s="20"/>
      <c r="B13" s="20"/>
      <c r="C13" s="38">
        <v>5.0</v>
      </c>
      <c r="D13" s="34" t="s">
        <v>50</v>
      </c>
      <c r="E13" s="4"/>
      <c r="F13" s="35">
        <v>1.15E8</v>
      </c>
      <c r="G13" s="32">
        <f t="shared" si="1"/>
        <v>73051181.51</v>
      </c>
      <c r="H13" s="37">
        <f t="shared" si="2"/>
        <v>7485511</v>
      </c>
      <c r="J13" s="20"/>
      <c r="K13" s="20"/>
      <c r="L13" s="20"/>
      <c r="O13" s="20"/>
    </row>
    <row r="14" ht="14.25" customHeight="1">
      <c r="A14" s="20"/>
      <c r="B14" s="20"/>
      <c r="C14" s="39">
        <v>6.0</v>
      </c>
      <c r="D14" s="40" t="s">
        <v>51</v>
      </c>
      <c r="E14" s="4"/>
      <c r="F14" s="35">
        <v>1.18E8</v>
      </c>
      <c r="G14" s="32">
        <f t="shared" si="1"/>
        <v>68453757.54</v>
      </c>
      <c r="H14" s="41">
        <f t="shared" si="2"/>
        <v>125485511</v>
      </c>
      <c r="J14" s="20"/>
      <c r="K14" s="20"/>
      <c r="L14" s="20"/>
      <c r="O14" s="20"/>
    </row>
    <row r="15" ht="14.25" customHeight="1">
      <c r="A15" s="20"/>
      <c r="B15" s="20"/>
      <c r="C15" s="36">
        <v>7.0</v>
      </c>
      <c r="D15" s="40" t="s">
        <v>52</v>
      </c>
      <c r="E15" s="4"/>
      <c r="F15" s="35">
        <v>1.2E8</v>
      </c>
      <c r="G15" s="32">
        <f t="shared" si="1"/>
        <v>63574420.75</v>
      </c>
      <c r="J15" s="20"/>
      <c r="K15" s="20"/>
      <c r="L15" s="20"/>
      <c r="O15" s="20"/>
    </row>
    <row r="16" ht="14.25" customHeight="1">
      <c r="A16" s="20"/>
      <c r="B16" s="20"/>
      <c r="C16" s="20"/>
      <c r="D16" s="20"/>
      <c r="E16" s="20"/>
      <c r="F16" s="27" t="s">
        <v>53</v>
      </c>
      <c r="G16" s="42">
        <f>SUM(G8:G15)</f>
        <v>7343934.849</v>
      </c>
      <c r="J16" s="20"/>
      <c r="K16" s="20"/>
      <c r="L16" s="20"/>
      <c r="O16" s="20"/>
    </row>
    <row r="17" ht="14.25" customHeight="1">
      <c r="A17" s="20"/>
      <c r="B17" s="20"/>
      <c r="C17" s="20"/>
      <c r="D17" s="20"/>
      <c r="E17" s="20"/>
      <c r="F17" s="20"/>
      <c r="G17" s="20"/>
      <c r="J17" s="20"/>
      <c r="K17" s="20"/>
      <c r="L17" s="20"/>
      <c r="O17" s="20"/>
    </row>
    <row r="18" ht="14.25" customHeight="1">
      <c r="A18" s="20"/>
      <c r="B18" s="20"/>
      <c r="C18" s="27" t="s">
        <v>39</v>
      </c>
      <c r="D18" s="20"/>
      <c r="E18" s="20"/>
      <c r="F18" s="27" t="s">
        <v>40</v>
      </c>
      <c r="G18" s="28" t="s">
        <v>41</v>
      </c>
      <c r="H18" s="27" t="s">
        <v>42</v>
      </c>
      <c r="I18" s="20"/>
      <c r="J18" s="27" t="s">
        <v>43</v>
      </c>
      <c r="K18" s="29">
        <v>0.06</v>
      </c>
      <c r="L18" s="20"/>
      <c r="O18" s="20"/>
    </row>
    <row r="19" ht="14.25" customHeight="1">
      <c r="B19" s="20"/>
      <c r="C19" s="30">
        <v>0.0</v>
      </c>
      <c r="D19" s="31" t="s">
        <v>44</v>
      </c>
      <c r="E19" s="4"/>
      <c r="F19" s="32">
        <f>F8</f>
        <v>-557514489</v>
      </c>
      <c r="G19" s="32">
        <f t="shared" ref="G19:G25" si="3">-PV($K$18,C19,,F19)</f>
        <v>-557514489</v>
      </c>
      <c r="H19" s="32">
        <f>G19</f>
        <v>-557514489</v>
      </c>
      <c r="I19" s="20"/>
      <c r="J19" s="27" t="s">
        <v>45</v>
      </c>
      <c r="K19" s="33">
        <f>IRR(F19:F25)</f>
        <v>0.06052196115</v>
      </c>
      <c r="L19" s="20"/>
      <c r="M19" s="20"/>
    </row>
    <row r="20" ht="14.25" customHeight="1">
      <c r="B20" s="20"/>
      <c r="C20" s="30">
        <v>1.0</v>
      </c>
      <c r="D20" s="34" t="s">
        <v>46</v>
      </c>
      <c r="E20" s="4"/>
      <c r="F20" s="35">
        <v>1.1E8</v>
      </c>
      <c r="G20" s="32">
        <f t="shared" si="3"/>
        <v>103773584.9</v>
      </c>
      <c r="H20" s="32">
        <f t="shared" ref="H20:H25" si="4">H19+F20</f>
        <v>-447514489</v>
      </c>
      <c r="I20" s="20"/>
      <c r="J20" s="20"/>
      <c r="K20" s="20"/>
      <c r="L20" s="20"/>
      <c r="M20" s="20"/>
    </row>
    <row r="21" ht="14.25" customHeight="1">
      <c r="B21" s="20"/>
      <c r="C21" s="30">
        <v>2.0</v>
      </c>
      <c r="D21" s="34" t="s">
        <v>47</v>
      </c>
      <c r="E21" s="4"/>
      <c r="F21" s="35">
        <v>1.1E8</v>
      </c>
      <c r="G21" s="32">
        <f t="shared" si="3"/>
        <v>97899608.4</v>
      </c>
      <c r="H21" s="32">
        <f t="shared" si="4"/>
        <v>-337514489</v>
      </c>
      <c r="I21" s="20"/>
      <c r="J21" s="20"/>
      <c r="K21" s="20"/>
      <c r="L21" s="20"/>
      <c r="M21" s="20"/>
    </row>
    <row r="22" ht="14.25" customHeight="1">
      <c r="B22" s="20"/>
      <c r="C22" s="30">
        <v>3.0</v>
      </c>
      <c r="D22" s="34" t="s">
        <v>48</v>
      </c>
      <c r="E22" s="4"/>
      <c r="F22" s="35">
        <v>1.15E8</v>
      </c>
      <c r="G22" s="32">
        <f t="shared" si="3"/>
        <v>96556217.55</v>
      </c>
      <c r="H22" s="32">
        <f t="shared" si="4"/>
        <v>-222514489</v>
      </c>
      <c r="I22" s="20"/>
      <c r="J22" s="20"/>
      <c r="K22" s="20"/>
      <c r="L22" s="20"/>
      <c r="M22" s="20"/>
    </row>
    <row r="23" ht="14.25" customHeight="1">
      <c r="B23" s="20"/>
      <c r="C23" s="36">
        <v>4.0</v>
      </c>
      <c r="D23" s="34" t="s">
        <v>49</v>
      </c>
      <c r="E23" s="4"/>
      <c r="F23" s="35">
        <v>1.15E8</v>
      </c>
      <c r="G23" s="32">
        <f t="shared" si="3"/>
        <v>91090771.27</v>
      </c>
      <c r="H23" s="37">
        <f t="shared" si="4"/>
        <v>-107514489</v>
      </c>
      <c r="J23" s="20"/>
      <c r="K23" s="20"/>
      <c r="L23" s="20"/>
      <c r="M23" s="20"/>
    </row>
    <row r="24" ht="14.25" customHeight="1">
      <c r="C24" s="38">
        <v>5.0</v>
      </c>
      <c r="D24" s="34" t="s">
        <v>50</v>
      </c>
      <c r="E24" s="4"/>
      <c r="F24" s="35">
        <v>1.15E8</v>
      </c>
      <c r="G24" s="32">
        <f t="shared" si="3"/>
        <v>85934689.88</v>
      </c>
      <c r="H24" s="37">
        <f t="shared" si="4"/>
        <v>7485511</v>
      </c>
      <c r="J24" s="20"/>
      <c r="K24" s="20"/>
    </row>
    <row r="25" ht="14.25" customHeight="1">
      <c r="C25" s="39">
        <v>6.0</v>
      </c>
      <c r="D25" s="40" t="s">
        <v>51</v>
      </c>
      <c r="E25" s="4"/>
      <c r="F25" s="35">
        <v>1.18E8</v>
      </c>
      <c r="G25" s="32">
        <f t="shared" si="3"/>
        <v>83185343.77</v>
      </c>
      <c r="H25" s="41">
        <f t="shared" si="4"/>
        <v>125485511</v>
      </c>
      <c r="J25" s="20"/>
      <c r="K25" s="20"/>
    </row>
    <row r="26" ht="14.25" customHeight="1">
      <c r="F26" s="27" t="s">
        <v>53</v>
      </c>
      <c r="G26" s="42">
        <f>SUM(G19:G25)</f>
        <v>925726.7798</v>
      </c>
      <c r="J26" s="20"/>
      <c r="K26" s="20"/>
    </row>
    <row r="27" ht="14.25" customHeight="1">
      <c r="C27" s="20"/>
      <c r="D27" s="20"/>
      <c r="E27" s="20"/>
      <c r="J27" s="20"/>
      <c r="K27" s="20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E2:M3"/>
    <mergeCell ref="D8:E8"/>
    <mergeCell ref="D9:E9"/>
    <mergeCell ref="D10:E10"/>
    <mergeCell ref="D11:E11"/>
    <mergeCell ref="D12:E12"/>
    <mergeCell ref="D13:E13"/>
    <mergeCell ref="D24:E24"/>
    <mergeCell ref="D25:E25"/>
    <mergeCell ref="D14:E14"/>
    <mergeCell ref="D15:E15"/>
    <mergeCell ref="D19:E19"/>
    <mergeCell ref="D20:E20"/>
    <mergeCell ref="D21:E21"/>
    <mergeCell ref="D22:E22"/>
    <mergeCell ref="D23:E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Sergio Guecha</dc:creator>
</cp:coreProperties>
</file>