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 - Inversión inicial" sheetId="1" r:id="rId4"/>
    <sheet state="visible" name="Indicadores Financieros" sheetId="2" r:id="rId5"/>
  </sheets>
  <definedNames/>
  <calcPr/>
  <extLst>
    <ext uri="GoogleSheetsCustomDataVersion1">
      <go:sheetsCustomData xmlns:go="http://customooxmlschemas.google.com/" r:id="rId6" roundtripDataSignature="AMtx7mhkPVNW3EHUQ++bKu3jr2vWm0+Q1A=="/>
    </ext>
  </extLst>
</workbook>
</file>

<file path=xl/sharedStrings.xml><?xml version="1.0" encoding="utf-8"?>
<sst xmlns="http://schemas.openxmlformats.org/spreadsheetml/2006/main" count="55" uniqueCount="53">
  <si>
    <t>Elementos de la arquitectura</t>
  </si>
  <si>
    <t>Elementos</t>
  </si>
  <si>
    <t>cantidad</t>
  </si>
  <si>
    <t>costo(c/u)</t>
  </si>
  <si>
    <t>Costo total</t>
  </si>
  <si>
    <t>Planta</t>
  </si>
  <si>
    <t>Banda transportadora</t>
  </si>
  <si>
    <t>Máquina lavadora secadora</t>
  </si>
  <si>
    <t>Singulador</t>
  </si>
  <si>
    <t>Motores</t>
  </si>
  <si>
    <t>Cámaras</t>
  </si>
  <si>
    <t>Máquina secadora</t>
  </si>
  <si>
    <t>Robot</t>
  </si>
  <si>
    <t>Alimentador de Palets</t>
  </si>
  <si>
    <t>Sensores</t>
  </si>
  <si>
    <t xml:space="preserve">Sensor de entrada a máquina lavadora </t>
  </si>
  <si>
    <t xml:space="preserve">Sensor de salida de máquina lavadora </t>
  </si>
  <si>
    <t xml:space="preserve">Sensor de entrada a singulador
</t>
  </si>
  <si>
    <t>Sensor de posición en zona de descarte</t>
  </si>
  <si>
    <t xml:space="preserve">Sensor de salida de singulador </t>
  </si>
  <si>
    <t xml:space="preserve">Sensor de entrada a máquina enceradora </t>
  </si>
  <si>
    <t xml:space="preserve">Sensor de salida de zona de empacado </t>
  </si>
  <si>
    <t xml:space="preserve">Sensor de llegada a celda de paletizado </t>
  </si>
  <si>
    <t xml:space="preserve">Sensor de llegada a la salida de la celda </t>
  </si>
  <si>
    <t>Actuadores</t>
  </si>
  <si>
    <t xml:space="preserve">Motores banda transportadora </t>
  </si>
  <si>
    <t xml:space="preserve">Motor máquina lavadora secadora </t>
  </si>
  <si>
    <t xml:space="preserve">Motor máquina enceradora </t>
  </si>
  <si>
    <t xml:space="preserve">Motores mecanismos péndulo </t>
  </si>
  <si>
    <t xml:space="preserve">Sistema robótico </t>
  </si>
  <si>
    <t xml:space="preserve">Motor de alimentador de palets </t>
  </si>
  <si>
    <t>Elementos de control</t>
  </si>
  <si>
    <t>Controlador del robot</t>
  </si>
  <si>
    <t>PLCs</t>
  </si>
  <si>
    <t>Elementos de supervisión</t>
  </si>
  <si>
    <t>SCADA</t>
  </si>
  <si>
    <t>Elementos de interfaz</t>
  </si>
  <si>
    <t>HMIs</t>
  </si>
  <si>
    <t>Indicadores Financieros</t>
  </si>
  <si>
    <t>Año</t>
  </si>
  <si>
    <t>Flujo(i)</t>
  </si>
  <si>
    <t>Vp(i)</t>
  </si>
  <si>
    <t>Función_Excel</t>
  </si>
  <si>
    <t>Payback</t>
  </si>
  <si>
    <t>TMAR®</t>
  </si>
  <si>
    <t>Inversión inicial</t>
  </si>
  <si>
    <t>TIR</t>
  </si>
  <si>
    <t>F1</t>
  </si>
  <si>
    <t>F2</t>
  </si>
  <si>
    <t>F3</t>
  </si>
  <si>
    <t>F4</t>
  </si>
  <si>
    <t>F5</t>
  </si>
  <si>
    <t>VPN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</si>
</sst>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COP ]#,##0"/>
    <numFmt numFmtId="165" formatCode="&quot;$&quot;\ #,##0.00;[Red]\-&quot;$&quot;\ #,##0.00"/>
  </numFmts>
  <fonts count="7">
    <font>
      <sz val="11.0"/>
      <color theme="1"/>
      <name val="Arial"/>
    </font>
    <font>
      <color theme="1"/>
      <name val="Arial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Montserrat"/>
    </font>
    <font>
      <sz val="2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4" numFmtId="0" xfId="0" applyBorder="1" applyFont="1"/>
    <xf borderId="1" fillId="2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ill="1" applyFont="1">
      <alignment readingOrder="0"/>
    </xf>
    <xf borderId="4" fillId="3" fontId="4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readingOrder="0" vertical="bottom"/>
    </xf>
    <xf borderId="3" fillId="4" fontId="3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readingOrder="0"/>
    </xf>
    <xf borderId="4" fillId="5" fontId="4" numFmtId="164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 vertical="center"/>
    </xf>
    <xf borderId="5" fillId="6" fontId="6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4" fillId="0" fontId="3" numFmtId="9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4" fillId="5" fontId="3" numFmtId="9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0" fillId="3" fontId="3" numFmtId="0" xfId="0" applyAlignment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5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20.13"/>
    <col customWidth="1" min="5" max="5" width="14.0"/>
    <col customWidth="1" min="6" max="6" width="16.63"/>
  </cols>
  <sheetData>
    <row r="3">
      <c r="B3" s="1"/>
      <c r="C3" s="1"/>
      <c r="D3" s="1"/>
      <c r="E3" s="1"/>
      <c r="F3" s="1"/>
    </row>
    <row r="4">
      <c r="B4" s="2" t="s">
        <v>0</v>
      </c>
      <c r="C4" s="3"/>
      <c r="D4" s="3"/>
      <c r="E4" s="3"/>
      <c r="F4" s="4"/>
    </row>
    <row r="5">
      <c r="B5" s="1"/>
      <c r="C5" s="1"/>
      <c r="D5" s="1"/>
      <c r="E5" s="1"/>
      <c r="F5" s="1"/>
    </row>
    <row r="6">
      <c r="B6" s="5" t="s">
        <v>1</v>
      </c>
      <c r="C6" s="4"/>
      <c r="D6" s="6" t="s">
        <v>2</v>
      </c>
      <c r="E6" s="6" t="s">
        <v>3</v>
      </c>
      <c r="F6" s="6" t="s">
        <v>4</v>
      </c>
    </row>
    <row r="7">
      <c r="B7" s="7" t="s">
        <v>5</v>
      </c>
      <c r="C7" s="3"/>
      <c r="D7" s="3"/>
      <c r="E7" s="3"/>
      <c r="F7" s="4"/>
    </row>
    <row r="8">
      <c r="B8" s="8" t="s">
        <v>6</v>
      </c>
      <c r="C8" s="4"/>
      <c r="D8" s="9">
        <v>5.0</v>
      </c>
      <c r="E8" s="10">
        <v>6400000.0</v>
      </c>
      <c r="F8" s="10">
        <f t="shared" ref="F8:F15" si="1">E8*D8</f>
        <v>32000000</v>
      </c>
    </row>
    <row r="9">
      <c r="B9" s="8" t="s">
        <v>7</v>
      </c>
      <c r="C9" s="4"/>
      <c r="D9" s="9">
        <v>1.0</v>
      </c>
      <c r="E9" s="10">
        <v>1.2E8</v>
      </c>
      <c r="F9" s="10">
        <f t="shared" si="1"/>
        <v>120000000</v>
      </c>
    </row>
    <row r="10">
      <c r="B10" s="8" t="s">
        <v>8</v>
      </c>
      <c r="C10" s="4"/>
      <c r="D10" s="9">
        <v>1.0</v>
      </c>
      <c r="E10" s="10">
        <v>1.5E7</v>
      </c>
      <c r="F10" s="10">
        <f t="shared" si="1"/>
        <v>15000000</v>
      </c>
    </row>
    <row r="11">
      <c r="B11" s="11" t="s">
        <v>9</v>
      </c>
      <c r="C11" s="4"/>
      <c r="D11" s="9">
        <v>4.0</v>
      </c>
      <c r="E11" s="10">
        <v>1000000.0</v>
      </c>
      <c r="F11" s="10">
        <f t="shared" si="1"/>
        <v>4000000</v>
      </c>
    </row>
    <row r="12">
      <c r="B12" s="12" t="s">
        <v>10</v>
      </c>
      <c r="C12" s="4"/>
      <c r="D12" s="13">
        <v>4.0</v>
      </c>
      <c r="E12" s="10">
        <v>300000.0</v>
      </c>
      <c r="F12" s="10">
        <f t="shared" si="1"/>
        <v>1200000</v>
      </c>
    </row>
    <row r="13">
      <c r="B13" s="12" t="s">
        <v>11</v>
      </c>
      <c r="C13" s="4"/>
      <c r="D13" s="14">
        <v>1.0</v>
      </c>
      <c r="E13" s="15">
        <v>6.0E7</v>
      </c>
      <c r="F13" s="10">
        <f t="shared" si="1"/>
        <v>60000000</v>
      </c>
    </row>
    <row r="14">
      <c r="B14" s="12" t="s">
        <v>12</v>
      </c>
      <c r="C14" s="4"/>
      <c r="D14" s="14">
        <v>1.0</v>
      </c>
      <c r="E14" s="15">
        <v>2.5E7</v>
      </c>
      <c r="F14" s="10">
        <f t="shared" si="1"/>
        <v>25000000</v>
      </c>
    </row>
    <row r="15">
      <c r="B15" s="12" t="s">
        <v>13</v>
      </c>
      <c r="C15" s="4"/>
      <c r="D15" s="14">
        <v>1.0</v>
      </c>
      <c r="E15" s="15">
        <v>1.0E7</v>
      </c>
      <c r="F15" s="10">
        <f t="shared" si="1"/>
        <v>10000000</v>
      </c>
    </row>
    <row r="16">
      <c r="B16" s="16" t="s">
        <v>14</v>
      </c>
      <c r="C16" s="3"/>
      <c r="D16" s="3"/>
      <c r="E16" s="3"/>
      <c r="F16" s="4"/>
    </row>
    <row r="17">
      <c r="B17" s="17" t="s">
        <v>15</v>
      </c>
      <c r="C17" s="18"/>
      <c r="D17" s="14">
        <v>1.0</v>
      </c>
      <c r="E17" s="15">
        <v>1000000.0</v>
      </c>
      <c r="F17" s="10">
        <f t="shared" ref="F17:F26" si="2">E17*D17</f>
        <v>1000000</v>
      </c>
    </row>
    <row r="18">
      <c r="B18" s="17" t="s">
        <v>16</v>
      </c>
      <c r="C18" s="18"/>
      <c r="D18" s="14">
        <v>1.0</v>
      </c>
      <c r="E18" s="15">
        <v>1000000.0</v>
      </c>
      <c r="F18" s="10">
        <f t="shared" si="2"/>
        <v>1000000</v>
      </c>
    </row>
    <row r="19" ht="15.0" customHeight="1">
      <c r="B19" s="12" t="s">
        <v>17</v>
      </c>
      <c r="C19" s="4"/>
      <c r="D19" s="14">
        <v>1.0</v>
      </c>
      <c r="E19" s="15">
        <v>1000000.0</v>
      </c>
      <c r="F19" s="10">
        <f t="shared" si="2"/>
        <v>1000000</v>
      </c>
    </row>
    <row r="20">
      <c r="B20" s="12" t="s">
        <v>10</v>
      </c>
      <c r="C20" s="4"/>
      <c r="D20" s="14">
        <v>4.0</v>
      </c>
      <c r="E20" s="15">
        <v>300000.0</v>
      </c>
      <c r="F20" s="10">
        <f t="shared" si="2"/>
        <v>1200000</v>
      </c>
    </row>
    <row r="21">
      <c r="B21" s="17" t="s">
        <v>18</v>
      </c>
      <c r="C21" s="18"/>
      <c r="D21" s="14">
        <v>1.0</v>
      </c>
      <c r="E21" s="15">
        <v>1000000.0</v>
      </c>
      <c r="F21" s="10">
        <f t="shared" si="2"/>
        <v>1000000</v>
      </c>
    </row>
    <row r="22">
      <c r="B22" s="17" t="s">
        <v>19</v>
      </c>
      <c r="C22" s="18"/>
      <c r="D22" s="14">
        <v>1.0</v>
      </c>
      <c r="E22" s="15">
        <v>1000000.0</v>
      </c>
      <c r="F22" s="10">
        <f t="shared" si="2"/>
        <v>1000000</v>
      </c>
    </row>
    <row r="23">
      <c r="B23" s="17" t="s">
        <v>20</v>
      </c>
      <c r="C23" s="18"/>
      <c r="D23" s="14">
        <v>1.0</v>
      </c>
      <c r="E23" s="15">
        <v>1000000.0</v>
      </c>
      <c r="F23" s="10">
        <f t="shared" si="2"/>
        <v>1000000</v>
      </c>
    </row>
    <row r="24">
      <c r="B24" s="17" t="s">
        <v>21</v>
      </c>
      <c r="C24" s="18"/>
      <c r="D24" s="14">
        <v>1.0</v>
      </c>
      <c r="E24" s="15">
        <v>1000000.0</v>
      </c>
      <c r="F24" s="10">
        <f t="shared" si="2"/>
        <v>1000000</v>
      </c>
    </row>
    <row r="25">
      <c r="B25" s="17" t="s">
        <v>22</v>
      </c>
      <c r="C25" s="18"/>
      <c r="D25" s="14">
        <v>1.0</v>
      </c>
      <c r="E25" s="15">
        <v>1000000.0</v>
      </c>
      <c r="F25" s="10">
        <f t="shared" si="2"/>
        <v>1000000</v>
      </c>
    </row>
    <row r="26">
      <c r="B26" s="17" t="s">
        <v>23</v>
      </c>
      <c r="C26" s="18"/>
      <c r="D26" s="14">
        <v>1.0</v>
      </c>
      <c r="E26" s="15">
        <v>1000000.0</v>
      </c>
      <c r="F26" s="10">
        <f t="shared" si="2"/>
        <v>1000000</v>
      </c>
    </row>
    <row r="27">
      <c r="B27" s="19" t="s">
        <v>24</v>
      </c>
      <c r="C27" s="3"/>
      <c r="D27" s="3"/>
      <c r="E27" s="3"/>
      <c r="F27" s="4"/>
    </row>
    <row r="28">
      <c r="B28" s="17" t="s">
        <v>25</v>
      </c>
      <c r="C28" s="18"/>
      <c r="D28" s="14">
        <v>5.0</v>
      </c>
      <c r="E28" s="15">
        <v>1000000.0</v>
      </c>
      <c r="F28" s="20">
        <f t="shared" ref="F28:F33" si="3">E28*D28</f>
        <v>5000000</v>
      </c>
    </row>
    <row r="29">
      <c r="B29" s="17" t="s">
        <v>26</v>
      </c>
      <c r="C29" s="18"/>
      <c r="D29" s="14">
        <v>1.0</v>
      </c>
      <c r="E29" s="15">
        <v>1000000.0</v>
      </c>
      <c r="F29" s="20">
        <f t="shared" si="3"/>
        <v>1000000</v>
      </c>
    </row>
    <row r="30">
      <c r="B30" s="17" t="s">
        <v>27</v>
      </c>
      <c r="C30" s="18"/>
      <c r="D30" s="14">
        <v>1.0</v>
      </c>
      <c r="E30" s="15">
        <v>1000000.0</v>
      </c>
      <c r="F30" s="20">
        <f t="shared" si="3"/>
        <v>1000000</v>
      </c>
    </row>
    <row r="31">
      <c r="B31" s="17" t="s">
        <v>28</v>
      </c>
      <c r="C31" s="18"/>
      <c r="D31" s="14">
        <v>4.0</v>
      </c>
      <c r="E31" s="15">
        <v>1000000.0</v>
      </c>
      <c r="F31" s="20">
        <f t="shared" si="3"/>
        <v>4000000</v>
      </c>
    </row>
    <row r="32">
      <c r="B32" s="21" t="s">
        <v>29</v>
      </c>
      <c r="C32" s="4"/>
      <c r="D32" s="14">
        <v>1.0</v>
      </c>
      <c r="E32" s="15">
        <v>1.5E7</v>
      </c>
      <c r="F32" s="20">
        <f t="shared" si="3"/>
        <v>15000000</v>
      </c>
    </row>
    <row r="33">
      <c r="B33" s="17" t="s">
        <v>30</v>
      </c>
      <c r="C33" s="18"/>
      <c r="D33" s="14">
        <v>1.0</v>
      </c>
      <c r="E33" s="15">
        <v>1000000.0</v>
      </c>
      <c r="F33" s="20">
        <f t="shared" si="3"/>
        <v>1000000</v>
      </c>
    </row>
    <row r="34">
      <c r="B34" s="19" t="s">
        <v>31</v>
      </c>
      <c r="C34" s="3"/>
      <c r="D34" s="3"/>
      <c r="E34" s="3"/>
      <c r="F34" s="4"/>
    </row>
    <row r="35">
      <c r="B35" s="22" t="s">
        <v>32</v>
      </c>
      <c r="C35" s="4"/>
      <c r="D35" s="23">
        <v>1.0</v>
      </c>
      <c r="E35" s="15">
        <v>5000000.0</v>
      </c>
      <c r="F35" s="15">
        <v>5000000.0</v>
      </c>
    </row>
    <row r="36">
      <c r="B36" s="22" t="s">
        <v>33</v>
      </c>
      <c r="C36" s="4"/>
      <c r="D36" s="23">
        <v>1.0</v>
      </c>
      <c r="E36" s="15">
        <v>1000000.0</v>
      </c>
      <c r="F36" s="15">
        <v>1000000.0</v>
      </c>
    </row>
    <row r="37">
      <c r="B37" s="19" t="s">
        <v>34</v>
      </c>
      <c r="C37" s="3"/>
      <c r="D37" s="3"/>
      <c r="E37" s="3"/>
      <c r="F37" s="4"/>
    </row>
    <row r="38">
      <c r="B38" s="24" t="s">
        <v>35</v>
      </c>
      <c r="C38" s="4"/>
      <c r="D38" s="25">
        <v>1.0</v>
      </c>
      <c r="E38" s="15">
        <v>2000000.0</v>
      </c>
      <c r="F38" s="15">
        <v>2000000.0</v>
      </c>
    </row>
    <row r="39">
      <c r="B39" s="19" t="s">
        <v>36</v>
      </c>
      <c r="C39" s="3"/>
      <c r="D39" s="3"/>
      <c r="E39" s="3"/>
      <c r="F39" s="4"/>
    </row>
    <row r="40">
      <c r="B40" s="24" t="s">
        <v>37</v>
      </c>
      <c r="C40" s="4"/>
      <c r="D40" s="25">
        <v>1.0</v>
      </c>
      <c r="E40" s="15">
        <v>5000000.0</v>
      </c>
      <c r="F40" s="15">
        <v>5000000.0</v>
      </c>
    </row>
    <row r="41">
      <c r="E41" s="26" t="s">
        <v>4</v>
      </c>
      <c r="F41" s="27">
        <f>SUM(F28:F33,F17:F26,F8:F15,F35:F36,F38,B39)</f>
        <v>312400000</v>
      </c>
    </row>
  </sheetData>
  <mergeCells count="48">
    <mergeCell ref="B4:F4"/>
    <mergeCell ref="B6:C6"/>
    <mergeCell ref="B8:C8"/>
    <mergeCell ref="B9:C9"/>
    <mergeCell ref="B10:C10"/>
    <mergeCell ref="B11:C11"/>
    <mergeCell ref="B7:F7"/>
    <mergeCell ref="B12:C12"/>
    <mergeCell ref="B16:F16"/>
    <mergeCell ref="B27:F27"/>
    <mergeCell ref="B34:F34"/>
    <mergeCell ref="B37:F37"/>
    <mergeCell ref="B39:F39"/>
    <mergeCell ref="B13:C13"/>
    <mergeCell ref="B14:C14"/>
    <mergeCell ref="B15:C15"/>
    <mergeCell ref="B19:C19"/>
    <mergeCell ref="B20:C20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3:C63"/>
    <mergeCell ref="B64:C64"/>
    <mergeCell ref="B65:C65"/>
    <mergeCell ref="B56:C56"/>
    <mergeCell ref="B57:C57"/>
    <mergeCell ref="B58:C58"/>
    <mergeCell ref="B59:C59"/>
    <mergeCell ref="B60:C60"/>
    <mergeCell ref="B61:C61"/>
    <mergeCell ref="B62:C62"/>
    <mergeCell ref="B41:C41"/>
    <mergeCell ref="B32:C32"/>
    <mergeCell ref="B35:C35"/>
    <mergeCell ref="B36:C36"/>
    <mergeCell ref="B40:C40"/>
    <mergeCell ref="B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75"/>
    <col customWidth="1" min="6" max="7" width="14.38"/>
    <col customWidth="1" min="8" max="8" width="14.5"/>
    <col customWidth="1" min="9" max="9" width="7.75"/>
    <col customWidth="1" min="10" max="10" width="15.5"/>
    <col customWidth="1" min="11" max="18" width="7.75"/>
    <col customWidth="1" min="19" max="19" width="9.13"/>
    <col customWidth="1" min="20" max="20" width="9.63"/>
    <col customWidth="1" min="21" max="26" width="7.75"/>
  </cols>
  <sheetData>
    <row r="1" ht="14.2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ht="14.25" customHeight="1">
      <c r="A2" s="28"/>
      <c r="B2" s="28"/>
      <c r="C2" s="28"/>
      <c r="D2" s="28"/>
      <c r="E2" s="29" t="s">
        <v>38</v>
      </c>
      <c r="F2" s="30"/>
      <c r="G2" s="30"/>
      <c r="H2" s="30"/>
      <c r="I2" s="30"/>
      <c r="J2" s="30"/>
      <c r="K2" s="30"/>
      <c r="L2" s="31"/>
      <c r="M2" s="28"/>
      <c r="N2" s="28"/>
    </row>
    <row r="3" ht="14.25" customHeight="1">
      <c r="A3" s="28"/>
      <c r="B3" s="28"/>
      <c r="C3" s="28"/>
      <c r="D3" s="28"/>
      <c r="E3" s="32"/>
      <c r="F3" s="33"/>
      <c r="G3" s="33"/>
      <c r="H3" s="33"/>
      <c r="I3" s="33"/>
      <c r="J3" s="33"/>
      <c r="K3" s="33"/>
      <c r="L3" s="34"/>
      <c r="M3" s="28"/>
      <c r="N3" s="28"/>
    </row>
    <row r="4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ht="14.25" customHeight="1">
      <c r="A7" s="28"/>
      <c r="B7" s="28"/>
      <c r="C7" s="35" t="s">
        <v>39</v>
      </c>
      <c r="D7" s="28"/>
      <c r="E7" s="28"/>
      <c r="F7" s="35" t="s">
        <v>40</v>
      </c>
      <c r="G7" s="35" t="s">
        <v>41</v>
      </c>
      <c r="H7" s="36" t="s">
        <v>42</v>
      </c>
      <c r="I7" s="4"/>
      <c r="J7" s="37" t="s">
        <v>43</v>
      </c>
      <c r="K7" s="28"/>
      <c r="L7" s="37" t="s">
        <v>44</v>
      </c>
      <c r="M7" s="38">
        <v>0.12</v>
      </c>
      <c r="N7" s="28"/>
    </row>
    <row r="8" ht="14.25" customHeight="1">
      <c r="A8" s="28"/>
      <c r="B8" s="28"/>
      <c r="C8" s="35">
        <v>0.0</v>
      </c>
      <c r="D8" s="36" t="s">
        <v>45</v>
      </c>
      <c r="E8" s="4"/>
      <c r="F8" s="39">
        <f>-'Costos - Inversión inicial'!F41</f>
        <v>-312400000</v>
      </c>
      <c r="G8" s="39">
        <f t="shared" ref="G8:G13" si="1">F8/(1+$M$7)^C8</f>
        <v>-312400000</v>
      </c>
      <c r="H8" s="40">
        <f t="shared" ref="H8:H13" si="2">PV($M$7,C8,,F8)*(-1)</f>
        <v>-312400000</v>
      </c>
      <c r="I8" s="4"/>
      <c r="J8" s="39">
        <f>G8</f>
        <v>-312400000</v>
      </c>
      <c r="K8" s="28"/>
      <c r="L8" s="37" t="s">
        <v>46</v>
      </c>
      <c r="M8" s="41">
        <f>IRR(F8:F13)</f>
        <v>0.1211339171</v>
      </c>
      <c r="N8" s="28"/>
    </row>
    <row r="9" ht="14.25" customHeight="1">
      <c r="A9" s="28"/>
      <c r="B9" s="28"/>
      <c r="C9" s="35">
        <v>1.0</v>
      </c>
      <c r="D9" s="36" t="s">
        <v>47</v>
      </c>
      <c r="E9" s="4"/>
      <c r="F9" s="42">
        <v>9.0E7</v>
      </c>
      <c r="G9" s="39">
        <f t="shared" si="1"/>
        <v>80357142.86</v>
      </c>
      <c r="H9" s="40">
        <f t="shared" si="2"/>
        <v>80357142.86</v>
      </c>
      <c r="I9" s="4"/>
      <c r="J9" s="39">
        <f t="shared" ref="J9:J12" si="3">J8+F9</f>
        <v>-222400000</v>
      </c>
      <c r="K9" s="28"/>
      <c r="L9" s="28"/>
      <c r="M9" s="28"/>
      <c r="N9" s="28"/>
    </row>
    <row r="10" ht="14.25" customHeight="1">
      <c r="A10" s="28"/>
      <c r="B10" s="28"/>
      <c r="C10" s="35">
        <v>2.0</v>
      </c>
      <c r="D10" s="36" t="s">
        <v>48</v>
      </c>
      <c r="E10" s="4"/>
      <c r="F10" s="42">
        <v>8.0E7</v>
      </c>
      <c r="G10" s="39">
        <f t="shared" si="1"/>
        <v>63775510.2</v>
      </c>
      <c r="H10" s="40">
        <f t="shared" si="2"/>
        <v>63775510.2</v>
      </c>
      <c r="I10" s="4"/>
      <c r="J10" s="39">
        <f t="shared" si="3"/>
        <v>-142400000</v>
      </c>
      <c r="K10" s="28"/>
      <c r="L10" s="43"/>
      <c r="M10" s="43"/>
      <c r="N10" s="28"/>
    </row>
    <row r="11" ht="14.25" customHeight="1">
      <c r="A11" s="28"/>
      <c r="B11" s="28"/>
      <c r="C11" s="35">
        <v>3.0</v>
      </c>
      <c r="D11" s="36" t="s">
        <v>49</v>
      </c>
      <c r="E11" s="4"/>
      <c r="F11" s="42">
        <v>9.0E7</v>
      </c>
      <c r="G11" s="39">
        <f t="shared" si="1"/>
        <v>64060222.3</v>
      </c>
      <c r="H11" s="40">
        <f t="shared" si="2"/>
        <v>64060222.3</v>
      </c>
      <c r="I11" s="4"/>
      <c r="J11" s="39">
        <f t="shared" si="3"/>
        <v>-52400000</v>
      </c>
      <c r="K11" s="28"/>
      <c r="L11" s="43"/>
      <c r="M11" s="43"/>
      <c r="N11" s="28"/>
    </row>
    <row r="12" ht="14.25" customHeight="1">
      <c r="A12" s="28"/>
      <c r="B12" s="28"/>
      <c r="C12" s="44">
        <v>4.0</v>
      </c>
      <c r="D12" s="36" t="s">
        <v>50</v>
      </c>
      <c r="E12" s="4"/>
      <c r="F12" s="42">
        <v>8.5E7</v>
      </c>
      <c r="G12" s="39">
        <f t="shared" si="1"/>
        <v>54019036.66</v>
      </c>
      <c r="H12" s="40">
        <f t="shared" si="2"/>
        <v>54019036.66</v>
      </c>
      <c r="I12" s="4"/>
      <c r="J12" s="45">
        <f t="shared" si="3"/>
        <v>32600000</v>
      </c>
      <c r="K12" s="28"/>
      <c r="L12" s="43"/>
      <c r="M12" s="43"/>
      <c r="N12" s="28"/>
    </row>
    <row r="13" ht="14.25" customHeight="1">
      <c r="A13" s="28"/>
      <c r="B13" s="28"/>
      <c r="C13" s="35">
        <v>5.0</v>
      </c>
      <c r="D13" s="36" t="s">
        <v>51</v>
      </c>
      <c r="E13" s="4"/>
      <c r="F13" s="42">
        <v>9.0E7</v>
      </c>
      <c r="G13" s="39">
        <f t="shared" si="1"/>
        <v>51068417.01</v>
      </c>
      <c r="H13" s="40">
        <f t="shared" si="2"/>
        <v>51068417.01</v>
      </c>
      <c r="I13" s="4"/>
      <c r="J13" s="28"/>
      <c r="K13" s="28"/>
      <c r="L13" s="43"/>
      <c r="M13" s="43"/>
      <c r="N13" s="28"/>
    </row>
    <row r="14" ht="14.25" customHeight="1">
      <c r="A14" s="28"/>
      <c r="B14" s="28"/>
      <c r="C14" s="28"/>
      <c r="D14" s="28"/>
      <c r="E14" s="28"/>
      <c r="F14" s="37" t="s">
        <v>52</v>
      </c>
      <c r="G14" s="45">
        <f>SUM(G8:G13)</f>
        <v>880329.0435</v>
      </c>
      <c r="H14" s="28"/>
      <c r="J14" s="28"/>
      <c r="K14" s="28"/>
      <c r="L14" s="43"/>
      <c r="M14" s="43"/>
      <c r="N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43"/>
      <c r="M15" s="43"/>
      <c r="N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43"/>
      <c r="M16" s="43"/>
      <c r="N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ht="14.25" customHeight="1">
      <c r="A18" s="28"/>
      <c r="B18" s="28"/>
      <c r="C18" s="28"/>
      <c r="D18" s="28"/>
      <c r="F18" s="28"/>
      <c r="G18" s="28"/>
      <c r="H18" s="28"/>
      <c r="I18" s="28"/>
      <c r="J18" s="28"/>
      <c r="K18" s="28"/>
      <c r="L18" s="28"/>
      <c r="M18" s="28"/>
      <c r="N18" s="28"/>
    </row>
    <row r="19" ht="14.25" customHeight="1">
      <c r="B19" s="28"/>
      <c r="C19" s="28"/>
      <c r="D19" s="28"/>
      <c r="F19" s="28"/>
      <c r="G19" s="28"/>
      <c r="H19" s="28"/>
      <c r="I19" s="28"/>
      <c r="J19" s="28"/>
      <c r="K19" s="28"/>
      <c r="L19" s="28"/>
    </row>
    <row r="20" ht="14.25" customHeight="1">
      <c r="B20" s="28"/>
      <c r="C20" s="28"/>
      <c r="D20" s="28"/>
      <c r="F20" s="28"/>
      <c r="G20" s="28"/>
      <c r="H20" s="28"/>
      <c r="I20" s="28"/>
      <c r="J20" s="28"/>
      <c r="K20" s="28"/>
      <c r="L20" s="28"/>
    </row>
    <row r="21" ht="14.25" customHeight="1">
      <c r="B21" s="28"/>
      <c r="C21" s="28"/>
      <c r="D21" s="28"/>
      <c r="F21" s="28"/>
      <c r="G21" s="28"/>
      <c r="H21" s="28"/>
      <c r="I21" s="28"/>
      <c r="J21" s="28"/>
      <c r="K21" s="28"/>
      <c r="L21" s="28"/>
    </row>
    <row r="22" ht="14.25" customHeight="1">
      <c r="B22" s="28"/>
      <c r="C22" s="28"/>
      <c r="D22" s="28"/>
      <c r="F22" s="28"/>
      <c r="G22" s="28"/>
      <c r="H22" s="28"/>
      <c r="I22" s="28"/>
      <c r="J22" s="28"/>
      <c r="K22" s="28"/>
      <c r="L22" s="28"/>
    </row>
    <row r="23" ht="14.25" customHeight="1">
      <c r="B23" s="28"/>
      <c r="C23" s="28"/>
      <c r="D23" s="28"/>
      <c r="F23" s="28"/>
      <c r="G23" s="28"/>
      <c r="H23" s="28"/>
      <c r="I23" s="28"/>
      <c r="J23" s="28"/>
      <c r="K23" s="28"/>
      <c r="L23" s="2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D13:E13"/>
    <mergeCell ref="D18:E18"/>
    <mergeCell ref="D19:E19"/>
    <mergeCell ref="D20:E20"/>
    <mergeCell ref="D21:E21"/>
    <mergeCell ref="D22:E22"/>
    <mergeCell ref="D23:E23"/>
    <mergeCell ref="D10:E10"/>
    <mergeCell ref="D11:E11"/>
    <mergeCell ref="H11:I11"/>
    <mergeCell ref="D12:E12"/>
    <mergeCell ref="H12:I12"/>
    <mergeCell ref="H13:I13"/>
    <mergeCell ref="H14:I14"/>
    <mergeCell ref="E2:L3"/>
    <mergeCell ref="H7:I7"/>
    <mergeCell ref="D8:E8"/>
    <mergeCell ref="H8:I8"/>
    <mergeCell ref="D9:E9"/>
    <mergeCell ref="H9:I9"/>
    <mergeCell ref="H10:I1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Sergio Guecha</dc:creator>
</cp:coreProperties>
</file>