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telaak/Desktop/"/>
    </mc:Choice>
  </mc:AlternateContent>
  <xr:revisionPtr revIDLastSave="0" documentId="8_{BEB6AB55-6676-A642-8471-0F12345F7262}" xr6:coauthVersionLast="47" xr6:coauthVersionMax="47" xr10:uidLastSave="{00000000-0000-0000-0000-000000000000}"/>
  <bookViews>
    <workbookView xWindow="-51200" yWindow="0" windowWidth="51200" windowHeight="21600" xr2:uid="{4C1ACAEC-BE7B-134B-A5AE-FC9308289D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I8" i="1" s="1"/>
  <c r="J9" i="1"/>
  <c r="I9" i="1" s="1"/>
  <c r="J10" i="1"/>
  <c r="I10" i="1" s="1"/>
  <c r="J11" i="1"/>
  <c r="I11" i="1" s="1"/>
  <c r="J12" i="1"/>
  <c r="J13" i="1"/>
  <c r="I13" i="1" s="1"/>
  <c r="J14" i="1"/>
  <c r="J15" i="1"/>
  <c r="J16" i="1"/>
  <c r="J17" i="1"/>
  <c r="J18" i="1"/>
  <c r="I18" i="1" s="1"/>
  <c r="J19" i="1"/>
  <c r="I19" i="1" s="1"/>
  <c r="J20" i="1"/>
  <c r="J21" i="1"/>
  <c r="I21" i="1" s="1"/>
  <c r="J22" i="1"/>
  <c r="J23" i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J31" i="1"/>
  <c r="J32" i="1"/>
  <c r="J33" i="1"/>
  <c r="J34" i="1"/>
  <c r="I34" i="1" s="1"/>
  <c r="J35" i="1"/>
  <c r="I35" i="1" s="1"/>
  <c r="J36" i="1"/>
  <c r="I36" i="1" s="1"/>
  <c r="J37" i="1"/>
  <c r="I37" i="1" s="1"/>
  <c r="J38" i="1"/>
  <c r="J39" i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J47" i="1"/>
  <c r="J48" i="1"/>
  <c r="J49" i="1"/>
  <c r="J50" i="1"/>
  <c r="I50" i="1" s="1"/>
  <c r="J51" i="1"/>
  <c r="I51" i="1" s="1"/>
  <c r="J52" i="1"/>
  <c r="I52" i="1" s="1"/>
  <c r="J53" i="1"/>
  <c r="I53" i="1" s="1"/>
  <c r="J54" i="1"/>
  <c r="J55" i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J63" i="1"/>
  <c r="J64" i="1"/>
  <c r="J65" i="1"/>
  <c r="I6" i="1"/>
  <c r="I7" i="1"/>
  <c r="I12" i="1"/>
  <c r="I14" i="1"/>
  <c r="I15" i="1"/>
  <c r="I16" i="1"/>
  <c r="I17" i="1"/>
  <c r="I20" i="1"/>
  <c r="I22" i="1"/>
  <c r="I23" i="1"/>
  <c r="I30" i="1"/>
  <c r="I31" i="1"/>
  <c r="I32" i="1"/>
  <c r="I33" i="1"/>
  <c r="I38" i="1"/>
  <c r="I39" i="1"/>
  <c r="I46" i="1"/>
  <c r="I47" i="1"/>
  <c r="I48" i="1"/>
  <c r="I49" i="1"/>
  <c r="I54" i="1"/>
  <c r="I55" i="1"/>
  <c r="I62" i="1"/>
  <c r="I63" i="1"/>
  <c r="I64" i="1"/>
  <c r="I6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P6" i="1" l="1"/>
  <c r="M7" i="1" l="1"/>
  <c r="M9" i="1"/>
  <c r="M13" i="1"/>
  <c r="M21" i="1"/>
  <c r="M22" i="1"/>
  <c r="M28" i="1"/>
  <c r="M29" i="1"/>
  <c r="M37" i="1"/>
  <c r="M50" i="1"/>
  <c r="M61" i="1"/>
  <c r="M62" i="1"/>
  <c r="M6" i="1"/>
  <c r="F64" i="1"/>
  <c r="F18" i="1"/>
  <c r="F11" i="1"/>
  <c r="M23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5" i="1"/>
  <c r="F12" i="1"/>
  <c r="F13" i="1"/>
  <c r="F14" i="1"/>
  <c r="F15" i="1"/>
  <c r="F16" i="1"/>
  <c r="F17" i="1"/>
  <c r="F8" i="1"/>
  <c r="F9" i="1"/>
  <c r="F10" i="1"/>
  <c r="F6" i="1"/>
  <c r="F7" i="1"/>
  <c r="M41" i="1" l="1"/>
  <c r="M35" i="1"/>
  <c r="M20" i="1"/>
  <c r="M19" i="1"/>
  <c r="M64" i="1"/>
  <c r="M45" i="1"/>
  <c r="M60" i="1"/>
  <c r="M42" i="1"/>
  <c r="M46" i="1"/>
  <c r="M44" i="1"/>
  <c r="M59" i="1"/>
  <c r="M43" i="1"/>
  <c r="M58" i="1"/>
  <c r="M36" i="1"/>
  <c r="M18" i="1"/>
  <c r="M54" i="1"/>
  <c r="M14" i="1"/>
  <c r="M52" i="1"/>
  <c r="M27" i="1"/>
  <c r="M12" i="1"/>
  <c r="M30" i="1"/>
  <c r="M53" i="1"/>
  <c r="M51" i="1"/>
  <c r="M38" i="1"/>
  <c r="M34" i="1"/>
  <c r="M11" i="1"/>
  <c r="M24" i="1"/>
  <c r="M25" i="1"/>
  <c r="M26" i="1"/>
  <c r="M10" i="1"/>
  <c r="M65" i="1"/>
  <c r="M17" i="1"/>
  <c r="M40" i="1"/>
  <c r="M33" i="1"/>
  <c r="M57" i="1"/>
  <c r="M49" i="1"/>
  <c r="M8" i="1"/>
  <c r="M39" i="1"/>
  <c r="M56" i="1"/>
  <c r="M55" i="1"/>
  <c r="M16" i="1"/>
  <c r="M32" i="1"/>
  <c r="M15" i="1"/>
  <c r="M63" i="1"/>
  <c r="M31" i="1"/>
  <c r="M48" i="1"/>
  <c r="M47" i="1"/>
  <c r="P7" i="1" l="1"/>
</calcChain>
</file>

<file path=xl/sharedStrings.xml><?xml version="1.0" encoding="utf-8"?>
<sst xmlns="http://schemas.openxmlformats.org/spreadsheetml/2006/main" count="239" uniqueCount="186">
  <si>
    <t>Part</t>
  </si>
  <si>
    <t>Value</t>
  </si>
  <si>
    <t>Name</t>
  </si>
  <si>
    <t>Footprint</t>
  </si>
  <si>
    <t>To Order</t>
  </si>
  <si>
    <t>Board QTY</t>
  </si>
  <si>
    <t>STM32H723ZGT6</t>
  </si>
  <si>
    <t>LQFP-144</t>
  </si>
  <si>
    <t>C730146</t>
  </si>
  <si>
    <t>STLINK-V3MODS</t>
  </si>
  <si>
    <t>Link</t>
  </si>
  <si>
    <t>100nF</t>
  </si>
  <si>
    <t>1uF</t>
  </si>
  <si>
    <t>5.6pF</t>
  </si>
  <si>
    <t>5.1pF</t>
  </si>
  <si>
    <t>470pF</t>
  </si>
  <si>
    <t>22pF</t>
  </si>
  <si>
    <t>Capacitor</t>
  </si>
  <si>
    <t>C0603</t>
  </si>
  <si>
    <t>510Ω</t>
  </si>
  <si>
    <t>R0603</t>
  </si>
  <si>
    <t>Resistor</t>
  </si>
  <si>
    <t>75Ω</t>
  </si>
  <si>
    <t>330Ω</t>
  </si>
  <si>
    <t>100kΩ</t>
  </si>
  <si>
    <t>0Ω</t>
  </si>
  <si>
    <t>1kΩ</t>
  </si>
  <si>
    <t>49.9Ω</t>
  </si>
  <si>
    <t>C235731</t>
  </si>
  <si>
    <t>C92828</t>
  </si>
  <si>
    <t>C1674</t>
  </si>
  <si>
    <t>C61816</t>
  </si>
  <si>
    <t>C106211</t>
  </si>
  <si>
    <t>C338053</t>
  </si>
  <si>
    <t>C163932</t>
  </si>
  <si>
    <t>C403349</t>
  </si>
  <si>
    <t>C2933198</t>
  </si>
  <si>
    <t>C2907088</t>
  </si>
  <si>
    <t>C122704</t>
  </si>
  <si>
    <t>C188364</t>
  </si>
  <si>
    <t>C403255</t>
  </si>
  <si>
    <t>2.2uF</t>
  </si>
  <si>
    <t>C92760</t>
  </si>
  <si>
    <t>4.7uF</t>
  </si>
  <si>
    <t>10uF</t>
  </si>
  <si>
    <t>22uF</t>
  </si>
  <si>
    <t>C92758</t>
  </si>
  <si>
    <t>C87152</t>
  </si>
  <si>
    <t>C84419</t>
  </si>
  <si>
    <t>47uF</t>
  </si>
  <si>
    <t>C140782</t>
  </si>
  <si>
    <t>330uF</t>
  </si>
  <si>
    <t>CAP-TH</t>
  </si>
  <si>
    <t>C338229</t>
  </si>
  <si>
    <t>120Ω</t>
  </si>
  <si>
    <t>4.7kΩ</t>
  </si>
  <si>
    <t>10kΩ</t>
  </si>
  <si>
    <t>12.4kΩ</t>
  </si>
  <si>
    <t>33kΩ</t>
  </si>
  <si>
    <t>C445808</t>
  </si>
  <si>
    <t>C427275</t>
  </si>
  <si>
    <t>C169849</t>
  </si>
  <si>
    <t>C194071</t>
  </si>
  <si>
    <t>C304091</t>
  </si>
  <si>
    <t>Ferrite Bead</t>
  </si>
  <si>
    <t>L1206</t>
  </si>
  <si>
    <t>C16902</t>
  </si>
  <si>
    <t>Inductor</t>
  </si>
  <si>
    <t>470nH</t>
  </si>
  <si>
    <t>L0603</t>
  </si>
  <si>
    <t>C281051</t>
  </si>
  <si>
    <t>Relay</t>
  </si>
  <si>
    <t>C399562</t>
  </si>
  <si>
    <t>MAX6675ISA+T</t>
  </si>
  <si>
    <t>SOIC-8</t>
  </si>
  <si>
    <t>Temperature IC</t>
  </si>
  <si>
    <t>C16030</t>
  </si>
  <si>
    <t>Per Board</t>
  </si>
  <si>
    <t>Est Per Board</t>
  </si>
  <si>
    <t>LAN IC</t>
  </si>
  <si>
    <t>LAN8720</t>
  </si>
  <si>
    <t>QFN-24</t>
  </si>
  <si>
    <t>C45223</t>
  </si>
  <si>
    <t>ETH Connector</t>
  </si>
  <si>
    <t>RJ45</t>
  </si>
  <si>
    <t>C86578</t>
  </si>
  <si>
    <t>Button</t>
  </si>
  <si>
    <t>SW-SMD-4P</t>
  </si>
  <si>
    <t>C318884</t>
  </si>
  <si>
    <t>ETH Magnetics</t>
  </si>
  <si>
    <t>H1102</t>
  </si>
  <si>
    <t>SMD</t>
  </si>
  <si>
    <t>C18584</t>
  </si>
  <si>
    <t>Crystal</t>
  </si>
  <si>
    <t>25MHZ</t>
  </si>
  <si>
    <t>Crystal-SMD-4P</t>
  </si>
  <si>
    <t>C843258</t>
  </si>
  <si>
    <t>32.768KHZ</t>
  </si>
  <si>
    <t>OSC-SMD</t>
  </si>
  <si>
    <t>C156245</t>
  </si>
  <si>
    <t>LED</t>
  </si>
  <si>
    <t>LED0603</t>
  </si>
  <si>
    <t>C193901</t>
  </si>
  <si>
    <t>CAN TX</t>
  </si>
  <si>
    <t>TJA1051</t>
  </si>
  <si>
    <t>C2859133</t>
  </si>
  <si>
    <t>GYRO</t>
  </si>
  <si>
    <t>MPU-6050</t>
  </si>
  <si>
    <t>WFN-24</t>
  </si>
  <si>
    <t>C24112</t>
  </si>
  <si>
    <t>GPS</t>
  </si>
  <si>
    <t>ATMG332</t>
  </si>
  <si>
    <t>GSM_SMD</t>
  </si>
  <si>
    <t>C128659</t>
  </si>
  <si>
    <t>GPS_ANT</t>
  </si>
  <si>
    <t>SMA-TH</t>
  </si>
  <si>
    <t>C496549</t>
  </si>
  <si>
    <t>GPS_BATT</t>
  </si>
  <si>
    <t>BAT-SMD</t>
  </si>
  <si>
    <t>C964723</t>
  </si>
  <si>
    <t>Diode</t>
  </si>
  <si>
    <t>LL4148</t>
  </si>
  <si>
    <t>LL-34</t>
  </si>
  <si>
    <t>C9808</t>
  </si>
  <si>
    <t>M7</t>
  </si>
  <si>
    <t>M7`</t>
  </si>
  <si>
    <t>C727081</t>
  </si>
  <si>
    <t>CAN RJ11</t>
  </si>
  <si>
    <t>RJ11</t>
  </si>
  <si>
    <t>C189745</t>
  </si>
  <si>
    <t>Optocoupler</t>
  </si>
  <si>
    <t>SOP-4</t>
  </si>
  <si>
    <t>C2936043</t>
  </si>
  <si>
    <t>Digital Pot</t>
  </si>
  <si>
    <t>MCP4151</t>
  </si>
  <si>
    <t>DIP-8</t>
  </si>
  <si>
    <t>C640369</t>
  </si>
  <si>
    <t>Logic Level Shifter</t>
  </si>
  <si>
    <t>74HC244</t>
  </si>
  <si>
    <t>SOIC-20</t>
  </si>
  <si>
    <t>C5624</t>
  </si>
  <si>
    <t>TXS0108EPWR</t>
  </si>
  <si>
    <t>TSSOP-20</t>
  </si>
  <si>
    <t>C17206</t>
  </si>
  <si>
    <t>Inverter</t>
  </si>
  <si>
    <t>74HC1</t>
  </si>
  <si>
    <t>SOT-23</t>
  </si>
  <si>
    <t>C7465</t>
  </si>
  <si>
    <t>LM1117-3.3</t>
  </si>
  <si>
    <t>NCP1117ST5</t>
  </si>
  <si>
    <t>Regulator 3v</t>
  </si>
  <si>
    <t>Regulator 5v</t>
  </si>
  <si>
    <t>SOT-223</t>
  </si>
  <si>
    <t>C23984</t>
  </si>
  <si>
    <t>C17314</t>
  </si>
  <si>
    <t>SD Card</t>
  </si>
  <si>
    <t>TF-SMD</t>
  </si>
  <si>
    <t>C2889258</t>
  </si>
  <si>
    <t>2 Pin Header</t>
  </si>
  <si>
    <t>HDR-TH-2P</t>
  </si>
  <si>
    <t>C234182</t>
  </si>
  <si>
    <t>3 Pin Header</t>
  </si>
  <si>
    <t>4 Pin Header</t>
  </si>
  <si>
    <t>HDR-TH-4P</t>
  </si>
  <si>
    <t>HDR-TH-3P</t>
  </si>
  <si>
    <t>C429954</t>
  </si>
  <si>
    <t>C124378</t>
  </si>
  <si>
    <t>2 Screw Terminal</t>
  </si>
  <si>
    <t>CONN-TH-2P</t>
  </si>
  <si>
    <t>C395868</t>
  </si>
  <si>
    <t>2 Wire Connector</t>
  </si>
  <si>
    <t>C160315</t>
  </si>
  <si>
    <t>20 Pin Ribbon</t>
  </si>
  <si>
    <t>CONN-TH-20P</t>
  </si>
  <si>
    <t>C492444</t>
  </si>
  <si>
    <t xml:space="preserve">Motor Driver </t>
  </si>
  <si>
    <t>BTS7960</t>
  </si>
  <si>
    <t>PG-TO263</t>
  </si>
  <si>
    <t>Buffer Logic</t>
  </si>
  <si>
    <t>Order Price</t>
  </si>
  <si>
    <t>Totals</t>
  </si>
  <si>
    <t>LCSC #</t>
  </si>
  <si>
    <t>Unit $</t>
  </si>
  <si>
    <t>Est Ea $</t>
  </si>
  <si>
    <t>Order Min</t>
  </si>
  <si>
    <t>Spare Inv.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</si>
</sst>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5" fillId="0" borderId="0" xfId="0" applyFont="1"/>
    <xf numFmtId="44" fontId="0" fillId="0" borderId="0" xfId="1" applyFont="1"/>
    <xf numFmtId="44" fontId="5" fillId="0" borderId="0" xfId="1" applyFont="1"/>
    <xf numFmtId="44" fontId="1" fillId="4" borderId="0" xfId="4" applyNumberFormat="1"/>
    <xf numFmtId="0" fontId="1" fillId="4" borderId="0" xfId="4"/>
    <xf numFmtId="44" fontId="1" fillId="3" borderId="1" xfId="3" applyNumberFormat="1" applyBorder="1"/>
    <xf numFmtId="0" fontId="3" fillId="3" borderId="1" xfId="3" applyFont="1" applyBorder="1"/>
    <xf numFmtId="0" fontId="2" fillId="2" borderId="0" xfId="2" applyFont="1"/>
    <xf numFmtId="0" fontId="0" fillId="3" borderId="1" xfId="3" applyFont="1" applyBorder="1"/>
    <xf numFmtId="0" fontId="0" fillId="0" borderId="2" xfId="0" applyBorder="1" applyAlignment="1">
      <alignment horizontal="center"/>
    </xf>
  </cellXfs>
  <cellStyles count="5">
    <cellStyle name="20% - Accent3" xfId="3" builtinId="38"/>
    <cellStyle name="60% - Accent3" xfId="4" builtinId="40"/>
    <cellStyle name="Accent3" xfId="2" builtinId="37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9384-864D-2140-8D26-986B3E084D84}">
  <dimension ref="A4:P79"/>
  <sheetViews>
    <sheetView tabSelected="1" zoomScaleNormal="100" workbookViewId="0">
      <selection activeCell="P16" sqref="P16"/>
    </sheetView>
  </sheetViews>
  <sheetFormatPr baseColWidth="10" defaultRowHeight="16" x14ac:dyDescent="0.2"/>
  <cols>
    <col min="1" max="1" width="6" customWidth="1"/>
    <col min="2" max="2" width="16.83203125" customWidth="1"/>
    <col min="3" max="3" width="14" customWidth="1"/>
    <col min="4" max="4" width="14.83203125" customWidth="1"/>
    <col min="5" max="5" width="10.83203125" customWidth="1"/>
    <col min="6" max="6" width="8.83203125" customWidth="1"/>
    <col min="7" max="7" width="9.83203125" customWidth="1"/>
    <col min="8" max="8" width="10" customWidth="1"/>
    <col min="9" max="9" width="9.6640625" customWidth="1"/>
    <col min="10" max="10" width="10.1640625" customWidth="1"/>
    <col min="11" max="11" width="8" customWidth="1"/>
    <col min="12" max="12" width="8.6640625" customWidth="1"/>
    <col min="13" max="13" width="11.33203125" customWidth="1"/>
    <col min="14" max="14" width="12" customWidth="1"/>
    <col min="15" max="15" width="12.6640625" customWidth="1"/>
  </cols>
  <sheetData>
    <row r="4" spans="1:16" x14ac:dyDescent="0.2">
      <c r="O4" s="11" t="s">
        <v>180</v>
      </c>
      <c r="P4" s="11"/>
    </row>
    <row r="5" spans="1:16" s="1" customFormat="1" x14ac:dyDescent="0.2">
      <c r="A5" s="9" t="s">
        <v>0</v>
      </c>
      <c r="B5" s="9" t="s">
        <v>2</v>
      </c>
      <c r="C5" s="9" t="s">
        <v>1</v>
      </c>
      <c r="D5" s="9" t="s">
        <v>3</v>
      </c>
      <c r="E5" s="9" t="s">
        <v>181</v>
      </c>
      <c r="F5" s="9" t="s">
        <v>10</v>
      </c>
      <c r="G5" s="9" t="s">
        <v>77</v>
      </c>
      <c r="H5" s="9" t="s">
        <v>184</v>
      </c>
      <c r="I5" s="9" t="s">
        <v>185</v>
      </c>
      <c r="J5" s="9" t="s">
        <v>4</v>
      </c>
      <c r="K5" s="9" t="s">
        <v>182</v>
      </c>
      <c r="L5" s="9" t="s">
        <v>183</v>
      </c>
      <c r="M5" s="9" t="s">
        <v>179</v>
      </c>
      <c r="O5" s="8" t="s">
        <v>5</v>
      </c>
      <c r="P5" s="10">
        <v>3</v>
      </c>
    </row>
    <row r="6" spans="1:16" x14ac:dyDescent="0.2">
      <c r="A6">
        <v>1</v>
      </c>
      <c r="B6" t="s">
        <v>6</v>
      </c>
      <c r="D6" t="s">
        <v>7</v>
      </c>
      <c r="E6" t="s">
        <v>8</v>
      </c>
      <c r="F6" s="6" t="str">
        <f>HYPERLINK(_xlfn.CONCAT("https://lcsc.com/search?q=",E6),"LCSC")</f>
        <v>LCSC</v>
      </c>
      <c r="G6">
        <v>1</v>
      </c>
      <c r="H6">
        <v>1</v>
      </c>
      <c r="I6">
        <f>J6-(($P$5*G6))</f>
        <v>0</v>
      </c>
      <c r="J6" s="6">
        <f>ROUNDUP((($P$5*G6))/H6,0)*H6</f>
        <v>3</v>
      </c>
      <c r="K6" s="3">
        <v>24.184000000000001</v>
      </c>
      <c r="L6" s="3">
        <f>K6*G6</f>
        <v>24.184000000000001</v>
      </c>
      <c r="M6" s="5">
        <f t="shared" ref="M6:M37" si="0">K6*J6</f>
        <v>72.552000000000007</v>
      </c>
      <c r="O6" s="8" t="s">
        <v>78</v>
      </c>
      <c r="P6" s="7">
        <f>SUM(L6:L221)</f>
        <v>93.144000000000005</v>
      </c>
    </row>
    <row r="7" spans="1:16" x14ac:dyDescent="0.2">
      <c r="A7">
        <v>2</v>
      </c>
      <c r="B7" t="s">
        <v>9</v>
      </c>
      <c r="F7" s="6" t="str">
        <f>HYPERLINK("https://www.digikey.com/en/products/detail/stmicroelectronics/STLINK-V3MODS/11610874?Enterprise=44&amp;Vendor=497&amp;WT.z_cid=sp_497_0928_buynow&amp;lang=en&amp;s=N4IgTCBcDaIMoBUAyBJAcgaQLQDUDMAsgPIAicIAugL5A", "Digikey")</f>
        <v>Digikey</v>
      </c>
      <c r="G7">
        <v>1</v>
      </c>
      <c r="H7">
        <v>1</v>
      </c>
      <c r="I7">
        <f t="shared" ref="I7:I65" si="1">J7-(($P$5*G7))</f>
        <v>0</v>
      </c>
      <c r="J7" s="6">
        <f t="shared" ref="J7:J65" si="2">ROUNDUP((($P$5*G7))/H7,0)*H7</f>
        <v>3</v>
      </c>
      <c r="K7" s="3">
        <v>8.7799999999999994</v>
      </c>
      <c r="L7" s="3">
        <f>K7*G7</f>
        <v>8.7799999999999994</v>
      </c>
      <c r="M7" s="5">
        <f t="shared" si="0"/>
        <v>26.339999999999996</v>
      </c>
      <c r="O7" s="8" t="s">
        <v>179</v>
      </c>
      <c r="P7" s="7">
        <f>SUM(M6:M221)</f>
        <v>340.20700000000028</v>
      </c>
    </row>
    <row r="8" spans="1:16" x14ac:dyDescent="0.2">
      <c r="A8">
        <v>3</v>
      </c>
      <c r="B8" t="s">
        <v>79</v>
      </c>
      <c r="C8" t="s">
        <v>80</v>
      </c>
      <c r="D8" t="s">
        <v>81</v>
      </c>
      <c r="E8" t="s">
        <v>82</v>
      </c>
      <c r="F8" s="6" t="str">
        <f t="shared" ref="F8:F65" si="3">HYPERLINK(_xlfn.CONCAT("https://lcsc.com/search?q=",E8),"LCSC")</f>
        <v>LCSC</v>
      </c>
      <c r="G8">
        <v>1</v>
      </c>
      <c r="H8">
        <v>5</v>
      </c>
      <c r="I8">
        <f t="shared" si="1"/>
        <v>2</v>
      </c>
      <c r="J8" s="6">
        <f t="shared" si="2"/>
        <v>5</v>
      </c>
      <c r="K8" s="3">
        <v>1.466</v>
      </c>
      <c r="L8" s="3">
        <f>K8*G8</f>
        <v>1.466</v>
      </c>
      <c r="M8" s="5">
        <f t="shared" si="0"/>
        <v>7.33</v>
      </c>
    </row>
    <row r="9" spans="1:16" x14ac:dyDescent="0.2">
      <c r="A9">
        <v>4</v>
      </c>
      <c r="B9" t="s">
        <v>83</v>
      </c>
      <c r="D9" t="s">
        <v>84</v>
      </c>
      <c r="E9" t="s">
        <v>85</v>
      </c>
      <c r="F9" s="6" t="str">
        <f t="shared" si="3"/>
        <v>LCSC</v>
      </c>
      <c r="G9">
        <v>1</v>
      </c>
      <c r="H9">
        <v>5</v>
      </c>
      <c r="I9">
        <f t="shared" si="1"/>
        <v>2</v>
      </c>
      <c r="J9" s="6">
        <f t="shared" si="2"/>
        <v>5</v>
      </c>
      <c r="K9" s="3">
        <v>0.6</v>
      </c>
      <c r="L9" s="3">
        <f>K9*G9</f>
        <v>0.6</v>
      </c>
      <c r="M9" s="5">
        <f t="shared" si="0"/>
        <v>3</v>
      </c>
    </row>
    <row r="10" spans="1:16" x14ac:dyDescent="0.2">
      <c r="A10">
        <v>5</v>
      </c>
      <c r="B10" t="s">
        <v>89</v>
      </c>
      <c r="C10" t="s">
        <v>90</v>
      </c>
      <c r="D10" t="s">
        <v>91</v>
      </c>
      <c r="E10" t="s">
        <v>92</v>
      </c>
      <c r="F10" s="6" t="str">
        <f t="shared" si="3"/>
        <v>LCSC</v>
      </c>
      <c r="G10">
        <v>1</v>
      </c>
      <c r="H10">
        <v>5</v>
      </c>
      <c r="I10">
        <f t="shared" si="1"/>
        <v>2</v>
      </c>
      <c r="J10" s="6">
        <f t="shared" si="2"/>
        <v>5</v>
      </c>
      <c r="K10" s="3">
        <v>0.74299999999999999</v>
      </c>
      <c r="L10" s="3">
        <f>K10*G10</f>
        <v>0.74299999999999999</v>
      </c>
      <c r="M10" s="5">
        <f t="shared" si="0"/>
        <v>3.7149999999999999</v>
      </c>
    </row>
    <row r="11" spans="1:16" x14ac:dyDescent="0.2">
      <c r="A11">
        <v>6</v>
      </c>
      <c r="B11" t="s">
        <v>106</v>
      </c>
      <c r="C11" t="s">
        <v>107</v>
      </c>
      <c r="D11" t="s">
        <v>108</v>
      </c>
      <c r="E11" t="s">
        <v>109</v>
      </c>
      <c r="F11" s="6" t="str">
        <f>HYPERLINK(_xlfn.CONCAT("https://lcsc.com/search?q=",E11),"LCSC")</f>
        <v>LCSC</v>
      </c>
      <c r="G11">
        <v>1</v>
      </c>
      <c r="H11">
        <v>1</v>
      </c>
      <c r="I11">
        <f t="shared" si="1"/>
        <v>0</v>
      </c>
      <c r="J11" s="6">
        <f t="shared" si="2"/>
        <v>3</v>
      </c>
      <c r="K11" s="3">
        <v>11.616</v>
      </c>
      <c r="L11" s="3">
        <f>K11*G11</f>
        <v>11.616</v>
      </c>
      <c r="M11" s="5">
        <f t="shared" si="0"/>
        <v>34.847999999999999</v>
      </c>
    </row>
    <row r="12" spans="1:16" x14ac:dyDescent="0.2">
      <c r="A12">
        <v>7</v>
      </c>
      <c r="B12" t="s">
        <v>110</v>
      </c>
      <c r="C12" t="s">
        <v>111</v>
      </c>
      <c r="D12" t="s">
        <v>112</v>
      </c>
      <c r="E12" t="s">
        <v>113</v>
      </c>
      <c r="F12" s="6" t="str">
        <f t="shared" si="3"/>
        <v>LCSC</v>
      </c>
      <c r="G12">
        <v>1</v>
      </c>
      <c r="H12">
        <v>1</v>
      </c>
      <c r="I12">
        <f t="shared" si="1"/>
        <v>0</v>
      </c>
      <c r="J12" s="6">
        <f t="shared" si="2"/>
        <v>3</v>
      </c>
      <c r="K12" s="3">
        <v>4.7539999999999996</v>
      </c>
      <c r="L12" s="3">
        <f>K12*G12</f>
        <v>4.7539999999999996</v>
      </c>
      <c r="M12" s="5">
        <f t="shared" si="0"/>
        <v>14.261999999999999</v>
      </c>
    </row>
    <row r="13" spans="1:16" x14ac:dyDescent="0.2">
      <c r="A13">
        <v>8</v>
      </c>
      <c r="B13" t="s">
        <v>114</v>
      </c>
      <c r="C13" t="s">
        <v>115</v>
      </c>
      <c r="D13" t="s">
        <v>115</v>
      </c>
      <c r="E13" t="s">
        <v>116</v>
      </c>
      <c r="F13" s="6" t="str">
        <f t="shared" si="3"/>
        <v>LCSC</v>
      </c>
      <c r="G13">
        <v>1</v>
      </c>
      <c r="H13">
        <v>5</v>
      </c>
      <c r="I13">
        <f t="shared" si="1"/>
        <v>2</v>
      </c>
      <c r="J13" s="6">
        <f t="shared" si="2"/>
        <v>5</v>
      </c>
      <c r="K13" s="3">
        <v>0.35199999999999998</v>
      </c>
      <c r="L13" s="3">
        <f>K13*G13</f>
        <v>0.35199999999999998</v>
      </c>
      <c r="M13" s="5">
        <f t="shared" si="0"/>
        <v>1.7599999999999998</v>
      </c>
    </row>
    <row r="14" spans="1:16" x14ac:dyDescent="0.2">
      <c r="A14">
        <v>9</v>
      </c>
      <c r="B14" t="s">
        <v>117</v>
      </c>
      <c r="C14" t="s">
        <v>118</v>
      </c>
      <c r="D14" t="s">
        <v>118</v>
      </c>
      <c r="E14" t="s">
        <v>119</v>
      </c>
      <c r="F14" s="6" t="str">
        <f t="shared" si="3"/>
        <v>LCSC</v>
      </c>
      <c r="G14">
        <v>1</v>
      </c>
      <c r="H14">
        <v>5</v>
      </c>
      <c r="I14">
        <f t="shared" si="1"/>
        <v>2</v>
      </c>
      <c r="J14" s="6">
        <f t="shared" si="2"/>
        <v>5</v>
      </c>
      <c r="K14" s="3">
        <v>0.28799999999999998</v>
      </c>
      <c r="L14" s="3">
        <f>K14*G14</f>
        <v>0.28799999999999998</v>
      </c>
      <c r="M14" s="5">
        <f t="shared" si="0"/>
        <v>1.44</v>
      </c>
    </row>
    <row r="15" spans="1:16" x14ac:dyDescent="0.2">
      <c r="A15">
        <v>10</v>
      </c>
      <c r="B15" t="s">
        <v>103</v>
      </c>
      <c r="C15" t="s">
        <v>104</v>
      </c>
      <c r="D15" t="s">
        <v>74</v>
      </c>
      <c r="E15" t="s">
        <v>105</v>
      </c>
      <c r="F15" s="6" t="str">
        <f t="shared" si="3"/>
        <v>LCSC</v>
      </c>
      <c r="G15">
        <v>2</v>
      </c>
      <c r="H15">
        <v>5</v>
      </c>
      <c r="I15">
        <f t="shared" si="1"/>
        <v>4</v>
      </c>
      <c r="J15" s="6">
        <f t="shared" si="2"/>
        <v>10</v>
      </c>
      <c r="K15" s="3">
        <v>1.72</v>
      </c>
      <c r="L15" s="3">
        <f>K15*G15</f>
        <v>3.44</v>
      </c>
      <c r="M15" s="5">
        <f t="shared" si="0"/>
        <v>17.2</v>
      </c>
    </row>
    <row r="16" spans="1:16" x14ac:dyDescent="0.2">
      <c r="A16">
        <v>11</v>
      </c>
      <c r="B16" t="s">
        <v>127</v>
      </c>
      <c r="C16" t="s">
        <v>128</v>
      </c>
      <c r="D16" t="s">
        <v>128</v>
      </c>
      <c r="E16" t="s">
        <v>129</v>
      </c>
      <c r="F16" s="6" t="str">
        <f t="shared" si="3"/>
        <v>LCSC</v>
      </c>
      <c r="G16">
        <v>2</v>
      </c>
      <c r="H16">
        <v>5</v>
      </c>
      <c r="I16">
        <f t="shared" si="1"/>
        <v>4</v>
      </c>
      <c r="J16" s="6">
        <f t="shared" si="2"/>
        <v>10</v>
      </c>
      <c r="K16" s="3">
        <v>0.107</v>
      </c>
      <c r="L16" s="3">
        <f>K16*G16</f>
        <v>0.214</v>
      </c>
      <c r="M16" s="5">
        <f t="shared" si="0"/>
        <v>1.07</v>
      </c>
    </row>
    <row r="17" spans="1:13" x14ac:dyDescent="0.2">
      <c r="A17">
        <v>12</v>
      </c>
      <c r="B17" t="s">
        <v>75</v>
      </c>
      <c r="C17" t="s">
        <v>73</v>
      </c>
      <c r="D17" t="s">
        <v>74</v>
      </c>
      <c r="E17" t="s">
        <v>76</v>
      </c>
      <c r="F17" s="6" t="str">
        <f t="shared" si="3"/>
        <v>LCSC</v>
      </c>
      <c r="G17">
        <v>6</v>
      </c>
      <c r="H17">
        <v>5</v>
      </c>
      <c r="I17">
        <f t="shared" si="1"/>
        <v>2</v>
      </c>
      <c r="J17" s="6">
        <f t="shared" si="2"/>
        <v>20</v>
      </c>
      <c r="K17" s="3">
        <v>1.651</v>
      </c>
      <c r="L17" s="3">
        <f>K17*G17</f>
        <v>9.9060000000000006</v>
      </c>
      <c r="M17" s="5">
        <f t="shared" si="0"/>
        <v>33.020000000000003</v>
      </c>
    </row>
    <row r="18" spans="1:13" x14ac:dyDescent="0.2">
      <c r="A18">
        <v>13</v>
      </c>
      <c r="B18" t="s">
        <v>137</v>
      </c>
      <c r="C18" t="s">
        <v>141</v>
      </c>
      <c r="D18" t="s">
        <v>142</v>
      </c>
      <c r="E18" t="s">
        <v>143</v>
      </c>
      <c r="F18" s="6" t="str">
        <f>HYPERLINK(_xlfn.CONCAT("https://lcsc.com/search?q=",E18),"LCSC")</f>
        <v>LCSC</v>
      </c>
      <c r="G18">
        <v>2</v>
      </c>
      <c r="H18">
        <v>10</v>
      </c>
      <c r="I18">
        <f t="shared" si="1"/>
        <v>4</v>
      </c>
      <c r="J18" s="6">
        <f t="shared" si="2"/>
        <v>10</v>
      </c>
      <c r="K18" s="3">
        <v>0.73399999999999999</v>
      </c>
      <c r="L18" s="3">
        <f>K18*G18</f>
        <v>1.468</v>
      </c>
      <c r="M18" s="5">
        <f t="shared" si="0"/>
        <v>7.34</v>
      </c>
    </row>
    <row r="19" spans="1:13" x14ac:dyDescent="0.2">
      <c r="A19">
        <v>14</v>
      </c>
      <c r="B19" t="s">
        <v>178</v>
      </c>
      <c r="C19" t="s">
        <v>138</v>
      </c>
      <c r="D19" t="s">
        <v>139</v>
      </c>
      <c r="E19" t="s">
        <v>140</v>
      </c>
      <c r="F19" s="6" t="str">
        <f t="shared" si="3"/>
        <v>LCSC</v>
      </c>
      <c r="G19">
        <v>2</v>
      </c>
      <c r="H19">
        <v>5</v>
      </c>
      <c r="I19">
        <f t="shared" si="1"/>
        <v>4</v>
      </c>
      <c r="J19" s="6">
        <f t="shared" si="2"/>
        <v>10</v>
      </c>
      <c r="K19" s="3">
        <v>1.1519999999999999</v>
      </c>
      <c r="L19" s="3">
        <f>K19*G19</f>
        <v>2.3039999999999998</v>
      </c>
      <c r="M19" s="5">
        <f t="shared" si="0"/>
        <v>11.52</v>
      </c>
    </row>
    <row r="20" spans="1:13" x14ac:dyDescent="0.2">
      <c r="A20">
        <v>15</v>
      </c>
      <c r="B20" t="s">
        <v>144</v>
      </c>
      <c r="C20" t="s">
        <v>145</v>
      </c>
      <c r="D20" t="s">
        <v>146</v>
      </c>
      <c r="E20" t="s">
        <v>147</v>
      </c>
      <c r="F20" s="6" t="str">
        <f t="shared" si="3"/>
        <v>LCSC</v>
      </c>
      <c r="G20">
        <v>1</v>
      </c>
      <c r="H20">
        <v>5</v>
      </c>
      <c r="I20">
        <f t="shared" si="1"/>
        <v>2</v>
      </c>
      <c r="J20" s="6">
        <f t="shared" si="2"/>
        <v>5</v>
      </c>
      <c r="K20" s="3">
        <v>7.6999999999999999E-2</v>
      </c>
      <c r="L20" s="3">
        <f>K20*G20</f>
        <v>7.6999999999999999E-2</v>
      </c>
      <c r="M20" s="5">
        <f t="shared" si="0"/>
        <v>0.38500000000000001</v>
      </c>
    </row>
    <row r="21" spans="1:13" x14ac:dyDescent="0.2">
      <c r="A21">
        <v>16</v>
      </c>
      <c r="B21" t="s">
        <v>155</v>
      </c>
      <c r="D21" t="s">
        <v>156</v>
      </c>
      <c r="E21" t="s">
        <v>157</v>
      </c>
      <c r="F21" s="6" t="str">
        <f t="shared" si="3"/>
        <v>LCSC</v>
      </c>
      <c r="G21">
        <v>1</v>
      </c>
      <c r="H21">
        <v>5</v>
      </c>
      <c r="I21">
        <f t="shared" si="1"/>
        <v>2</v>
      </c>
      <c r="J21" s="6">
        <f t="shared" si="2"/>
        <v>5</v>
      </c>
      <c r="K21" s="3">
        <v>8.8999999999999996E-2</v>
      </c>
      <c r="L21" s="3">
        <f>K21*G21</f>
        <v>8.8999999999999996E-2</v>
      </c>
      <c r="M21" s="5">
        <f t="shared" si="0"/>
        <v>0.44499999999999995</v>
      </c>
    </row>
    <row r="22" spans="1:13" x14ac:dyDescent="0.2">
      <c r="A22">
        <v>17</v>
      </c>
      <c r="B22" t="s">
        <v>133</v>
      </c>
      <c r="C22" t="s">
        <v>134</v>
      </c>
      <c r="D22" t="s">
        <v>135</v>
      </c>
      <c r="E22" t="s">
        <v>136</v>
      </c>
      <c r="F22" s="6" t="str">
        <f t="shared" si="3"/>
        <v>LCSC</v>
      </c>
      <c r="G22">
        <v>1</v>
      </c>
      <c r="H22">
        <v>5</v>
      </c>
      <c r="I22">
        <f t="shared" si="1"/>
        <v>2</v>
      </c>
      <c r="J22" s="6">
        <f t="shared" si="2"/>
        <v>5</v>
      </c>
      <c r="K22" s="3">
        <v>1.595</v>
      </c>
      <c r="L22" s="3">
        <f>K22*G22</f>
        <v>1.595</v>
      </c>
      <c r="M22" s="5">
        <f t="shared" si="0"/>
        <v>7.9749999999999996</v>
      </c>
    </row>
    <row r="23" spans="1:13" x14ac:dyDescent="0.2">
      <c r="A23">
        <v>18</v>
      </c>
      <c r="B23" t="s">
        <v>175</v>
      </c>
      <c r="C23" t="s">
        <v>176</v>
      </c>
      <c r="D23" t="s">
        <v>177</v>
      </c>
      <c r="F23" s="6"/>
      <c r="G23">
        <v>4</v>
      </c>
      <c r="H23">
        <v>5</v>
      </c>
      <c r="I23">
        <f t="shared" si="1"/>
        <v>3</v>
      </c>
      <c r="J23" s="6">
        <f t="shared" si="2"/>
        <v>15</v>
      </c>
      <c r="K23" s="3">
        <v>2</v>
      </c>
      <c r="L23" s="3">
        <f>K23*G23</f>
        <v>8</v>
      </c>
      <c r="M23" s="5">
        <f t="shared" si="0"/>
        <v>30</v>
      </c>
    </row>
    <row r="24" spans="1:13" x14ac:dyDescent="0.2">
      <c r="A24">
        <v>19</v>
      </c>
      <c r="B24" t="s">
        <v>150</v>
      </c>
      <c r="C24" t="s">
        <v>148</v>
      </c>
      <c r="D24" t="s">
        <v>152</v>
      </c>
      <c r="E24" t="s">
        <v>153</v>
      </c>
      <c r="F24" s="6" t="str">
        <f t="shared" si="3"/>
        <v>LCSC</v>
      </c>
      <c r="G24">
        <v>1</v>
      </c>
      <c r="H24">
        <v>5</v>
      </c>
      <c r="I24">
        <f t="shared" si="1"/>
        <v>2</v>
      </c>
      <c r="J24" s="6">
        <f t="shared" si="2"/>
        <v>5</v>
      </c>
      <c r="K24" s="3">
        <v>0.45900000000000002</v>
      </c>
      <c r="L24" s="3">
        <f>K24*G24</f>
        <v>0.45900000000000002</v>
      </c>
      <c r="M24" s="5">
        <f t="shared" si="0"/>
        <v>2.2949999999999999</v>
      </c>
    </row>
    <row r="25" spans="1:13" x14ac:dyDescent="0.2">
      <c r="A25">
        <v>20</v>
      </c>
      <c r="B25" t="s">
        <v>151</v>
      </c>
      <c r="C25" t="s">
        <v>149</v>
      </c>
      <c r="D25" t="s">
        <v>152</v>
      </c>
      <c r="E25" t="s">
        <v>154</v>
      </c>
      <c r="F25" s="6" t="str">
        <f t="shared" si="3"/>
        <v>LCSC</v>
      </c>
      <c r="G25">
        <v>1</v>
      </c>
      <c r="H25">
        <v>5</v>
      </c>
      <c r="I25">
        <f t="shared" si="1"/>
        <v>2</v>
      </c>
      <c r="J25" s="6">
        <f t="shared" si="2"/>
        <v>5</v>
      </c>
      <c r="K25" s="3">
        <v>0.35099999999999998</v>
      </c>
      <c r="L25" s="3">
        <f>K25*G25</f>
        <v>0.35099999999999998</v>
      </c>
      <c r="M25" s="5">
        <f t="shared" si="0"/>
        <v>1.7549999999999999</v>
      </c>
    </row>
    <row r="26" spans="1:13" x14ac:dyDescent="0.2">
      <c r="A26">
        <v>21</v>
      </c>
      <c r="B26" t="s">
        <v>71</v>
      </c>
      <c r="D26" t="s">
        <v>71</v>
      </c>
      <c r="E26" t="s">
        <v>72</v>
      </c>
      <c r="F26" s="6" t="str">
        <f t="shared" si="3"/>
        <v>LCSC</v>
      </c>
      <c r="G26">
        <v>9</v>
      </c>
      <c r="H26">
        <v>20</v>
      </c>
      <c r="I26">
        <f t="shared" si="1"/>
        <v>13</v>
      </c>
      <c r="J26" s="6">
        <f t="shared" si="2"/>
        <v>40</v>
      </c>
      <c r="K26" s="3">
        <v>0.48199999999999998</v>
      </c>
      <c r="L26" s="3">
        <f>K26*G26</f>
        <v>4.3380000000000001</v>
      </c>
      <c r="M26" s="5">
        <f t="shared" si="0"/>
        <v>19.28</v>
      </c>
    </row>
    <row r="27" spans="1:13" x14ac:dyDescent="0.2">
      <c r="A27">
        <v>22</v>
      </c>
      <c r="B27" t="s">
        <v>130</v>
      </c>
      <c r="D27" t="s">
        <v>131</v>
      </c>
      <c r="E27" t="s">
        <v>132</v>
      </c>
      <c r="F27" s="6" t="str">
        <f t="shared" si="3"/>
        <v>LCSC</v>
      </c>
      <c r="G27">
        <v>9</v>
      </c>
      <c r="H27">
        <v>20</v>
      </c>
      <c r="I27">
        <f t="shared" si="1"/>
        <v>13</v>
      </c>
      <c r="J27" s="6">
        <f t="shared" si="2"/>
        <v>40</v>
      </c>
      <c r="K27" s="3">
        <v>7.0999999999999994E-2</v>
      </c>
      <c r="L27" s="3">
        <f>K27*G27</f>
        <v>0.6389999999999999</v>
      </c>
      <c r="M27" s="5">
        <f t="shared" si="0"/>
        <v>2.84</v>
      </c>
    </row>
    <row r="28" spans="1:13" x14ac:dyDescent="0.2">
      <c r="A28">
        <v>23</v>
      </c>
      <c r="B28" t="s">
        <v>93</v>
      </c>
      <c r="C28" t="s">
        <v>94</v>
      </c>
      <c r="D28" t="s">
        <v>95</v>
      </c>
      <c r="E28" t="s">
        <v>96</v>
      </c>
      <c r="F28" s="6" t="str">
        <f t="shared" si="3"/>
        <v>LCSC</v>
      </c>
      <c r="G28">
        <v>2</v>
      </c>
      <c r="H28">
        <v>5</v>
      </c>
      <c r="I28">
        <f t="shared" si="1"/>
        <v>4</v>
      </c>
      <c r="J28" s="6">
        <f t="shared" si="2"/>
        <v>10</v>
      </c>
      <c r="K28" s="3">
        <v>0.36699999999999999</v>
      </c>
      <c r="L28" s="3">
        <f>K28*G28</f>
        <v>0.73399999999999999</v>
      </c>
      <c r="M28" s="5">
        <f t="shared" si="0"/>
        <v>3.67</v>
      </c>
    </row>
    <row r="29" spans="1:13" x14ac:dyDescent="0.2">
      <c r="A29">
        <v>24</v>
      </c>
      <c r="B29" t="s">
        <v>93</v>
      </c>
      <c r="C29" t="s">
        <v>97</v>
      </c>
      <c r="D29" t="s">
        <v>98</v>
      </c>
      <c r="E29" t="s">
        <v>99</v>
      </c>
      <c r="F29" s="6" t="str">
        <f t="shared" si="3"/>
        <v>LCSC</v>
      </c>
      <c r="G29">
        <v>1</v>
      </c>
      <c r="H29">
        <v>5</v>
      </c>
      <c r="I29">
        <f t="shared" si="1"/>
        <v>2</v>
      </c>
      <c r="J29" s="6">
        <f t="shared" si="2"/>
        <v>5</v>
      </c>
      <c r="K29" s="3">
        <v>0.35299999999999998</v>
      </c>
      <c r="L29" s="3">
        <f>K29*G29</f>
        <v>0.35299999999999998</v>
      </c>
      <c r="M29" s="5">
        <f t="shared" si="0"/>
        <v>1.7649999999999999</v>
      </c>
    </row>
    <row r="30" spans="1:13" x14ac:dyDescent="0.2">
      <c r="A30">
        <v>25</v>
      </c>
      <c r="B30" t="s">
        <v>86</v>
      </c>
      <c r="D30" t="s">
        <v>87</v>
      </c>
      <c r="E30" t="s">
        <v>88</v>
      </c>
      <c r="F30" s="6" t="str">
        <f t="shared" si="3"/>
        <v>LCSC</v>
      </c>
      <c r="G30">
        <v>2</v>
      </c>
      <c r="H30">
        <v>50</v>
      </c>
      <c r="I30">
        <f t="shared" si="1"/>
        <v>44</v>
      </c>
      <c r="J30" s="6">
        <f t="shared" si="2"/>
        <v>50</v>
      </c>
      <c r="K30" s="3">
        <v>1.6E-2</v>
      </c>
      <c r="L30" s="3">
        <f>K30*G30</f>
        <v>3.2000000000000001E-2</v>
      </c>
      <c r="M30" s="5">
        <f t="shared" si="0"/>
        <v>0.8</v>
      </c>
    </row>
    <row r="31" spans="1:13" x14ac:dyDescent="0.2">
      <c r="A31">
        <v>26</v>
      </c>
      <c r="B31" t="s">
        <v>100</v>
      </c>
      <c r="D31" t="s">
        <v>101</v>
      </c>
      <c r="E31" t="s">
        <v>102</v>
      </c>
      <c r="F31" s="6" t="str">
        <f t="shared" si="3"/>
        <v>LCSC</v>
      </c>
      <c r="G31">
        <v>33</v>
      </c>
      <c r="H31">
        <v>200</v>
      </c>
      <c r="I31">
        <f t="shared" si="1"/>
        <v>101</v>
      </c>
      <c r="J31" s="6">
        <f t="shared" si="2"/>
        <v>200</v>
      </c>
      <c r="K31" s="3">
        <v>2.4E-2</v>
      </c>
      <c r="L31" s="3">
        <f>K31*G31</f>
        <v>0.79200000000000004</v>
      </c>
      <c r="M31" s="5">
        <f t="shared" si="0"/>
        <v>4.8</v>
      </c>
    </row>
    <row r="32" spans="1:13" x14ac:dyDescent="0.2">
      <c r="A32">
        <v>27</v>
      </c>
      <c r="B32" t="s">
        <v>67</v>
      </c>
      <c r="C32" t="s">
        <v>68</v>
      </c>
      <c r="D32" t="s">
        <v>69</v>
      </c>
      <c r="E32" t="s">
        <v>70</v>
      </c>
      <c r="F32" s="6" t="str">
        <f t="shared" si="3"/>
        <v>LCSC</v>
      </c>
      <c r="G32">
        <v>1</v>
      </c>
      <c r="H32">
        <v>50</v>
      </c>
      <c r="I32">
        <f t="shared" si="1"/>
        <v>47</v>
      </c>
      <c r="J32" s="6">
        <f t="shared" si="2"/>
        <v>50</v>
      </c>
      <c r="K32" s="3">
        <v>1.4999999999999999E-2</v>
      </c>
      <c r="L32" s="3">
        <f>K32*G32</f>
        <v>1.4999999999999999E-2</v>
      </c>
      <c r="M32" s="5">
        <f t="shared" si="0"/>
        <v>0.75</v>
      </c>
    </row>
    <row r="33" spans="1:13" x14ac:dyDescent="0.2">
      <c r="A33">
        <v>28</v>
      </c>
      <c r="B33" t="s">
        <v>64</v>
      </c>
      <c r="C33" s="2"/>
      <c r="D33" t="s">
        <v>65</v>
      </c>
      <c r="E33" s="2" t="s">
        <v>66</v>
      </c>
      <c r="F33" s="6" t="str">
        <f t="shared" si="3"/>
        <v>LCSC</v>
      </c>
      <c r="G33">
        <v>1</v>
      </c>
      <c r="H33">
        <v>5</v>
      </c>
      <c r="I33">
        <f t="shared" si="1"/>
        <v>2</v>
      </c>
      <c r="J33" s="6">
        <f t="shared" si="2"/>
        <v>5</v>
      </c>
      <c r="K33" s="4">
        <v>0.13700000000000001</v>
      </c>
      <c r="L33" s="3">
        <f>K33*G33</f>
        <v>0.13700000000000001</v>
      </c>
      <c r="M33" s="5">
        <f t="shared" si="0"/>
        <v>0.68500000000000005</v>
      </c>
    </row>
    <row r="34" spans="1:13" x14ac:dyDescent="0.2">
      <c r="A34">
        <v>29</v>
      </c>
      <c r="B34" t="s">
        <v>120</v>
      </c>
      <c r="C34" t="s">
        <v>121</v>
      </c>
      <c r="D34" t="s">
        <v>122</v>
      </c>
      <c r="E34" t="s">
        <v>123</v>
      </c>
      <c r="F34" s="6" t="str">
        <f t="shared" si="3"/>
        <v>LCSC</v>
      </c>
      <c r="G34">
        <v>9</v>
      </c>
      <c r="H34">
        <v>50</v>
      </c>
      <c r="I34">
        <f t="shared" si="1"/>
        <v>23</v>
      </c>
      <c r="J34" s="6">
        <f t="shared" si="2"/>
        <v>50</v>
      </c>
      <c r="K34" s="3">
        <v>7.0000000000000001E-3</v>
      </c>
      <c r="L34" s="3">
        <f>K34*G34</f>
        <v>6.3E-2</v>
      </c>
      <c r="M34" s="5">
        <f t="shared" si="0"/>
        <v>0.35000000000000003</v>
      </c>
    </row>
    <row r="35" spans="1:13" x14ac:dyDescent="0.2">
      <c r="A35">
        <v>30</v>
      </c>
      <c r="B35" t="s">
        <v>120</v>
      </c>
      <c r="C35" t="s">
        <v>124</v>
      </c>
      <c r="D35" t="s">
        <v>125</v>
      </c>
      <c r="E35" t="s">
        <v>126</v>
      </c>
      <c r="F35" s="6" t="str">
        <f t="shared" si="3"/>
        <v>LCSC</v>
      </c>
      <c r="G35">
        <v>1</v>
      </c>
      <c r="H35">
        <v>50</v>
      </c>
      <c r="I35">
        <f t="shared" si="1"/>
        <v>47</v>
      </c>
      <c r="J35" s="6">
        <f t="shared" si="2"/>
        <v>50</v>
      </c>
      <c r="K35" s="3">
        <v>0.01</v>
      </c>
      <c r="L35" s="3">
        <f>K35*G35</f>
        <v>0.01</v>
      </c>
      <c r="M35" s="5">
        <f t="shared" si="0"/>
        <v>0.5</v>
      </c>
    </row>
    <row r="36" spans="1:13" x14ac:dyDescent="0.2">
      <c r="A36">
        <v>31</v>
      </c>
      <c r="B36" t="s">
        <v>17</v>
      </c>
      <c r="C36" t="s">
        <v>14</v>
      </c>
      <c r="D36" s="2" t="s">
        <v>18</v>
      </c>
      <c r="E36" t="s">
        <v>31</v>
      </c>
      <c r="F36" s="6" t="str">
        <f t="shared" si="3"/>
        <v>LCSC</v>
      </c>
      <c r="G36" s="2">
        <v>2</v>
      </c>
      <c r="H36">
        <v>100</v>
      </c>
      <c r="I36">
        <f t="shared" si="1"/>
        <v>94</v>
      </c>
      <c r="J36" s="6">
        <f t="shared" si="2"/>
        <v>100</v>
      </c>
      <c r="K36" s="4">
        <v>3.0000000000000001E-3</v>
      </c>
      <c r="L36" s="3">
        <f>K36*G36</f>
        <v>6.0000000000000001E-3</v>
      </c>
      <c r="M36" s="5">
        <f t="shared" si="0"/>
        <v>0.3</v>
      </c>
    </row>
    <row r="37" spans="1:13" x14ac:dyDescent="0.2">
      <c r="A37">
        <v>32</v>
      </c>
      <c r="B37" t="s">
        <v>17</v>
      </c>
      <c r="C37" t="s">
        <v>13</v>
      </c>
      <c r="D37" s="2" t="s">
        <v>18</v>
      </c>
      <c r="E37" t="s">
        <v>30</v>
      </c>
      <c r="F37" s="6" t="str">
        <f t="shared" si="3"/>
        <v>LCSC</v>
      </c>
      <c r="G37" s="2">
        <v>2</v>
      </c>
      <c r="H37">
        <v>100</v>
      </c>
      <c r="I37">
        <f t="shared" si="1"/>
        <v>94</v>
      </c>
      <c r="J37" s="6">
        <f t="shared" si="2"/>
        <v>100</v>
      </c>
      <c r="K37" s="4">
        <v>4.0000000000000001E-3</v>
      </c>
      <c r="L37" s="3">
        <f>K37*G37</f>
        <v>8.0000000000000002E-3</v>
      </c>
      <c r="M37" s="5">
        <f t="shared" si="0"/>
        <v>0.4</v>
      </c>
    </row>
    <row r="38" spans="1:13" x14ac:dyDescent="0.2">
      <c r="A38">
        <v>33</v>
      </c>
      <c r="B38" t="s">
        <v>17</v>
      </c>
      <c r="C38" t="s">
        <v>16</v>
      </c>
      <c r="D38" s="2" t="s">
        <v>18</v>
      </c>
      <c r="E38" t="s">
        <v>33</v>
      </c>
      <c r="F38" s="6" t="str">
        <f t="shared" si="3"/>
        <v>LCSC</v>
      </c>
      <c r="G38" s="2">
        <v>7</v>
      </c>
      <c r="H38">
        <v>50</v>
      </c>
      <c r="I38">
        <f t="shared" si="1"/>
        <v>29</v>
      </c>
      <c r="J38" s="6">
        <f t="shared" si="2"/>
        <v>50</v>
      </c>
      <c r="K38" s="4">
        <v>0.02</v>
      </c>
      <c r="L38" s="3">
        <f>K38*G38</f>
        <v>0.14000000000000001</v>
      </c>
      <c r="M38" s="5">
        <f t="shared" ref="M38:M65" si="4">K38*J38</f>
        <v>1</v>
      </c>
    </row>
    <row r="39" spans="1:13" x14ac:dyDescent="0.2">
      <c r="A39">
        <v>34</v>
      </c>
      <c r="B39" t="s">
        <v>17</v>
      </c>
      <c r="C39" t="s">
        <v>15</v>
      </c>
      <c r="D39" s="2" t="s">
        <v>18</v>
      </c>
      <c r="E39" t="s">
        <v>32</v>
      </c>
      <c r="F39" s="6" t="str">
        <f t="shared" si="3"/>
        <v>LCSC</v>
      </c>
      <c r="G39" s="2">
        <v>1</v>
      </c>
      <c r="H39">
        <v>50</v>
      </c>
      <c r="I39">
        <f t="shared" si="1"/>
        <v>47</v>
      </c>
      <c r="J39" s="6">
        <f t="shared" si="2"/>
        <v>50</v>
      </c>
      <c r="K39" s="4">
        <v>4.0000000000000001E-3</v>
      </c>
      <c r="L39" s="3">
        <f>K39*G39</f>
        <v>4.0000000000000001E-3</v>
      </c>
      <c r="M39" s="5">
        <f t="shared" si="4"/>
        <v>0.2</v>
      </c>
    </row>
    <row r="40" spans="1:13" x14ac:dyDescent="0.2">
      <c r="A40">
        <v>35</v>
      </c>
      <c r="B40" t="s">
        <v>17</v>
      </c>
      <c r="C40" t="s">
        <v>11</v>
      </c>
      <c r="D40" s="2" t="s">
        <v>18</v>
      </c>
      <c r="E40" t="s">
        <v>28</v>
      </c>
      <c r="F40" s="6" t="str">
        <f t="shared" si="3"/>
        <v>LCSC</v>
      </c>
      <c r="G40" s="2">
        <v>38</v>
      </c>
      <c r="H40">
        <v>100</v>
      </c>
      <c r="I40">
        <f t="shared" si="1"/>
        <v>86</v>
      </c>
      <c r="J40" s="6">
        <f t="shared" si="2"/>
        <v>200</v>
      </c>
      <c r="K40" s="4">
        <v>3.0000000000000001E-3</v>
      </c>
      <c r="L40" s="3">
        <f>K40*G40</f>
        <v>0.114</v>
      </c>
      <c r="M40" s="5">
        <f t="shared" si="4"/>
        <v>0.6</v>
      </c>
    </row>
    <row r="41" spans="1:13" x14ac:dyDescent="0.2">
      <c r="A41">
        <v>36</v>
      </c>
      <c r="B41" t="s">
        <v>17</v>
      </c>
      <c r="C41" t="s">
        <v>12</v>
      </c>
      <c r="D41" s="2" t="s">
        <v>18</v>
      </c>
      <c r="E41" t="s">
        <v>29</v>
      </c>
      <c r="F41" s="6" t="str">
        <f t="shared" si="3"/>
        <v>LCSC</v>
      </c>
      <c r="G41" s="2">
        <v>9</v>
      </c>
      <c r="H41">
        <v>50</v>
      </c>
      <c r="I41">
        <f t="shared" si="1"/>
        <v>23</v>
      </c>
      <c r="J41" s="6">
        <f t="shared" si="2"/>
        <v>50</v>
      </c>
      <c r="K41" s="4">
        <v>7.0000000000000001E-3</v>
      </c>
      <c r="L41" s="3">
        <f>K41*G41</f>
        <v>6.3E-2</v>
      </c>
      <c r="M41" s="5">
        <f t="shared" si="4"/>
        <v>0.35000000000000003</v>
      </c>
    </row>
    <row r="42" spans="1:13" x14ac:dyDescent="0.2">
      <c r="A42">
        <v>37</v>
      </c>
      <c r="B42" t="s">
        <v>17</v>
      </c>
      <c r="C42" t="s">
        <v>41</v>
      </c>
      <c r="D42" s="2" t="s">
        <v>18</v>
      </c>
      <c r="E42" s="2" t="s">
        <v>42</v>
      </c>
      <c r="F42" s="6" t="str">
        <f t="shared" si="3"/>
        <v>LCSC</v>
      </c>
      <c r="G42" s="2">
        <v>4</v>
      </c>
      <c r="H42">
        <v>50</v>
      </c>
      <c r="I42">
        <f t="shared" si="1"/>
        <v>38</v>
      </c>
      <c r="J42" s="6">
        <f t="shared" si="2"/>
        <v>50</v>
      </c>
      <c r="K42" s="4">
        <v>1.0999999999999999E-2</v>
      </c>
      <c r="L42" s="3">
        <f>K42*G42</f>
        <v>4.3999999999999997E-2</v>
      </c>
      <c r="M42" s="5">
        <f t="shared" si="4"/>
        <v>0.54999999999999993</v>
      </c>
    </row>
    <row r="43" spans="1:13" x14ac:dyDescent="0.2">
      <c r="A43">
        <v>38</v>
      </c>
      <c r="B43" t="s">
        <v>17</v>
      </c>
      <c r="C43" t="s">
        <v>43</v>
      </c>
      <c r="D43" s="2" t="s">
        <v>18</v>
      </c>
      <c r="E43" t="s">
        <v>46</v>
      </c>
      <c r="F43" s="6" t="str">
        <f t="shared" si="3"/>
        <v>LCSC</v>
      </c>
      <c r="G43" s="2">
        <v>1</v>
      </c>
      <c r="H43">
        <v>50</v>
      </c>
      <c r="I43">
        <f t="shared" si="1"/>
        <v>47</v>
      </c>
      <c r="J43" s="6">
        <f t="shared" si="2"/>
        <v>50</v>
      </c>
      <c r="K43" s="3">
        <v>1.4999999999999999E-2</v>
      </c>
      <c r="L43" s="3">
        <f>K43*G43</f>
        <v>1.4999999999999999E-2</v>
      </c>
      <c r="M43" s="5">
        <f t="shared" si="4"/>
        <v>0.75</v>
      </c>
    </row>
    <row r="44" spans="1:13" x14ac:dyDescent="0.2">
      <c r="A44">
        <v>39</v>
      </c>
      <c r="B44" t="s">
        <v>17</v>
      </c>
      <c r="C44" t="s">
        <v>44</v>
      </c>
      <c r="D44" s="2" t="s">
        <v>18</v>
      </c>
      <c r="E44" t="s">
        <v>47</v>
      </c>
      <c r="F44" s="6" t="str">
        <f t="shared" si="3"/>
        <v>LCSC</v>
      </c>
      <c r="G44" s="2">
        <v>3</v>
      </c>
      <c r="H44">
        <v>50</v>
      </c>
      <c r="I44">
        <f t="shared" si="1"/>
        <v>41</v>
      </c>
      <c r="J44" s="6">
        <f t="shared" si="2"/>
        <v>50</v>
      </c>
      <c r="K44" s="3">
        <v>1.0999999999999999E-2</v>
      </c>
      <c r="L44" s="3">
        <f>K44*G44</f>
        <v>3.3000000000000002E-2</v>
      </c>
      <c r="M44" s="5">
        <f t="shared" si="4"/>
        <v>0.54999999999999993</v>
      </c>
    </row>
    <row r="45" spans="1:13" x14ac:dyDescent="0.2">
      <c r="A45">
        <v>40</v>
      </c>
      <c r="B45" t="s">
        <v>17</v>
      </c>
      <c r="C45" t="s">
        <v>45</v>
      </c>
      <c r="D45" s="2" t="s">
        <v>18</v>
      </c>
      <c r="E45" t="s">
        <v>48</v>
      </c>
      <c r="F45" s="6" t="str">
        <f t="shared" si="3"/>
        <v>LCSC</v>
      </c>
      <c r="G45" s="2">
        <v>2</v>
      </c>
      <c r="H45">
        <v>20</v>
      </c>
      <c r="I45">
        <f t="shared" si="1"/>
        <v>14</v>
      </c>
      <c r="J45" s="6">
        <f t="shared" si="2"/>
        <v>20</v>
      </c>
      <c r="K45" s="3">
        <v>2.1999999999999999E-2</v>
      </c>
      <c r="L45" s="3">
        <f>K45*G45</f>
        <v>4.3999999999999997E-2</v>
      </c>
      <c r="M45" s="5">
        <f t="shared" si="4"/>
        <v>0.43999999999999995</v>
      </c>
    </row>
    <row r="46" spans="1:13" x14ac:dyDescent="0.2">
      <c r="A46">
        <v>41</v>
      </c>
      <c r="B46" t="s">
        <v>17</v>
      </c>
      <c r="C46" t="s">
        <v>49</v>
      </c>
      <c r="D46" s="2" t="s">
        <v>18</v>
      </c>
      <c r="E46" t="s">
        <v>50</v>
      </c>
      <c r="F46" s="6" t="str">
        <f t="shared" si="3"/>
        <v>LCSC</v>
      </c>
      <c r="G46" s="2">
        <v>3</v>
      </c>
      <c r="H46">
        <v>5</v>
      </c>
      <c r="I46">
        <f t="shared" si="1"/>
        <v>1</v>
      </c>
      <c r="J46" s="6">
        <f t="shared" si="2"/>
        <v>10</v>
      </c>
      <c r="K46" s="3">
        <v>6.7000000000000004E-2</v>
      </c>
      <c r="L46" s="3">
        <f>K46*G46</f>
        <v>0.20100000000000001</v>
      </c>
      <c r="M46" s="5">
        <f t="shared" si="4"/>
        <v>0.67</v>
      </c>
    </row>
    <row r="47" spans="1:13" x14ac:dyDescent="0.2">
      <c r="A47">
        <v>42</v>
      </c>
      <c r="B47" t="s">
        <v>17</v>
      </c>
      <c r="C47" t="s">
        <v>51</v>
      </c>
      <c r="D47" s="2" t="s">
        <v>52</v>
      </c>
      <c r="E47" t="s">
        <v>53</v>
      </c>
      <c r="F47" s="6" t="str">
        <f t="shared" si="3"/>
        <v>LCSC</v>
      </c>
      <c r="G47" s="2">
        <v>2</v>
      </c>
      <c r="H47">
        <v>5</v>
      </c>
      <c r="I47">
        <f t="shared" si="1"/>
        <v>4</v>
      </c>
      <c r="J47" s="6">
        <f t="shared" si="2"/>
        <v>10</v>
      </c>
      <c r="K47" s="3">
        <v>0.16600000000000001</v>
      </c>
      <c r="L47" s="3">
        <f>K47*G47</f>
        <v>0.33200000000000002</v>
      </c>
      <c r="M47" s="5">
        <f t="shared" si="4"/>
        <v>1.6600000000000001</v>
      </c>
    </row>
    <row r="48" spans="1:13" x14ac:dyDescent="0.2">
      <c r="A48">
        <v>43</v>
      </c>
      <c r="B48" t="s">
        <v>21</v>
      </c>
      <c r="C48" s="2" t="s">
        <v>25</v>
      </c>
      <c r="D48" t="s">
        <v>20</v>
      </c>
      <c r="E48" t="s">
        <v>38</v>
      </c>
      <c r="F48" s="6" t="str">
        <f t="shared" si="3"/>
        <v>LCSC</v>
      </c>
      <c r="G48" s="2">
        <v>18</v>
      </c>
      <c r="H48">
        <v>50</v>
      </c>
      <c r="I48">
        <f t="shared" si="1"/>
        <v>46</v>
      </c>
      <c r="J48" s="6">
        <f t="shared" si="2"/>
        <v>100</v>
      </c>
      <c r="K48" s="3">
        <v>5.0000000000000001E-3</v>
      </c>
      <c r="L48" s="3">
        <f>K48*G48</f>
        <v>0.09</v>
      </c>
      <c r="M48" s="5">
        <f t="shared" si="4"/>
        <v>0.5</v>
      </c>
    </row>
    <row r="49" spans="1:13" x14ac:dyDescent="0.2">
      <c r="A49">
        <v>44</v>
      </c>
      <c r="B49" t="s">
        <v>21</v>
      </c>
      <c r="C49" s="2" t="s">
        <v>27</v>
      </c>
      <c r="D49" t="s">
        <v>20</v>
      </c>
      <c r="E49" t="s">
        <v>40</v>
      </c>
      <c r="F49" s="6" t="str">
        <f t="shared" si="3"/>
        <v>LCSC</v>
      </c>
      <c r="G49" s="2">
        <v>4</v>
      </c>
      <c r="H49">
        <v>50</v>
      </c>
      <c r="I49">
        <f t="shared" si="1"/>
        <v>38</v>
      </c>
      <c r="J49" s="6">
        <f t="shared" si="2"/>
        <v>50</v>
      </c>
      <c r="K49" s="3">
        <v>8.0000000000000002E-3</v>
      </c>
      <c r="L49" s="3">
        <f>K49*G49</f>
        <v>3.2000000000000001E-2</v>
      </c>
      <c r="M49" s="5">
        <f t="shared" si="4"/>
        <v>0.4</v>
      </c>
    </row>
    <row r="50" spans="1:13" x14ac:dyDescent="0.2">
      <c r="A50">
        <v>45</v>
      </c>
      <c r="B50" t="s">
        <v>21</v>
      </c>
      <c r="C50" s="2" t="s">
        <v>22</v>
      </c>
      <c r="D50" t="s">
        <v>20</v>
      </c>
      <c r="E50" t="s">
        <v>35</v>
      </c>
      <c r="F50" s="6" t="str">
        <f t="shared" si="3"/>
        <v>LCSC</v>
      </c>
      <c r="G50" s="2">
        <v>4</v>
      </c>
      <c r="H50">
        <v>50</v>
      </c>
      <c r="I50">
        <f t="shared" si="1"/>
        <v>38</v>
      </c>
      <c r="J50" s="6">
        <f t="shared" si="2"/>
        <v>50</v>
      </c>
      <c r="K50" s="3">
        <v>8.9999999999999993E-3</v>
      </c>
      <c r="L50" s="3">
        <f>K50*G50</f>
        <v>3.5999999999999997E-2</v>
      </c>
      <c r="M50" s="5">
        <f t="shared" si="4"/>
        <v>0.44999999999999996</v>
      </c>
    </row>
    <row r="51" spans="1:13" x14ac:dyDescent="0.2">
      <c r="A51">
        <v>46</v>
      </c>
      <c r="B51" t="s">
        <v>21</v>
      </c>
      <c r="C51" s="2" t="s">
        <v>54</v>
      </c>
      <c r="D51" t="s">
        <v>20</v>
      </c>
      <c r="E51" t="s">
        <v>59</v>
      </c>
      <c r="F51" s="6" t="str">
        <f t="shared" si="3"/>
        <v>LCSC</v>
      </c>
      <c r="G51">
        <v>2</v>
      </c>
      <c r="H51">
        <v>20</v>
      </c>
      <c r="I51">
        <f t="shared" si="1"/>
        <v>14</v>
      </c>
      <c r="J51" s="6">
        <f t="shared" si="2"/>
        <v>20</v>
      </c>
      <c r="K51" s="3">
        <v>2.7E-2</v>
      </c>
      <c r="L51" s="3">
        <f>K51*G51</f>
        <v>5.3999999999999999E-2</v>
      </c>
      <c r="M51" s="5">
        <f t="shared" si="4"/>
        <v>0.54</v>
      </c>
    </row>
    <row r="52" spans="1:13" x14ac:dyDescent="0.2">
      <c r="A52">
        <v>47</v>
      </c>
      <c r="B52" t="s">
        <v>21</v>
      </c>
      <c r="C52" s="2" t="s">
        <v>23</v>
      </c>
      <c r="D52" t="s">
        <v>20</v>
      </c>
      <c r="E52" t="s">
        <v>36</v>
      </c>
      <c r="F52" s="6" t="str">
        <f t="shared" si="3"/>
        <v>LCSC</v>
      </c>
      <c r="G52" s="2">
        <v>1</v>
      </c>
      <c r="H52">
        <v>100</v>
      </c>
      <c r="I52">
        <f t="shared" si="1"/>
        <v>97</v>
      </c>
      <c r="J52" s="6">
        <f t="shared" si="2"/>
        <v>100</v>
      </c>
      <c r="K52" s="3">
        <v>1E-3</v>
      </c>
      <c r="L52" s="3">
        <f>K52*G52</f>
        <v>1E-3</v>
      </c>
      <c r="M52" s="5">
        <f t="shared" si="4"/>
        <v>0.1</v>
      </c>
    </row>
    <row r="53" spans="1:13" x14ac:dyDescent="0.2">
      <c r="A53">
        <v>48</v>
      </c>
      <c r="B53" t="s">
        <v>21</v>
      </c>
      <c r="C53" t="s">
        <v>19</v>
      </c>
      <c r="D53" t="s">
        <v>20</v>
      </c>
      <c r="E53" t="s">
        <v>34</v>
      </c>
      <c r="F53" s="6" t="str">
        <f t="shared" si="3"/>
        <v>LCSC</v>
      </c>
      <c r="G53">
        <v>12</v>
      </c>
      <c r="H53">
        <v>100</v>
      </c>
      <c r="I53">
        <f t="shared" si="1"/>
        <v>64</v>
      </c>
      <c r="J53" s="6">
        <f t="shared" si="2"/>
        <v>100</v>
      </c>
      <c r="K53" s="3">
        <v>2E-3</v>
      </c>
      <c r="L53" s="3">
        <f>K53*G53</f>
        <v>2.4E-2</v>
      </c>
      <c r="M53" s="5">
        <f t="shared" si="4"/>
        <v>0.2</v>
      </c>
    </row>
    <row r="54" spans="1:13" x14ac:dyDescent="0.2">
      <c r="A54">
        <v>49</v>
      </c>
      <c r="B54" t="s">
        <v>21</v>
      </c>
      <c r="C54" s="2" t="s">
        <v>26</v>
      </c>
      <c r="D54" t="s">
        <v>20</v>
      </c>
      <c r="E54" t="s">
        <v>39</v>
      </c>
      <c r="F54" s="6" t="str">
        <f t="shared" si="3"/>
        <v>LCSC</v>
      </c>
      <c r="G54" s="2">
        <v>48</v>
      </c>
      <c r="H54">
        <v>20</v>
      </c>
      <c r="I54">
        <f t="shared" si="1"/>
        <v>16</v>
      </c>
      <c r="J54" s="6">
        <f t="shared" si="2"/>
        <v>160</v>
      </c>
      <c r="K54" s="3">
        <v>2.9000000000000001E-2</v>
      </c>
      <c r="L54" s="3">
        <f>K54*G54</f>
        <v>1.3920000000000001</v>
      </c>
      <c r="M54" s="5">
        <f t="shared" si="4"/>
        <v>4.6400000000000006</v>
      </c>
    </row>
    <row r="55" spans="1:13" x14ac:dyDescent="0.2">
      <c r="A55">
        <v>50</v>
      </c>
      <c r="B55" t="s">
        <v>21</v>
      </c>
      <c r="C55" s="2" t="s">
        <v>55</v>
      </c>
      <c r="D55" t="s">
        <v>20</v>
      </c>
      <c r="E55" t="s">
        <v>60</v>
      </c>
      <c r="F55" s="6" t="str">
        <f t="shared" si="3"/>
        <v>LCSC</v>
      </c>
      <c r="G55">
        <v>3</v>
      </c>
      <c r="H55">
        <v>10</v>
      </c>
      <c r="I55">
        <f t="shared" si="1"/>
        <v>1</v>
      </c>
      <c r="J55" s="6">
        <f t="shared" si="2"/>
        <v>10</v>
      </c>
      <c r="K55" s="3">
        <v>4.2000000000000003E-2</v>
      </c>
      <c r="L55" s="3">
        <f>K55*G55</f>
        <v>0.126</v>
      </c>
      <c r="M55" s="5">
        <f t="shared" si="4"/>
        <v>0.42000000000000004</v>
      </c>
    </row>
    <row r="56" spans="1:13" x14ac:dyDescent="0.2">
      <c r="A56">
        <v>51</v>
      </c>
      <c r="B56" t="s">
        <v>21</v>
      </c>
      <c r="C56" s="2" t="s">
        <v>56</v>
      </c>
      <c r="D56" t="s">
        <v>20</v>
      </c>
      <c r="E56" t="s">
        <v>61</v>
      </c>
      <c r="F56" s="6" t="str">
        <f t="shared" si="3"/>
        <v>LCSC</v>
      </c>
      <c r="G56">
        <v>10</v>
      </c>
      <c r="H56">
        <v>50</v>
      </c>
      <c r="I56">
        <f t="shared" si="1"/>
        <v>20</v>
      </c>
      <c r="J56" s="6">
        <f t="shared" si="2"/>
        <v>50</v>
      </c>
      <c r="K56" s="3">
        <v>6.0000000000000001E-3</v>
      </c>
      <c r="L56" s="3">
        <f>K56*G56</f>
        <v>0.06</v>
      </c>
      <c r="M56" s="5">
        <f t="shared" si="4"/>
        <v>0.3</v>
      </c>
    </row>
    <row r="57" spans="1:13" x14ac:dyDescent="0.2">
      <c r="A57">
        <v>52</v>
      </c>
      <c r="B57" t="s">
        <v>21</v>
      </c>
      <c r="C57" s="2" t="s">
        <v>57</v>
      </c>
      <c r="D57" t="s">
        <v>20</v>
      </c>
      <c r="E57" t="s">
        <v>62</v>
      </c>
      <c r="F57" s="6" t="str">
        <f t="shared" si="3"/>
        <v>LCSC</v>
      </c>
      <c r="G57">
        <v>1</v>
      </c>
      <c r="H57">
        <v>50</v>
      </c>
      <c r="I57">
        <f t="shared" si="1"/>
        <v>47</v>
      </c>
      <c r="J57" s="6">
        <f t="shared" si="2"/>
        <v>50</v>
      </c>
      <c r="K57" s="3">
        <v>0.01</v>
      </c>
      <c r="L57" s="3">
        <f>K57*G57</f>
        <v>0.01</v>
      </c>
      <c r="M57" s="5">
        <f t="shared" si="4"/>
        <v>0.5</v>
      </c>
    </row>
    <row r="58" spans="1:13" x14ac:dyDescent="0.2">
      <c r="A58">
        <v>53</v>
      </c>
      <c r="B58" t="s">
        <v>21</v>
      </c>
      <c r="C58" s="2" t="s">
        <v>58</v>
      </c>
      <c r="D58" t="s">
        <v>20</v>
      </c>
      <c r="E58" t="s">
        <v>63</v>
      </c>
      <c r="F58" s="6" t="str">
        <f t="shared" si="3"/>
        <v>LCSC</v>
      </c>
      <c r="G58">
        <v>5</v>
      </c>
      <c r="H58">
        <v>50</v>
      </c>
      <c r="I58">
        <f t="shared" si="1"/>
        <v>35</v>
      </c>
      <c r="J58" s="6">
        <f t="shared" si="2"/>
        <v>50</v>
      </c>
      <c r="K58" s="3">
        <v>1.0999999999999999E-2</v>
      </c>
      <c r="L58" s="3">
        <f>K58*G58</f>
        <v>5.4999999999999993E-2</v>
      </c>
      <c r="M58" s="5">
        <f t="shared" si="4"/>
        <v>0.54999999999999993</v>
      </c>
    </row>
    <row r="59" spans="1:13" x14ac:dyDescent="0.2">
      <c r="A59">
        <v>54</v>
      </c>
      <c r="B59" t="s">
        <v>21</v>
      </c>
      <c r="C59" s="2" t="s">
        <v>24</v>
      </c>
      <c r="D59" t="s">
        <v>20</v>
      </c>
      <c r="E59" t="s">
        <v>37</v>
      </c>
      <c r="F59" s="6" t="str">
        <f t="shared" si="3"/>
        <v>LCSC</v>
      </c>
      <c r="G59" s="2">
        <v>1</v>
      </c>
      <c r="H59">
        <v>100</v>
      </c>
      <c r="I59">
        <f t="shared" si="1"/>
        <v>97</v>
      </c>
      <c r="J59" s="6">
        <f t="shared" si="2"/>
        <v>100</v>
      </c>
      <c r="K59" s="3">
        <v>1E-3</v>
      </c>
      <c r="L59" s="3">
        <f>K59*G59</f>
        <v>1E-3</v>
      </c>
      <c r="M59" s="5">
        <f t="shared" si="4"/>
        <v>0.1</v>
      </c>
    </row>
    <row r="60" spans="1:13" x14ac:dyDescent="0.2">
      <c r="A60">
        <v>55</v>
      </c>
      <c r="B60" t="s">
        <v>158</v>
      </c>
      <c r="D60" t="s">
        <v>159</v>
      </c>
      <c r="E60" t="s">
        <v>160</v>
      </c>
      <c r="F60" s="6" t="str">
        <f t="shared" si="3"/>
        <v>LCSC</v>
      </c>
      <c r="G60">
        <v>15</v>
      </c>
      <c r="H60">
        <v>20</v>
      </c>
      <c r="I60">
        <f t="shared" si="1"/>
        <v>15</v>
      </c>
      <c r="J60" s="6">
        <f t="shared" si="2"/>
        <v>60</v>
      </c>
      <c r="K60" s="3">
        <v>7.8E-2</v>
      </c>
      <c r="L60" s="3">
        <f>K60*G60</f>
        <v>1.17</v>
      </c>
      <c r="M60" s="5">
        <f t="shared" si="4"/>
        <v>4.68</v>
      </c>
    </row>
    <row r="61" spans="1:13" x14ac:dyDescent="0.2">
      <c r="A61">
        <v>56</v>
      </c>
      <c r="B61" t="s">
        <v>161</v>
      </c>
      <c r="D61" t="s">
        <v>164</v>
      </c>
      <c r="E61" t="s">
        <v>165</v>
      </c>
      <c r="F61" s="6" t="str">
        <f t="shared" si="3"/>
        <v>LCSC</v>
      </c>
      <c r="G61">
        <v>2</v>
      </c>
      <c r="H61">
        <v>50</v>
      </c>
      <c r="I61">
        <f t="shared" si="1"/>
        <v>44</v>
      </c>
      <c r="J61" s="6">
        <f t="shared" si="2"/>
        <v>50</v>
      </c>
      <c r="K61" s="3">
        <v>1.2E-2</v>
      </c>
      <c r="L61" s="3">
        <f>K61*G61</f>
        <v>2.4E-2</v>
      </c>
      <c r="M61" s="5">
        <f t="shared" si="4"/>
        <v>0.6</v>
      </c>
    </row>
    <row r="62" spans="1:13" x14ac:dyDescent="0.2">
      <c r="A62">
        <v>57</v>
      </c>
      <c r="B62" t="s">
        <v>162</v>
      </c>
      <c r="D62" t="s">
        <v>163</v>
      </c>
      <c r="E62" t="s">
        <v>166</v>
      </c>
      <c r="F62" s="6" t="str">
        <f t="shared" si="3"/>
        <v>LCSC</v>
      </c>
      <c r="G62">
        <v>1</v>
      </c>
      <c r="H62">
        <v>10</v>
      </c>
      <c r="I62">
        <f t="shared" si="1"/>
        <v>7</v>
      </c>
      <c r="J62" s="6">
        <f t="shared" si="2"/>
        <v>10</v>
      </c>
      <c r="K62" s="3">
        <v>4.1000000000000002E-2</v>
      </c>
      <c r="L62" s="3">
        <f>K62*G62</f>
        <v>4.1000000000000002E-2</v>
      </c>
      <c r="M62" s="5">
        <f t="shared" si="4"/>
        <v>0.41000000000000003</v>
      </c>
    </row>
    <row r="63" spans="1:13" x14ac:dyDescent="0.2">
      <c r="A63">
        <v>58</v>
      </c>
      <c r="B63" t="s">
        <v>167</v>
      </c>
      <c r="D63" t="s">
        <v>168</v>
      </c>
      <c r="E63" t="s">
        <v>169</v>
      </c>
      <c r="F63" s="6" t="str">
        <f t="shared" si="3"/>
        <v>LCSC</v>
      </c>
      <c r="G63">
        <v>23</v>
      </c>
      <c r="H63">
        <v>20</v>
      </c>
      <c r="I63">
        <f t="shared" si="1"/>
        <v>11</v>
      </c>
      <c r="J63" s="6">
        <f t="shared" si="2"/>
        <v>80</v>
      </c>
      <c r="K63" s="3">
        <v>4.9000000000000002E-2</v>
      </c>
      <c r="L63" s="3">
        <f>K63*G63</f>
        <v>1.127</v>
      </c>
      <c r="M63" s="5">
        <f t="shared" si="4"/>
        <v>3.92</v>
      </c>
    </row>
    <row r="64" spans="1:13" x14ac:dyDescent="0.2">
      <c r="A64">
        <v>59</v>
      </c>
      <c r="B64" t="s">
        <v>170</v>
      </c>
      <c r="D64" t="s">
        <v>168</v>
      </c>
      <c r="E64" t="s">
        <v>171</v>
      </c>
      <c r="F64" s="6" t="str">
        <f>HYPERLINK(_xlfn.CONCAT("https://lcsc.com/search?q=",E64),"LCSC")</f>
        <v>LCSC</v>
      </c>
      <c r="G64">
        <v>1</v>
      </c>
      <c r="H64">
        <v>10</v>
      </c>
      <c r="I64">
        <f t="shared" si="1"/>
        <v>7</v>
      </c>
      <c r="J64" s="6">
        <f t="shared" si="2"/>
        <v>10</v>
      </c>
      <c r="K64" s="3">
        <v>4.9000000000000002E-2</v>
      </c>
      <c r="L64" s="3">
        <f>K64*G64</f>
        <v>4.9000000000000002E-2</v>
      </c>
      <c r="M64" s="5">
        <f t="shared" si="4"/>
        <v>0.49</v>
      </c>
    </row>
    <row r="65" spans="1:13" x14ac:dyDescent="0.2">
      <c r="A65">
        <v>60</v>
      </c>
      <c r="B65" t="s">
        <v>172</v>
      </c>
      <c r="D65" t="s">
        <v>173</v>
      </c>
      <c r="E65" t="s">
        <v>174</v>
      </c>
      <c r="F65" s="6" t="str">
        <f t="shared" si="3"/>
        <v>LCSC</v>
      </c>
      <c r="G65">
        <v>1</v>
      </c>
      <c r="H65">
        <v>5</v>
      </c>
      <c r="I65">
        <f t="shared" si="1"/>
        <v>2</v>
      </c>
      <c r="J65" s="6">
        <f t="shared" si="2"/>
        <v>5</v>
      </c>
      <c r="K65" s="3">
        <v>4.9000000000000002E-2</v>
      </c>
      <c r="L65" s="3">
        <f>K65*G65</f>
        <v>4.9000000000000002E-2</v>
      </c>
      <c r="M65" s="5">
        <f t="shared" si="4"/>
        <v>0.245</v>
      </c>
    </row>
    <row r="79" spans="1:13" x14ac:dyDescent="0.2">
      <c r="L79" s="2"/>
    </row>
  </sheetData>
  <mergeCells count="1">
    <mergeCell ref="O4:P4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2022-08-29T06:35:26Z</dcterms:created>
  <dcterms:modified xsi:type="dcterms:W3CDTF">2022-09-18T05:58:45Z</dcterms:modified>
</cp:coreProperties>
</file>