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ng\Documents\GitHub\SimBAlink-CL\SimBAlink_CL\Profile_Generation_Scripts\"/>
    </mc:Choice>
  </mc:AlternateContent>
  <bookViews>
    <workbookView xWindow="0" yWindow="1800" windowWidth="21600" windowHeight="11240" activeTab="5"/>
  </bookViews>
  <sheets>
    <sheet name="alphaMask_Calc" sheetId="6" r:id="rId1"/>
    <sheet name="thermalProfile_Calc" sheetId="7" r:id="rId2"/>
    <sheet name="OCVcurve_fit" sheetId="8" r:id="rId3"/>
    <sheet name="surfaceArea_Calc" sheetId="4" r:id="rId4"/>
    <sheet name="crp_corner" sheetId="5" r:id="rId5"/>
    <sheet name="efficiencyMap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0" l="1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C13" i="10"/>
  <c r="C12" i="10"/>
  <c r="C11" i="10"/>
  <c r="C10" i="10"/>
  <c r="C9" i="10"/>
  <c r="C8" i="10"/>
  <c r="C7" i="10"/>
  <c r="C6" i="10"/>
  <c r="C5" i="10"/>
  <c r="C4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C3" i="10"/>
  <c r="B18" i="10"/>
  <c r="B19" i="10" s="1"/>
  <c r="B20" i="10" s="1"/>
  <c r="B21" i="10" s="1"/>
  <c r="B22" i="10" s="1"/>
  <c r="B23" i="10" s="1"/>
  <c r="B24" i="10" s="1"/>
  <c r="B25" i="10" s="1"/>
  <c r="B26" i="10" s="1"/>
  <c r="B17" i="10"/>
  <c r="E15" i="10"/>
  <c r="F15" i="10" s="1"/>
  <c r="G15" i="10" s="1"/>
  <c r="H15" i="10" s="1"/>
  <c r="I15" i="10" s="1"/>
  <c r="J15" i="10" s="1"/>
  <c r="K15" i="10" s="1"/>
  <c r="L15" i="10" s="1"/>
  <c r="M15" i="10" s="1"/>
  <c r="N15" i="10" s="1"/>
  <c r="O15" i="10" s="1"/>
  <c r="P15" i="10" s="1"/>
  <c r="Q15" i="10" s="1"/>
  <c r="R15" i="10" s="1"/>
  <c r="S15" i="10" s="1"/>
  <c r="T15" i="10" s="1"/>
  <c r="U15" i="10" s="1"/>
  <c r="V15" i="10" s="1"/>
  <c r="W15" i="10" s="1"/>
  <c r="X15" i="10" s="1"/>
  <c r="Y15" i="10" s="1"/>
  <c r="Z15" i="10" s="1"/>
  <c r="AA15" i="10" s="1"/>
  <c r="AB15" i="10" s="1"/>
  <c r="AC15" i="10" s="1"/>
  <c r="AD15" i="10" s="1"/>
  <c r="AE15" i="10" s="1"/>
  <c r="AF15" i="10" s="1"/>
  <c r="AG15" i="10" s="1"/>
  <c r="AH15" i="10" s="1"/>
  <c r="AI15" i="10" s="1"/>
  <c r="D15" i="10"/>
  <c r="B5" i="10"/>
  <c r="B6" i="10" s="1"/>
  <c r="B7" i="10" s="1"/>
  <c r="B8" i="10" s="1"/>
  <c r="B9" i="10" s="1"/>
  <c r="B10" i="10" s="1"/>
  <c r="B11" i="10" s="1"/>
  <c r="B12" i="10" s="1"/>
  <c r="B13" i="10" s="1"/>
  <c r="B4" i="10"/>
  <c r="U2" i="10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AI2" i="10" s="1"/>
  <c r="E2" i="10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D2" i="10"/>
  <c r="AI26" i="10" l="1"/>
  <c r="AA26" i="10"/>
  <c r="K26" i="10"/>
  <c r="C16" i="10"/>
  <c r="O26" i="10"/>
  <c r="AE26" i="10"/>
  <c r="W26" i="10"/>
  <c r="K16" i="10"/>
  <c r="AF26" i="10"/>
  <c r="AB26" i="10"/>
  <c r="X26" i="10"/>
  <c r="G26" i="10"/>
  <c r="J26" i="10"/>
  <c r="AG26" i="10"/>
  <c r="AC26" i="10"/>
  <c r="Y26" i="10"/>
  <c r="S18" i="10"/>
  <c r="T26" i="10"/>
  <c r="L26" i="10"/>
  <c r="H26" i="10"/>
  <c r="D26" i="10"/>
  <c r="C23" i="10"/>
  <c r="AD26" i="10"/>
  <c r="V26" i="10"/>
  <c r="AA25" i="10"/>
  <c r="AI24" i="10"/>
  <c r="S23" i="10"/>
  <c r="AI21" i="10"/>
  <c r="AI20" i="10"/>
  <c r="AI19" i="10"/>
  <c r="S19" i="10"/>
  <c r="AI18" i="10"/>
  <c r="AI17" i="10"/>
  <c r="S17" i="10"/>
  <c r="AI16" i="10"/>
  <c r="S16" i="10"/>
  <c r="C26" i="10"/>
  <c r="C22" i="10"/>
  <c r="C18" i="10"/>
  <c r="AE25" i="10"/>
  <c r="Z25" i="10"/>
  <c r="O25" i="10"/>
  <c r="AE24" i="10"/>
  <c r="O24" i="10"/>
  <c r="AE23" i="10"/>
  <c r="O23" i="10"/>
  <c r="AE22" i="10"/>
  <c r="O22" i="10"/>
  <c r="AE21" i="10"/>
  <c r="O21" i="10"/>
  <c r="AE20" i="10"/>
  <c r="O20" i="10"/>
  <c r="AE19" i="10"/>
  <c r="O19" i="10"/>
  <c r="AE18" i="10"/>
  <c r="O18" i="10"/>
  <c r="AE17" i="10"/>
  <c r="O17" i="10"/>
  <c r="AE16" i="10"/>
  <c r="O16" i="10"/>
  <c r="C19" i="10"/>
  <c r="Z26" i="10"/>
  <c r="F26" i="10"/>
  <c r="S25" i="10"/>
  <c r="AI23" i="10"/>
  <c r="S22" i="10"/>
  <c r="S20" i="10"/>
  <c r="Q26" i="10"/>
  <c r="E26" i="10"/>
  <c r="C25" i="10"/>
  <c r="C21" i="10"/>
  <c r="C17" i="10"/>
  <c r="S26" i="10"/>
  <c r="N26" i="10"/>
  <c r="AI25" i="10"/>
  <c r="AD25" i="10"/>
  <c r="X25" i="10"/>
  <c r="K25" i="10"/>
  <c r="AA24" i="10"/>
  <c r="K24" i="10"/>
  <c r="AA23" i="10"/>
  <c r="K23" i="10"/>
  <c r="AA22" i="10"/>
  <c r="K22" i="10"/>
  <c r="AA21" i="10"/>
  <c r="K21" i="10"/>
  <c r="AA20" i="10"/>
  <c r="K20" i="10"/>
  <c r="AA19" i="10"/>
  <c r="K19" i="10"/>
  <c r="AA18" i="10"/>
  <c r="K18" i="10"/>
  <c r="AA17" i="10"/>
  <c r="K17" i="10"/>
  <c r="AA16" i="10"/>
  <c r="AH26" i="10"/>
  <c r="P26" i="10"/>
  <c r="AF25" i="10"/>
  <c r="S24" i="10"/>
  <c r="AI22" i="10"/>
  <c r="S21" i="10"/>
  <c r="U26" i="10"/>
  <c r="M26" i="10"/>
  <c r="I26" i="10"/>
  <c r="D16" i="10"/>
  <c r="H16" i="10"/>
  <c r="L16" i="10"/>
  <c r="P16" i="10"/>
  <c r="T16" i="10"/>
  <c r="X16" i="10"/>
  <c r="AB16" i="10"/>
  <c r="AF16" i="10"/>
  <c r="D17" i="10"/>
  <c r="H17" i="10"/>
  <c r="L17" i="10"/>
  <c r="P17" i="10"/>
  <c r="T17" i="10"/>
  <c r="X17" i="10"/>
  <c r="AB17" i="10"/>
  <c r="AF17" i="10"/>
  <c r="D18" i="10"/>
  <c r="H18" i="10"/>
  <c r="L18" i="10"/>
  <c r="P18" i="10"/>
  <c r="T18" i="10"/>
  <c r="X18" i="10"/>
  <c r="AB18" i="10"/>
  <c r="AF18" i="10"/>
  <c r="D19" i="10"/>
  <c r="H19" i="10"/>
  <c r="L19" i="10"/>
  <c r="P19" i="10"/>
  <c r="T19" i="10"/>
  <c r="X19" i="10"/>
  <c r="AB19" i="10"/>
  <c r="AF19" i="10"/>
  <c r="D20" i="10"/>
  <c r="H20" i="10"/>
  <c r="L20" i="10"/>
  <c r="P20" i="10"/>
  <c r="T20" i="10"/>
  <c r="X20" i="10"/>
  <c r="AB20" i="10"/>
  <c r="AF20" i="10"/>
  <c r="D21" i="10"/>
  <c r="H21" i="10"/>
  <c r="L21" i="10"/>
  <c r="P21" i="10"/>
  <c r="T21" i="10"/>
  <c r="X21" i="10"/>
  <c r="AB21" i="10"/>
  <c r="AF21" i="10"/>
  <c r="D22" i="10"/>
  <c r="H22" i="10"/>
  <c r="L22" i="10"/>
  <c r="P22" i="10"/>
  <c r="T22" i="10"/>
  <c r="X22" i="10"/>
  <c r="AB22" i="10"/>
  <c r="AF22" i="10"/>
  <c r="D23" i="10"/>
  <c r="H23" i="10"/>
  <c r="L23" i="10"/>
  <c r="P23" i="10"/>
  <c r="T23" i="10"/>
  <c r="X23" i="10"/>
  <c r="AB23" i="10"/>
  <c r="AF23" i="10"/>
  <c r="D24" i="10"/>
  <c r="H24" i="10"/>
  <c r="L24" i="10"/>
  <c r="P24" i="10"/>
  <c r="T24" i="10"/>
  <c r="X24" i="10"/>
  <c r="AB24" i="10"/>
  <c r="AF24" i="10"/>
  <c r="D25" i="10"/>
  <c r="H25" i="10"/>
  <c r="L25" i="10"/>
  <c r="P25" i="10"/>
  <c r="T25" i="10"/>
  <c r="E16" i="10"/>
  <c r="I16" i="10"/>
  <c r="M16" i="10"/>
  <c r="Q16" i="10"/>
  <c r="U16" i="10"/>
  <c r="Y16" i="10"/>
  <c r="AC16" i="10"/>
  <c r="AG16" i="10"/>
  <c r="E17" i="10"/>
  <c r="I17" i="10"/>
  <c r="M17" i="10"/>
  <c r="Q17" i="10"/>
  <c r="U17" i="10"/>
  <c r="Y17" i="10"/>
  <c r="AC17" i="10"/>
  <c r="AG17" i="10"/>
  <c r="E18" i="10"/>
  <c r="I18" i="10"/>
  <c r="M18" i="10"/>
  <c r="Q18" i="10"/>
  <c r="U18" i="10"/>
  <c r="Y18" i="10"/>
  <c r="AC18" i="10"/>
  <c r="AG18" i="10"/>
  <c r="E19" i="10"/>
  <c r="I19" i="10"/>
  <c r="M19" i="10"/>
  <c r="Q19" i="10"/>
  <c r="U19" i="10"/>
  <c r="Y19" i="10"/>
  <c r="AC19" i="10"/>
  <c r="AG19" i="10"/>
  <c r="E20" i="10"/>
  <c r="I20" i="10"/>
  <c r="M20" i="10"/>
  <c r="Q20" i="10"/>
  <c r="U20" i="10"/>
  <c r="Y20" i="10"/>
  <c r="AC20" i="10"/>
  <c r="AG20" i="10"/>
  <c r="E21" i="10"/>
  <c r="I21" i="10"/>
  <c r="M21" i="10"/>
  <c r="Q21" i="10"/>
  <c r="U21" i="10"/>
  <c r="Y21" i="10"/>
  <c r="AC21" i="10"/>
  <c r="AG21" i="10"/>
  <c r="E22" i="10"/>
  <c r="I22" i="10"/>
  <c r="M22" i="10"/>
  <c r="Q22" i="10"/>
  <c r="U22" i="10"/>
  <c r="Y22" i="10"/>
  <c r="AC22" i="10"/>
  <c r="AG22" i="10"/>
  <c r="E23" i="10"/>
  <c r="I23" i="10"/>
  <c r="M23" i="10"/>
  <c r="Q23" i="10"/>
  <c r="U23" i="10"/>
  <c r="Y23" i="10"/>
  <c r="AC23" i="10"/>
  <c r="AG23" i="10"/>
  <c r="E24" i="10"/>
  <c r="I24" i="10"/>
  <c r="M24" i="10"/>
  <c r="Q24" i="10"/>
  <c r="U24" i="10"/>
  <c r="Y24" i="10"/>
  <c r="AC24" i="10"/>
  <c r="AG24" i="10"/>
  <c r="E25" i="10"/>
  <c r="I25" i="10"/>
  <c r="M25" i="10"/>
  <c r="Q25" i="10"/>
  <c r="U25" i="10"/>
  <c r="Y25" i="10"/>
  <c r="AC25" i="10"/>
  <c r="AG25" i="10"/>
  <c r="F16" i="10"/>
  <c r="J16" i="10"/>
  <c r="N16" i="10"/>
  <c r="R16" i="10"/>
  <c r="V16" i="10"/>
  <c r="Z16" i="10"/>
  <c r="AD16" i="10"/>
  <c r="AH16" i="10"/>
  <c r="F17" i="10"/>
  <c r="J17" i="10"/>
  <c r="N17" i="10"/>
  <c r="R17" i="10"/>
  <c r="V17" i="10"/>
  <c r="Z17" i="10"/>
  <c r="AD17" i="10"/>
  <c r="AH17" i="10"/>
  <c r="F18" i="10"/>
  <c r="J18" i="10"/>
  <c r="N18" i="10"/>
  <c r="R18" i="10"/>
  <c r="V18" i="10"/>
  <c r="Z18" i="10"/>
  <c r="AD18" i="10"/>
  <c r="AH18" i="10"/>
  <c r="F19" i="10"/>
  <c r="J19" i="10"/>
  <c r="N19" i="10"/>
  <c r="R19" i="10"/>
  <c r="V19" i="10"/>
  <c r="Z19" i="10"/>
  <c r="AD19" i="10"/>
  <c r="AH19" i="10"/>
  <c r="F20" i="10"/>
  <c r="J20" i="10"/>
  <c r="N20" i="10"/>
  <c r="R20" i="10"/>
  <c r="V20" i="10"/>
  <c r="Z20" i="10"/>
  <c r="AD20" i="10"/>
  <c r="AH20" i="10"/>
  <c r="F21" i="10"/>
  <c r="J21" i="10"/>
  <c r="N21" i="10"/>
  <c r="R21" i="10"/>
  <c r="V21" i="10"/>
  <c r="Z21" i="10"/>
  <c r="AD21" i="10"/>
  <c r="AH21" i="10"/>
  <c r="F22" i="10"/>
  <c r="J22" i="10"/>
  <c r="N22" i="10"/>
  <c r="R22" i="10"/>
  <c r="V22" i="10"/>
  <c r="Z22" i="10"/>
  <c r="AD22" i="10"/>
  <c r="AH22" i="10"/>
  <c r="F23" i="10"/>
  <c r="J23" i="10"/>
  <c r="N23" i="10"/>
  <c r="R23" i="10"/>
  <c r="V23" i="10"/>
  <c r="Z23" i="10"/>
  <c r="AD23" i="10"/>
  <c r="AH23" i="10"/>
  <c r="F24" i="10"/>
  <c r="J24" i="10"/>
  <c r="N24" i="10"/>
  <c r="R24" i="10"/>
  <c r="V24" i="10"/>
  <c r="Z24" i="10"/>
  <c r="AD24" i="10"/>
  <c r="AH24" i="10"/>
  <c r="F25" i="10"/>
  <c r="J25" i="10"/>
  <c r="N25" i="10"/>
  <c r="R25" i="10"/>
  <c r="V25" i="10"/>
  <c r="C24" i="10"/>
  <c r="C20" i="10"/>
  <c r="R26" i="10"/>
  <c r="AH25" i="10"/>
  <c r="AB25" i="10"/>
  <c r="W25" i="10"/>
  <c r="G25" i="10"/>
  <c r="W24" i="10"/>
  <c r="G24" i="10"/>
  <c r="W23" i="10"/>
  <c r="G23" i="10"/>
  <c r="W22" i="10"/>
  <c r="G22" i="10"/>
  <c r="W21" i="10"/>
  <c r="G21" i="10"/>
  <c r="W20" i="10"/>
  <c r="G20" i="10"/>
  <c r="W19" i="10"/>
  <c r="G19" i="10"/>
  <c r="W18" i="10"/>
  <c r="G18" i="10"/>
  <c r="W17" i="10"/>
  <c r="G17" i="10"/>
  <c r="W16" i="10"/>
  <c r="G16" i="10"/>
  <c r="H5" i="6"/>
  <c r="H6" i="6"/>
  <c r="H7" i="6"/>
  <c r="H8" i="6"/>
  <c r="H9" i="6"/>
  <c r="H10" i="6"/>
  <c r="H11" i="6"/>
  <c r="E10" i="6"/>
  <c r="F10" i="6"/>
  <c r="G10" i="6"/>
  <c r="I10" i="6"/>
  <c r="J10" i="6"/>
  <c r="K10" i="6"/>
  <c r="L10" i="6"/>
  <c r="M10" i="6"/>
  <c r="N10" i="6"/>
  <c r="O10" i="6"/>
  <c r="P10" i="6"/>
  <c r="Q10" i="6"/>
  <c r="D10" i="6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G2" i="8"/>
  <c r="G4" i="8" s="1"/>
  <c r="C4" i="8"/>
  <c r="D4" i="8"/>
  <c r="E4" i="8"/>
  <c r="F4" i="8"/>
  <c r="H4" i="8"/>
  <c r="I4" i="8"/>
  <c r="J4" i="8"/>
  <c r="K4" i="8"/>
  <c r="L4" i="8"/>
  <c r="M4" i="8"/>
  <c r="N4" i="8"/>
  <c r="O4" i="8"/>
  <c r="P4" i="8"/>
  <c r="O17" i="8" l="1"/>
  <c r="P2" i="8"/>
  <c r="O2" i="8"/>
  <c r="N2" i="8"/>
  <c r="M2" i="8"/>
  <c r="L2" i="8"/>
  <c r="K2" i="8"/>
  <c r="J2" i="8"/>
  <c r="I2" i="8"/>
  <c r="H2" i="8"/>
  <c r="F2" i="8"/>
  <c r="E2" i="8"/>
  <c r="D2" i="8"/>
  <c r="C2" i="8"/>
  <c r="A26" i="7"/>
  <c r="A27" i="7" s="1"/>
  <c r="A28" i="7" s="1"/>
  <c r="B25" i="7"/>
  <c r="Q6" i="6"/>
  <c r="P8" i="6"/>
  <c r="E11" i="6"/>
  <c r="F11" i="6"/>
  <c r="G11" i="6"/>
  <c r="I11" i="6"/>
  <c r="J11" i="6"/>
  <c r="K11" i="6"/>
  <c r="L11" i="6"/>
  <c r="M11" i="6"/>
  <c r="N11" i="6"/>
  <c r="O11" i="6"/>
  <c r="D11" i="6"/>
  <c r="E9" i="6"/>
  <c r="F9" i="6"/>
  <c r="G9" i="6"/>
  <c r="I9" i="6"/>
  <c r="J9" i="6"/>
  <c r="K9" i="6"/>
  <c r="L9" i="6"/>
  <c r="M9" i="6"/>
  <c r="N9" i="6"/>
  <c r="O9" i="6"/>
  <c r="Q9" i="6"/>
  <c r="D9" i="6"/>
  <c r="E8" i="6"/>
  <c r="F8" i="6"/>
  <c r="G8" i="6"/>
  <c r="I8" i="6"/>
  <c r="J8" i="6"/>
  <c r="K8" i="6"/>
  <c r="L8" i="6"/>
  <c r="M8" i="6"/>
  <c r="N8" i="6"/>
  <c r="O8" i="6"/>
  <c r="Q8" i="6"/>
  <c r="G16" i="6" s="1"/>
  <c r="D8" i="6"/>
  <c r="E7" i="6"/>
  <c r="F7" i="6"/>
  <c r="G7" i="6"/>
  <c r="I7" i="6"/>
  <c r="J7" i="6"/>
  <c r="K7" i="6"/>
  <c r="L7" i="6"/>
  <c r="M7" i="6"/>
  <c r="N7" i="6"/>
  <c r="O7" i="6"/>
  <c r="Q7" i="6"/>
  <c r="D7" i="6"/>
  <c r="E6" i="6"/>
  <c r="F6" i="6"/>
  <c r="G6" i="6"/>
  <c r="I6" i="6"/>
  <c r="J6" i="6"/>
  <c r="K6" i="6"/>
  <c r="L6" i="6"/>
  <c r="M6" i="6"/>
  <c r="N6" i="6"/>
  <c r="O6" i="6"/>
  <c r="P6" i="6"/>
  <c r="D6" i="6"/>
  <c r="E5" i="6"/>
  <c r="F5" i="6"/>
  <c r="G5" i="6"/>
  <c r="I5" i="6"/>
  <c r="J5" i="6"/>
  <c r="K5" i="6"/>
  <c r="L5" i="6"/>
  <c r="M5" i="6"/>
  <c r="N5" i="6"/>
  <c r="O5" i="6"/>
  <c r="D5" i="6"/>
  <c r="B4" i="4"/>
  <c r="B11" i="4"/>
  <c r="B10" i="4"/>
  <c r="D26" i="6" l="1"/>
  <c r="H26" i="6"/>
  <c r="L26" i="6"/>
  <c r="P26" i="6"/>
  <c r="K26" i="6"/>
  <c r="E26" i="6"/>
  <c r="I26" i="6"/>
  <c r="M26" i="6"/>
  <c r="Q26" i="6"/>
  <c r="O26" i="6"/>
  <c r="F26" i="6"/>
  <c r="J26" i="6"/>
  <c r="N26" i="6"/>
  <c r="G26" i="6"/>
  <c r="H21" i="6"/>
  <c r="H25" i="6"/>
  <c r="H27" i="6"/>
  <c r="H24" i="6"/>
  <c r="H22" i="6"/>
  <c r="H23" i="6"/>
  <c r="B20" i="7"/>
  <c r="A29" i="7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E22" i="6"/>
  <c r="L22" i="6"/>
  <c r="G22" i="6"/>
  <c r="Q23" i="6"/>
  <c r="L23" i="6"/>
  <c r="G23" i="6"/>
  <c r="M23" i="6"/>
  <c r="I23" i="6"/>
  <c r="F27" i="6"/>
  <c r="P7" i="6"/>
  <c r="P23" i="6" s="1"/>
  <c r="D24" i="6"/>
  <c r="Q5" i="6"/>
  <c r="Q21" i="6" s="1"/>
  <c r="P9" i="6"/>
  <c r="Q11" i="6"/>
  <c r="Q27" i="6" s="1"/>
  <c r="P5" i="6"/>
  <c r="P21" i="6" s="1"/>
  <c r="P11" i="6"/>
  <c r="P27" i="6" s="1"/>
  <c r="K21" i="6"/>
  <c r="J21" i="6"/>
  <c r="E27" i="6"/>
  <c r="N22" i="6"/>
  <c r="P24" i="6"/>
  <c r="O24" i="6"/>
  <c r="K24" i="6"/>
  <c r="F24" i="6"/>
  <c r="P25" i="6"/>
  <c r="L25" i="6"/>
  <c r="G25" i="6"/>
  <c r="M27" i="6"/>
  <c r="I27" i="6"/>
  <c r="O27" i="6"/>
  <c r="M24" i="6"/>
  <c r="K22" i="6"/>
  <c r="L21" i="6"/>
  <c r="G21" i="6"/>
  <c r="M22" i="6"/>
  <c r="I22" i="6"/>
  <c r="D23" i="6"/>
  <c r="N23" i="6"/>
  <c r="J23" i="6"/>
  <c r="E23" i="6"/>
  <c r="N24" i="6"/>
  <c r="J24" i="6"/>
  <c r="E24" i="6"/>
  <c r="O25" i="6"/>
  <c r="K25" i="6"/>
  <c r="F25" i="6"/>
  <c r="L27" i="6"/>
  <c r="G27" i="6"/>
  <c r="D21" i="6"/>
  <c r="N27" i="6"/>
  <c r="G24" i="6"/>
  <c r="P22" i="6"/>
  <c r="D25" i="6"/>
  <c r="N25" i="6"/>
  <c r="J25" i="6"/>
  <c r="E25" i="6"/>
  <c r="O21" i="6"/>
  <c r="F21" i="6"/>
  <c r="K27" i="6"/>
  <c r="L24" i="6"/>
  <c r="J22" i="6"/>
  <c r="O23" i="6"/>
  <c r="K23" i="6"/>
  <c r="F23" i="6"/>
  <c r="M25" i="6"/>
  <c r="I25" i="6"/>
  <c r="N21" i="6"/>
  <c r="E21" i="6"/>
  <c r="J27" i="6"/>
  <c r="Q24" i="6"/>
  <c r="I24" i="6"/>
  <c r="O22" i="6"/>
  <c r="F22" i="6"/>
  <c r="M21" i="6"/>
  <c r="I21" i="6"/>
  <c r="D27" i="6"/>
  <c r="Q22" i="6"/>
  <c r="D22" i="6"/>
  <c r="Q25" i="6"/>
  <c r="C26" i="7" l="1"/>
  <c r="B26" i="7" s="1"/>
  <c r="C27" i="7" s="1"/>
  <c r="B27" i="7" s="1"/>
  <c r="C28" i="7" s="1"/>
  <c r="B28" i="7" s="1"/>
  <c r="C29" i="7" s="1"/>
  <c r="B29" i="7" s="1"/>
  <c r="C30" i="7" s="1"/>
  <c r="B30" i="7" s="1"/>
  <c r="C31" i="7" s="1"/>
  <c r="B31" i="7" s="1"/>
  <c r="C32" i="7" s="1"/>
  <c r="B32" i="7" s="1"/>
  <c r="C33" i="7" s="1"/>
  <c r="B33" i="7" s="1"/>
  <c r="C34" i="7" s="1"/>
  <c r="B34" i="7" s="1"/>
  <c r="C35" i="7" s="1"/>
  <c r="B35" i="7" s="1"/>
  <c r="C36" i="7" s="1"/>
  <c r="B36" i="7" s="1"/>
  <c r="C37" i="7" s="1"/>
  <c r="B37" i="7" s="1"/>
  <c r="C38" i="7" s="1"/>
  <c r="B38" i="7" s="1"/>
  <c r="C39" i="7" s="1"/>
  <c r="B39" i="7" s="1"/>
  <c r="C40" i="7" s="1"/>
  <c r="B40" i="7" s="1"/>
  <c r="C41" i="7" s="1"/>
  <c r="B41" i="7" s="1"/>
  <c r="C42" i="7" s="1"/>
  <c r="B42" i="7" s="1"/>
  <c r="C43" i="7" s="1"/>
  <c r="B43" i="7" s="1"/>
  <c r="C44" i="7" s="1"/>
  <c r="B44" i="7" s="1"/>
  <c r="C45" i="7" s="1"/>
  <c r="B45" i="7" s="1"/>
  <c r="C46" i="7" s="1"/>
  <c r="B46" i="7" s="1"/>
  <c r="C47" i="7" s="1"/>
  <c r="B47" i="7" s="1"/>
  <c r="C48" i="7" s="1"/>
  <c r="B48" i="7" s="1"/>
  <c r="C49" i="7" s="1"/>
  <c r="B49" i="7" l="1"/>
  <c r="C50" i="7" s="1"/>
  <c r="B50" i="7" s="1"/>
  <c r="C51" i="7" s="1"/>
  <c r="B51" i="7" s="1"/>
  <c r="C52" i="7" s="1"/>
  <c r="B52" i="7" s="1"/>
  <c r="C53" i="7" s="1"/>
  <c r="B53" i="7" s="1"/>
  <c r="C54" i="7" s="1"/>
  <c r="B54" i="7" s="1"/>
  <c r="C55" i="7" s="1"/>
  <c r="B55" i="7" s="1"/>
  <c r="C56" i="7" s="1"/>
  <c r="B56" i="7" s="1"/>
  <c r="C57" i="7" s="1"/>
  <c r="B57" i="7" s="1"/>
  <c r="C58" i="7" s="1"/>
  <c r="B58" i="7" s="1"/>
  <c r="C59" i="7" s="1"/>
  <c r="B59" i="7" s="1"/>
  <c r="C60" i="7" s="1"/>
  <c r="B60" i="7" s="1"/>
  <c r="C61" i="7" s="1"/>
  <c r="B61" i="7" s="1"/>
  <c r="C62" i="7" s="1"/>
  <c r="B62" i="7" s="1"/>
  <c r="C63" i="7" s="1"/>
  <c r="B63" i="7" s="1"/>
  <c r="C64" i="7" s="1"/>
  <c r="B64" i="7" s="1"/>
  <c r="C65" i="7" s="1"/>
  <c r="B65" i="7" s="1"/>
  <c r="C66" i="7" s="1"/>
  <c r="B66" i="7" s="1"/>
  <c r="C67" i="7" s="1"/>
  <c r="B67" i="7" s="1"/>
  <c r="C68" i="7" s="1"/>
  <c r="B68" i="7" s="1"/>
  <c r="C69" i="7" s="1"/>
  <c r="B69" i="7" s="1"/>
  <c r="C70" i="7" s="1"/>
  <c r="B70" i="7" s="1"/>
  <c r="C71" i="7" s="1"/>
  <c r="B71" i="7" s="1"/>
  <c r="C72" i="7" s="1"/>
  <c r="B72" i="7" s="1"/>
  <c r="C73" i="7" s="1"/>
  <c r="B73" i="7" s="1"/>
  <c r="C74" i="7" s="1"/>
  <c r="B74" i="7" s="1"/>
  <c r="C75" i="7" s="1"/>
  <c r="B75" i="7" s="1"/>
  <c r="C76" i="7" s="1"/>
  <c r="B76" i="7" s="1"/>
  <c r="C77" i="7" s="1"/>
  <c r="B77" i="7" s="1"/>
  <c r="C78" i="7" s="1"/>
  <c r="B78" i="7" s="1"/>
  <c r="C79" i="7" s="1"/>
  <c r="B79" i="7" s="1"/>
  <c r="C80" i="7" s="1"/>
  <c r="B80" i="7" s="1"/>
  <c r="C81" i="7" s="1"/>
  <c r="B81" i="7" s="1"/>
  <c r="C82" i="7" s="1"/>
  <c r="B82" i="7" s="1"/>
  <c r="C83" i="7" s="1"/>
  <c r="B83" i="7" s="1"/>
  <c r="C84" i="7" s="1"/>
  <c r="B84" i="7" s="1"/>
  <c r="C85" i="7" s="1"/>
  <c r="B85" i="7" s="1"/>
  <c r="C86" i="7" s="1"/>
  <c r="B86" i="7" s="1"/>
  <c r="C87" i="7" s="1"/>
  <c r="B87" i="7" s="1"/>
  <c r="C88" i="7" s="1"/>
  <c r="B88" i="7" s="1"/>
  <c r="C89" i="7" s="1"/>
  <c r="B89" i="7" s="1"/>
  <c r="C90" i="7" s="1"/>
  <c r="B90" i="7" s="1"/>
  <c r="C91" i="7" s="1"/>
  <c r="B91" i="7" s="1"/>
  <c r="C92" i="7" s="1"/>
  <c r="B92" i="7" s="1"/>
  <c r="C93" i="7" s="1"/>
  <c r="B93" i="7" s="1"/>
  <c r="C94" i="7" s="1"/>
  <c r="B94" i="7" s="1"/>
  <c r="C95" i="7" s="1"/>
  <c r="B95" i="7" s="1"/>
  <c r="C96" i="7" s="1"/>
  <c r="B96" i="7" s="1"/>
  <c r="C97" i="7" s="1"/>
  <c r="B97" i="7" s="1"/>
  <c r="C98" i="7" s="1"/>
  <c r="B98" i="7" s="1"/>
  <c r="C99" i="7" s="1"/>
  <c r="B99" i="7" s="1"/>
  <c r="C100" i="7" s="1"/>
  <c r="B100" i="7" s="1"/>
  <c r="C101" i="7" s="1"/>
  <c r="B101" i="7" s="1"/>
  <c r="C102" i="7" s="1"/>
  <c r="B102" i="7" s="1"/>
  <c r="C103" i="7" s="1"/>
  <c r="B103" i="7" s="1"/>
  <c r="C104" i="7" s="1"/>
  <c r="B104" i="7" s="1"/>
  <c r="C105" i="7" s="1"/>
  <c r="B105" i="7" s="1"/>
  <c r="C106" i="7" s="1"/>
  <c r="B106" i="7" s="1"/>
  <c r="C107" i="7" s="1"/>
  <c r="B107" i="7" s="1"/>
  <c r="C108" i="7" s="1"/>
  <c r="B108" i="7" s="1"/>
  <c r="C109" i="7" s="1"/>
  <c r="B109" i="7" s="1"/>
  <c r="C110" i="7" s="1"/>
  <c r="B110" i="7" s="1"/>
  <c r="C111" i="7" s="1"/>
  <c r="B111" i="7" s="1"/>
  <c r="C112" i="7" s="1"/>
  <c r="B112" i="7" s="1"/>
  <c r="C113" i="7" s="1"/>
  <c r="B113" i="7" s="1"/>
  <c r="C114" i="7" s="1"/>
  <c r="B114" i="7" s="1"/>
  <c r="C115" i="7" s="1"/>
  <c r="B115" i="7" s="1"/>
  <c r="C116" i="7" s="1"/>
  <c r="B116" i="7" s="1"/>
  <c r="C117" i="7" s="1"/>
  <c r="B117" i="7" s="1"/>
  <c r="C118" i="7" s="1"/>
  <c r="B118" i="7" s="1"/>
  <c r="C119" i="7" s="1"/>
  <c r="B119" i="7" s="1"/>
  <c r="C120" i="7" s="1"/>
  <c r="B120" i="7" s="1"/>
  <c r="C121" i="7" s="1"/>
  <c r="B121" i="7" s="1"/>
  <c r="C122" i="7" s="1"/>
  <c r="B122" i="7" s="1"/>
  <c r="C123" i="7" s="1"/>
  <c r="B123" i="7" s="1"/>
  <c r="C124" i="7" s="1"/>
  <c r="B124" i="7" s="1"/>
  <c r="C125" i="7" s="1"/>
  <c r="B125" i="7" s="1"/>
  <c r="C126" i="7" s="1"/>
  <c r="B126" i="7" s="1"/>
  <c r="C127" i="7" s="1"/>
  <c r="B127" i="7" s="1"/>
  <c r="C128" i="7" s="1"/>
  <c r="B128" i="7" s="1"/>
  <c r="C129" i="7" s="1"/>
  <c r="B129" i="7" s="1"/>
  <c r="C130" i="7" s="1"/>
  <c r="B130" i="7" s="1"/>
  <c r="C131" i="7" s="1"/>
  <c r="B131" i="7" s="1"/>
  <c r="C132" i="7" s="1"/>
  <c r="B132" i="7" s="1"/>
  <c r="C133" i="7" s="1"/>
  <c r="B133" i="7" s="1"/>
  <c r="C134" i="7" s="1"/>
  <c r="B134" i="7" s="1"/>
  <c r="C135" i="7" s="1"/>
  <c r="B135" i="7" s="1"/>
  <c r="C136" i="7" s="1"/>
  <c r="B136" i="7" s="1"/>
  <c r="C137" i="7" s="1"/>
  <c r="B137" i="7" s="1"/>
  <c r="C138" i="7" s="1"/>
  <c r="B138" i="7" s="1"/>
  <c r="C139" i="7" s="1"/>
  <c r="B139" i="7" s="1"/>
  <c r="C140" i="7" s="1"/>
  <c r="B140" i="7" s="1"/>
  <c r="C141" i="7" s="1"/>
  <c r="B141" i="7" s="1"/>
  <c r="C142" i="7" s="1"/>
  <c r="B142" i="7" s="1"/>
  <c r="C143" i="7" s="1"/>
  <c r="B143" i="7" s="1"/>
  <c r="C144" i="7" s="1"/>
  <c r="B144" i="7" s="1"/>
  <c r="C145" i="7" s="1"/>
  <c r="B145" i="7" s="1"/>
  <c r="C146" i="7" s="1"/>
  <c r="B146" i="7" s="1"/>
  <c r="C147" i="7" s="1"/>
  <c r="B147" i="7" s="1"/>
  <c r="C148" i="7" s="1"/>
  <c r="B148" i="7" s="1"/>
  <c r="C149" i="7" s="1"/>
  <c r="B149" i="7" s="1"/>
  <c r="C150" i="7" s="1"/>
  <c r="B150" i="7" s="1"/>
  <c r="C151" i="7" s="1"/>
  <c r="B151" i="7" s="1"/>
  <c r="C152" i="7" s="1"/>
  <c r="B152" i="7" s="1"/>
  <c r="C153" i="7" s="1"/>
  <c r="B153" i="7" s="1"/>
  <c r="C154" i="7" s="1"/>
  <c r="B154" i="7" s="1"/>
  <c r="C155" i="7" s="1"/>
  <c r="B155" i="7" s="1"/>
  <c r="C156" i="7" s="1"/>
  <c r="B156" i="7" s="1"/>
  <c r="C157" i="7" s="1"/>
  <c r="B157" i="7" s="1"/>
  <c r="C158" i="7" s="1"/>
  <c r="B158" i="7" s="1"/>
  <c r="C159" i="7" s="1"/>
  <c r="B159" i="7" s="1"/>
  <c r="C160" i="7" s="1"/>
  <c r="B160" i="7" s="1"/>
  <c r="C161" i="7" s="1"/>
  <c r="B161" i="7" s="1"/>
  <c r="C162" i="7" s="1"/>
  <c r="B162" i="7" s="1"/>
  <c r="C163" i="7" s="1"/>
  <c r="B163" i="7" s="1"/>
  <c r="C164" i="7" s="1"/>
  <c r="B164" i="7" s="1"/>
  <c r="C165" i="7" s="1"/>
  <c r="B165" i="7" s="1"/>
  <c r="C166" i="7" s="1"/>
  <c r="B166" i="7" s="1"/>
  <c r="C167" i="7" s="1"/>
  <c r="B167" i="7" s="1"/>
  <c r="C168" i="7" s="1"/>
  <c r="B168" i="7" s="1"/>
  <c r="C169" i="7" s="1"/>
  <c r="B169" i="7" s="1"/>
  <c r="C170" i="7" s="1"/>
  <c r="B170" i="7" s="1"/>
  <c r="C171" i="7" s="1"/>
  <c r="B171" i="7" s="1"/>
  <c r="C172" i="7" s="1"/>
  <c r="B172" i="7" s="1"/>
  <c r="C173" i="7" s="1"/>
  <c r="B173" i="7" s="1"/>
  <c r="C174" i="7" s="1"/>
  <c r="B174" i="7" s="1"/>
  <c r="C175" i="7" s="1"/>
  <c r="B175" i="7" s="1"/>
  <c r="C176" i="7" s="1"/>
  <c r="B176" i="7" s="1"/>
  <c r="C177" i="7" s="1"/>
  <c r="B177" i="7" s="1"/>
  <c r="C178" i="7" s="1"/>
  <c r="B178" i="7" s="1"/>
  <c r="C179" i="7" s="1"/>
  <c r="B179" i="7" s="1"/>
  <c r="C180" i="7" s="1"/>
  <c r="B180" i="7" s="1"/>
  <c r="C181" i="7" s="1"/>
  <c r="B181" i="7" s="1"/>
  <c r="C182" i="7" s="1"/>
  <c r="B182" i="7" s="1"/>
  <c r="C183" i="7" s="1"/>
  <c r="B183" i="7" s="1"/>
  <c r="C184" i="7" s="1"/>
  <c r="B184" i="7" s="1"/>
  <c r="C185" i="7" s="1"/>
  <c r="B185" i="7" s="1"/>
  <c r="C186" i="7" s="1"/>
  <c r="B186" i="7" s="1"/>
  <c r="C187" i="7" s="1"/>
  <c r="B187" i="7" s="1"/>
  <c r="C188" i="7" s="1"/>
  <c r="B188" i="7" s="1"/>
  <c r="C189" i="7" s="1"/>
  <c r="B189" i="7" s="1"/>
  <c r="C190" i="7" s="1"/>
  <c r="B190" i="7" s="1"/>
  <c r="C191" i="7" s="1"/>
  <c r="B191" i="7" s="1"/>
  <c r="C192" i="7" s="1"/>
  <c r="B192" i="7" s="1"/>
  <c r="C193" i="7" s="1"/>
  <c r="B193" i="7" s="1"/>
  <c r="C194" i="7" s="1"/>
  <c r="B194" i="7" s="1"/>
  <c r="C195" i="7" s="1"/>
  <c r="B195" i="7" s="1"/>
  <c r="C196" i="7" s="1"/>
  <c r="B196" i="7" s="1"/>
  <c r="C197" i="7" s="1"/>
  <c r="B197" i="7" s="1"/>
  <c r="C198" i="7" s="1"/>
  <c r="B198" i="7" s="1"/>
  <c r="C199" i="7" s="1"/>
  <c r="B199" i="7" s="1"/>
  <c r="C200" i="7" s="1"/>
  <c r="B200" i="7" s="1"/>
  <c r="C201" i="7" s="1"/>
  <c r="B201" i="7" s="1"/>
  <c r="C202" i="7" s="1"/>
  <c r="B202" i="7" s="1"/>
  <c r="C203" i="7" s="1"/>
  <c r="B203" i="7" s="1"/>
  <c r="C204" i="7" s="1"/>
  <c r="B204" i="7" s="1"/>
  <c r="C205" i="7" s="1"/>
  <c r="B205" i="7" s="1"/>
  <c r="C206" i="7" s="1"/>
  <c r="B206" i="7" s="1"/>
  <c r="C207" i="7" s="1"/>
  <c r="B207" i="7" s="1"/>
  <c r="C208" i="7" s="1"/>
  <c r="B208" i="7" s="1"/>
  <c r="C209" i="7" s="1"/>
  <c r="B209" i="7" s="1"/>
  <c r="C210" i="7" s="1"/>
  <c r="B210" i="7" s="1"/>
  <c r="C211" i="7" s="1"/>
  <c r="B211" i="7" s="1"/>
  <c r="C212" i="7" s="1"/>
  <c r="B212" i="7" s="1"/>
  <c r="C213" i="7" s="1"/>
  <c r="B213" i="7" s="1"/>
  <c r="C214" i="7" s="1"/>
  <c r="B214" i="7" s="1"/>
  <c r="C215" i="7" s="1"/>
  <c r="B215" i="7" s="1"/>
  <c r="C216" i="7" s="1"/>
  <c r="B216" i="7" s="1"/>
  <c r="C217" i="7" s="1"/>
  <c r="B217" i="7" s="1"/>
  <c r="C218" i="7" s="1"/>
  <c r="B218" i="7" s="1"/>
  <c r="C219" i="7" s="1"/>
  <c r="B219" i="7" s="1"/>
  <c r="C220" i="7" s="1"/>
  <c r="B220" i="7" s="1"/>
  <c r="C221" i="7" s="1"/>
  <c r="B221" i="7" s="1"/>
  <c r="C222" i="7" s="1"/>
  <c r="B222" i="7" s="1"/>
  <c r="C223" i="7" s="1"/>
  <c r="B223" i="7" s="1"/>
  <c r="C224" i="7" s="1"/>
  <c r="B224" i="7" s="1"/>
  <c r="C225" i="7" s="1"/>
  <c r="B225" i="7" s="1"/>
  <c r="B22" i="7"/>
</calcChain>
</file>

<file path=xl/sharedStrings.xml><?xml version="1.0" encoding="utf-8"?>
<sst xmlns="http://schemas.openxmlformats.org/spreadsheetml/2006/main" count="107" uniqueCount="82">
  <si>
    <t>C</t>
  </si>
  <si>
    <t>ohm</t>
  </si>
  <si>
    <t>SOC</t>
  </si>
  <si>
    <t>OCV</t>
  </si>
  <si>
    <t>c1</t>
  </si>
  <si>
    <t>c2</t>
  </si>
  <si>
    <t>c3</t>
  </si>
  <si>
    <t>c4</t>
  </si>
  <si>
    <t>c5</t>
  </si>
  <si>
    <t>c6</t>
  </si>
  <si>
    <t>c0</t>
  </si>
  <si>
    <t xml:space="preserve">OCV = </t>
  </si>
  <si>
    <t xml:space="preserve">SOC = </t>
  </si>
  <si>
    <t>6th order curve fit (20C)</t>
  </si>
  <si>
    <t>sec</t>
  </si>
  <si>
    <t>m^2</t>
  </si>
  <si>
    <t>A</t>
  </si>
  <si>
    <t>Conv. Cooling parameters</t>
  </si>
  <si>
    <t>Themal Parameters</t>
  </si>
  <si>
    <t>NOTE:</t>
  </si>
  <si>
    <t>&gt; Determine specific heat by simulating constant current with known cooling parameters, until time limit of current rating is reached</t>
  </si>
  <si>
    <t xml:space="preserve">&gt; use specific heat value that makes component hit temp limit closest to max peak current time, while pulling constant max current </t>
  </si>
  <si>
    <t>m</t>
  </si>
  <si>
    <t>c</t>
  </si>
  <si>
    <t>grams</t>
  </si>
  <si>
    <t>-</t>
  </si>
  <si>
    <t>&gt; 1 Joule = 1 Watt*sec</t>
  </si>
  <si>
    <t>h</t>
  </si>
  <si>
    <t>&gt;  batt heat power generated (W): qdot_2 = I^2*R_internal</t>
  </si>
  <si>
    <t>SOC (%)</t>
  </si>
  <si>
    <t>Temp\SOC (%)</t>
  </si>
  <si>
    <t>surface area during test</t>
  </si>
  <si>
    <t>surface A (installed in pack)</t>
  </si>
  <si>
    <t>cylindrical cell</t>
  </si>
  <si>
    <t>square module</t>
  </si>
  <si>
    <t>mm</t>
  </si>
  <si>
    <t>length</t>
  </si>
  <si>
    <t xml:space="preserve">width </t>
  </si>
  <si>
    <t>thickness</t>
  </si>
  <si>
    <t>radius</t>
  </si>
  <si>
    <t>max Area</t>
  </si>
  <si>
    <t>perimeter Area</t>
  </si>
  <si>
    <t>total outer surface area</t>
  </si>
  <si>
    <t>only perimeter surface area to simulate being installed in stacked condition in pack</t>
  </si>
  <si>
    <t>Scaled Dist (m)</t>
  </si>
  <si>
    <t>Scaled CornerRad (m)</t>
  </si>
  <si>
    <t>W</t>
  </si>
  <si>
    <t>Power Ratings@100SOC</t>
  </si>
  <si>
    <t>Specific heat capacity calculation@100SOC&amp;20C</t>
  </si>
  <si>
    <t>time</t>
  </si>
  <si>
    <t>&gt; use goal seek to find specific heat value ( c) that makes battTemp = temp limit @ max rated time</t>
  </si>
  <si>
    <t>battTemp ( C)</t>
  </si>
  <si>
    <t>deltaT (sec)</t>
  </si>
  <si>
    <t xml:space="preserve">&gt; convective cooling power (W): qdot_1 = Hc*a*(battTemp-ambTemp)    </t>
  </si>
  <si>
    <t>qdot_1</t>
  </si>
  <si>
    <t>qdot_2</t>
  </si>
  <si>
    <t>&gt; batt_deltaT = (qdot_2 - qdot_1) / (m * c)</t>
  </si>
  <si>
    <t>test current</t>
  </si>
  <si>
    <t>test temp limit</t>
  </si>
  <si>
    <t>test time to limit</t>
  </si>
  <si>
    <t>&lt;-use goal seek to set equal to test current by changing c</t>
  </si>
  <si>
    <t>battTemp ( C)@time limit</t>
  </si>
  <si>
    <t>h (conv. coeff.) during test</t>
  </si>
  <si>
    <t>Temp</t>
  </si>
  <si>
    <t>scalar map</t>
  </si>
  <si>
    <t>temp variation</t>
  </si>
  <si>
    <t>SOC variation</t>
  </si>
  <si>
    <t>normalize to:</t>
  </si>
  <si>
    <t>Normalize to SOC &amp; Temp</t>
  </si>
  <si>
    <t>normalized SOC</t>
  </si>
  <si>
    <t>%</t>
  </si>
  <si>
    <t>Internal Resistance Variations</t>
  </si>
  <si>
    <t>ohms</t>
  </si>
  <si>
    <t>&lt;internal resistance table created below single known internal resistance @ normalized SOC and temp</t>
  </si>
  <si>
    <t>Normalized Alpha Mask Table w/ Scaled Values</t>
  </si>
  <si>
    <t>normalized temp</t>
  </si>
  <si>
    <t>Base scalar value:</t>
  </si>
  <si>
    <t>Rinternal-DISCHARGE during test conditions</t>
  </si>
  <si>
    <t>http://arohatgi.info/WebPlotDigitizer/app/?</t>
  </si>
  <si>
    <t>`</t>
  </si>
  <si>
    <t>RPM/Torque</t>
  </si>
  <si>
    <t>Scalar 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</si>
</sst>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B2B2B2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9" fillId="4" borderId="1" applyNumberFormat="0" applyAlignment="0" applyProtection="0"/>
    <xf numFmtId="0" fontId="10" fillId="5" borderId="3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/>
    <xf numFmtId="0" fontId="2" fillId="2" borderId="1" xfId="1"/>
    <xf numFmtId="0" fontId="3" fillId="0" borderId="0" xfId="0" applyFont="1"/>
    <xf numFmtId="0" fontId="3" fillId="3" borderId="2" xfId="2" applyFont="1"/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/>
    </xf>
    <xf numFmtId="0" fontId="3" fillId="3" borderId="4" xfId="2" applyFont="1" applyBorder="1"/>
    <xf numFmtId="0" fontId="4" fillId="2" borderId="1" xfId="1" applyFont="1"/>
    <xf numFmtId="0" fontId="1" fillId="3" borderId="2" xfId="2" applyFont="1"/>
    <xf numFmtId="0" fontId="3" fillId="0" borderId="0" xfId="0" applyFont="1" applyBorder="1"/>
    <xf numFmtId="0" fontId="0" fillId="0" borderId="0" xfId="0" applyFont="1" applyBorder="1"/>
    <xf numFmtId="0" fontId="11" fillId="0" borderId="0" xfId="0" applyFont="1"/>
    <xf numFmtId="0" fontId="12" fillId="0" borderId="0" xfId="0" applyFont="1"/>
    <xf numFmtId="0" fontId="10" fillId="5" borderId="3" xfId="4"/>
    <xf numFmtId="0" fontId="9" fillId="4" borderId="1" xfId="3"/>
    <xf numFmtId="0" fontId="8" fillId="3" borderId="2" xfId="2" applyFont="1"/>
    <xf numFmtId="0" fontId="2" fillId="3" borderId="2" xfId="2" applyFont="1"/>
    <xf numFmtId="0" fontId="0" fillId="0" borderId="0" xfId="0" applyAlignment="1">
      <alignment horizontal="center"/>
    </xf>
    <xf numFmtId="0" fontId="0" fillId="3" borderId="2" xfId="2" applyFont="1"/>
    <xf numFmtId="0" fontId="1" fillId="3" borderId="7" xfId="2" applyFont="1" applyBorder="1"/>
    <xf numFmtId="0" fontId="2" fillId="3" borderId="5" xfId="2" applyFont="1" applyBorder="1"/>
    <xf numFmtId="0" fontId="0" fillId="0" borderId="0" xfId="0" applyFont="1" applyAlignment="1">
      <alignment horizontal="left"/>
    </xf>
    <xf numFmtId="0" fontId="4" fillId="3" borderId="6" xfId="2" applyFont="1" applyBorder="1"/>
    <xf numFmtId="0" fontId="2" fillId="2" borderId="9" xfId="1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11" xfId="1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13" xfId="1" applyBorder="1" applyAlignment="1">
      <alignment horizontal="center"/>
    </xf>
    <xf numFmtId="0" fontId="2" fillId="2" borderId="14" xfId="1" applyBorder="1" applyAlignment="1">
      <alignment horizontal="center"/>
    </xf>
    <xf numFmtId="0" fontId="7" fillId="6" borderId="15" xfId="0" applyFont="1" applyFill="1" applyBorder="1"/>
    <xf numFmtId="0" fontId="7" fillId="6" borderId="16" xfId="0" applyFont="1" applyFill="1" applyBorder="1"/>
    <xf numFmtId="0" fontId="3" fillId="0" borderId="18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11" fillId="0" borderId="0" xfId="0" applyFont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2" fillId="3" borderId="2" xfId="2" applyFont="1" applyAlignment="1">
      <alignment horizontal="center"/>
    </xf>
    <xf numFmtId="164" fontId="2" fillId="2" borderId="1" xfId="1" applyNumberFormat="1"/>
    <xf numFmtId="0" fontId="5" fillId="0" borderId="0" xfId="0" applyFont="1" applyBorder="1" applyAlignment="1">
      <alignment horizontal="center"/>
    </xf>
    <xf numFmtId="0" fontId="0" fillId="0" borderId="0" xfId="0"/>
    <xf numFmtId="0" fontId="0" fillId="0" borderId="0" xfId="0"/>
    <xf numFmtId="0" fontId="14" fillId="0" borderId="0" xfId="5"/>
    <xf numFmtId="0" fontId="7" fillId="0" borderId="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3" fillId="3" borderId="2" xfId="2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1" applyAlignment="1">
      <alignment horizontal="center"/>
    </xf>
    <xf numFmtId="0" fontId="2" fillId="6" borderId="1" xfId="1" applyFill="1"/>
    <xf numFmtId="0" fontId="6" fillId="0" borderId="0" xfId="0" applyFont="1"/>
    <xf numFmtId="0" fontId="15" fillId="0" borderId="0" xfId="6" applyAlignment="1">
      <alignment horizontal="center"/>
    </xf>
  </cellXfs>
  <cellStyles count="7">
    <cellStyle name="Calculation" xfId="3" builtinId="22"/>
    <cellStyle name="Check Cell" xfId="4" builtinId="23"/>
    <cellStyle name="Explanatory Text" xfId="6" builtinId="53"/>
    <cellStyle name="Hyperlink" xfId="5" builtinId="8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871324202949689E-2"/>
          <c:y val="4.9741607127470257E-2"/>
          <c:w val="0.89027689783825636"/>
          <c:h val="0.8453566548003677"/>
        </c:manualLayout>
      </c:layout>
      <c:scatterChart>
        <c:scatterStyle val="lineMarker"/>
        <c:varyColors val="0"/>
        <c:ser>
          <c:idx val="0"/>
          <c:order val="0"/>
          <c:tx>
            <c:strRef>
              <c:f>OCVcurve_fit!$C$7</c:f>
              <c:strCache>
                <c:ptCount val="1"/>
                <c:pt idx="0">
                  <c:v>OCV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9.1189021285706454E-2"/>
                  <c:y val="0.38436696416681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OCVcurve_fit!$B$12:$B$18</c:f>
              <c:numCache>
                <c:formatCode>General</c:formatCode>
                <c:ptCount val="7"/>
                <c:pt idx="0">
                  <c:v>0.95535714285714102</c:v>
                </c:pt>
                <c:pt idx="1">
                  <c:v>0.75127551020408101</c:v>
                </c:pt>
                <c:pt idx="2">
                  <c:v>0.60331632653061196</c:v>
                </c:pt>
                <c:pt idx="3">
                  <c:v>0.46045918367347</c:v>
                </c:pt>
                <c:pt idx="4">
                  <c:v>0.29464285714285898</c:v>
                </c:pt>
                <c:pt idx="5">
                  <c:v>0.16964285714286001</c:v>
                </c:pt>
                <c:pt idx="6">
                  <c:v>9.3112244897963103E-2</c:v>
                </c:pt>
              </c:numCache>
            </c:numRef>
          </c:xVal>
          <c:yVal>
            <c:numRef>
              <c:f>OCVcurve_fit!$C$12:$C$18</c:f>
              <c:numCache>
                <c:formatCode>General</c:formatCode>
                <c:ptCount val="7"/>
                <c:pt idx="0">
                  <c:v>3.3482055236225698</c:v>
                </c:pt>
                <c:pt idx="1">
                  <c:v>3.3317027497946898</c:v>
                </c:pt>
                <c:pt idx="2">
                  <c:v>3.2997186116841002</c:v>
                </c:pt>
                <c:pt idx="3">
                  <c:v>3.2991578378161601</c:v>
                </c:pt>
                <c:pt idx="4">
                  <c:v>3.2671036029720799</c:v>
                </c:pt>
                <c:pt idx="5">
                  <c:v>3.2195079209308601</c:v>
                </c:pt>
                <c:pt idx="6">
                  <c:v>3.1878041697542399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EE-4815-B11E-A87F42582BA7}"/>
            </c:ext>
          </c:extLst>
        </c:ser>
        <c:ser>
          <c:idx val="1"/>
          <c:order val="1"/>
          <c:tx>
            <c:v>Test Point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OCVcurve_fit!$O$18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OCVcurve_fit!$O$17</c:f>
              <c:numCache>
                <c:formatCode>General</c:formatCode>
                <c:ptCount val="1"/>
                <c:pt idx="0">
                  <c:v>3.2976874999999999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EE-4815-B11E-A87F42582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157280"/>
        <c:axId val="1153148576"/>
      </c:scatterChart>
      <c:valAx>
        <c:axId val="1153157280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48576"/>
        <c:crosses val="autoZero"/>
        <c:crossBetween val="midCat"/>
        <c:minorUnit val="1.0000000000000002E-2"/>
      </c:valAx>
      <c:valAx>
        <c:axId val="1153148576"/>
        <c:scaling>
          <c:orientation val="minMax"/>
          <c:max val="4.2"/>
          <c:min val="2.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5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7</xdr:row>
      <xdr:rowOff>28847</xdr:rowOff>
    </xdr:from>
    <xdr:to>
      <xdr:col>12</xdr:col>
      <xdr:colOff>22860</xdr:colOff>
      <xdr:row>22</xdr:row>
      <xdr:rowOff>17961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rohatgi.info/WebPlotDigitizer/app/?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D13" sqref="D13:H17"/>
    </sheetView>
  </sheetViews>
  <sheetFormatPr defaultRowHeight="14.5" x14ac:dyDescent="0.35"/>
  <cols>
    <col min="2" max="2" width="10.08984375" customWidth="1"/>
    <col min="3" max="3" width="13.453125" customWidth="1"/>
    <col min="6" max="6" width="7.1796875" customWidth="1"/>
    <col min="8" max="8" width="8.7265625" style="49"/>
    <col min="18" max="18" width="12.08984375" customWidth="1"/>
  </cols>
  <sheetData>
    <row r="1" spans="1:18" x14ac:dyDescent="0.35">
      <c r="D1" s="44">
        <v>1</v>
      </c>
      <c r="E1" s="44">
        <v>2</v>
      </c>
      <c r="F1" s="44">
        <v>3</v>
      </c>
      <c r="G1" s="44">
        <v>4</v>
      </c>
      <c r="H1" s="44"/>
      <c r="I1" s="44">
        <v>5</v>
      </c>
      <c r="J1" s="44">
        <v>6</v>
      </c>
      <c r="K1" s="44">
        <v>7</v>
      </c>
      <c r="L1" s="44">
        <v>8</v>
      </c>
      <c r="M1" s="44">
        <v>9</v>
      </c>
      <c r="N1" s="44">
        <v>10</v>
      </c>
      <c r="O1" s="44">
        <v>11</v>
      </c>
      <c r="P1" s="44">
        <v>12</v>
      </c>
      <c r="Q1" s="44">
        <v>13</v>
      </c>
    </row>
    <row r="2" spans="1:18" x14ac:dyDescent="0.35">
      <c r="C2" s="52" t="s">
        <v>71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</row>
    <row r="3" spans="1:18" ht="15" thickBot="1" x14ac:dyDescent="0.4">
      <c r="C3" s="37" t="s">
        <v>29</v>
      </c>
      <c r="D3" s="40">
        <v>5</v>
      </c>
      <c r="E3" s="40">
        <v>10</v>
      </c>
      <c r="F3" s="40">
        <v>15</v>
      </c>
      <c r="G3" s="40">
        <v>20</v>
      </c>
      <c r="H3" s="40">
        <v>25</v>
      </c>
      <c r="I3" s="40">
        <v>30</v>
      </c>
      <c r="J3" s="40">
        <v>40</v>
      </c>
      <c r="K3" s="40">
        <v>50</v>
      </c>
      <c r="L3" s="40">
        <v>60</v>
      </c>
      <c r="M3" s="40">
        <v>70</v>
      </c>
      <c r="N3" s="40">
        <v>80</v>
      </c>
      <c r="O3" s="40">
        <v>90</v>
      </c>
      <c r="P3" s="40">
        <v>95</v>
      </c>
      <c r="Q3" s="41">
        <v>100</v>
      </c>
    </row>
    <row r="4" spans="1:18" ht="15" thickBot="1" x14ac:dyDescent="0.4">
      <c r="B4" s="35" t="s">
        <v>63</v>
      </c>
      <c r="C4" s="36" t="s">
        <v>64</v>
      </c>
      <c r="D4" s="30">
        <v>1.2</v>
      </c>
      <c r="E4" s="31">
        <v>1.2</v>
      </c>
      <c r="F4" s="31">
        <v>1.1499999999999999</v>
      </c>
      <c r="G4" s="31">
        <v>1.1000000000000001</v>
      </c>
      <c r="H4" s="31">
        <v>1.1000000000000001</v>
      </c>
      <c r="I4" s="31">
        <v>1.05</v>
      </c>
      <c r="J4" s="31">
        <v>1</v>
      </c>
      <c r="K4" s="31">
        <v>1</v>
      </c>
      <c r="L4" s="31">
        <v>1</v>
      </c>
      <c r="M4" s="31">
        <v>0.99</v>
      </c>
      <c r="N4" s="31">
        <v>0.96</v>
      </c>
      <c r="O4" s="31">
        <v>0.91</v>
      </c>
      <c r="P4" s="31">
        <v>0.88</v>
      </c>
      <c r="Q4" s="32">
        <v>0.85</v>
      </c>
      <c r="R4" s="34" t="s">
        <v>66</v>
      </c>
    </row>
    <row r="5" spans="1:18" x14ac:dyDescent="0.35">
      <c r="A5" s="15">
        <v>1</v>
      </c>
      <c r="B5" s="38">
        <v>-5</v>
      </c>
      <c r="C5" s="27">
        <v>4</v>
      </c>
      <c r="D5" s="45">
        <f>D4*$C$5</f>
        <v>4.8</v>
      </c>
      <c r="E5" s="45">
        <f t="shared" ref="E5:Q5" si="0">E4*$C$5</f>
        <v>4.8</v>
      </c>
      <c r="F5" s="45">
        <f t="shared" si="0"/>
        <v>4.5999999999999996</v>
      </c>
      <c r="G5" s="45">
        <f t="shared" si="0"/>
        <v>4.4000000000000004</v>
      </c>
      <c r="H5" s="45">
        <f t="shared" ref="H5" si="1">H4*$C$5</f>
        <v>4.4000000000000004</v>
      </c>
      <c r="I5" s="45">
        <f t="shared" si="0"/>
        <v>4.2</v>
      </c>
      <c r="J5" s="45">
        <f t="shared" si="0"/>
        <v>4</v>
      </c>
      <c r="K5" s="45">
        <f t="shared" si="0"/>
        <v>4</v>
      </c>
      <c r="L5" s="45">
        <f t="shared" si="0"/>
        <v>4</v>
      </c>
      <c r="M5" s="45">
        <f t="shared" si="0"/>
        <v>3.96</v>
      </c>
      <c r="N5" s="45">
        <f t="shared" si="0"/>
        <v>3.84</v>
      </c>
      <c r="O5" s="45">
        <f t="shared" si="0"/>
        <v>3.64</v>
      </c>
      <c r="P5" s="45">
        <f t="shared" si="0"/>
        <v>3.52</v>
      </c>
      <c r="Q5" s="45">
        <f t="shared" si="0"/>
        <v>3.4</v>
      </c>
    </row>
    <row r="6" spans="1:18" x14ac:dyDescent="0.35">
      <c r="A6" s="15">
        <v>2</v>
      </c>
      <c r="B6" s="38">
        <v>5</v>
      </c>
      <c r="C6" s="28">
        <v>1.6</v>
      </c>
      <c r="D6" s="45">
        <f>D4*$C$6</f>
        <v>1.92</v>
      </c>
      <c r="E6" s="45">
        <f t="shared" ref="E6:Q6" si="2">E4*$C$6</f>
        <v>1.92</v>
      </c>
      <c r="F6" s="45">
        <f t="shared" si="2"/>
        <v>1.8399999999999999</v>
      </c>
      <c r="G6" s="45">
        <f t="shared" si="2"/>
        <v>1.7600000000000002</v>
      </c>
      <c r="H6" s="45">
        <f t="shared" ref="H6" si="3">H4*$C$6</f>
        <v>1.7600000000000002</v>
      </c>
      <c r="I6" s="45">
        <f t="shared" si="2"/>
        <v>1.6800000000000002</v>
      </c>
      <c r="J6" s="45">
        <f t="shared" si="2"/>
        <v>1.6</v>
      </c>
      <c r="K6" s="45">
        <f t="shared" si="2"/>
        <v>1.6</v>
      </c>
      <c r="L6" s="45">
        <f t="shared" si="2"/>
        <v>1.6</v>
      </c>
      <c r="M6" s="45">
        <f t="shared" si="2"/>
        <v>1.5840000000000001</v>
      </c>
      <c r="N6" s="45">
        <f t="shared" si="2"/>
        <v>1.536</v>
      </c>
      <c r="O6" s="45">
        <f t="shared" si="2"/>
        <v>1.4560000000000002</v>
      </c>
      <c r="P6" s="45">
        <f t="shared" si="2"/>
        <v>1.4080000000000001</v>
      </c>
      <c r="Q6" s="45">
        <f t="shared" si="2"/>
        <v>1.36</v>
      </c>
    </row>
    <row r="7" spans="1:18" x14ac:dyDescent="0.35">
      <c r="A7" s="15">
        <v>3</v>
      </c>
      <c r="B7" s="38">
        <v>15</v>
      </c>
      <c r="C7" s="28">
        <v>1.2</v>
      </c>
      <c r="D7" s="45">
        <f>D4*$C$7</f>
        <v>1.44</v>
      </c>
      <c r="E7" s="45">
        <f t="shared" ref="E7:Q7" si="4">E4*$C$7</f>
        <v>1.44</v>
      </c>
      <c r="F7" s="45">
        <f t="shared" si="4"/>
        <v>1.38</v>
      </c>
      <c r="G7" s="45">
        <f t="shared" si="4"/>
        <v>1.32</v>
      </c>
      <c r="H7" s="45">
        <f t="shared" ref="H7" si="5">H4*$C$7</f>
        <v>1.32</v>
      </c>
      <c r="I7" s="45">
        <f t="shared" si="4"/>
        <v>1.26</v>
      </c>
      <c r="J7" s="45">
        <f t="shared" si="4"/>
        <v>1.2</v>
      </c>
      <c r="K7" s="45">
        <f t="shared" si="4"/>
        <v>1.2</v>
      </c>
      <c r="L7" s="45">
        <f t="shared" si="4"/>
        <v>1.2</v>
      </c>
      <c r="M7" s="45">
        <f t="shared" si="4"/>
        <v>1.1879999999999999</v>
      </c>
      <c r="N7" s="45">
        <f t="shared" si="4"/>
        <v>1.1519999999999999</v>
      </c>
      <c r="O7" s="45">
        <f t="shared" si="4"/>
        <v>1.0920000000000001</v>
      </c>
      <c r="P7" s="45">
        <f t="shared" si="4"/>
        <v>1.056</v>
      </c>
      <c r="Q7" s="45">
        <f t="shared" si="4"/>
        <v>1.02</v>
      </c>
    </row>
    <row r="8" spans="1:18" x14ac:dyDescent="0.35">
      <c r="A8" s="15">
        <v>4</v>
      </c>
      <c r="B8" s="38">
        <v>25</v>
      </c>
      <c r="C8" s="28">
        <v>1</v>
      </c>
      <c r="D8" s="45">
        <f>D4*$C$8</f>
        <v>1.2</v>
      </c>
      <c r="E8" s="45">
        <f t="shared" ref="E8:Q8" si="6">E4*$C$8</f>
        <v>1.2</v>
      </c>
      <c r="F8" s="45">
        <f t="shared" si="6"/>
        <v>1.1499999999999999</v>
      </c>
      <c r="G8" s="45">
        <f t="shared" si="6"/>
        <v>1.1000000000000001</v>
      </c>
      <c r="H8" s="45">
        <f t="shared" ref="H8" si="7">H4*$C$8</f>
        <v>1.1000000000000001</v>
      </c>
      <c r="I8" s="45">
        <f t="shared" si="6"/>
        <v>1.05</v>
      </c>
      <c r="J8" s="45">
        <f t="shared" si="6"/>
        <v>1</v>
      </c>
      <c r="K8" s="45">
        <f t="shared" si="6"/>
        <v>1</v>
      </c>
      <c r="L8" s="45">
        <f t="shared" si="6"/>
        <v>1</v>
      </c>
      <c r="M8" s="45">
        <f t="shared" si="6"/>
        <v>0.99</v>
      </c>
      <c r="N8" s="45">
        <f t="shared" si="6"/>
        <v>0.96</v>
      </c>
      <c r="O8" s="45">
        <f t="shared" si="6"/>
        <v>0.91</v>
      </c>
      <c r="P8" s="45">
        <f t="shared" si="6"/>
        <v>0.88</v>
      </c>
      <c r="Q8" s="45">
        <f t="shared" si="6"/>
        <v>0.85</v>
      </c>
    </row>
    <row r="9" spans="1:18" x14ac:dyDescent="0.35">
      <c r="A9" s="15">
        <v>5</v>
      </c>
      <c r="B9" s="38">
        <v>35</v>
      </c>
      <c r="C9" s="28">
        <v>0.85</v>
      </c>
      <c r="D9" s="45">
        <f>D4*$C$9</f>
        <v>1.02</v>
      </c>
      <c r="E9" s="45">
        <f t="shared" ref="E9:Q9" si="8">E4*$C$9</f>
        <v>1.02</v>
      </c>
      <c r="F9" s="45">
        <f t="shared" si="8"/>
        <v>0.97749999999999992</v>
      </c>
      <c r="G9" s="45">
        <f t="shared" si="8"/>
        <v>0.93500000000000005</v>
      </c>
      <c r="H9" s="45">
        <f t="shared" ref="H9" si="9">H4*$C$9</f>
        <v>0.93500000000000005</v>
      </c>
      <c r="I9" s="45">
        <f t="shared" si="8"/>
        <v>0.89249999999999996</v>
      </c>
      <c r="J9" s="45">
        <f t="shared" si="8"/>
        <v>0.85</v>
      </c>
      <c r="K9" s="45">
        <f t="shared" si="8"/>
        <v>0.85</v>
      </c>
      <c r="L9" s="45">
        <f t="shared" si="8"/>
        <v>0.85</v>
      </c>
      <c r="M9" s="45">
        <f t="shared" si="8"/>
        <v>0.84150000000000003</v>
      </c>
      <c r="N9" s="45">
        <f t="shared" si="8"/>
        <v>0.81599999999999995</v>
      </c>
      <c r="O9" s="45">
        <f t="shared" si="8"/>
        <v>0.77349999999999997</v>
      </c>
      <c r="P9" s="45">
        <f t="shared" si="8"/>
        <v>0.748</v>
      </c>
      <c r="Q9" s="45">
        <f t="shared" si="8"/>
        <v>0.72249999999999992</v>
      </c>
    </row>
    <row r="10" spans="1:18" x14ac:dyDescent="0.35">
      <c r="A10" s="15">
        <v>6</v>
      </c>
      <c r="B10" s="38">
        <v>45</v>
      </c>
      <c r="C10" s="28">
        <v>0.65</v>
      </c>
      <c r="D10" s="45">
        <f>D4*$C$10</f>
        <v>0.78</v>
      </c>
      <c r="E10" s="45">
        <f t="shared" ref="E10:Q10" si="10">E4*$C$10</f>
        <v>0.78</v>
      </c>
      <c r="F10" s="45">
        <f t="shared" si="10"/>
        <v>0.74749999999999994</v>
      </c>
      <c r="G10" s="45">
        <f t="shared" si="10"/>
        <v>0.71500000000000008</v>
      </c>
      <c r="H10" s="45">
        <f t="shared" ref="H10" si="11">H4*$C$10</f>
        <v>0.71500000000000008</v>
      </c>
      <c r="I10" s="45">
        <f t="shared" si="10"/>
        <v>0.68250000000000011</v>
      </c>
      <c r="J10" s="45">
        <f t="shared" si="10"/>
        <v>0.65</v>
      </c>
      <c r="K10" s="45">
        <f t="shared" si="10"/>
        <v>0.65</v>
      </c>
      <c r="L10" s="45">
        <f t="shared" si="10"/>
        <v>0.65</v>
      </c>
      <c r="M10" s="45">
        <f t="shared" si="10"/>
        <v>0.64349999999999996</v>
      </c>
      <c r="N10" s="45">
        <f t="shared" si="10"/>
        <v>0.624</v>
      </c>
      <c r="O10" s="45">
        <f t="shared" si="10"/>
        <v>0.59150000000000003</v>
      </c>
      <c r="P10" s="45">
        <f t="shared" si="10"/>
        <v>0.57200000000000006</v>
      </c>
      <c r="Q10" s="45">
        <f t="shared" si="10"/>
        <v>0.55249999999999999</v>
      </c>
    </row>
    <row r="11" spans="1:18" ht="15" thickBot="1" x14ac:dyDescent="0.4">
      <c r="A11" s="15">
        <v>7</v>
      </c>
      <c r="B11" s="39">
        <v>55</v>
      </c>
      <c r="C11" s="29">
        <v>0.5</v>
      </c>
      <c r="D11" s="45">
        <f t="shared" ref="D11:Q11" si="12">D4*$C$11</f>
        <v>0.6</v>
      </c>
      <c r="E11" s="45">
        <f t="shared" si="12"/>
        <v>0.6</v>
      </c>
      <c r="F11" s="45">
        <f t="shared" si="12"/>
        <v>0.57499999999999996</v>
      </c>
      <c r="G11" s="45">
        <f t="shared" si="12"/>
        <v>0.55000000000000004</v>
      </c>
      <c r="H11" s="45">
        <f t="shared" si="12"/>
        <v>0.55000000000000004</v>
      </c>
      <c r="I11" s="45">
        <f t="shared" si="12"/>
        <v>0.52500000000000002</v>
      </c>
      <c r="J11" s="45">
        <f t="shared" si="12"/>
        <v>0.5</v>
      </c>
      <c r="K11" s="45">
        <f t="shared" si="12"/>
        <v>0.5</v>
      </c>
      <c r="L11" s="45">
        <f t="shared" si="12"/>
        <v>0.5</v>
      </c>
      <c r="M11" s="45">
        <f t="shared" si="12"/>
        <v>0.495</v>
      </c>
      <c r="N11" s="45">
        <f t="shared" si="12"/>
        <v>0.48</v>
      </c>
      <c r="O11" s="45">
        <f t="shared" si="12"/>
        <v>0.45500000000000002</v>
      </c>
      <c r="P11" s="45">
        <f t="shared" si="12"/>
        <v>0.44</v>
      </c>
      <c r="Q11" s="45">
        <f t="shared" si="12"/>
        <v>0.42499999999999999</v>
      </c>
    </row>
    <row r="12" spans="1:18" x14ac:dyDescent="0.35">
      <c r="C12" s="33" t="s">
        <v>65</v>
      </c>
    </row>
    <row r="13" spans="1:18" x14ac:dyDescent="0.35">
      <c r="B13" s="49"/>
      <c r="C13" s="49"/>
      <c r="D13" s="49"/>
      <c r="E13" s="48" t="s">
        <v>68</v>
      </c>
      <c r="F13" s="48"/>
      <c r="G13" s="48"/>
      <c r="H13" s="48"/>
      <c r="I13" s="49"/>
      <c r="J13" s="49"/>
      <c r="K13" s="49"/>
      <c r="L13" s="49"/>
      <c r="M13" s="49"/>
      <c r="N13" s="49"/>
      <c r="O13" s="49"/>
      <c r="P13" s="49"/>
      <c r="Q13" s="49"/>
      <c r="R13" s="49"/>
    </row>
    <row r="14" spans="1:18" x14ac:dyDescent="0.35">
      <c r="B14" s="49"/>
      <c r="C14" s="49"/>
      <c r="D14" s="49"/>
      <c r="E14" s="13" t="s">
        <v>69</v>
      </c>
      <c r="F14" s="13"/>
      <c r="G14" s="11">
        <v>50</v>
      </c>
      <c r="H14" s="49" t="s">
        <v>70</v>
      </c>
      <c r="I14" s="49"/>
      <c r="K14" s="49"/>
      <c r="L14" s="49"/>
      <c r="M14" s="49"/>
      <c r="N14" s="49"/>
      <c r="O14" s="49"/>
      <c r="P14" s="49"/>
      <c r="Q14" s="49"/>
      <c r="R14" s="49"/>
    </row>
    <row r="15" spans="1:18" x14ac:dyDescent="0.35">
      <c r="B15" s="49"/>
      <c r="C15" s="49"/>
      <c r="D15" s="49"/>
      <c r="E15" s="13" t="s">
        <v>75</v>
      </c>
      <c r="F15" s="43"/>
      <c r="G15" s="11">
        <v>25</v>
      </c>
      <c r="H15" s="49" t="s">
        <v>0</v>
      </c>
      <c r="I15" s="49"/>
      <c r="K15" s="49"/>
      <c r="L15" s="49"/>
      <c r="M15" s="49"/>
      <c r="N15" s="49"/>
      <c r="O15" s="49"/>
      <c r="P15" s="49"/>
      <c r="Q15" s="49"/>
      <c r="R15" s="49"/>
    </row>
    <row r="16" spans="1:18" x14ac:dyDescent="0.35">
      <c r="B16" s="49"/>
      <c r="C16" s="49"/>
      <c r="D16" s="49"/>
      <c r="E16" s="14" t="s">
        <v>67</v>
      </c>
      <c r="F16" s="14"/>
      <c r="G16" s="18">
        <f>INDEX(D5:Q11, LOOKUP($G$15, B5:B11, A5:A11),LOOKUP($G$14, D3:Q3, D1:Q1))</f>
        <v>1</v>
      </c>
      <c r="H16" s="49" t="s">
        <v>25</v>
      </c>
      <c r="I16" s="49"/>
      <c r="K16" s="49"/>
      <c r="L16" s="49"/>
      <c r="M16" s="49"/>
      <c r="N16" s="49"/>
      <c r="O16" s="49"/>
      <c r="P16" s="49"/>
      <c r="Q16" s="49"/>
      <c r="R16" s="49"/>
    </row>
    <row r="17" spans="2:18" x14ac:dyDescent="0.35">
      <c r="B17" s="49"/>
      <c r="C17" s="49"/>
      <c r="D17" s="49"/>
      <c r="E17" s="3" t="s">
        <v>76</v>
      </c>
      <c r="F17" s="3"/>
      <c r="G17" s="2">
        <v>4.8999999999999998E-3</v>
      </c>
      <c r="H17" s="49" t="s">
        <v>72</v>
      </c>
      <c r="I17" s="49" t="s">
        <v>73</v>
      </c>
      <c r="K17" s="49"/>
      <c r="L17" s="49"/>
      <c r="M17" s="49"/>
      <c r="N17" s="49"/>
      <c r="O17" s="49"/>
      <c r="P17" s="49"/>
      <c r="Q17" s="49"/>
      <c r="R17" s="49"/>
    </row>
    <row r="18" spans="2:18" x14ac:dyDescent="0.35">
      <c r="B18" s="49"/>
      <c r="C18" s="49"/>
      <c r="D18" s="49"/>
      <c r="E18" s="49"/>
      <c r="F18" s="49"/>
      <c r="G18" s="49"/>
      <c r="I18" s="49"/>
      <c r="J18" s="49"/>
      <c r="K18" s="49"/>
      <c r="L18" s="49"/>
      <c r="M18" s="49"/>
      <c r="N18" s="49"/>
      <c r="O18" s="49"/>
      <c r="P18" s="49"/>
      <c r="Q18" s="49"/>
      <c r="R18" s="49"/>
    </row>
    <row r="19" spans="2:18" x14ac:dyDescent="0.35">
      <c r="B19" s="49"/>
      <c r="C19" s="55" t="s">
        <v>74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49"/>
    </row>
    <row r="20" spans="2:18" x14ac:dyDescent="0.35">
      <c r="B20" s="49"/>
      <c r="C20" s="42" t="s">
        <v>30</v>
      </c>
      <c r="D20" s="42">
        <v>5</v>
      </c>
      <c r="E20" s="42">
        <v>10</v>
      </c>
      <c r="F20" s="42">
        <v>15</v>
      </c>
      <c r="G20" s="42">
        <v>20</v>
      </c>
      <c r="H20" s="42">
        <v>25</v>
      </c>
      <c r="I20" s="42">
        <v>30</v>
      </c>
      <c r="J20" s="42">
        <v>40</v>
      </c>
      <c r="K20" s="42">
        <v>50</v>
      </c>
      <c r="L20" s="42">
        <v>60</v>
      </c>
      <c r="M20" s="42">
        <v>70</v>
      </c>
      <c r="N20" s="42">
        <v>80</v>
      </c>
      <c r="O20" s="42">
        <v>90</v>
      </c>
      <c r="P20" s="42">
        <v>95</v>
      </c>
      <c r="Q20" s="42">
        <v>100</v>
      </c>
      <c r="R20" s="49"/>
    </row>
    <row r="21" spans="2:18" x14ac:dyDescent="0.35">
      <c r="B21" s="49"/>
      <c r="C21" s="42">
        <v>-5</v>
      </c>
      <c r="D21" s="46">
        <f t="shared" ref="D21:Q21" si="13">D5*$G$17/$G$16</f>
        <v>2.3519999999999999E-2</v>
      </c>
      <c r="E21" s="46">
        <f t="shared" si="13"/>
        <v>2.3519999999999999E-2</v>
      </c>
      <c r="F21" s="46">
        <f t="shared" si="13"/>
        <v>2.2539999999999998E-2</v>
      </c>
      <c r="G21" s="46">
        <f t="shared" si="13"/>
        <v>2.1560000000000003E-2</v>
      </c>
      <c r="H21" s="46">
        <f t="shared" si="13"/>
        <v>2.1560000000000003E-2</v>
      </c>
      <c r="I21" s="46">
        <f t="shared" si="13"/>
        <v>2.0580000000000001E-2</v>
      </c>
      <c r="J21" s="46">
        <f t="shared" si="13"/>
        <v>1.9599999999999999E-2</v>
      </c>
      <c r="K21" s="46">
        <f t="shared" si="13"/>
        <v>1.9599999999999999E-2</v>
      </c>
      <c r="L21" s="46">
        <f t="shared" si="13"/>
        <v>1.9599999999999999E-2</v>
      </c>
      <c r="M21" s="46">
        <f t="shared" si="13"/>
        <v>1.9403999999999998E-2</v>
      </c>
      <c r="N21" s="46">
        <f t="shared" si="13"/>
        <v>1.8815999999999999E-2</v>
      </c>
      <c r="O21" s="46">
        <f t="shared" si="13"/>
        <v>1.7836000000000001E-2</v>
      </c>
      <c r="P21" s="46">
        <f t="shared" si="13"/>
        <v>1.7247999999999999E-2</v>
      </c>
      <c r="Q21" s="46">
        <f t="shared" si="13"/>
        <v>1.6659999999999998E-2</v>
      </c>
      <c r="R21" s="49"/>
    </row>
    <row r="22" spans="2:18" x14ac:dyDescent="0.35">
      <c r="B22" s="49"/>
      <c r="C22" s="42">
        <v>5</v>
      </c>
      <c r="D22" s="46">
        <f t="shared" ref="D22:Q22" si="14">D6*$G$17/$G$16</f>
        <v>9.4079999999999997E-3</v>
      </c>
      <c r="E22" s="46">
        <f t="shared" si="14"/>
        <v>9.4079999999999997E-3</v>
      </c>
      <c r="F22" s="46">
        <f t="shared" si="14"/>
        <v>9.0159999999999997E-3</v>
      </c>
      <c r="G22" s="46">
        <f t="shared" si="14"/>
        <v>8.6240000000000015E-3</v>
      </c>
      <c r="H22" s="46">
        <f t="shared" si="14"/>
        <v>8.6240000000000015E-3</v>
      </c>
      <c r="I22" s="46">
        <f t="shared" si="14"/>
        <v>8.2319999999999997E-3</v>
      </c>
      <c r="J22" s="46">
        <f t="shared" si="14"/>
        <v>7.8399999999999997E-3</v>
      </c>
      <c r="K22" s="46">
        <f t="shared" si="14"/>
        <v>7.8399999999999997E-3</v>
      </c>
      <c r="L22" s="46">
        <f t="shared" si="14"/>
        <v>7.8399999999999997E-3</v>
      </c>
      <c r="M22" s="46">
        <f t="shared" si="14"/>
        <v>7.7616000000000004E-3</v>
      </c>
      <c r="N22" s="46">
        <f t="shared" si="14"/>
        <v>7.5263999999999999E-3</v>
      </c>
      <c r="O22" s="46">
        <f t="shared" si="14"/>
        <v>7.1344000000000008E-3</v>
      </c>
      <c r="P22" s="46">
        <f t="shared" si="14"/>
        <v>6.8992000000000003E-3</v>
      </c>
      <c r="Q22" s="46">
        <f t="shared" si="14"/>
        <v>6.6640000000000007E-3</v>
      </c>
      <c r="R22" s="49"/>
    </row>
    <row r="23" spans="2:18" x14ac:dyDescent="0.35">
      <c r="B23" s="49"/>
      <c r="C23" s="42">
        <v>15</v>
      </c>
      <c r="D23" s="46">
        <f t="shared" ref="D23:Q23" si="15">D7*$G$17/$G$16</f>
        <v>7.0559999999999998E-3</v>
      </c>
      <c r="E23" s="46">
        <f t="shared" si="15"/>
        <v>7.0559999999999998E-3</v>
      </c>
      <c r="F23" s="46">
        <f t="shared" si="15"/>
        <v>6.7619999999999989E-3</v>
      </c>
      <c r="G23" s="46">
        <f t="shared" si="15"/>
        <v>6.4679999999999998E-3</v>
      </c>
      <c r="H23" s="46">
        <f t="shared" si="15"/>
        <v>6.4679999999999998E-3</v>
      </c>
      <c r="I23" s="46">
        <f t="shared" si="15"/>
        <v>6.1739999999999998E-3</v>
      </c>
      <c r="J23" s="46">
        <f t="shared" si="15"/>
        <v>5.8799999999999998E-3</v>
      </c>
      <c r="K23" s="46">
        <f t="shared" si="15"/>
        <v>5.8799999999999998E-3</v>
      </c>
      <c r="L23" s="46">
        <f t="shared" si="15"/>
        <v>5.8799999999999998E-3</v>
      </c>
      <c r="M23" s="46">
        <f t="shared" si="15"/>
        <v>5.8211999999999995E-3</v>
      </c>
      <c r="N23" s="46">
        <f t="shared" si="15"/>
        <v>5.6447999999999993E-3</v>
      </c>
      <c r="O23" s="46">
        <f t="shared" si="15"/>
        <v>5.3508000000000002E-3</v>
      </c>
      <c r="P23" s="46">
        <f t="shared" si="15"/>
        <v>5.1744E-3</v>
      </c>
      <c r="Q23" s="46">
        <f t="shared" si="15"/>
        <v>4.9979999999999998E-3</v>
      </c>
      <c r="R23" s="49"/>
    </row>
    <row r="24" spans="2:18" x14ac:dyDescent="0.35">
      <c r="B24" s="49"/>
      <c r="C24" s="42">
        <v>25</v>
      </c>
      <c r="D24" s="46">
        <f t="shared" ref="D24:Q24" si="16">D8*$G$17/$G$16</f>
        <v>5.8799999999999998E-3</v>
      </c>
      <c r="E24" s="46">
        <f t="shared" si="16"/>
        <v>5.8799999999999998E-3</v>
      </c>
      <c r="F24" s="46">
        <f t="shared" si="16"/>
        <v>5.6349999999999994E-3</v>
      </c>
      <c r="G24" s="46">
        <f t="shared" si="16"/>
        <v>5.3900000000000007E-3</v>
      </c>
      <c r="H24" s="46">
        <f t="shared" si="16"/>
        <v>5.3900000000000007E-3</v>
      </c>
      <c r="I24" s="46">
        <f t="shared" si="16"/>
        <v>5.1450000000000003E-3</v>
      </c>
      <c r="J24" s="46">
        <f t="shared" si="16"/>
        <v>4.8999999999999998E-3</v>
      </c>
      <c r="K24" s="46">
        <f t="shared" si="16"/>
        <v>4.8999999999999998E-3</v>
      </c>
      <c r="L24" s="46">
        <f t="shared" si="16"/>
        <v>4.8999999999999998E-3</v>
      </c>
      <c r="M24" s="46">
        <f t="shared" si="16"/>
        <v>4.8509999999999994E-3</v>
      </c>
      <c r="N24" s="46">
        <f t="shared" si="16"/>
        <v>4.7039999999999998E-3</v>
      </c>
      <c r="O24" s="46">
        <f t="shared" si="16"/>
        <v>4.4590000000000003E-3</v>
      </c>
      <c r="P24" s="46">
        <f t="shared" si="16"/>
        <v>4.3119999999999999E-3</v>
      </c>
      <c r="Q24" s="46">
        <f t="shared" si="16"/>
        <v>4.1649999999999994E-3</v>
      </c>
      <c r="R24" s="49"/>
    </row>
    <row r="25" spans="2:18" x14ac:dyDescent="0.35">
      <c r="B25" s="49"/>
      <c r="C25" s="42">
        <v>35</v>
      </c>
      <c r="D25" s="46">
        <f t="shared" ref="D25:Q25" si="17">D9*$G$17/$G$16</f>
        <v>4.9979999999999998E-3</v>
      </c>
      <c r="E25" s="46">
        <f t="shared" si="17"/>
        <v>4.9979999999999998E-3</v>
      </c>
      <c r="F25" s="46">
        <f t="shared" si="17"/>
        <v>4.7897499999999997E-3</v>
      </c>
      <c r="G25" s="46">
        <f t="shared" si="17"/>
        <v>4.5815000000000005E-3</v>
      </c>
      <c r="H25" s="46">
        <f t="shared" si="17"/>
        <v>4.5815000000000005E-3</v>
      </c>
      <c r="I25" s="46">
        <f t="shared" si="17"/>
        <v>4.3732499999999995E-3</v>
      </c>
      <c r="J25" s="46">
        <f t="shared" si="17"/>
        <v>4.1649999999999994E-3</v>
      </c>
      <c r="K25" s="46">
        <f t="shared" si="17"/>
        <v>4.1649999999999994E-3</v>
      </c>
      <c r="L25" s="46">
        <f t="shared" si="17"/>
        <v>4.1649999999999994E-3</v>
      </c>
      <c r="M25" s="46">
        <f t="shared" si="17"/>
        <v>4.1233499999999996E-3</v>
      </c>
      <c r="N25" s="46">
        <f t="shared" si="17"/>
        <v>3.9984E-3</v>
      </c>
      <c r="O25" s="46">
        <f t="shared" si="17"/>
        <v>3.7901499999999995E-3</v>
      </c>
      <c r="P25" s="46">
        <f t="shared" si="17"/>
        <v>3.6652E-3</v>
      </c>
      <c r="Q25" s="46">
        <f t="shared" si="17"/>
        <v>3.5402499999999996E-3</v>
      </c>
      <c r="R25" s="49"/>
    </row>
    <row r="26" spans="2:18" x14ac:dyDescent="0.35">
      <c r="B26" s="49"/>
      <c r="C26" s="42">
        <v>45</v>
      </c>
      <c r="D26" s="46">
        <f t="shared" ref="D26:Q26" si="18">D10*$G$17/$G$16</f>
        <v>3.8219999999999999E-3</v>
      </c>
      <c r="E26" s="46">
        <f t="shared" si="18"/>
        <v>3.8219999999999999E-3</v>
      </c>
      <c r="F26" s="46">
        <f t="shared" si="18"/>
        <v>3.6627499999999998E-3</v>
      </c>
      <c r="G26" s="46">
        <f t="shared" si="18"/>
        <v>3.5035000000000001E-3</v>
      </c>
      <c r="H26" s="46">
        <f t="shared" si="18"/>
        <v>3.5035000000000001E-3</v>
      </c>
      <c r="I26" s="46">
        <f t="shared" si="18"/>
        <v>3.3442500000000004E-3</v>
      </c>
      <c r="J26" s="46">
        <f t="shared" si="18"/>
        <v>3.1849999999999999E-3</v>
      </c>
      <c r="K26" s="46">
        <f t="shared" si="18"/>
        <v>3.1849999999999999E-3</v>
      </c>
      <c r="L26" s="46">
        <f t="shared" si="18"/>
        <v>3.1849999999999999E-3</v>
      </c>
      <c r="M26" s="46">
        <f t="shared" si="18"/>
        <v>3.1531499999999995E-3</v>
      </c>
      <c r="N26" s="46">
        <f t="shared" si="18"/>
        <v>3.0575999999999997E-3</v>
      </c>
      <c r="O26" s="46">
        <f t="shared" si="18"/>
        <v>2.8983500000000001E-3</v>
      </c>
      <c r="P26" s="46">
        <f t="shared" si="18"/>
        <v>2.8028000000000003E-3</v>
      </c>
      <c r="Q26" s="46">
        <f t="shared" si="18"/>
        <v>2.70725E-3</v>
      </c>
      <c r="R26" s="49"/>
    </row>
    <row r="27" spans="2:18" x14ac:dyDescent="0.35">
      <c r="C27" s="42">
        <v>55</v>
      </c>
      <c r="D27" s="46">
        <f t="shared" ref="D27:Q27" si="19">D11*$G$17/$G$16</f>
        <v>2.9399999999999999E-3</v>
      </c>
      <c r="E27" s="46">
        <f t="shared" si="19"/>
        <v>2.9399999999999999E-3</v>
      </c>
      <c r="F27" s="46">
        <f t="shared" si="19"/>
        <v>2.8174999999999997E-3</v>
      </c>
      <c r="G27" s="46">
        <f t="shared" si="19"/>
        <v>2.6950000000000003E-3</v>
      </c>
      <c r="H27" s="46">
        <f t="shared" si="19"/>
        <v>2.6950000000000003E-3</v>
      </c>
      <c r="I27" s="46">
        <f t="shared" si="19"/>
        <v>2.5725000000000001E-3</v>
      </c>
      <c r="J27" s="46">
        <f t="shared" si="19"/>
        <v>2.4499999999999999E-3</v>
      </c>
      <c r="K27" s="46">
        <f t="shared" si="19"/>
        <v>2.4499999999999999E-3</v>
      </c>
      <c r="L27" s="46">
        <f t="shared" si="19"/>
        <v>2.4499999999999999E-3</v>
      </c>
      <c r="M27" s="46">
        <f t="shared" si="19"/>
        <v>2.4254999999999997E-3</v>
      </c>
      <c r="N27" s="46">
        <f t="shared" si="19"/>
        <v>2.3519999999999999E-3</v>
      </c>
      <c r="O27" s="46">
        <f t="shared" si="19"/>
        <v>2.2295000000000001E-3</v>
      </c>
      <c r="P27" s="46">
        <f t="shared" si="19"/>
        <v>2.1559999999999999E-3</v>
      </c>
      <c r="Q27" s="46">
        <f t="shared" si="19"/>
        <v>2.0824999999999997E-3</v>
      </c>
    </row>
    <row r="32" spans="2:18" x14ac:dyDescent="0.35">
      <c r="D32" t="s">
        <v>79</v>
      </c>
    </row>
  </sheetData>
  <mergeCells count="2">
    <mergeCell ref="C2:Q2"/>
    <mergeCell ref="C19:Q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225"/>
  <sheetViews>
    <sheetView zoomScale="85" zoomScaleNormal="85" workbookViewId="0">
      <selection activeCell="E34" sqref="E34:F34"/>
    </sheetView>
  </sheetViews>
  <sheetFormatPr defaultRowHeight="14.5" x14ac:dyDescent="0.35"/>
  <cols>
    <col min="1" max="1" width="27.453125" customWidth="1"/>
    <col min="2" max="3" width="13" customWidth="1"/>
    <col min="4" max="4" width="11.08984375" customWidth="1"/>
    <col min="5" max="5" width="8.54296875" customWidth="1"/>
    <col min="6" max="6" width="9.81640625" customWidth="1"/>
    <col min="8" max="8" width="10.453125" customWidth="1"/>
    <col min="10" max="10" width="15.08984375" customWidth="1"/>
    <col min="11" max="11" width="12.90625" customWidth="1"/>
    <col min="17" max="17" width="10.81640625" customWidth="1"/>
    <col min="18" max="18" width="8.6328125" customWidth="1"/>
    <col min="19" max="19" width="11.453125" customWidth="1"/>
    <col min="20" max="20" width="11.54296875" customWidth="1"/>
    <col min="23" max="23" width="10.1796875" customWidth="1"/>
    <col min="24" max="24" width="19" customWidth="1"/>
    <col min="26" max="26" width="14.54296875" customWidth="1"/>
  </cols>
  <sheetData>
    <row r="1" spans="1:23" x14ac:dyDescent="0.35">
      <c r="A1" s="58" t="s">
        <v>77</v>
      </c>
      <c r="B1" s="59"/>
      <c r="C1" s="47">
        <v>3.186E-3</v>
      </c>
      <c r="D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5">
      <c r="F2" s="6" t="s">
        <v>19</v>
      </c>
    </row>
    <row r="3" spans="1:23" x14ac:dyDescent="0.35">
      <c r="A3" s="60" t="s">
        <v>17</v>
      </c>
      <c r="B3" s="60"/>
      <c r="C3" s="60"/>
      <c r="F3" t="s">
        <v>20</v>
      </c>
    </row>
    <row r="4" spans="1:23" x14ac:dyDescent="0.35">
      <c r="A4" s="4" t="s">
        <v>32</v>
      </c>
      <c r="B4" s="20">
        <v>2.1160000000000002E-2</v>
      </c>
      <c r="C4" s="12" t="s">
        <v>15</v>
      </c>
      <c r="F4" t="s">
        <v>21</v>
      </c>
    </row>
    <row r="5" spans="1:23" x14ac:dyDescent="0.35">
      <c r="A5" s="4" t="s">
        <v>27</v>
      </c>
      <c r="B5" s="20">
        <v>30</v>
      </c>
      <c r="C5" s="12" t="s">
        <v>25</v>
      </c>
      <c r="F5" t="s">
        <v>26</v>
      </c>
    </row>
    <row r="6" spans="1:23" x14ac:dyDescent="0.35">
      <c r="F6" t="s">
        <v>53</v>
      </c>
    </row>
    <row r="7" spans="1:23" x14ac:dyDescent="0.35">
      <c r="A7" s="60" t="s">
        <v>18</v>
      </c>
      <c r="B7" s="60"/>
      <c r="C7" s="60"/>
      <c r="F7" t="s">
        <v>28</v>
      </c>
    </row>
    <row r="8" spans="1:23" ht="15" thickBot="1" x14ac:dyDescent="0.4">
      <c r="A8" s="4" t="s">
        <v>22</v>
      </c>
      <c r="B8" s="24">
        <v>76</v>
      </c>
      <c r="C8" s="12" t="s">
        <v>24</v>
      </c>
      <c r="F8" t="s">
        <v>56</v>
      </c>
    </row>
    <row r="9" spans="1:23" ht="15" thickBot="1" x14ac:dyDescent="0.4">
      <c r="A9" s="10" t="s">
        <v>23</v>
      </c>
      <c r="B9" s="26">
        <v>3.3188041467001182E-2</v>
      </c>
      <c r="C9" s="23" t="s">
        <v>25</v>
      </c>
      <c r="F9" t="s">
        <v>50</v>
      </c>
    </row>
    <row r="10" spans="1:23" x14ac:dyDescent="0.35">
      <c r="T10" s="57"/>
      <c r="U10" s="57"/>
    </row>
    <row r="11" spans="1:23" x14ac:dyDescent="0.35">
      <c r="A11" s="56" t="s">
        <v>47</v>
      </c>
      <c r="B11" s="56"/>
      <c r="C11" s="56"/>
    </row>
    <row r="12" spans="1:23" x14ac:dyDescent="0.35">
      <c r="A12" t="s">
        <v>57</v>
      </c>
      <c r="B12" s="2">
        <v>120</v>
      </c>
      <c r="C12" t="s">
        <v>16</v>
      </c>
    </row>
    <row r="13" spans="1:23" x14ac:dyDescent="0.35">
      <c r="A13" t="s">
        <v>59</v>
      </c>
      <c r="B13" s="2">
        <v>10</v>
      </c>
      <c r="C13" t="s">
        <v>14</v>
      </c>
    </row>
    <row r="14" spans="1:23" x14ac:dyDescent="0.35">
      <c r="A14" t="s">
        <v>58</v>
      </c>
      <c r="B14" s="2">
        <v>55</v>
      </c>
      <c r="C14" t="s">
        <v>0</v>
      </c>
    </row>
    <row r="15" spans="1:23" x14ac:dyDescent="0.35">
      <c r="A15" t="s">
        <v>31</v>
      </c>
      <c r="B15" s="2">
        <v>6.3711499014801002E-3</v>
      </c>
      <c r="C15" t="s">
        <v>15</v>
      </c>
    </row>
    <row r="16" spans="1:23" x14ac:dyDescent="0.35">
      <c r="A16" t="s">
        <v>62</v>
      </c>
      <c r="B16" s="2">
        <v>30</v>
      </c>
      <c r="C16" t="s">
        <v>25</v>
      </c>
    </row>
    <row r="18" spans="1:4" x14ac:dyDescent="0.35">
      <c r="A18" s="55" t="s">
        <v>48</v>
      </c>
      <c r="B18" s="55"/>
      <c r="C18" s="55"/>
      <c r="D18" s="9"/>
    </row>
    <row r="19" spans="1:4" x14ac:dyDescent="0.35">
      <c r="A19" s="8" t="s">
        <v>52</v>
      </c>
      <c r="B19" s="7">
        <v>5</v>
      </c>
      <c r="C19" s="25" t="s">
        <v>14</v>
      </c>
    </row>
    <row r="20" spans="1:4" x14ac:dyDescent="0.35">
      <c r="A20" s="8" t="s">
        <v>55</v>
      </c>
      <c r="B20" s="8">
        <f>$B$12^2*$C$1</f>
        <v>45.878399999999999</v>
      </c>
      <c r="C20" t="s">
        <v>46</v>
      </c>
    </row>
    <row r="22" spans="1:4" x14ac:dyDescent="0.35">
      <c r="A22" s="7" t="s">
        <v>61</v>
      </c>
      <c r="B22" s="18">
        <f>VLOOKUP(B13, A25:C225, 3, FALSE)</f>
        <v>55.000012098281204</v>
      </c>
      <c r="C22" t="s">
        <v>60</v>
      </c>
    </row>
    <row r="24" spans="1:4" x14ac:dyDescent="0.35">
      <c r="A24" s="5" t="s">
        <v>49</v>
      </c>
      <c r="B24" s="5" t="s">
        <v>54</v>
      </c>
      <c r="C24" s="5" t="s">
        <v>51</v>
      </c>
    </row>
    <row r="25" spans="1:4" x14ac:dyDescent="0.35">
      <c r="A25" s="21">
        <v>0</v>
      </c>
      <c r="B25" s="21">
        <f t="shared" ref="B25:B88" si="0">$B$16*$B$15*(C25-20)</f>
        <v>0</v>
      </c>
      <c r="C25" s="21">
        <v>20</v>
      </c>
    </row>
    <row r="26" spans="1:4" x14ac:dyDescent="0.35">
      <c r="A26" s="21">
        <f t="shared" ref="A26:A57" si="1">A25+$B$19</f>
        <v>5</v>
      </c>
      <c r="B26" s="21">
        <f t="shared" si="0"/>
        <v>3.4765791823892211</v>
      </c>
      <c r="C26" s="21">
        <f t="shared" ref="C26:C57" si="2">(($B$20-B25)/($B$8*$B$9))+C25</f>
        <v>38.189176920697719</v>
      </c>
    </row>
    <row r="27" spans="1:4" x14ac:dyDescent="0.35">
      <c r="A27" s="21">
        <f t="shared" si="1"/>
        <v>10</v>
      </c>
      <c r="B27" s="21">
        <f t="shared" si="0"/>
        <v>6.6897097089529982</v>
      </c>
      <c r="C27" s="21">
        <f t="shared" si="2"/>
        <v>55.000012098281204</v>
      </c>
    </row>
    <row r="28" spans="1:4" x14ac:dyDescent="0.35">
      <c r="A28" s="21">
        <f t="shared" si="1"/>
        <v>15</v>
      </c>
      <c r="B28" s="21">
        <f t="shared" si="0"/>
        <v>9.6593552251643864</v>
      </c>
      <c r="C28" s="21">
        <f t="shared" si="2"/>
        <v>70.536953687226827</v>
      </c>
    </row>
    <row r="29" spans="1:4" x14ac:dyDescent="0.35">
      <c r="A29" s="21">
        <f t="shared" si="1"/>
        <v>20</v>
      </c>
      <c r="B29" s="21">
        <f t="shared" si="0"/>
        <v>12.403966568851539</v>
      </c>
      <c r="C29" s="21">
        <f t="shared" si="2"/>
        <v>84.896534956585768</v>
      </c>
    </row>
    <row r="30" spans="1:4" x14ac:dyDescent="0.35">
      <c r="A30" s="21">
        <f t="shared" si="1"/>
        <v>25</v>
      </c>
      <c r="B30" s="21">
        <f t="shared" si="0"/>
        <v>14.940596407926236</v>
      </c>
      <c r="C30" s="21">
        <f t="shared" si="2"/>
        <v>98.167974065170156</v>
      </c>
    </row>
    <row r="31" spans="1:4" x14ac:dyDescent="0.35">
      <c r="A31" s="21">
        <f t="shared" si="1"/>
        <v>30</v>
      </c>
      <c r="B31" s="21">
        <f t="shared" si="0"/>
        <v>17.285005191080185</v>
      </c>
      <c r="C31" s="21">
        <f t="shared" si="2"/>
        <v>110.43372838689949</v>
      </c>
    </row>
    <row r="32" spans="1:4" x14ac:dyDescent="0.35">
      <c r="A32" s="21">
        <f t="shared" si="1"/>
        <v>35</v>
      </c>
      <c r="B32" s="21">
        <f t="shared" si="0"/>
        <v>19.451759069736077</v>
      </c>
      <c r="C32" s="21">
        <f t="shared" si="2"/>
        <v>121.77000683041108</v>
      </c>
    </row>
    <row r="33" spans="1:3" x14ac:dyDescent="0.35">
      <c r="A33" s="21">
        <f t="shared" si="1"/>
        <v>40</v>
      </c>
      <c r="B33" s="21">
        <f t="shared" si="0"/>
        <v>21.454320399656705</v>
      </c>
      <c r="C33" s="21">
        <f t="shared" si="2"/>
        <v>132.24724333605039</v>
      </c>
    </row>
    <row r="34" spans="1:3" x14ac:dyDescent="0.35">
      <c r="A34" s="21">
        <f t="shared" si="1"/>
        <v>45</v>
      </c>
      <c r="B34" s="21">
        <f t="shared" si="0"/>
        <v>23.305131384511686</v>
      </c>
      <c r="C34" s="21">
        <f t="shared" si="2"/>
        <v>141.93053449214668</v>
      </c>
    </row>
    <row r="35" spans="1:3" x14ac:dyDescent="0.35">
      <c r="A35" s="21">
        <f t="shared" si="1"/>
        <v>50</v>
      </c>
      <c r="B35" s="21">
        <f t="shared" si="0"/>
        <v>25.015691381091486</v>
      </c>
      <c r="C35" s="21">
        <f t="shared" si="2"/>
        <v>150.88004398954743</v>
      </c>
    </row>
    <row r="36" spans="1:3" x14ac:dyDescent="0.35">
      <c r="A36" s="21">
        <f t="shared" si="1"/>
        <v>55</v>
      </c>
      <c r="B36" s="21">
        <f t="shared" si="0"/>
        <v>26.596628346477146</v>
      </c>
      <c r="C36" s="21">
        <f t="shared" si="2"/>
        <v>159.15137642734587</v>
      </c>
    </row>
    <row r="37" spans="1:3" x14ac:dyDescent="0.35">
      <c r="A37" s="21">
        <f t="shared" si="1"/>
        <v>60</v>
      </c>
      <c r="B37" s="21">
        <f t="shared" si="0"/>
        <v>28.057764871077396</v>
      </c>
      <c r="C37" s="21">
        <f t="shared" si="2"/>
        <v>166.7959227923111</v>
      </c>
    </row>
    <row r="38" spans="1:3" x14ac:dyDescent="0.35">
      <c r="A38" s="21">
        <f t="shared" si="1"/>
        <v>65</v>
      </c>
      <c r="B38" s="21">
        <f t="shared" si="0"/>
        <v>29.408179207805929</v>
      </c>
      <c r="C38" s="21">
        <f t="shared" si="2"/>
        <v>173.86117975853429</v>
      </c>
    </row>
    <row r="39" spans="1:3" x14ac:dyDescent="0.35">
      <c r="A39" s="21">
        <f t="shared" si="1"/>
        <v>70</v>
      </c>
      <c r="B39" s="21">
        <f t="shared" si="0"/>
        <v>30.656261676582002</v>
      </c>
      <c r="C39" s="21">
        <f t="shared" si="2"/>
        <v>180.39104479114599</v>
      </c>
    </row>
    <row r="40" spans="1:3" x14ac:dyDescent="0.35">
      <c r="A40" s="21">
        <f t="shared" si="1"/>
        <v>75</v>
      </c>
      <c r="B40" s="21">
        <f t="shared" si="0"/>
        <v>31.809766794603643</v>
      </c>
      <c r="C40" s="21">
        <f t="shared" si="2"/>
        <v>186.42608888762675</v>
      </c>
    </row>
    <row r="41" spans="1:3" x14ac:dyDescent="0.35">
      <c r="A41" s="21">
        <f t="shared" si="1"/>
        <v>80</v>
      </c>
      <c r="B41" s="21">
        <f t="shared" si="0"/>
        <v>32.875861456286501</v>
      </c>
      <c r="C41" s="21">
        <f t="shared" si="2"/>
        <v>192.00380865129236</v>
      </c>
    </row>
    <row r="42" spans="1:3" x14ac:dyDescent="0.35">
      <c r="A42" s="21">
        <f t="shared" si="1"/>
        <v>85</v>
      </c>
      <c r="B42" s="21">
        <f t="shared" si="0"/>
        <v>33.861169462217127</v>
      </c>
      <c r="C42" s="21">
        <f t="shared" si="2"/>
        <v>197.15885926312268</v>
      </c>
    </row>
    <row r="43" spans="1:3" x14ac:dyDescent="0.35">
      <c r="A43" s="21">
        <f t="shared" si="1"/>
        <v>90</v>
      </c>
      <c r="B43" s="21">
        <f t="shared" si="0"/>
        <v>34.771812673785711</v>
      </c>
      <c r="C43" s="21">
        <f t="shared" si="2"/>
        <v>201.92326979942177</v>
      </c>
    </row>
    <row r="44" spans="1:3" x14ac:dyDescent="0.35">
      <c r="A44" s="21">
        <f t="shared" si="1"/>
        <v>95</v>
      </c>
      <c r="B44" s="21">
        <f t="shared" si="0"/>
        <v>35.613449049197769</v>
      </c>
      <c r="C44" s="21">
        <f t="shared" si="2"/>
        <v>206.32664223310931</v>
      </c>
    </row>
    <row r="45" spans="1:3" x14ac:dyDescent="0.35">
      <c r="A45" s="21">
        <f t="shared" si="1"/>
        <v>100</v>
      </c>
      <c r="B45" s="21">
        <f t="shared" si="0"/>
        <v>36.391307797188226</v>
      </c>
      <c r="C45" s="21">
        <f t="shared" si="2"/>
        <v>210.39633535506707</v>
      </c>
    </row>
    <row r="46" spans="1:3" x14ac:dyDescent="0.35">
      <c r="A46" s="21">
        <f t="shared" si="1"/>
        <v>105</v>
      </c>
      <c r="B46" s="21">
        <f t="shared" si="0"/>
        <v>37.110221866852875</v>
      </c>
      <c r="C46" s="21">
        <f t="shared" si="2"/>
        <v>214.15763475827021</v>
      </c>
    </row>
    <row r="47" spans="1:3" x14ac:dyDescent="0.35">
      <c r="A47" s="21">
        <f t="shared" si="1"/>
        <v>110</v>
      </c>
      <c r="B47" s="21">
        <f t="shared" si="0"/>
        <v>37.774657975461274</v>
      </c>
      <c r="C47" s="21">
        <f t="shared" si="2"/>
        <v>217.63390994083991</v>
      </c>
    </row>
    <row r="48" spans="1:3" x14ac:dyDescent="0.35">
      <c r="A48" s="21">
        <f t="shared" si="1"/>
        <v>115</v>
      </c>
      <c r="B48" s="21">
        <f t="shared" si="0"/>
        <v>38.388744360818308</v>
      </c>
      <c r="C48" s="21">
        <f t="shared" si="2"/>
        <v>220.84675950412085</v>
      </c>
    </row>
    <row r="49" spans="1:3" x14ac:dyDescent="0.35">
      <c r="A49" s="21">
        <f t="shared" si="1"/>
        <v>120</v>
      </c>
      <c r="B49" s="21">
        <f t="shared" si="0"/>
        <v>38.956296430603722</v>
      </c>
      <c r="C49" s="21">
        <f t="shared" si="2"/>
        <v>223.8161453479205</v>
      </c>
    </row>
    <row r="50" spans="1:3" x14ac:dyDescent="0.35">
      <c r="A50" s="21">
        <f t="shared" si="1"/>
        <v>125</v>
      </c>
      <c r="B50" s="21">
        <f t="shared" si="0"/>
        <v>39.480840468052833</v>
      </c>
      <c r="C50" s="21">
        <f t="shared" si="2"/>
        <v>226.56051669668466</v>
      </c>
    </row>
    <row r="51" spans="1:3" x14ac:dyDescent="0.35">
      <c r="A51" s="21">
        <f t="shared" si="1"/>
        <v>130</v>
      </c>
      <c r="B51" s="21">
        <f t="shared" si="0"/>
        <v>39.965635541265129</v>
      </c>
      <c r="C51" s="21">
        <f t="shared" si="2"/>
        <v>229.09692472720192</v>
      </c>
    </row>
    <row r="52" spans="1:3" x14ac:dyDescent="0.35">
      <c r="A52" s="21">
        <f t="shared" si="1"/>
        <v>135</v>
      </c>
      <c r="B52" s="21">
        <f t="shared" si="0"/>
        <v>40.413693752266568</v>
      </c>
      <c r="C52" s="21">
        <f t="shared" si="2"/>
        <v>231.44112851003527</v>
      </c>
    </row>
    <row r="53" spans="1:3" x14ac:dyDescent="0.35">
      <c r="A53" s="21">
        <f t="shared" si="1"/>
        <v>140</v>
      </c>
      <c r="B53" s="21">
        <f t="shared" si="0"/>
        <v>40.82779895163582</v>
      </c>
      <c r="C53" s="21">
        <f t="shared" si="2"/>
        <v>233.60769292291073</v>
      </c>
    </row>
    <row r="54" spans="1:3" x14ac:dyDescent="0.35">
      <c r="A54" s="21">
        <f t="shared" si="1"/>
        <v>145</v>
      </c>
      <c r="B54" s="21">
        <f t="shared" si="0"/>
        <v>41.21052403497125</v>
      </c>
      <c r="C54" s="21">
        <f t="shared" si="2"/>
        <v>235.61007914441274</v>
      </c>
    </row>
    <row r="55" spans="1:3" x14ac:dyDescent="0.35">
      <c r="A55" s="21">
        <f t="shared" si="1"/>
        <v>150</v>
      </c>
      <c r="B55" s="21">
        <f t="shared" si="0"/>
        <v>41.564246928664012</v>
      </c>
      <c r="C55" s="21">
        <f t="shared" si="2"/>
        <v>237.46072829023691</v>
      </c>
    </row>
    <row r="56" spans="1:3" x14ac:dyDescent="0.35">
      <c r="A56" s="21">
        <f t="shared" si="1"/>
        <v>155</v>
      </c>
      <c r="B56" s="21">
        <f t="shared" si="0"/>
        <v>41.891165364299233</v>
      </c>
      <c r="C56" s="21">
        <f t="shared" si="2"/>
        <v>239.1711387116444</v>
      </c>
    </row>
    <row r="57" spans="1:3" x14ac:dyDescent="0.35">
      <c r="A57" s="21">
        <f t="shared" si="1"/>
        <v>160</v>
      </c>
      <c r="B57" s="21">
        <f t="shared" si="0"/>
        <v>42.193310533480776</v>
      </c>
      <c r="C57" s="21">
        <f t="shared" si="2"/>
        <v>240.75193743638403</v>
      </c>
    </row>
    <row r="58" spans="1:3" x14ac:dyDescent="0.35">
      <c r="A58" s="21">
        <f t="shared" ref="A58:A89" si="3">A57+$B$19</f>
        <v>165</v>
      </c>
      <c r="B58" s="21">
        <f t="shared" si="0"/>
        <v>42.472559707918911</v>
      </c>
      <c r="C58" s="21">
        <f t="shared" ref="C58:C89" si="4">(($B$20-B57)/($B$8*$B$9))+C57</f>
        <v>242.21294619595537</v>
      </c>
    </row>
    <row r="59" spans="1:3" x14ac:dyDescent="0.35">
      <c r="A59" s="21">
        <f t="shared" si="3"/>
        <v>170</v>
      </c>
      <c r="B59" s="21">
        <f t="shared" si="0"/>
        <v>42.730647903191446</v>
      </c>
      <c r="C59" s="21">
        <f t="shared" si="4"/>
        <v>243.56324244944946</v>
      </c>
    </row>
    <row r="60" spans="1:3" x14ac:dyDescent="0.35">
      <c r="A60" s="21">
        <f t="shared" si="3"/>
        <v>175</v>
      </c>
      <c r="B60" s="21">
        <f t="shared" si="0"/>
        <v>42.969178658646882</v>
      </c>
      <c r="C60" s="21">
        <f t="shared" si="4"/>
        <v>244.81121578311732</v>
      </c>
    </row>
    <row r="61" spans="1:3" x14ac:dyDescent="0.35">
      <c r="A61" s="21">
        <f t="shared" si="3"/>
        <v>180</v>
      </c>
      <c r="B61" s="21">
        <f t="shared" si="0"/>
        <v>43.189634000426693</v>
      </c>
      <c r="C61" s="21">
        <f t="shared" si="4"/>
        <v>245.96462003608477</v>
      </c>
    </row>
    <row r="62" spans="1:3" x14ac:dyDescent="0.35">
      <c r="A62" s="21">
        <f t="shared" si="3"/>
        <v>185</v>
      </c>
      <c r="B62" s="21">
        <f t="shared" si="0"/>
        <v>43.393383649508444</v>
      </c>
      <c r="C62" s="21">
        <f t="shared" si="4"/>
        <v>247.03062147607821</v>
      </c>
    </row>
    <row r="63" spans="1:3" x14ac:dyDescent="0.35">
      <c r="A63" s="21">
        <f t="shared" si="3"/>
        <v>190</v>
      </c>
      <c r="B63" s="21">
        <f t="shared" si="0"/>
        <v>43.581693531980711</v>
      </c>
      <c r="C63" s="21">
        <f t="shared" si="4"/>
        <v>248.01584332448436</v>
      </c>
    </row>
    <row r="64" spans="1:3" x14ac:dyDescent="0.35">
      <c r="A64" s="21">
        <f t="shared" si="3"/>
        <v>195</v>
      </c>
      <c r="B64" s="21">
        <f t="shared" si="0"/>
        <v>43.755733644425227</v>
      </c>
      <c r="C64" s="21">
        <f t="shared" si="4"/>
        <v>248.92640690738423</v>
      </c>
    </row>
    <row r="65" spans="1:3" x14ac:dyDescent="0.35">
      <c r="A65" s="21">
        <f t="shared" si="3"/>
        <v>200</v>
      </c>
      <c r="B65" s="21">
        <f t="shared" si="0"/>
        <v>43.916585323275172</v>
      </c>
      <c r="C65" s="21">
        <f t="shared" si="4"/>
        <v>249.76796968823888</v>
      </c>
    </row>
    <row r="66" spans="1:3" x14ac:dyDescent="0.35">
      <c r="A66" s="21">
        <f t="shared" si="3"/>
        <v>205</v>
      </c>
      <c r="B66" s="21">
        <f t="shared" si="0"/>
        <v>44.065247963315088</v>
      </c>
      <c r="C66" s="21">
        <f t="shared" si="4"/>
        <v>250.5457604185296</v>
      </c>
    </row>
    <row r="67" spans="1:3" x14ac:dyDescent="0.35">
      <c r="A67" s="21">
        <f t="shared" si="3"/>
        <v>210</v>
      </c>
      <c r="B67" s="21">
        <f t="shared" si="0"/>
        <v>44.20264522706546</v>
      </c>
      <c r="C67" s="21">
        <f t="shared" si="4"/>
        <v>251.26461162474831</v>
      </c>
    </row>
    <row r="68" spans="1:3" x14ac:dyDescent="0.35">
      <c r="A68" s="21">
        <f t="shared" si="3"/>
        <v>215</v>
      </c>
      <c r="B68" s="21">
        <f t="shared" si="0"/>
        <v>44.329630783631814</v>
      </c>
      <c r="C68" s="21">
        <f t="shared" si="4"/>
        <v>251.92898963358493</v>
      </c>
    </row>
    <row r="69" spans="1:3" x14ac:dyDescent="0.35">
      <c r="A69" s="21">
        <f t="shared" si="3"/>
        <v>220</v>
      </c>
      <c r="B69" s="21">
        <f t="shared" si="0"/>
        <v>44.446993612674476</v>
      </c>
      <c r="C69" s="21">
        <f t="shared" si="4"/>
        <v>252.54302232186203</v>
      </c>
    </row>
    <row r="70" spans="1:3" x14ac:dyDescent="0.35">
      <c r="A70" s="21">
        <f t="shared" si="3"/>
        <v>225</v>
      </c>
      <c r="B70" s="21">
        <f t="shared" si="0"/>
        <v>44.55546290645357</v>
      </c>
      <c r="C70" s="21">
        <f t="shared" si="4"/>
        <v>253.11052476363159</v>
      </c>
    </row>
    <row r="71" spans="1:3" x14ac:dyDescent="0.35">
      <c r="A71" s="21">
        <f t="shared" si="3"/>
        <v>230</v>
      </c>
      <c r="B71" s="21">
        <f t="shared" si="0"/>
        <v>44.655712600406154</v>
      </c>
      <c r="C71" s="21">
        <f t="shared" si="4"/>
        <v>253.63502293378289</v>
      </c>
    </row>
    <row r="72" spans="1:3" x14ac:dyDescent="0.35">
      <c r="A72" s="21">
        <f t="shared" si="3"/>
        <v>235</v>
      </c>
      <c r="B72" s="21">
        <f t="shared" si="0"/>
        <v>44.7483655604047</v>
      </c>
      <c r="C72" s="21">
        <f t="shared" si="4"/>
        <v>254.11977561543526</v>
      </c>
    </row>
    <row r="73" spans="1:3" x14ac:dyDescent="0.35">
      <c r="A73" s="21">
        <f t="shared" si="3"/>
        <v>240</v>
      </c>
      <c r="B73" s="21">
        <f t="shared" si="0"/>
        <v>44.833997452713064</v>
      </c>
      <c r="C73" s="21">
        <f t="shared" si="4"/>
        <v>254.56779464722976</v>
      </c>
    </row>
    <row r="74" spans="1:3" x14ac:dyDescent="0.35">
      <c r="A74" s="21">
        <f t="shared" si="3"/>
        <v>245</v>
      </c>
      <c r="B74" s="21">
        <f t="shared" si="0"/>
        <v>44.913140320684313</v>
      </c>
      <c r="C74" s="21">
        <f t="shared" si="4"/>
        <v>254.98186363631896</v>
      </c>
    </row>
    <row r="75" spans="1:3" x14ac:dyDescent="0.35">
      <c r="A75" s="21">
        <f t="shared" si="3"/>
        <v>250</v>
      </c>
      <c r="B75" s="21">
        <f t="shared" si="0"/>
        <v>44.986285890423204</v>
      </c>
      <c r="C75" s="21">
        <f t="shared" si="4"/>
        <v>255.3645552533215</v>
      </c>
    </row>
    <row r="76" spans="1:3" x14ac:dyDescent="0.35">
      <c r="A76" s="21">
        <f t="shared" si="3"/>
        <v>255</v>
      </c>
      <c r="B76" s="21">
        <f t="shared" si="0"/>
        <v>45.0538886259517</v>
      </c>
      <c r="C76" s="21">
        <f t="shared" si="4"/>
        <v>255.71824721669736</v>
      </c>
    </row>
    <row r="77" spans="1:3" x14ac:dyDescent="0.35">
      <c r="A77" s="21">
        <f t="shared" si="3"/>
        <v>260</v>
      </c>
      <c r="B77" s="21">
        <f t="shared" si="0"/>
        <v>45.116368552859775</v>
      </c>
      <c r="C77" s="21">
        <f t="shared" si="4"/>
        <v>256.04513706585715</v>
      </c>
    </row>
    <row r="78" spans="1:3" x14ac:dyDescent="0.35">
      <c r="A78" s="21">
        <f t="shared" si="3"/>
        <v>265</v>
      </c>
      <c r="B78" s="21">
        <f t="shared" si="0"/>
        <v>45.17411386798527</v>
      </c>
      <c r="C78" s="21">
        <f t="shared" si="4"/>
        <v>256.34725581479279</v>
      </c>
    </row>
    <row r="79" spans="1:3" x14ac:dyDescent="0.35">
      <c r="A79" s="21">
        <f t="shared" si="3"/>
        <v>270</v>
      </c>
      <c r="B79" s="21">
        <f t="shared" si="0"/>
        <v>45.227483351337085</v>
      </c>
      <c r="C79" s="21">
        <f t="shared" si="4"/>
        <v>256.62648057106173</v>
      </c>
    </row>
    <row r="80" spans="1:3" x14ac:dyDescent="0.35">
      <c r="A80" s="21">
        <f t="shared" si="3"/>
        <v>275</v>
      </c>
      <c r="B80" s="21">
        <f t="shared" si="0"/>
        <v>45.276808595247331</v>
      </c>
      <c r="C80" s="21">
        <f t="shared" si="4"/>
        <v>256.8845461985282</v>
      </c>
    </row>
    <row r="81" spans="1:3" x14ac:dyDescent="0.35">
      <c r="A81" s="21">
        <f t="shared" si="3"/>
        <v>280</v>
      </c>
      <c r="B81" s="21">
        <f t="shared" si="0"/>
        <v>45.322396064602579</v>
      </c>
      <c r="C81" s="21">
        <f t="shared" si="4"/>
        <v>257.12305609632364</v>
      </c>
    </row>
    <row r="82" spans="1:3" x14ac:dyDescent="0.35">
      <c r="A82" s="21">
        <f t="shared" si="3"/>
        <v>285</v>
      </c>
      <c r="B82" s="21">
        <f t="shared" si="0"/>
        <v>45.364529000954519</v>
      </c>
      <c r="C82" s="21">
        <f t="shared" si="4"/>
        <v>257.34349216099781</v>
      </c>
    </row>
    <row r="83" spans="1:3" x14ac:dyDescent="0.35">
      <c r="A83" s="21">
        <f t="shared" si="3"/>
        <v>290</v>
      </c>
      <c r="B83" s="21">
        <f t="shared" si="0"/>
        <v>45.403469182340856</v>
      </c>
      <c r="C83" s="21">
        <f t="shared" si="4"/>
        <v>257.54722399375686</v>
      </c>
    </row>
    <row r="84" spans="1:3" x14ac:dyDescent="0.35">
      <c r="A84" s="21">
        <f t="shared" si="3"/>
        <v>295</v>
      </c>
      <c r="B84" s="21">
        <f t="shared" si="0"/>
        <v>45.439458549750107</v>
      </c>
      <c r="C84" s="21">
        <f t="shared" si="4"/>
        <v>257.73551740999397</v>
      </c>
    </row>
    <row r="85" spans="1:3" x14ac:dyDescent="0.35">
      <c r="A85" s="21">
        <f t="shared" si="3"/>
        <v>300</v>
      </c>
      <c r="B85" s="21">
        <f t="shared" si="0"/>
        <v>45.472720710336063</v>
      </c>
      <c r="C85" s="21">
        <f t="shared" si="4"/>
        <v>257.90954230398381</v>
      </c>
    </row>
    <row r="86" spans="1:3" x14ac:dyDescent="0.35">
      <c r="A86" s="21">
        <f t="shared" si="3"/>
        <v>305</v>
      </c>
      <c r="B86" s="21">
        <f t="shared" si="0"/>
        <v>45.503462326721383</v>
      </c>
      <c r="C86" s="21">
        <f t="shared" si="4"/>
        <v>258.07037991760507</v>
      </c>
    </row>
    <row r="87" spans="1:3" x14ac:dyDescent="0.35">
      <c r="A87" s="21">
        <f t="shared" si="3"/>
        <v>310</v>
      </c>
      <c r="B87" s="21">
        <f t="shared" si="0"/>
        <v>45.531874401022449</v>
      </c>
      <c r="C87" s="21">
        <f t="shared" si="4"/>
        <v>258.21902955825294</v>
      </c>
    </row>
    <row r="88" spans="1:3" x14ac:dyDescent="0.35">
      <c r="A88" s="21">
        <f t="shared" si="3"/>
        <v>315</v>
      </c>
      <c r="B88" s="21">
        <f t="shared" si="0"/>
        <v>45.558133461573163</v>
      </c>
      <c r="C88" s="21">
        <f t="shared" si="4"/>
        <v>258.35641480768084</v>
      </c>
    </row>
    <row r="89" spans="1:3" x14ac:dyDescent="0.35">
      <c r="A89" s="21">
        <f t="shared" si="3"/>
        <v>320</v>
      </c>
      <c r="B89" s="21">
        <f t="shared" ref="B89:B152" si="5">$B$16*$B$15*(C89-20)</f>
        <v>45.582402659721112</v>
      </c>
      <c r="C89" s="21">
        <f t="shared" si="4"/>
        <v>258.48338926034756</v>
      </c>
    </row>
    <row r="90" spans="1:3" x14ac:dyDescent="0.35">
      <c r="A90" s="21">
        <f t="shared" ref="A90:A121" si="6">A89+$B$19</f>
        <v>325</v>
      </c>
      <c r="B90" s="21">
        <f t="shared" si="5"/>
        <v>45.604832783510432</v>
      </c>
      <c r="C90" s="21">
        <f t="shared" ref="C90:C121" si="7">(($B$20-B89)/($B$8*$B$9))+C89</f>
        <v>258.6007418269233</v>
      </c>
    </row>
    <row r="91" spans="1:3" x14ac:dyDescent="0.35">
      <c r="A91" s="21">
        <f t="shared" si="6"/>
        <v>330</v>
      </c>
      <c r="B91" s="21">
        <f t="shared" si="5"/>
        <v>45.625563194549869</v>
      </c>
      <c r="C91" s="21">
        <f t="shared" si="7"/>
        <v>258.70920163590597</v>
      </c>
    </row>
    <row r="92" spans="1:3" x14ac:dyDescent="0.35">
      <c r="A92" s="21">
        <f t="shared" si="6"/>
        <v>335</v>
      </c>
      <c r="B92" s="21">
        <f t="shared" si="5"/>
        <v>45.644722693886585</v>
      </c>
      <c r="C92" s="21">
        <f t="shared" si="7"/>
        <v>258.80944256380224</v>
      </c>
    </row>
    <row r="93" spans="1:3" x14ac:dyDescent="0.35">
      <c r="A93" s="21">
        <f t="shared" si="6"/>
        <v>340</v>
      </c>
      <c r="B93" s="21">
        <f t="shared" si="5"/>
        <v>45.662430322265749</v>
      </c>
      <c r="C93" s="21">
        <f t="shared" si="7"/>
        <v>258.9020874220198</v>
      </c>
    </row>
    <row r="94" spans="1:3" x14ac:dyDescent="0.35">
      <c r="A94" s="21">
        <f t="shared" si="6"/>
        <v>345</v>
      </c>
      <c r="B94" s="21">
        <f t="shared" si="5"/>
        <v>45.67879609974792</v>
      </c>
      <c r="C94" s="21">
        <f t="shared" si="7"/>
        <v>258.98771182648494</v>
      </c>
    </row>
    <row r="95" spans="1:3" x14ac:dyDescent="0.35">
      <c r="A95" s="21">
        <f t="shared" si="6"/>
        <v>350</v>
      </c>
      <c r="B95" s="21">
        <f t="shared" si="5"/>
        <v>45.693921709279643</v>
      </c>
      <c r="C95" s="21">
        <f t="shared" si="7"/>
        <v>259.06684777402774</v>
      </c>
    </row>
    <row r="96" spans="1:3" x14ac:dyDescent="0.35">
      <c r="A96" s="21">
        <f t="shared" si="6"/>
        <v>355</v>
      </c>
      <c r="B96" s="21">
        <f t="shared" si="5"/>
        <v>45.707901128464293</v>
      </c>
      <c r="C96" s="21">
        <f t="shared" si="7"/>
        <v>259.13998694775523</v>
      </c>
    </row>
    <row r="97" spans="1:3" x14ac:dyDescent="0.35">
      <c r="A97" s="21">
        <f t="shared" si="6"/>
        <v>360</v>
      </c>
      <c r="B97" s="21">
        <f t="shared" si="5"/>
        <v>45.720821213458578</v>
      </c>
      <c r="C97" s="21">
        <f t="shared" si="7"/>
        <v>259.20758377195011</v>
      </c>
    </row>
    <row r="98" spans="1:3" x14ac:dyDescent="0.35">
      <c r="A98" s="21">
        <f t="shared" si="6"/>
        <v>365</v>
      </c>
      <c r="B98" s="21">
        <f t="shared" si="5"/>
        <v>45.732762238622414</v>
      </c>
      <c r="C98" s="21">
        <f t="shared" si="7"/>
        <v>259.27005823547438</v>
      </c>
    </row>
    <row r="99" spans="1:3" x14ac:dyDescent="0.35">
      <c r="A99" s="21">
        <f t="shared" si="6"/>
        <v>370</v>
      </c>
      <c r="B99" s="21">
        <f t="shared" si="5"/>
        <v>45.743798395275107</v>
      </c>
      <c r="C99" s="21">
        <f t="shared" si="7"/>
        <v>259.32779850122103</v>
      </c>
    </row>
    <row r="100" spans="1:3" x14ac:dyDescent="0.35">
      <c r="A100" s="21">
        <f t="shared" si="6"/>
        <v>375</v>
      </c>
      <c r="B100" s="21">
        <f t="shared" si="5"/>
        <v>45.753998252656849</v>
      </c>
      <c r="C100" s="21">
        <f t="shared" si="7"/>
        <v>259.38116331782646</v>
      </c>
    </row>
    <row r="101" spans="1:3" x14ac:dyDescent="0.35">
      <c r="A101" s="21">
        <f t="shared" si="6"/>
        <v>380</v>
      </c>
      <c r="B101" s="21">
        <f t="shared" si="5"/>
        <v>45.763425183959299</v>
      </c>
      <c r="C101" s="21">
        <f t="shared" si="7"/>
        <v>259.43048424862764</v>
      </c>
    </row>
    <row r="102" spans="1:3" x14ac:dyDescent="0.35">
      <c r="A102" s="21">
        <f t="shared" si="6"/>
        <v>385</v>
      </c>
      <c r="B102" s="21">
        <f t="shared" si="5"/>
        <v>45.772137760072368</v>
      </c>
      <c r="C102" s="21">
        <f t="shared" si="7"/>
        <v>259.4760677317131</v>
      </c>
    </row>
    <row r="103" spans="1:3" x14ac:dyDescent="0.35">
      <c r="A103" s="21">
        <f t="shared" si="6"/>
        <v>390</v>
      </c>
      <c r="B103" s="21">
        <f t="shared" si="5"/>
        <v>45.780190113493731</v>
      </c>
      <c r="C103" s="21">
        <f t="shared" si="7"/>
        <v>259.51819698386737</v>
      </c>
    </row>
    <row r="104" spans="1:3" x14ac:dyDescent="0.35">
      <c r="A104" s="21">
        <f t="shared" si="6"/>
        <v>395</v>
      </c>
      <c r="B104" s="21">
        <f t="shared" si="5"/>
        <v>45.787632274661789</v>
      </c>
      <c r="C104" s="21">
        <f t="shared" si="7"/>
        <v>259.5571337602376</v>
      </c>
    </row>
    <row r="105" spans="1:3" x14ac:dyDescent="0.35">
      <c r="A105" s="21">
        <f t="shared" si="6"/>
        <v>400</v>
      </c>
      <c r="B105" s="21">
        <f t="shared" si="5"/>
        <v>45.794510482802075</v>
      </c>
      <c r="C105" s="21">
        <f t="shared" si="7"/>
        <v>259.59311998065647</v>
      </c>
    </row>
    <row r="106" spans="1:3" x14ac:dyDescent="0.35">
      <c r="A106" s="21">
        <f t="shared" si="6"/>
        <v>405</v>
      </c>
      <c r="B106" s="21">
        <f t="shared" si="5"/>
        <v>45.800867473218283</v>
      </c>
      <c r="C106" s="21">
        <f t="shared" si="7"/>
        <v>259.62637923272507</v>
      </c>
    </row>
    <row r="107" spans="1:3" x14ac:dyDescent="0.35">
      <c r="A107" s="21">
        <f t="shared" si="6"/>
        <v>410</v>
      </c>
      <c r="B107" s="21">
        <f t="shared" si="5"/>
        <v>45.806742742812844</v>
      </c>
      <c r="C107" s="21">
        <f t="shared" si="7"/>
        <v>259.65711816099503</v>
      </c>
    </row>
    <row r="108" spans="1:3" x14ac:dyDescent="0.35">
      <c r="A108" s="21">
        <f t="shared" si="6"/>
        <v>415</v>
      </c>
      <c r="B108" s="21">
        <f t="shared" si="5"/>
        <v>45.812172795486951</v>
      </c>
      <c r="C108" s="21">
        <f t="shared" si="7"/>
        <v>259.68552775088108</v>
      </c>
    </row>
    <row r="109" spans="1:3" x14ac:dyDescent="0.35">
      <c r="A109" s="21">
        <f t="shared" si="6"/>
        <v>420</v>
      </c>
      <c r="B109" s="21">
        <f t="shared" si="5"/>
        <v>45.81719136894457</v>
      </c>
      <c r="C109" s="21">
        <f t="shared" si="7"/>
        <v>259.71178451528112</v>
      </c>
    </row>
    <row r="110" spans="1:3" x14ac:dyDescent="0.35">
      <c r="A110" s="21">
        <f t="shared" si="6"/>
        <v>425</v>
      </c>
      <c r="B110" s="21">
        <f t="shared" si="5"/>
        <v>45.821829644309666</v>
      </c>
      <c r="C110" s="21">
        <f t="shared" si="7"/>
        <v>259.73605159127641</v>
      </c>
    </row>
    <row r="111" spans="1:3" x14ac:dyDescent="0.35">
      <c r="A111" s="21">
        <f t="shared" si="6"/>
        <v>430</v>
      </c>
      <c r="B111" s="21">
        <f t="shared" si="5"/>
        <v>45.826116439859057</v>
      </c>
      <c r="C111" s="21">
        <f t="shared" si="7"/>
        <v>259.75847975372579</v>
      </c>
    </row>
    <row r="112" spans="1:3" x14ac:dyDescent="0.35">
      <c r="A112" s="21">
        <f t="shared" si="6"/>
        <v>435</v>
      </c>
      <c r="B112" s="21">
        <f t="shared" si="5"/>
        <v>45.830078390074569</v>
      </c>
      <c r="C112" s="21">
        <f t="shared" si="7"/>
        <v>259.77920835205197</v>
      </c>
    </row>
    <row r="113" spans="1:3" x14ac:dyDescent="0.35">
      <c r="A113" s="21">
        <f t="shared" si="6"/>
        <v>440</v>
      </c>
      <c r="B113" s="21">
        <f t="shared" si="5"/>
        <v>45.833740111126879</v>
      </c>
      <c r="C113" s="21">
        <f t="shared" si="7"/>
        <v>259.79836617603945</v>
      </c>
    </row>
    <row r="114" spans="1:3" x14ac:dyDescent="0.35">
      <c r="A114" s="21">
        <f t="shared" si="6"/>
        <v>445</v>
      </c>
      <c r="B114" s="21">
        <f t="shared" si="5"/>
        <v>45.837124353819391</v>
      </c>
      <c r="C114" s="21">
        <f t="shared" si="7"/>
        <v>259.8160722560242</v>
      </c>
    </row>
    <row r="115" spans="1:3" x14ac:dyDescent="0.35">
      <c r="A115" s="21">
        <f t="shared" si="6"/>
        <v>450</v>
      </c>
      <c r="B115" s="21">
        <f t="shared" si="5"/>
        <v>45.840252144942255</v>
      </c>
      <c r="C115" s="21">
        <f t="shared" si="7"/>
        <v>259.83243660244636</v>
      </c>
    </row>
    <row r="116" spans="1:3" x14ac:dyDescent="0.35">
      <c r="A116" s="21">
        <f t="shared" si="6"/>
        <v>455</v>
      </c>
      <c r="B116" s="21">
        <f t="shared" si="5"/>
        <v>45.843142917914868</v>
      </c>
      <c r="C116" s="21">
        <f t="shared" si="7"/>
        <v>259.84756088936115</v>
      </c>
    </row>
    <row r="117" spans="1:3" x14ac:dyDescent="0.35">
      <c r="A117" s="21">
        <f t="shared" si="6"/>
        <v>460</v>
      </c>
      <c r="B117" s="21">
        <f t="shared" si="5"/>
        <v>45.845814633528505</v>
      </c>
      <c r="C117" s="21">
        <f t="shared" si="7"/>
        <v>259.86153908615427</v>
      </c>
    </row>
    <row r="118" spans="1:3" x14ac:dyDescent="0.35">
      <c r="A118" s="21">
        <f t="shared" si="6"/>
        <v>465</v>
      </c>
      <c r="B118" s="21">
        <f t="shared" si="5"/>
        <v>45.848283891539367</v>
      </c>
      <c r="C118" s="21">
        <f t="shared" si="7"/>
        <v>259.87445804138758</v>
      </c>
    </row>
    <row r="119" spans="1:3" x14ac:dyDescent="0.35">
      <c r="A119" s="21">
        <f t="shared" si="6"/>
        <v>470</v>
      </c>
      <c r="B119" s="21">
        <f t="shared" si="5"/>
        <v>45.850566033805194</v>
      </c>
      <c r="C119" s="21">
        <f t="shared" si="7"/>
        <v>259.88639802240158</v>
      </c>
    </row>
    <row r="120" spans="1:3" x14ac:dyDescent="0.35">
      <c r="A120" s="21">
        <f t="shared" si="6"/>
        <v>475</v>
      </c>
      <c r="B120" s="21">
        <f t="shared" si="5"/>
        <v>45.852675239606533</v>
      </c>
      <c r="C120" s="21">
        <f t="shared" si="7"/>
        <v>259.89743321402818</v>
      </c>
    </row>
    <row r="121" spans="1:3" x14ac:dyDescent="0.35">
      <c r="A121" s="21">
        <f t="shared" si="6"/>
        <v>480</v>
      </c>
      <c r="B121" s="21">
        <f t="shared" si="5"/>
        <v>45.854624613744605</v>
      </c>
      <c r="C121" s="21">
        <f t="shared" si="7"/>
        <v>259.90763217951172</v>
      </c>
    </row>
    <row r="122" spans="1:3" x14ac:dyDescent="0.35">
      <c r="A122" s="21">
        <f t="shared" ref="A122:A153" si="8">A121+$B$19</f>
        <v>485</v>
      </c>
      <c r="B122" s="21">
        <f t="shared" si="5"/>
        <v>45.856426267963336</v>
      </c>
      <c r="C122" s="21">
        <f t="shared" ref="C122:C153" si="9">(($B$20-B121)/($B$8*$B$9))+C121</f>
        <v>259.91705828650231</v>
      </c>
    </row>
    <row r="123" spans="1:3" x14ac:dyDescent="0.35">
      <c r="A123" s="21">
        <f t="shared" si="8"/>
        <v>490</v>
      </c>
      <c r="B123" s="21">
        <f t="shared" si="5"/>
        <v>45.858091396201417</v>
      </c>
      <c r="C123" s="21">
        <f t="shared" si="9"/>
        <v>259.92577010076832</v>
      </c>
    </row>
    <row r="124" spans="1:3" x14ac:dyDescent="0.35">
      <c r="A124" s="21">
        <f t="shared" si="8"/>
        <v>495</v>
      </c>
      <c r="B124" s="21">
        <f t="shared" si="5"/>
        <v>45.859630344141834</v>
      </c>
      <c r="C124" s="21">
        <f t="shared" si="9"/>
        <v>259.933821750074</v>
      </c>
    </row>
    <row r="125" spans="1:3" x14ac:dyDescent="0.35">
      <c r="A125" s="21">
        <f t="shared" si="8"/>
        <v>500</v>
      </c>
      <c r="B125" s="21">
        <f t="shared" si="5"/>
        <v>45.861052673491095</v>
      </c>
      <c r="C125" s="21">
        <f t="shared" si="9"/>
        <v>259.94126326048291</v>
      </c>
    </row>
    <row r="126" spans="1:3" x14ac:dyDescent="0.35">
      <c r="A126" s="21">
        <f t="shared" si="8"/>
        <v>505</v>
      </c>
      <c r="B126" s="21">
        <f t="shared" si="5"/>
        <v>45.862367221387501</v>
      </c>
      <c r="C126" s="21">
        <f t="shared" si="9"/>
        <v>259.94814086717736</v>
      </c>
    </row>
    <row r="127" spans="1:3" x14ac:dyDescent="0.35">
      <c r="A127" s="21">
        <f t="shared" si="8"/>
        <v>510</v>
      </c>
      <c r="B127" s="21">
        <f t="shared" si="5"/>
        <v>45.863582155307611</v>
      </c>
      <c r="C127" s="21">
        <f t="shared" si="9"/>
        <v>259.95449730172419</v>
      </c>
    </row>
    <row r="128" spans="1:3" x14ac:dyDescent="0.35">
      <c r="A128" s="21">
        <f t="shared" si="8"/>
        <v>515</v>
      </c>
      <c r="B128" s="21">
        <f t="shared" si="5"/>
        <v>45.864705023811858</v>
      </c>
      <c r="C128" s="21">
        <f t="shared" si="9"/>
        <v>259.9603720575721</v>
      </c>
    </row>
    <row r="129" spans="1:3" x14ac:dyDescent="0.35">
      <c r="A129" s="21">
        <f t="shared" si="8"/>
        <v>520</v>
      </c>
      <c r="B129" s="21">
        <f t="shared" si="5"/>
        <v>45.865742803444959</v>
      </c>
      <c r="C129" s="21">
        <f t="shared" si="9"/>
        <v>259.96580163543035</v>
      </c>
    </row>
    <row r="130" spans="1:3" x14ac:dyDescent="0.35">
      <c r="A130" s="21">
        <f t="shared" si="8"/>
        <v>525</v>
      </c>
      <c r="B130" s="21">
        <f t="shared" si="5"/>
        <v>45.866701942082109</v>
      </c>
      <c r="C130" s="21">
        <f t="shared" si="9"/>
        <v>259.97081977005274</v>
      </c>
    </row>
    <row r="131" spans="1:3" x14ac:dyDescent="0.35">
      <c r="A131" s="21">
        <f t="shared" si="8"/>
        <v>530</v>
      </c>
      <c r="B131" s="21">
        <f t="shared" si="5"/>
        <v>45.86758839899062</v>
      </c>
      <c r="C131" s="21">
        <f t="shared" si="9"/>
        <v>259.97545763983669</v>
      </c>
    </row>
    <row r="132" spans="1:3" x14ac:dyDescent="0.35">
      <c r="A132" s="21">
        <f t="shared" si="8"/>
        <v>535</v>
      </c>
      <c r="B132" s="21">
        <f t="shared" si="5"/>
        <v>45.868407681855707</v>
      </c>
      <c r="C132" s="21">
        <f t="shared" si="9"/>
        <v>259.97974406053913</v>
      </c>
    </row>
    <row r="133" spans="1:3" x14ac:dyDescent="0.35">
      <c r="A133" s="21">
        <f t="shared" si="8"/>
        <v>540</v>
      </c>
      <c r="B133" s="21">
        <f t="shared" si="5"/>
        <v>45.869164881000486</v>
      </c>
      <c r="C133" s="21">
        <f t="shared" si="9"/>
        <v>259.98370566431288</v>
      </c>
    </row>
    <row r="134" spans="1:3" x14ac:dyDescent="0.35">
      <c r="A134" s="21">
        <f t="shared" si="8"/>
        <v>545</v>
      </c>
      <c r="B134" s="21">
        <f t="shared" si="5"/>
        <v>45.869864701012972</v>
      </c>
      <c r="C134" s="21">
        <f t="shared" si="9"/>
        <v>259.98736706517616</v>
      </c>
    </row>
    <row r="135" spans="1:3" x14ac:dyDescent="0.35">
      <c r="A135" s="21">
        <f t="shared" si="8"/>
        <v>550</v>
      </c>
      <c r="B135" s="21">
        <f t="shared" si="5"/>
        <v>45.870511489976266</v>
      </c>
      <c r="C135" s="21">
        <f t="shared" si="9"/>
        <v>259.99075101194296</v>
      </c>
    </row>
    <row r="136" spans="1:3" x14ac:dyDescent="0.35">
      <c r="A136" s="21">
        <f t="shared" si="8"/>
        <v>555</v>
      </c>
      <c r="B136" s="21">
        <f t="shared" si="5"/>
        <v>45.87110926648392</v>
      </c>
      <c r="C136" s="21">
        <f t="shared" si="9"/>
        <v>259.99387852956482</v>
      </c>
    </row>
    <row r="137" spans="1:3" x14ac:dyDescent="0.35">
      <c r="A137" s="21">
        <f t="shared" si="8"/>
        <v>560</v>
      </c>
      <c r="B137" s="21">
        <f t="shared" si="5"/>
        <v>45.87166174460797</v>
      </c>
      <c r="C137" s="21">
        <f t="shared" si="9"/>
        <v>259.99676904976184</v>
      </c>
    </row>
    <row r="138" spans="1:3" x14ac:dyDescent="0.35">
      <c r="A138" s="21">
        <f t="shared" si="8"/>
        <v>565</v>
      </c>
      <c r="B138" s="21">
        <f t="shared" si="5"/>
        <v>45.872172356975042</v>
      </c>
      <c r="C138" s="21">
        <f t="shared" si="9"/>
        <v>259.99944053175471</v>
      </c>
    </row>
    <row r="139" spans="1:3" x14ac:dyDescent="0.35">
      <c r="A139" s="21">
        <f t="shared" si="8"/>
        <v>570</v>
      </c>
      <c r="B139" s="21">
        <f t="shared" si="5"/>
        <v>45.872644276093752</v>
      </c>
      <c r="C139" s="21">
        <f t="shared" si="9"/>
        <v>260.00190957384814</v>
      </c>
    </row>
    <row r="140" spans="1:3" x14ac:dyDescent="0.35">
      <c r="A140" s="21">
        <f t="shared" si="8"/>
        <v>575</v>
      </c>
      <c r="B140" s="21">
        <f t="shared" si="5"/>
        <v>45.873080434065955</v>
      </c>
      <c r="C140" s="21">
        <f t="shared" si="9"/>
        <v>260.00419151655836</v>
      </c>
    </row>
    <row r="141" spans="1:3" x14ac:dyDescent="0.35">
      <c r="A141" s="21">
        <f t="shared" si="8"/>
        <v>580</v>
      </c>
      <c r="B141" s="21">
        <f t="shared" si="5"/>
        <v>45.873483540804322</v>
      </c>
      <c r="C141" s="21">
        <f t="shared" si="9"/>
        <v>260.00630053792605</v>
      </c>
    </row>
    <row r="142" spans="1:3" x14ac:dyDescent="0.35">
      <c r="A142" s="21">
        <f t="shared" si="8"/>
        <v>585</v>
      </c>
      <c r="B142" s="21">
        <f t="shared" si="5"/>
        <v>45.873856100869425</v>
      </c>
      <c r="C142" s="21">
        <f t="shared" si="9"/>
        <v>260.00824974160651</v>
      </c>
    </row>
    <row r="143" spans="1:3" x14ac:dyDescent="0.35">
      <c r="A143" s="21">
        <f t="shared" si="8"/>
        <v>590</v>
      </c>
      <c r="B143" s="21">
        <f t="shared" si="5"/>
        <v>45.874200429030914</v>
      </c>
      <c r="C143" s="21">
        <f t="shared" si="9"/>
        <v>260.01005123828457</v>
      </c>
    </row>
    <row r="144" spans="1:3" x14ac:dyDescent="0.35">
      <c r="A144" s="21">
        <f t="shared" si="8"/>
        <v>595</v>
      </c>
      <c r="B144" s="21">
        <f t="shared" si="5"/>
        <v>45.874518664649557</v>
      </c>
      <c r="C144" s="21">
        <f t="shared" si="9"/>
        <v>260.01171622092016</v>
      </c>
    </row>
    <row r="145" spans="1:3" x14ac:dyDescent="0.35">
      <c r="A145" s="21">
        <f t="shared" si="8"/>
        <v>600</v>
      </c>
      <c r="B145" s="21">
        <f t="shared" si="5"/>
        <v>45.874812784969343</v>
      </c>
      <c r="C145" s="21">
        <f t="shared" si="9"/>
        <v>260.01325503429155</v>
      </c>
    </row>
    <row r="146" spans="1:3" x14ac:dyDescent="0.35">
      <c r="A146" s="21">
        <f t="shared" si="8"/>
        <v>605</v>
      </c>
      <c r="B146" s="21">
        <f t="shared" si="5"/>
        <v>45.875084617402436</v>
      </c>
      <c r="C146" s="21">
        <f t="shared" si="9"/>
        <v>260.01467723926919</v>
      </c>
    </row>
    <row r="147" spans="1:3" x14ac:dyDescent="0.35">
      <c r="A147" s="21">
        <f t="shared" si="8"/>
        <v>610</v>
      </c>
      <c r="B147" s="21">
        <f t="shared" si="5"/>
        <v>45.875335850883118</v>
      </c>
      <c r="C147" s="21">
        <f t="shared" si="9"/>
        <v>260.0159916722186</v>
      </c>
    </row>
    <row r="148" spans="1:3" x14ac:dyDescent="0.35">
      <c r="A148" s="21">
        <f t="shared" si="8"/>
        <v>615</v>
      </c>
      <c r="B148" s="21">
        <f t="shared" si="5"/>
        <v>45.875568046361415</v>
      </c>
      <c r="C148" s="21">
        <f t="shared" si="9"/>
        <v>260.01720649990216</v>
      </c>
    </row>
    <row r="149" spans="1:3" x14ac:dyDescent="0.35">
      <c r="A149" s="21">
        <f t="shared" si="8"/>
        <v>620</v>
      </c>
      <c r="B149" s="21">
        <f t="shared" si="5"/>
        <v>45.87578264650147</v>
      </c>
      <c r="C149" s="21">
        <f t="shared" si="9"/>
        <v>260.01832927022031</v>
      </c>
    </row>
    <row r="150" spans="1:3" x14ac:dyDescent="0.35">
      <c r="A150" s="21">
        <f t="shared" si="8"/>
        <v>625</v>
      </c>
      <c r="B150" s="21">
        <f t="shared" si="5"/>
        <v>45.875980984645032</v>
      </c>
      <c r="C150" s="21">
        <f t="shared" si="9"/>
        <v>260.01936695910763</v>
      </c>
    </row>
    <row r="151" spans="1:3" x14ac:dyDescent="0.35">
      <c r="A151" s="21">
        <f t="shared" si="8"/>
        <v>630</v>
      </c>
      <c r="B151" s="21">
        <f t="shared" si="5"/>
        <v>45.876164293095741</v>
      </c>
      <c r="C151" s="21">
        <f t="shared" si="9"/>
        <v>260.02032601387555</v>
      </c>
    </row>
    <row r="152" spans="1:3" x14ac:dyDescent="0.35">
      <c r="A152" s="21">
        <f t="shared" si="8"/>
        <v>635</v>
      </c>
      <c r="B152" s="21">
        <f t="shared" si="5"/>
        <v>45.87633371077554</v>
      </c>
      <c r="C152" s="21">
        <f t="shared" si="9"/>
        <v>260.02121239327028</v>
      </c>
    </row>
    <row r="153" spans="1:3" x14ac:dyDescent="0.35">
      <c r="A153" s="21">
        <f t="shared" si="8"/>
        <v>640</v>
      </c>
      <c r="B153" s="21">
        <f t="shared" ref="B153:B216" si="10">$B$16*$B$15*(C153-20)</f>
        <v>45.876490290301035</v>
      </c>
      <c r="C153" s="21">
        <f t="shared" si="9"/>
        <v>260.02203160449545</v>
      </c>
    </row>
    <row r="154" spans="1:3" x14ac:dyDescent="0.35">
      <c r="A154" s="21">
        <f t="shared" ref="A154:A185" si="11">A153+$B$19</f>
        <v>645</v>
      </c>
      <c r="B154" s="21">
        <f t="shared" si="10"/>
        <v>45.876635004523507</v>
      </c>
      <c r="C154" s="21">
        <f t="shared" ref="C154:C185" si="12">(($B$20-B153)/($B$8*$B$9))+C153</f>
        <v>260.0227887374291</v>
      </c>
    </row>
    <row r="155" spans="1:3" x14ac:dyDescent="0.35">
      <c r="A155" s="21">
        <f t="shared" si="11"/>
        <v>650</v>
      </c>
      <c r="B155" s="21">
        <f t="shared" si="10"/>
        <v>45.876768752573362</v>
      </c>
      <c r="C155" s="21">
        <f t="shared" si="12"/>
        <v>260.02348849624775</v>
      </c>
    </row>
    <row r="156" spans="1:3" x14ac:dyDescent="0.35">
      <c r="A156" s="21">
        <f t="shared" si="11"/>
        <v>655</v>
      </c>
      <c r="B156" s="21">
        <f t="shared" si="10"/>
        <v>45.876892365446622</v>
      </c>
      <c r="C156" s="21">
        <f t="shared" si="12"/>
        <v>260.02413522865436</v>
      </c>
    </row>
    <row r="157" spans="1:3" x14ac:dyDescent="0.35">
      <c r="A157" s="21">
        <f t="shared" si="11"/>
        <v>660</v>
      </c>
      <c r="B157" s="21">
        <f t="shared" si="10"/>
        <v>45.877006611167985</v>
      </c>
      <c r="C157" s="21">
        <f t="shared" si="12"/>
        <v>260.0247329528911</v>
      </c>
    </row>
    <row r="158" spans="1:3" x14ac:dyDescent="0.35">
      <c r="A158" s="21">
        <f t="shared" si="11"/>
        <v>665</v>
      </c>
      <c r="B158" s="21">
        <f t="shared" si="10"/>
        <v>45.87711219956266</v>
      </c>
      <c r="C158" s="21">
        <f t="shared" si="12"/>
        <v>260.02528538270525</v>
      </c>
    </row>
    <row r="159" spans="1:3" x14ac:dyDescent="0.35">
      <c r="A159" s="21">
        <f t="shared" si="11"/>
        <v>670</v>
      </c>
      <c r="B159" s="21">
        <f t="shared" si="10"/>
        <v>45.877209786666647</v>
      </c>
      <c r="C159" s="21">
        <f t="shared" si="12"/>
        <v>260.02579595042323</v>
      </c>
    </row>
    <row r="160" spans="1:3" x14ac:dyDescent="0.35">
      <c r="A160" s="21">
        <f t="shared" si="11"/>
        <v>675</v>
      </c>
      <c r="B160" s="21">
        <f t="shared" si="10"/>
        <v>45.877299978802753</v>
      </c>
      <c r="C160" s="21">
        <f t="shared" si="12"/>
        <v>260.02626782827627</v>
      </c>
    </row>
    <row r="161" spans="1:3" x14ac:dyDescent="0.35">
      <c r="A161" s="21">
        <f t="shared" si="11"/>
        <v>680</v>
      </c>
      <c r="B161" s="21">
        <f t="shared" si="10"/>
        <v>45.877383336347798</v>
      </c>
      <c r="C161" s="21">
        <f t="shared" si="12"/>
        <v>260.02670394810985</v>
      </c>
    </row>
    <row r="162" spans="1:3" x14ac:dyDescent="0.35">
      <c r="A162" s="21">
        <f t="shared" si="11"/>
        <v>685</v>
      </c>
      <c r="B162" s="21">
        <f t="shared" si="10"/>
        <v>45.877460377214277</v>
      </c>
      <c r="C162" s="21">
        <f t="shared" si="12"/>
        <v>260.02710701959967</v>
      </c>
    </row>
    <row r="163" spans="1:3" x14ac:dyDescent="0.35">
      <c r="A163" s="21">
        <f t="shared" si="11"/>
        <v>690</v>
      </c>
      <c r="B163" s="21">
        <f t="shared" si="10"/>
        <v>45.877531580068258</v>
      </c>
      <c r="C163" s="21">
        <f t="shared" si="12"/>
        <v>260.0274795470873</v>
      </c>
    </row>
    <row r="164" spans="1:3" x14ac:dyDescent="0.35">
      <c r="A164" s="21">
        <f t="shared" si="11"/>
        <v>695</v>
      </c>
      <c r="B164" s="21">
        <f t="shared" si="10"/>
        <v>45.877597387303382</v>
      </c>
      <c r="C164" s="21">
        <f t="shared" si="12"/>
        <v>260.02782384513995</v>
      </c>
    </row>
    <row r="165" spans="1:3" x14ac:dyDescent="0.35">
      <c r="A165" s="21">
        <f t="shared" si="11"/>
        <v>700</v>
      </c>
      <c r="B165" s="21">
        <f t="shared" si="10"/>
        <v>45.877658207789551</v>
      </c>
      <c r="C165" s="21">
        <f t="shared" si="12"/>
        <v>260.02814205293134</v>
      </c>
    </row>
    <row r="166" spans="1:3" x14ac:dyDescent="0.35">
      <c r="A166" s="21">
        <f t="shared" si="11"/>
        <v>705</v>
      </c>
      <c r="B166" s="21">
        <f t="shared" si="10"/>
        <v>45.877714419413245</v>
      </c>
      <c r="C166" s="21">
        <f t="shared" si="12"/>
        <v>260.0284361475326</v>
      </c>
    </row>
    <row r="167" spans="1:3" x14ac:dyDescent="0.35">
      <c r="A167" s="21">
        <f t="shared" si="11"/>
        <v>710</v>
      </c>
      <c r="B167" s="21">
        <f t="shared" si="10"/>
        <v>45.877766371425423</v>
      </c>
      <c r="C167" s="21">
        <f t="shared" si="12"/>
        <v>260.02870795619606</v>
      </c>
    </row>
    <row r="168" spans="1:3" x14ac:dyDescent="0.35">
      <c r="A168" s="21">
        <f t="shared" si="11"/>
        <v>715</v>
      </c>
      <c r="B168" s="21">
        <f t="shared" si="10"/>
        <v>45.877814386611483</v>
      </c>
      <c r="C168" s="21">
        <f t="shared" si="12"/>
        <v>260.02895916770836</v>
      </c>
    </row>
    <row r="169" spans="1:3" x14ac:dyDescent="0.35">
      <c r="A169" s="21">
        <f t="shared" si="11"/>
        <v>720</v>
      </c>
      <c r="B169" s="21">
        <f t="shared" si="10"/>
        <v>45.877858763296715</v>
      </c>
      <c r="C169" s="21">
        <f t="shared" si="12"/>
        <v>260.029191342883</v>
      </c>
    </row>
    <row r="170" spans="1:3" x14ac:dyDescent="0.35">
      <c r="A170" s="21">
        <f t="shared" si="11"/>
        <v>725</v>
      </c>
      <c r="B170" s="21">
        <f t="shared" si="10"/>
        <v>45.877899777199886</v>
      </c>
      <c r="C170" s="21">
        <f t="shared" si="12"/>
        <v>260.02940592425796</v>
      </c>
    </row>
    <row r="171" spans="1:3" x14ac:dyDescent="0.35">
      <c r="A171" s="21">
        <f t="shared" si="11"/>
        <v>730</v>
      </c>
      <c r="B171" s="21">
        <f t="shared" si="10"/>
        <v>45.877937683146335</v>
      </c>
      <c r="C171" s="21">
        <f t="shared" si="12"/>
        <v>260.02960424505841</v>
      </c>
    </row>
    <row r="172" spans="1:3" x14ac:dyDescent="0.35">
      <c r="A172" s="21">
        <f t="shared" si="11"/>
        <v>735</v>
      </c>
      <c r="B172" s="21">
        <f t="shared" si="10"/>
        <v>45.877972716651193</v>
      </c>
      <c r="C172" s="21">
        <f t="shared" si="12"/>
        <v>260.02978753748022</v>
      </c>
    </row>
    <row r="173" spans="1:3" x14ac:dyDescent="0.35">
      <c r="A173" s="21">
        <f t="shared" si="11"/>
        <v>740</v>
      </c>
      <c r="B173" s="21">
        <f t="shared" si="10"/>
        <v>45.878005095382697</v>
      </c>
      <c r="C173" s="21">
        <f t="shared" si="12"/>
        <v>260.02995694034576</v>
      </c>
    </row>
    <row r="174" spans="1:3" x14ac:dyDescent="0.35">
      <c r="A174" s="21">
        <f t="shared" si="11"/>
        <v>745</v>
      </c>
      <c r="B174" s="21">
        <f t="shared" si="10"/>
        <v>45.878035020514595</v>
      </c>
      <c r="C174" s="21">
        <f t="shared" si="12"/>
        <v>260.03011350617959</v>
      </c>
    </row>
    <row r="175" spans="1:3" x14ac:dyDescent="0.35">
      <c r="A175" s="21">
        <f t="shared" si="11"/>
        <v>750</v>
      </c>
      <c r="B175" s="21">
        <f t="shared" si="10"/>
        <v>45.878062677976082</v>
      </c>
      <c r="C175" s="21">
        <f t="shared" si="12"/>
        <v>260.03025820774792</v>
      </c>
    </row>
    <row r="176" spans="1:3" x14ac:dyDescent="0.35">
      <c r="A176" s="21">
        <f t="shared" si="11"/>
        <v>755</v>
      </c>
      <c r="B176" s="21">
        <f t="shared" si="10"/>
        <v>45.878088239606967</v>
      </c>
      <c r="C176" s="21">
        <f t="shared" si="12"/>
        <v>260.03039194410258</v>
      </c>
    </row>
    <row r="177" spans="1:3" x14ac:dyDescent="0.35">
      <c r="A177" s="21">
        <f t="shared" si="11"/>
        <v>760</v>
      </c>
      <c r="B177" s="21">
        <f t="shared" si="10"/>
        <v>45.878111864225353</v>
      </c>
      <c r="C177" s="21">
        <f t="shared" si="12"/>
        <v>260.03051554616684</v>
      </c>
    </row>
    <row r="178" spans="1:3" x14ac:dyDescent="0.35">
      <c r="A178" s="21">
        <f t="shared" si="11"/>
        <v>765</v>
      </c>
      <c r="B178" s="21">
        <f t="shared" si="10"/>
        <v>45.878133698614434</v>
      </c>
      <c r="C178" s="21">
        <f t="shared" si="12"/>
        <v>260.03062978189831</v>
      </c>
    </row>
    <row r="179" spans="1:3" x14ac:dyDescent="0.35">
      <c r="A179" s="21">
        <f t="shared" si="11"/>
        <v>770</v>
      </c>
      <c r="B179" s="21">
        <f t="shared" si="10"/>
        <v>45.878153878434425</v>
      </c>
      <c r="C179" s="21">
        <f t="shared" si="12"/>
        <v>260.03073536106012</v>
      </c>
    </row>
    <row r="180" spans="1:3" x14ac:dyDescent="0.35">
      <c r="A180" s="21">
        <f t="shared" si="11"/>
        <v>775</v>
      </c>
      <c r="B180" s="21">
        <f t="shared" si="10"/>
        <v>45.878172529065473</v>
      </c>
      <c r="C180" s="21">
        <f t="shared" si="12"/>
        <v>260.0308329396309</v>
      </c>
    </row>
    <row r="181" spans="1:3" x14ac:dyDescent="0.35">
      <c r="A181" s="21">
        <f t="shared" si="11"/>
        <v>780</v>
      </c>
      <c r="B181" s="21">
        <f t="shared" si="10"/>
        <v>45.878189766386647</v>
      </c>
      <c r="C181" s="21">
        <f t="shared" si="12"/>
        <v>260.03092312388043</v>
      </c>
    </row>
    <row r="182" spans="1:3" x14ac:dyDescent="0.35">
      <c r="A182" s="21">
        <f t="shared" si="11"/>
        <v>785</v>
      </c>
      <c r="B182" s="21">
        <f t="shared" si="10"/>
        <v>45.878205697495922</v>
      </c>
      <c r="C182" s="21">
        <f t="shared" si="12"/>
        <v>260.03100647413652</v>
      </c>
    </row>
    <row r="183" spans="1:3" x14ac:dyDescent="0.35">
      <c r="A183" s="21">
        <f t="shared" si="11"/>
        <v>790</v>
      </c>
      <c r="B183" s="21">
        <f t="shared" si="10"/>
        <v>45.878220421375588</v>
      </c>
      <c r="C183" s="21">
        <f t="shared" si="12"/>
        <v>260.03108350826636</v>
      </c>
    </row>
    <row r="184" spans="1:3" x14ac:dyDescent="0.35">
      <c r="A184" s="21">
        <f t="shared" si="11"/>
        <v>795</v>
      </c>
      <c r="B184" s="21">
        <f t="shared" si="10"/>
        <v>45.87823402950724</v>
      </c>
      <c r="C184" s="21">
        <f t="shared" si="12"/>
        <v>260.03115470489422</v>
      </c>
    </row>
    <row r="185" spans="1:3" x14ac:dyDescent="0.35">
      <c r="A185" s="21">
        <f t="shared" si="11"/>
        <v>800</v>
      </c>
      <c r="B185" s="21">
        <f t="shared" si="10"/>
        <v>45.878246606440179</v>
      </c>
      <c r="C185" s="21">
        <f t="shared" si="12"/>
        <v>260.03122050637501</v>
      </c>
    </row>
    <row r="186" spans="1:3" x14ac:dyDescent="0.35">
      <c r="A186" s="21">
        <f t="shared" ref="A186:A217" si="13">A185+$B$19</f>
        <v>805</v>
      </c>
      <c r="B186" s="21">
        <f t="shared" si="10"/>
        <v>45.878258230316703</v>
      </c>
      <c r="C186" s="21">
        <f t="shared" ref="C186:C217" si="14">(($B$20-B185)/($B$8*$B$9))+C185</f>
        <v>260.03128132154291</v>
      </c>
    </row>
    <row r="187" spans="1:3" x14ac:dyDescent="0.35">
      <c r="A187" s="21">
        <f t="shared" si="13"/>
        <v>810</v>
      </c>
      <c r="B187" s="21">
        <f t="shared" si="10"/>
        <v>45.878268973357649</v>
      </c>
      <c r="C187" s="21">
        <f t="shared" si="14"/>
        <v>260.0313375282513</v>
      </c>
    </row>
    <row r="188" spans="1:3" x14ac:dyDescent="0.35">
      <c r="A188" s="21">
        <f t="shared" si="13"/>
        <v>815</v>
      </c>
      <c r="B188" s="21">
        <f t="shared" si="10"/>
        <v>45.878278902311081</v>
      </c>
      <c r="C188" s="21">
        <f t="shared" si="14"/>
        <v>260.03138947572069</v>
      </c>
    </row>
    <row r="189" spans="1:3" x14ac:dyDescent="0.35">
      <c r="A189" s="21">
        <f t="shared" si="13"/>
        <v>820</v>
      </c>
      <c r="B189" s="21">
        <f t="shared" si="10"/>
        <v>45.878288078867023</v>
      </c>
      <c r="C189" s="21">
        <f t="shared" si="14"/>
        <v>260.03143748670817</v>
      </c>
    </row>
    <row r="190" spans="1:3" x14ac:dyDescent="0.35">
      <c r="A190" s="21">
        <f t="shared" si="13"/>
        <v>825</v>
      </c>
      <c r="B190" s="21">
        <f t="shared" si="10"/>
        <v>45.878296560040759</v>
      </c>
      <c r="C190" s="21">
        <f t="shared" si="14"/>
        <v>260.03148185951301</v>
      </c>
    </row>
    <row r="191" spans="1:3" x14ac:dyDescent="0.35">
      <c r="A191" s="21">
        <f t="shared" si="13"/>
        <v>830</v>
      </c>
      <c r="B191" s="21">
        <f t="shared" si="10"/>
        <v>45.878304398527035</v>
      </c>
      <c r="C191" s="21">
        <f t="shared" si="14"/>
        <v>260.03152286982981</v>
      </c>
    </row>
    <row r="192" spans="1:3" x14ac:dyDescent="0.35">
      <c r="A192" s="21">
        <f t="shared" si="13"/>
        <v>835</v>
      </c>
      <c r="B192" s="21">
        <f t="shared" si="10"/>
        <v>45.878311643027509</v>
      </c>
      <c r="C192" s="21">
        <f t="shared" si="14"/>
        <v>260.03156077246166</v>
      </c>
    </row>
    <row r="193" spans="1:3" x14ac:dyDescent="0.35">
      <c r="A193" s="21">
        <f t="shared" si="13"/>
        <v>840</v>
      </c>
      <c r="B193" s="21">
        <f t="shared" si="10"/>
        <v>45.878318338553314</v>
      </c>
      <c r="C193" s="21">
        <f t="shared" si="14"/>
        <v>260.0315958029031</v>
      </c>
    </row>
    <row r="194" spans="1:3" x14ac:dyDescent="0.35">
      <c r="A194" s="21">
        <f t="shared" si="13"/>
        <v>845</v>
      </c>
      <c r="B194" s="21">
        <f t="shared" si="10"/>
        <v>45.878324526704723</v>
      </c>
      <c r="C194" s="21">
        <f t="shared" si="14"/>
        <v>260.03162817880332</v>
      </c>
    </row>
    <row r="195" spans="1:3" x14ac:dyDescent="0.35">
      <c r="A195" s="21">
        <f t="shared" si="13"/>
        <v>850</v>
      </c>
      <c r="B195" s="21">
        <f t="shared" si="10"/>
        <v>45.878330245929611</v>
      </c>
      <c r="C195" s="21">
        <f t="shared" si="14"/>
        <v>260.0316581013185</v>
      </c>
    </row>
    <row r="196" spans="1:3" x14ac:dyDescent="0.35">
      <c r="A196" s="21">
        <f t="shared" si="13"/>
        <v>855</v>
      </c>
      <c r="B196" s="21">
        <f t="shared" si="10"/>
        <v>45.878335531762353</v>
      </c>
      <c r="C196" s="21">
        <f t="shared" si="14"/>
        <v>260.03168575636153</v>
      </c>
    </row>
    <row r="197" spans="1:3" x14ac:dyDescent="0.35">
      <c r="A197" s="21">
        <f t="shared" si="13"/>
        <v>860</v>
      </c>
      <c r="B197" s="21">
        <f t="shared" si="10"/>
        <v>45.878340417044598</v>
      </c>
      <c r="C197" s="21">
        <f t="shared" si="14"/>
        <v>260.03171131575726</v>
      </c>
    </row>
    <row r="198" spans="1:3" x14ac:dyDescent="0.35">
      <c r="A198" s="21">
        <f t="shared" si="13"/>
        <v>865</v>
      </c>
      <c r="B198" s="21">
        <f t="shared" si="10"/>
        <v>45.878344932129309</v>
      </c>
      <c r="C198" s="21">
        <f t="shared" si="14"/>
        <v>260.03173493830985</v>
      </c>
    </row>
    <row r="199" spans="1:3" x14ac:dyDescent="0.35">
      <c r="A199" s="21">
        <f t="shared" si="13"/>
        <v>870</v>
      </c>
      <c r="B199" s="21">
        <f t="shared" si="10"/>
        <v>45.878349105069361</v>
      </c>
      <c r="C199" s="21">
        <f t="shared" si="14"/>
        <v>260.03175677078968</v>
      </c>
    </row>
    <row r="200" spans="1:3" x14ac:dyDescent="0.35">
      <c r="A200" s="21">
        <f t="shared" si="13"/>
        <v>875</v>
      </c>
      <c r="B200" s="21">
        <f t="shared" si="10"/>
        <v>45.878352961791833</v>
      </c>
      <c r="C200" s="21">
        <f t="shared" si="14"/>
        <v>260.03177694884511</v>
      </c>
    </row>
    <row r="201" spans="1:3" x14ac:dyDescent="0.35">
      <c r="A201" s="21">
        <f t="shared" si="13"/>
        <v>880</v>
      </c>
      <c r="B201" s="21">
        <f t="shared" si="10"/>
        <v>45.878356526259104</v>
      </c>
      <c r="C201" s="21">
        <f t="shared" si="14"/>
        <v>260.0317955978453</v>
      </c>
    </row>
    <row r="202" spans="1:3" x14ac:dyDescent="0.35">
      <c r="A202" s="21">
        <f t="shared" si="13"/>
        <v>885</v>
      </c>
      <c r="B202" s="21">
        <f t="shared" si="10"/>
        <v>45.878359820617732</v>
      </c>
      <c r="C202" s="21">
        <f t="shared" si="14"/>
        <v>260.03181283365922</v>
      </c>
    </row>
    <row r="203" spans="1:3" x14ac:dyDescent="0.35">
      <c r="A203" s="21">
        <f t="shared" si="13"/>
        <v>890</v>
      </c>
      <c r="B203" s="21">
        <f t="shared" si="10"/>
        <v>45.878362865336022</v>
      </c>
      <c r="C203" s="21">
        <f t="shared" si="14"/>
        <v>260.03182876337542</v>
      </c>
    </row>
    <row r="204" spans="1:3" x14ac:dyDescent="0.35">
      <c r="A204" s="21">
        <f t="shared" si="13"/>
        <v>895</v>
      </c>
      <c r="B204" s="21">
        <f t="shared" si="10"/>
        <v>45.878365679331282</v>
      </c>
      <c r="C204" s="21">
        <f t="shared" si="14"/>
        <v>260.03184348596761</v>
      </c>
    </row>
    <row r="205" spans="1:3" x14ac:dyDescent="0.35">
      <c r="A205" s="21">
        <f t="shared" si="13"/>
        <v>900</v>
      </c>
      <c r="B205" s="21">
        <f t="shared" si="10"/>
        <v>45.878368280087237</v>
      </c>
      <c r="C205" s="21">
        <f t="shared" si="14"/>
        <v>260.03185709290932</v>
      </c>
    </row>
    <row r="206" spans="1:3" x14ac:dyDescent="0.35">
      <c r="A206" s="21">
        <f t="shared" si="13"/>
        <v>905</v>
      </c>
      <c r="B206" s="21">
        <f t="shared" si="10"/>
        <v>45.878370683762789</v>
      </c>
      <c r="C206" s="21">
        <f t="shared" si="14"/>
        <v>260.0318696687425</v>
      </c>
    </row>
    <row r="207" spans="1:3" x14ac:dyDescent="0.35">
      <c r="A207" s="21">
        <f t="shared" si="13"/>
        <v>910</v>
      </c>
      <c r="B207" s="21">
        <f t="shared" si="10"/>
        <v>45.878372905292302</v>
      </c>
      <c r="C207" s="21">
        <f t="shared" si="14"/>
        <v>260.03188129160259</v>
      </c>
    </row>
    <row r="208" spans="1:3" x14ac:dyDescent="0.35">
      <c r="A208" s="21">
        <f t="shared" si="13"/>
        <v>915</v>
      </c>
      <c r="B208" s="21">
        <f t="shared" si="10"/>
        <v>45.878374958478481</v>
      </c>
      <c r="C208" s="21">
        <f t="shared" si="14"/>
        <v>260.03189203370414</v>
      </c>
    </row>
    <row r="209" spans="1:3" x14ac:dyDescent="0.35">
      <c r="A209" s="21">
        <f t="shared" si="13"/>
        <v>920</v>
      </c>
      <c r="B209" s="21">
        <f t="shared" si="10"/>
        <v>45.878376856078056</v>
      </c>
      <c r="C209" s="21">
        <f t="shared" si="14"/>
        <v>260.03190196178934</v>
      </c>
    </row>
    <row r="210" spans="1:3" x14ac:dyDescent="0.35">
      <c r="A210" s="21">
        <f t="shared" si="13"/>
        <v>925</v>
      </c>
      <c r="B210" s="21">
        <f t="shared" si="10"/>
        <v>45.878378609881089</v>
      </c>
      <c r="C210" s="21">
        <f t="shared" si="14"/>
        <v>260.03191113754286</v>
      </c>
    </row>
    <row r="211" spans="1:3" x14ac:dyDescent="0.35">
      <c r="A211" s="21">
        <f t="shared" si="13"/>
        <v>930</v>
      </c>
      <c r="B211" s="21">
        <f t="shared" si="10"/>
        <v>45.878380230784224</v>
      </c>
      <c r="C211" s="21">
        <f t="shared" si="14"/>
        <v>260.03191961797501</v>
      </c>
    </row>
    <row r="212" spans="1:3" x14ac:dyDescent="0.35">
      <c r="A212" s="21">
        <f t="shared" si="13"/>
        <v>935</v>
      </c>
      <c r="B212" s="21">
        <f t="shared" si="10"/>
        <v>45.878381728858351</v>
      </c>
      <c r="C212" s="21">
        <f t="shared" si="14"/>
        <v>260.03192745577587</v>
      </c>
    </row>
    <row r="213" spans="1:3" x14ac:dyDescent="0.35">
      <c r="A213" s="21">
        <f t="shared" si="13"/>
        <v>940</v>
      </c>
      <c r="B213" s="21">
        <f t="shared" si="10"/>
        <v>45.878383113411225</v>
      </c>
      <c r="C213" s="21">
        <f t="shared" si="14"/>
        <v>260.03193469964287</v>
      </c>
    </row>
    <row r="214" spans="1:3" x14ac:dyDescent="0.35">
      <c r="A214" s="21">
        <f t="shared" si="13"/>
        <v>945</v>
      </c>
      <c r="B214" s="21">
        <f t="shared" si="10"/>
        <v>45.87838439304528</v>
      </c>
      <c r="C214" s="21">
        <f t="shared" si="14"/>
        <v>260.03194139458321</v>
      </c>
    </row>
    <row r="215" spans="1:3" x14ac:dyDescent="0.35">
      <c r="A215" s="21">
        <f t="shared" si="13"/>
        <v>950</v>
      </c>
      <c r="B215" s="21">
        <f t="shared" si="10"/>
        <v>45.878385575711064</v>
      </c>
      <c r="C215" s="21">
        <f t="shared" si="14"/>
        <v>260.03194758219354</v>
      </c>
    </row>
    <row r="216" spans="1:3" x14ac:dyDescent="0.35">
      <c r="A216" s="21">
        <f t="shared" si="13"/>
        <v>955</v>
      </c>
      <c r="B216" s="21">
        <f t="shared" si="10"/>
        <v>45.878386668756647</v>
      </c>
      <c r="C216" s="21">
        <f t="shared" si="14"/>
        <v>260.0319533009183</v>
      </c>
    </row>
    <row r="217" spans="1:3" x14ac:dyDescent="0.35">
      <c r="A217" s="21">
        <f t="shared" si="13"/>
        <v>960</v>
      </c>
      <c r="B217" s="21">
        <f t="shared" ref="B217:B225" si="15">$B$16*$B$15*(C217-20)</f>
        <v>45.87838767897329</v>
      </c>
      <c r="C217" s="21">
        <f t="shared" si="14"/>
        <v>260.03195858628885</v>
      </c>
    </row>
    <row r="218" spans="1:3" x14ac:dyDescent="0.35">
      <c r="A218" s="21">
        <f t="shared" ref="A218:A225" si="16">A217+$B$19</f>
        <v>965</v>
      </c>
      <c r="B218" s="21">
        <f t="shared" si="15"/>
        <v>45.8783886126376</v>
      </c>
      <c r="C218" s="21">
        <f t="shared" ref="C218:C225" si="17">(($B$20-B217)/($B$8*$B$9))+C217</f>
        <v>260.03196347114391</v>
      </c>
    </row>
    <row r="219" spans="1:3" x14ac:dyDescent="0.35">
      <c r="A219" s="21">
        <f t="shared" si="16"/>
        <v>970</v>
      </c>
      <c r="B219" s="21">
        <f t="shared" si="15"/>
        <v>45.878389475550591</v>
      </c>
      <c r="C219" s="21">
        <f t="shared" si="17"/>
        <v>260.03196798583383</v>
      </c>
    </row>
    <row r="220" spans="1:3" x14ac:dyDescent="0.35">
      <c r="A220" s="21">
        <f t="shared" si="16"/>
        <v>975</v>
      </c>
      <c r="B220" s="21">
        <f t="shared" si="15"/>
        <v>45.878390273073649</v>
      </c>
      <c r="C220" s="21">
        <f t="shared" si="17"/>
        <v>260.03197215840902</v>
      </c>
    </row>
    <row r="221" spans="1:3" x14ac:dyDescent="0.35">
      <c r="A221" s="21">
        <f t="shared" si="16"/>
        <v>980</v>
      </c>
      <c r="B221" s="21">
        <f t="shared" si="15"/>
        <v>45.878391010161899</v>
      </c>
      <c r="C221" s="21">
        <f t="shared" si="17"/>
        <v>260.03197601479422</v>
      </c>
    </row>
    <row r="222" spans="1:3" x14ac:dyDescent="0.35">
      <c r="A222" s="21">
        <f t="shared" si="16"/>
        <v>985</v>
      </c>
      <c r="B222" s="21">
        <f t="shared" si="15"/>
        <v>45.878391691394981</v>
      </c>
      <c r="C222" s="21">
        <f t="shared" si="17"/>
        <v>260.0319795789498</v>
      </c>
    </row>
    <row r="223" spans="1:3" x14ac:dyDescent="0.35">
      <c r="A223" s="21">
        <f t="shared" si="16"/>
        <v>990</v>
      </c>
      <c r="B223" s="21">
        <f t="shared" si="15"/>
        <v>45.878392321005499</v>
      </c>
      <c r="C223" s="21">
        <f t="shared" si="17"/>
        <v>260.03198287302035</v>
      </c>
    </row>
    <row r="224" spans="1:3" x14ac:dyDescent="0.35">
      <c r="A224" s="21">
        <f t="shared" si="16"/>
        <v>995</v>
      </c>
      <c r="B224" s="21">
        <f t="shared" si="15"/>
        <v>45.878392902905311</v>
      </c>
      <c r="C224" s="21">
        <f t="shared" si="17"/>
        <v>260.03198591747241</v>
      </c>
    </row>
    <row r="225" spans="1:3" x14ac:dyDescent="0.35">
      <c r="A225" s="21">
        <f t="shared" si="16"/>
        <v>1000</v>
      </c>
      <c r="B225" s="21">
        <f t="shared" si="15"/>
        <v>45.878393440709843</v>
      </c>
      <c r="C225" s="21">
        <f t="shared" si="17"/>
        <v>260.03198873122159</v>
      </c>
    </row>
  </sheetData>
  <mergeCells count="6">
    <mergeCell ref="A11:C11"/>
    <mergeCell ref="A18:C18"/>
    <mergeCell ref="T10:U10"/>
    <mergeCell ref="A1:B1"/>
    <mergeCell ref="A3:C3"/>
    <mergeCell ref="A7:C7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37"/>
  <sheetViews>
    <sheetView zoomScale="85" zoomScaleNormal="85" workbookViewId="0">
      <selection activeCell="P30" sqref="C30:P30"/>
    </sheetView>
  </sheetViews>
  <sheetFormatPr defaultRowHeight="14.5" x14ac:dyDescent="0.35"/>
  <cols>
    <col min="1" max="1" width="9.81640625" customWidth="1"/>
    <col min="2" max="2" width="14.90625" customWidth="1"/>
    <col min="3" max="3" width="13" customWidth="1"/>
    <col min="4" max="4" width="11.08984375" customWidth="1"/>
    <col min="5" max="5" width="8.54296875" customWidth="1"/>
    <col min="6" max="6" width="9.81640625" customWidth="1"/>
    <col min="7" max="7" width="9.81640625" style="49" customWidth="1"/>
    <col min="9" max="9" width="10.453125" customWidth="1"/>
    <col min="10" max="10" width="9.81640625" customWidth="1"/>
    <col min="11" max="11" width="10.54296875" customWidth="1"/>
    <col min="12" max="12" width="12.90625" customWidth="1"/>
    <col min="18" max="18" width="10.81640625" customWidth="1"/>
    <col min="19" max="19" width="8.6328125" customWidth="1"/>
    <col min="20" max="20" width="11.453125" customWidth="1"/>
    <col min="21" max="21" width="11.54296875" customWidth="1"/>
    <col min="24" max="24" width="10.1796875" customWidth="1"/>
    <col min="25" max="25" width="19" customWidth="1"/>
    <col min="27" max="27" width="14.54296875" customWidth="1"/>
  </cols>
  <sheetData>
    <row r="1" spans="1:24" x14ac:dyDescent="0.35">
      <c r="A1" s="1"/>
      <c r="B1" s="1"/>
      <c r="C1" s="1"/>
      <c r="D1" s="1"/>
      <c r="E1" s="1"/>
      <c r="F1" s="1"/>
      <c r="G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5">
      <c r="B2" s="16" t="s">
        <v>2</v>
      </c>
      <c r="C2" s="16">
        <f>C3/100</f>
        <v>0.05</v>
      </c>
      <c r="D2" s="16">
        <f t="shared" ref="D2:P2" si="0">D3/100</f>
        <v>0.1</v>
      </c>
      <c r="E2" s="16">
        <f t="shared" si="0"/>
        <v>0.15</v>
      </c>
      <c r="F2" s="16">
        <f t="shared" si="0"/>
        <v>0.2</v>
      </c>
      <c r="G2" s="16">
        <f t="shared" si="0"/>
        <v>0.25</v>
      </c>
      <c r="H2" s="16">
        <f t="shared" si="0"/>
        <v>0.3</v>
      </c>
      <c r="I2" s="16">
        <f t="shared" si="0"/>
        <v>0.4</v>
      </c>
      <c r="J2" s="16">
        <f t="shared" si="0"/>
        <v>0.5</v>
      </c>
      <c r="K2" s="16">
        <f t="shared" si="0"/>
        <v>0.6</v>
      </c>
      <c r="L2" s="16">
        <f t="shared" si="0"/>
        <v>0.7</v>
      </c>
      <c r="M2" s="16">
        <f t="shared" si="0"/>
        <v>0.8</v>
      </c>
      <c r="N2" s="16">
        <f t="shared" si="0"/>
        <v>0.9</v>
      </c>
      <c r="O2" s="16">
        <f t="shared" si="0"/>
        <v>0.95</v>
      </c>
      <c r="P2" s="16">
        <f t="shared" si="0"/>
        <v>1</v>
      </c>
    </row>
    <row r="3" spans="1:24" x14ac:dyDescent="0.35">
      <c r="B3" s="4" t="s">
        <v>29</v>
      </c>
      <c r="C3" s="12">
        <v>5</v>
      </c>
      <c r="D3" s="12">
        <v>10</v>
      </c>
      <c r="E3" s="12">
        <v>15</v>
      </c>
      <c r="F3" s="12">
        <v>20</v>
      </c>
      <c r="G3" s="12">
        <v>25</v>
      </c>
      <c r="H3" s="12">
        <v>30</v>
      </c>
      <c r="I3" s="12">
        <v>40</v>
      </c>
      <c r="J3" s="12">
        <v>50</v>
      </c>
      <c r="K3" s="12">
        <v>60</v>
      </c>
      <c r="L3" s="12">
        <v>70</v>
      </c>
      <c r="M3" s="12">
        <v>80</v>
      </c>
      <c r="N3" s="12">
        <v>90</v>
      </c>
      <c r="O3" s="12">
        <v>95</v>
      </c>
      <c r="P3" s="12">
        <v>100</v>
      </c>
    </row>
    <row r="4" spans="1:24" x14ac:dyDescent="0.35">
      <c r="B4" s="4" t="s">
        <v>3</v>
      </c>
      <c r="C4" s="19">
        <f t="shared" ref="C4:P4" si="1">$O$9+$O$10*C2+$O$11*C2^2+$O$12*C2^3+$O$13*C2^4+$O$14*C2^5+$O$15*C2^6</f>
        <v>3.1557733512500001</v>
      </c>
      <c r="D4" s="19">
        <f t="shared" si="1"/>
        <v>3.1893646200000001</v>
      </c>
      <c r="E4" s="19">
        <f t="shared" si="1"/>
        <v>3.2160869512500003</v>
      </c>
      <c r="F4" s="19">
        <f t="shared" si="1"/>
        <v>3.2371419199999996</v>
      </c>
      <c r="G4" s="19">
        <f t="shared" si="1"/>
        <v>3.25361953125</v>
      </c>
      <c r="H4" s="19">
        <f t="shared" si="1"/>
        <v>3.2664982199999995</v>
      </c>
      <c r="I4" s="19">
        <f t="shared" si="1"/>
        <v>3.2848147199999995</v>
      </c>
      <c r="J4" s="19">
        <f t="shared" si="1"/>
        <v>3.2976874999999999</v>
      </c>
      <c r="K4" s="19">
        <f t="shared" si="1"/>
        <v>3.3089275199999997</v>
      </c>
      <c r="L4" s="19">
        <f t="shared" si="1"/>
        <v>3.3205606200000002</v>
      </c>
      <c r="M4" s="19">
        <f t="shared" si="1"/>
        <v>3.3328275200000004</v>
      </c>
      <c r="N4" s="19">
        <f t="shared" si="1"/>
        <v>3.3441838199999996</v>
      </c>
      <c r="O4" s="19">
        <f t="shared" si="1"/>
        <v>3.3485497512500002</v>
      </c>
      <c r="P4" s="19">
        <f t="shared" si="1"/>
        <v>3.3512999999999993</v>
      </c>
      <c r="Q4" s="49"/>
    </row>
    <row r="7" spans="1:24" x14ac:dyDescent="0.35">
      <c r="B7" s="5" t="s">
        <v>2</v>
      </c>
      <c r="C7" s="5" t="s">
        <v>3</v>
      </c>
    </row>
    <row r="8" spans="1:24" x14ac:dyDescent="0.35">
      <c r="B8" s="2">
        <v>0.999999999999998</v>
      </c>
      <c r="C8" s="2">
        <v>3.6074582924435399</v>
      </c>
      <c r="N8" s="56" t="s">
        <v>13</v>
      </c>
      <c r="O8" s="56"/>
    </row>
    <row r="9" spans="1:24" x14ac:dyDescent="0.35">
      <c r="B9" s="2">
        <v>0.99298469387754895</v>
      </c>
      <c r="C9" s="2">
        <v>3.4425632372674002</v>
      </c>
      <c r="N9" t="s">
        <v>10</v>
      </c>
      <c r="O9" s="2">
        <v>3.1139999999999999</v>
      </c>
    </row>
    <row r="10" spans="1:24" x14ac:dyDescent="0.35">
      <c r="B10" s="2">
        <v>0.98660714285714102</v>
      </c>
      <c r="C10" s="2">
        <v>3.3797315295107002</v>
      </c>
      <c r="N10" t="s">
        <v>4</v>
      </c>
      <c r="O10" s="2">
        <v>0.92659999999999998</v>
      </c>
    </row>
    <row r="11" spans="1:24" x14ac:dyDescent="0.35">
      <c r="B11" s="2">
        <v>0.97576530612244705</v>
      </c>
      <c r="C11" s="2">
        <v>3.3561364683262598</v>
      </c>
      <c r="N11" t="s">
        <v>5</v>
      </c>
      <c r="O11" s="2">
        <v>-1.9195</v>
      </c>
    </row>
    <row r="12" spans="1:24" x14ac:dyDescent="0.35">
      <c r="B12" s="2">
        <v>0.95535714285714102</v>
      </c>
      <c r="C12" s="2">
        <v>3.3482055236225698</v>
      </c>
      <c r="N12" t="s">
        <v>6</v>
      </c>
      <c r="O12" s="2">
        <v>1.974</v>
      </c>
    </row>
    <row r="13" spans="1:24" x14ac:dyDescent="0.35">
      <c r="B13" s="2">
        <v>0.75127551020408101</v>
      </c>
      <c r="C13" s="2">
        <v>3.3317027497946898</v>
      </c>
      <c r="N13" t="s">
        <v>7</v>
      </c>
      <c r="O13" s="2">
        <v>-0.74380000000000002</v>
      </c>
    </row>
    <row r="14" spans="1:24" x14ac:dyDescent="0.35">
      <c r="B14" s="2">
        <v>0.60331632653061196</v>
      </c>
      <c r="C14" s="2">
        <v>3.2997186116841002</v>
      </c>
      <c r="N14" t="s">
        <v>8</v>
      </c>
      <c r="O14" s="2">
        <v>0</v>
      </c>
    </row>
    <row r="15" spans="1:24" x14ac:dyDescent="0.35">
      <c r="B15" s="2">
        <v>0.46045918367347</v>
      </c>
      <c r="C15" s="2">
        <v>3.2991578378161601</v>
      </c>
      <c r="N15" t="s">
        <v>9</v>
      </c>
      <c r="O15" s="2">
        <v>0</v>
      </c>
    </row>
    <row r="16" spans="1:24" ht="15" thickBot="1" x14ac:dyDescent="0.4">
      <c r="A16" s="1"/>
      <c r="B16" s="2">
        <v>0.29464285714285898</v>
      </c>
      <c r="C16" s="2">
        <v>3.2671036029720799</v>
      </c>
    </row>
    <row r="17" spans="1:18" ht="15.5" thickTop="1" thickBot="1" x14ac:dyDescent="0.4">
      <c r="B17" s="2">
        <v>0.16964285714286001</v>
      </c>
      <c r="C17" s="2">
        <v>3.2195079209308601</v>
      </c>
      <c r="N17" t="s">
        <v>11</v>
      </c>
      <c r="O17" s="17">
        <f>$O$9+$O$10*O18+$O$11*O18^2+$O$12*O18^3+$O$13*O18^4+$O$14*O18^5+$O$15*O18^6</f>
        <v>3.2976874999999999</v>
      </c>
    </row>
    <row r="18" spans="1:18" ht="15" thickTop="1" x14ac:dyDescent="0.35">
      <c r="B18" s="2">
        <v>9.3112244897963103E-2</v>
      </c>
      <c r="C18" s="2">
        <v>3.1878041697542399</v>
      </c>
      <c r="N18" t="s">
        <v>12</v>
      </c>
      <c r="O18" s="2">
        <v>0.5</v>
      </c>
    </row>
    <row r="19" spans="1:18" x14ac:dyDescent="0.35">
      <c r="B19" s="2">
        <v>6.2500000000004205E-2</v>
      </c>
      <c r="C19" s="2">
        <v>3.10525024533854</v>
      </c>
    </row>
    <row r="20" spans="1:18" x14ac:dyDescent="0.35">
      <c r="A20" s="1"/>
      <c r="B20" s="2">
        <v>3.9540816326534903E-2</v>
      </c>
      <c r="C20" s="2">
        <v>3.0070246940778</v>
      </c>
    </row>
    <row r="21" spans="1:18" x14ac:dyDescent="0.35">
      <c r="B21" s="2">
        <v>2.1683673469391901E-2</v>
      </c>
      <c r="C21" s="2">
        <v>2.8852666680018202</v>
      </c>
    </row>
    <row r="22" spans="1:18" x14ac:dyDescent="0.35">
      <c r="B22" s="2">
        <v>8.9285714285758308E-3</v>
      </c>
      <c r="C22" s="2">
        <v>2.7242744988083301</v>
      </c>
    </row>
    <row r="23" spans="1:18" x14ac:dyDescent="0.35">
      <c r="B23" s="2">
        <v>2.5510204081677901E-3</v>
      </c>
      <c r="C23" s="2">
        <v>2.5162023592557499</v>
      </c>
    </row>
    <row r="24" spans="1:18" x14ac:dyDescent="0.35">
      <c r="A24" s="1"/>
      <c r="B24" s="6"/>
    </row>
    <row r="26" spans="1:18" x14ac:dyDescent="0.35">
      <c r="B26" s="51" t="s">
        <v>78</v>
      </c>
      <c r="D26" s="49"/>
      <c r="E26" s="49"/>
      <c r="F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</row>
    <row r="28" spans="1:18" x14ac:dyDescent="0.35">
      <c r="A28" s="49"/>
      <c r="B28" s="16" t="s">
        <v>2</v>
      </c>
      <c r="C28" s="16">
        <f>C29/100</f>
        <v>0.05</v>
      </c>
      <c r="D28" s="16">
        <f t="shared" ref="D28:P28" si="2">D29/100</f>
        <v>0.1</v>
      </c>
      <c r="E28" s="16">
        <f t="shared" si="2"/>
        <v>0.15</v>
      </c>
      <c r="F28" s="16">
        <f t="shared" si="2"/>
        <v>0.2</v>
      </c>
      <c r="G28" s="16">
        <f t="shared" si="2"/>
        <v>0.25</v>
      </c>
      <c r="H28" s="16">
        <f t="shared" si="2"/>
        <v>0.3</v>
      </c>
      <c r="I28" s="16">
        <f t="shared" si="2"/>
        <v>0.4</v>
      </c>
      <c r="J28" s="16">
        <f t="shared" si="2"/>
        <v>0.5</v>
      </c>
      <c r="K28" s="16">
        <f t="shared" si="2"/>
        <v>0.6</v>
      </c>
      <c r="L28" s="16">
        <f t="shared" si="2"/>
        <v>0.7</v>
      </c>
      <c r="M28" s="16">
        <f t="shared" si="2"/>
        <v>0.8</v>
      </c>
      <c r="N28" s="16">
        <f t="shared" si="2"/>
        <v>0.9</v>
      </c>
      <c r="O28" s="16">
        <f t="shared" si="2"/>
        <v>0.95</v>
      </c>
      <c r="P28" s="16">
        <f t="shared" si="2"/>
        <v>1</v>
      </c>
      <c r="Q28" s="49"/>
    </row>
    <row r="29" spans="1:18" x14ac:dyDescent="0.35">
      <c r="A29" s="49"/>
      <c r="B29" s="4" t="s">
        <v>29</v>
      </c>
      <c r="C29" s="22">
        <v>5</v>
      </c>
      <c r="D29" s="22">
        <v>10</v>
      </c>
      <c r="E29" s="22">
        <v>15</v>
      </c>
      <c r="F29" s="22">
        <v>20</v>
      </c>
      <c r="G29" s="22">
        <v>25</v>
      </c>
      <c r="H29" s="22">
        <v>30</v>
      </c>
      <c r="I29" s="22">
        <v>40</v>
      </c>
      <c r="J29" s="22">
        <v>50</v>
      </c>
      <c r="K29" s="22">
        <v>60</v>
      </c>
      <c r="L29" s="22">
        <v>70</v>
      </c>
      <c r="M29" s="22">
        <v>80</v>
      </c>
      <c r="N29" s="22">
        <v>90</v>
      </c>
      <c r="O29" s="22">
        <v>95</v>
      </c>
      <c r="P29" s="22">
        <v>100</v>
      </c>
      <c r="Q29" s="49"/>
    </row>
    <row r="30" spans="1:18" x14ac:dyDescent="0.35">
      <c r="A30" s="49"/>
      <c r="B30" s="4" t="s">
        <v>3</v>
      </c>
      <c r="C30" s="22">
        <v>3.01</v>
      </c>
      <c r="D30" s="22">
        <v>3.1893646200000001</v>
      </c>
      <c r="E30" s="22">
        <v>3.2160869512500003</v>
      </c>
      <c r="F30" s="22">
        <v>3.2371419199999996</v>
      </c>
      <c r="G30" s="22">
        <v>3.25361953125</v>
      </c>
      <c r="H30" s="22">
        <v>3.2664982199999995</v>
      </c>
      <c r="I30" s="22">
        <v>3.2848147199999995</v>
      </c>
      <c r="J30" s="22">
        <v>3.2976874999999999</v>
      </c>
      <c r="K30" s="22">
        <v>3.3089275199999997</v>
      </c>
      <c r="L30" s="22">
        <v>3.3205606200000002</v>
      </c>
      <c r="M30" s="22">
        <v>3.3328275200000004</v>
      </c>
      <c r="N30" s="22">
        <v>3.3441838199999996</v>
      </c>
      <c r="O30" s="22">
        <v>3.34</v>
      </c>
      <c r="P30" s="22">
        <v>3.6</v>
      </c>
      <c r="Q30" s="49"/>
    </row>
    <row r="31" spans="1:18" x14ac:dyDescent="0.35">
      <c r="A31" s="49"/>
      <c r="B31" s="49"/>
      <c r="C31" s="49"/>
      <c r="D31" s="49"/>
      <c r="E31" s="49"/>
      <c r="F31" s="49"/>
      <c r="H31" s="49"/>
      <c r="I31" s="49"/>
      <c r="J31" s="49"/>
      <c r="K31" s="49"/>
      <c r="L31" s="49"/>
      <c r="M31" s="49"/>
      <c r="N31" s="49"/>
      <c r="O31" s="49"/>
      <c r="P31" s="49"/>
      <c r="Q31" s="49"/>
    </row>
    <row r="32" spans="1:18" x14ac:dyDescent="0.35">
      <c r="A32" s="49"/>
      <c r="B32" s="49"/>
      <c r="C32" s="49"/>
      <c r="D32" s="49"/>
      <c r="E32" s="49"/>
      <c r="F32" s="49"/>
      <c r="H32" s="49"/>
      <c r="I32" s="49"/>
      <c r="J32" s="49"/>
      <c r="K32" s="49"/>
      <c r="L32" s="49"/>
      <c r="M32" s="49"/>
      <c r="N32" s="49"/>
      <c r="O32" s="49"/>
      <c r="P32" s="49"/>
      <c r="Q32" s="49"/>
    </row>
    <row r="33" spans="1:17" x14ac:dyDescent="0.35">
      <c r="A33" s="49"/>
      <c r="B33" s="49"/>
      <c r="C33" s="49"/>
      <c r="D33" s="49"/>
      <c r="E33" s="49"/>
      <c r="F33" s="49"/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17" x14ac:dyDescent="0.35">
      <c r="A34" s="49"/>
      <c r="B34" s="49"/>
      <c r="C34" s="49"/>
      <c r="D34" s="49"/>
      <c r="E34" s="49"/>
      <c r="F34" s="49"/>
      <c r="H34" s="49"/>
      <c r="I34" s="49"/>
      <c r="J34" s="49"/>
      <c r="K34" s="49"/>
      <c r="L34" s="49"/>
      <c r="M34" s="49"/>
      <c r="N34" s="49"/>
      <c r="O34" s="49"/>
      <c r="P34" s="49"/>
      <c r="Q34" s="49"/>
    </row>
    <row r="35" spans="1:17" x14ac:dyDescent="0.35">
      <c r="A35" s="49"/>
      <c r="B35" s="49"/>
      <c r="C35" s="49"/>
      <c r="D35" s="49"/>
      <c r="E35" s="49"/>
      <c r="F35" s="49"/>
      <c r="H35" s="49"/>
      <c r="I35" s="49"/>
      <c r="J35" s="49"/>
      <c r="K35" s="49"/>
      <c r="L35" s="49"/>
      <c r="M35" s="49"/>
      <c r="N35" s="49"/>
      <c r="O35" s="49"/>
      <c r="P35" s="49"/>
      <c r="Q35" s="49"/>
    </row>
    <row r="36" spans="1:17" x14ac:dyDescent="0.35">
      <c r="A36" s="49"/>
      <c r="B36" s="49"/>
      <c r="C36" s="49"/>
      <c r="D36" s="49"/>
      <c r="E36" s="49"/>
      <c r="F36" s="49"/>
      <c r="H36" s="49"/>
      <c r="I36" s="49"/>
      <c r="J36" s="49"/>
      <c r="K36" s="49"/>
      <c r="L36" s="49"/>
      <c r="M36" s="49"/>
      <c r="N36" s="49"/>
      <c r="O36" s="49"/>
      <c r="P36" s="49"/>
      <c r="Q36" s="49"/>
    </row>
    <row r="37" spans="1:17" x14ac:dyDescent="0.35">
      <c r="A37" s="49"/>
      <c r="B37" s="49"/>
      <c r="C37" s="49"/>
      <c r="D37" s="49"/>
      <c r="E37" s="49"/>
      <c r="F37" s="49"/>
      <c r="H37" s="49"/>
      <c r="I37" s="49"/>
      <c r="J37" s="49"/>
      <c r="K37" s="49"/>
      <c r="L37" s="49"/>
      <c r="M37" s="49"/>
      <c r="N37" s="49"/>
      <c r="O37" s="49"/>
      <c r="P37" s="49"/>
      <c r="Q37" s="49"/>
    </row>
  </sheetData>
  <mergeCells count="1">
    <mergeCell ref="N8:O8"/>
  </mergeCells>
  <hyperlinks>
    <hyperlink ref="B26" r:id="rId1"/>
  </hyperlinks>
  <pageMargins left="0.7" right="0.7" top="0.75" bottom="0.75" header="0.3" footer="0.3"/>
  <pageSetup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4" sqref="B4"/>
    </sheetView>
  </sheetViews>
  <sheetFormatPr defaultRowHeight="14.5" x14ac:dyDescent="0.35"/>
  <cols>
    <col min="1" max="1" width="13.90625" customWidth="1"/>
    <col min="4" max="4" width="12.1796875" customWidth="1"/>
  </cols>
  <sheetData>
    <row r="1" spans="1:4" x14ac:dyDescent="0.35">
      <c r="A1" s="55" t="s">
        <v>33</v>
      </c>
      <c r="B1" s="55"/>
      <c r="C1" s="55"/>
    </row>
    <row r="2" spans="1:4" x14ac:dyDescent="0.35">
      <c r="A2" t="s">
        <v>39</v>
      </c>
      <c r="B2" s="2">
        <v>13</v>
      </c>
      <c r="C2" t="s">
        <v>35</v>
      </c>
    </row>
    <row r="3" spans="1:4" x14ac:dyDescent="0.35">
      <c r="A3" t="s">
        <v>36</v>
      </c>
      <c r="B3" s="2">
        <v>65</v>
      </c>
      <c r="C3" t="s">
        <v>35</v>
      </c>
    </row>
    <row r="4" spans="1:4" x14ac:dyDescent="0.35">
      <c r="A4" s="3" t="s">
        <v>40</v>
      </c>
      <c r="B4" s="22">
        <f>(PI()*(B3*2*B2+2*B2^2))/(1000^2)</f>
        <v>6.3711499014801002E-3</v>
      </c>
      <c r="C4" s="22" t="s">
        <v>15</v>
      </c>
      <c r="D4" t="s">
        <v>42</v>
      </c>
    </row>
    <row r="6" spans="1:4" x14ac:dyDescent="0.35">
      <c r="A6" s="55" t="s">
        <v>34</v>
      </c>
      <c r="B6" s="55"/>
      <c r="C6" s="55"/>
    </row>
    <row r="7" spans="1:4" x14ac:dyDescent="0.35">
      <c r="A7" t="s">
        <v>36</v>
      </c>
      <c r="B7" s="2">
        <v>288</v>
      </c>
      <c r="C7" t="s">
        <v>35</v>
      </c>
    </row>
    <row r="8" spans="1:4" x14ac:dyDescent="0.35">
      <c r="A8" t="s">
        <v>37</v>
      </c>
      <c r="B8" s="2">
        <v>180</v>
      </c>
      <c r="C8" t="s">
        <v>35</v>
      </c>
    </row>
    <row r="9" spans="1:4" x14ac:dyDescent="0.35">
      <c r="A9" t="s">
        <v>38</v>
      </c>
      <c r="B9" s="2">
        <v>23</v>
      </c>
      <c r="C9" t="s">
        <v>35</v>
      </c>
    </row>
    <row r="10" spans="1:4" x14ac:dyDescent="0.35">
      <c r="A10" s="3" t="s">
        <v>40</v>
      </c>
      <c r="B10" s="22">
        <f>(B7*B8*2+B7*B9*2+B8*B9*2)/(1000^2)</f>
        <v>0.12520800000000001</v>
      </c>
      <c r="C10" s="22" t="s">
        <v>15</v>
      </c>
      <c r="D10" t="s">
        <v>42</v>
      </c>
    </row>
    <row r="11" spans="1:4" x14ac:dyDescent="0.35">
      <c r="A11" s="3" t="s">
        <v>41</v>
      </c>
      <c r="B11" s="22">
        <f>(B7*B9*2+2*B8*B9)/(1000^2)</f>
        <v>2.1527999999999999E-2</v>
      </c>
      <c r="C11" s="22" t="s">
        <v>15</v>
      </c>
      <c r="D11" t="s">
        <v>43</v>
      </c>
    </row>
  </sheetData>
  <mergeCells count="2">
    <mergeCell ref="A1:C1"/>
    <mergeCell ref="A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H32" sqref="H32:H33"/>
    </sheetView>
  </sheetViews>
  <sheetFormatPr defaultRowHeight="14.5" x14ac:dyDescent="0.35"/>
  <cols>
    <col min="1" max="1" width="14.453125" customWidth="1"/>
    <col min="2" max="2" width="14.36328125" customWidth="1"/>
  </cols>
  <sheetData>
    <row r="1" spans="1:2" x14ac:dyDescent="0.35">
      <c r="A1" t="s">
        <v>44</v>
      </c>
      <c r="B1" t="s">
        <v>45</v>
      </c>
    </row>
    <row r="2" spans="1:2" x14ac:dyDescent="0.35">
      <c r="A2">
        <v>0</v>
      </c>
      <c r="B2">
        <v>12098.789999999999</v>
      </c>
    </row>
    <row r="3" spans="1:2" x14ac:dyDescent="0.35">
      <c r="A3">
        <v>28.737500000000001</v>
      </c>
      <c r="B3">
        <v>12098.789999999999</v>
      </c>
    </row>
    <row r="4" spans="1:2" x14ac:dyDescent="0.35">
      <c r="A4">
        <v>29.04</v>
      </c>
      <c r="B4">
        <v>21.175000000000001</v>
      </c>
    </row>
    <row r="5" spans="1:2" x14ac:dyDescent="0.35">
      <c r="A5">
        <v>62.314999999999998</v>
      </c>
      <c r="B5">
        <v>21.175000000000001</v>
      </c>
    </row>
    <row r="6" spans="1:2" x14ac:dyDescent="0.35">
      <c r="A6">
        <v>62.6175</v>
      </c>
      <c r="B6">
        <v>12098.789999999999</v>
      </c>
    </row>
    <row r="7" spans="1:2" x14ac:dyDescent="0.35">
      <c r="A7">
        <v>129.16749999999999</v>
      </c>
      <c r="B7">
        <v>12098.789999999999</v>
      </c>
    </row>
    <row r="8" spans="1:2" x14ac:dyDescent="0.35">
      <c r="A8">
        <v>129.47</v>
      </c>
      <c r="B8">
        <v>16.939999999999998</v>
      </c>
    </row>
    <row r="9" spans="1:2" x14ac:dyDescent="0.35">
      <c r="A9">
        <v>142.78</v>
      </c>
      <c r="B9">
        <v>16.939999999999998</v>
      </c>
    </row>
    <row r="10" spans="1:2" x14ac:dyDescent="0.35">
      <c r="A10">
        <v>143.08249999999998</v>
      </c>
      <c r="B10">
        <v>12098.789999999999</v>
      </c>
    </row>
    <row r="11" spans="1:2" x14ac:dyDescent="0.35">
      <c r="A11">
        <v>182.71</v>
      </c>
      <c r="B11">
        <v>12098.789999999999</v>
      </c>
    </row>
    <row r="12" spans="1:2" x14ac:dyDescent="0.35">
      <c r="A12">
        <v>183.01249999999999</v>
      </c>
      <c r="B12">
        <v>18.149999999999999</v>
      </c>
    </row>
    <row r="13" spans="1:2" x14ac:dyDescent="0.35">
      <c r="A13">
        <v>225.9675</v>
      </c>
      <c r="B13">
        <v>18.149999999999999</v>
      </c>
    </row>
    <row r="14" spans="1:2" x14ac:dyDescent="0.35">
      <c r="A14">
        <v>226.26999999999998</v>
      </c>
      <c r="B14">
        <v>12098.789999999999</v>
      </c>
    </row>
    <row r="15" spans="1:2" x14ac:dyDescent="0.35">
      <c r="A15">
        <v>256.52</v>
      </c>
      <c r="B15">
        <v>12098.789999999999</v>
      </c>
    </row>
    <row r="16" spans="1:2" x14ac:dyDescent="0.35">
      <c r="A16">
        <v>256.82249999999999</v>
      </c>
      <c r="B16">
        <v>21.175000000000001</v>
      </c>
    </row>
    <row r="17" spans="1:2" x14ac:dyDescent="0.35">
      <c r="A17">
        <v>273.45999999999998</v>
      </c>
      <c r="B17">
        <v>21.175000000000001</v>
      </c>
    </row>
    <row r="18" spans="1:2" x14ac:dyDescent="0.35">
      <c r="A18">
        <v>273.76249999999999</v>
      </c>
      <c r="B18">
        <v>12.1</v>
      </c>
    </row>
    <row r="19" spans="1:2" x14ac:dyDescent="0.35">
      <c r="A19">
        <v>292.82</v>
      </c>
      <c r="B19">
        <v>12.1</v>
      </c>
    </row>
    <row r="20" spans="1:2" x14ac:dyDescent="0.35">
      <c r="A20">
        <v>293.1225</v>
      </c>
      <c r="B20">
        <v>12098.789999999999</v>
      </c>
    </row>
    <row r="21" spans="1:2" x14ac:dyDescent="0.35">
      <c r="A21">
        <v>445.88499999999999</v>
      </c>
      <c r="B21">
        <v>12098.789999999999</v>
      </c>
    </row>
    <row r="22" spans="1:2" x14ac:dyDescent="0.35">
      <c r="A22">
        <v>446.1875</v>
      </c>
      <c r="B22">
        <v>12.1</v>
      </c>
    </row>
    <row r="23" spans="1:2" x14ac:dyDescent="0.35">
      <c r="A23">
        <v>461.01</v>
      </c>
      <c r="B23">
        <v>12.1</v>
      </c>
    </row>
    <row r="24" spans="1:2" x14ac:dyDescent="0.35">
      <c r="A24">
        <v>461.3125</v>
      </c>
      <c r="B24">
        <v>12098.789999999999</v>
      </c>
    </row>
    <row r="25" spans="1:2" x14ac:dyDescent="0.35">
      <c r="A25">
        <v>528.46749999999997</v>
      </c>
      <c r="B25">
        <v>12098.789999999999</v>
      </c>
    </row>
    <row r="26" spans="1:2" x14ac:dyDescent="0.35">
      <c r="A26">
        <v>528.77</v>
      </c>
      <c r="B26">
        <v>13.914999999999999</v>
      </c>
    </row>
    <row r="27" spans="1:2" x14ac:dyDescent="0.35">
      <c r="A27">
        <v>545.71</v>
      </c>
      <c r="B27">
        <v>13.914999999999999</v>
      </c>
    </row>
    <row r="28" spans="1:2" x14ac:dyDescent="0.35">
      <c r="A28">
        <v>546.01249999999993</v>
      </c>
      <c r="B28">
        <v>12098.789999999999</v>
      </c>
    </row>
    <row r="29" spans="1:2" x14ac:dyDescent="0.35">
      <c r="A29">
        <v>610.74749999999995</v>
      </c>
      <c r="B29">
        <v>12098.789999999999</v>
      </c>
    </row>
    <row r="30" spans="1:2" x14ac:dyDescent="0.35">
      <c r="A30">
        <v>611.04999999999995</v>
      </c>
      <c r="B30">
        <v>12.705</v>
      </c>
    </row>
    <row r="31" spans="1:2" x14ac:dyDescent="0.35">
      <c r="A31">
        <v>650.98</v>
      </c>
      <c r="B31">
        <v>12.705</v>
      </c>
    </row>
    <row r="32" spans="1:2" x14ac:dyDescent="0.35">
      <c r="A32">
        <v>651.28250000000003</v>
      </c>
      <c r="B32">
        <v>12098.789999999999</v>
      </c>
    </row>
    <row r="33" spans="1:2" x14ac:dyDescent="0.35">
      <c r="A33">
        <v>699.6825</v>
      </c>
      <c r="B33">
        <v>12098.789999999999</v>
      </c>
    </row>
    <row r="34" spans="1:2" x14ac:dyDescent="0.35">
      <c r="A34">
        <v>699.98500000000001</v>
      </c>
      <c r="B34">
        <v>46.585000000000001</v>
      </c>
    </row>
    <row r="35" spans="1:2" x14ac:dyDescent="0.35">
      <c r="A35">
        <v>716.31999999999994</v>
      </c>
      <c r="B35">
        <v>46.585000000000001</v>
      </c>
    </row>
    <row r="36" spans="1:2" x14ac:dyDescent="0.35">
      <c r="A36">
        <v>716.62249999999995</v>
      </c>
      <c r="B36">
        <v>12098.789999999999</v>
      </c>
    </row>
    <row r="37" spans="1:2" x14ac:dyDescent="0.35">
      <c r="A37">
        <v>716.92499999999995</v>
      </c>
      <c r="B37">
        <v>46.585000000000001</v>
      </c>
    </row>
    <row r="38" spans="1:2" x14ac:dyDescent="0.35">
      <c r="A38">
        <v>733.26</v>
      </c>
      <c r="B38">
        <v>46.585000000000001</v>
      </c>
    </row>
    <row r="39" spans="1:2" x14ac:dyDescent="0.35">
      <c r="A39">
        <v>733.5625</v>
      </c>
      <c r="B39">
        <v>17.544999999999998</v>
      </c>
    </row>
    <row r="40" spans="1:2" x14ac:dyDescent="0.35">
      <c r="A40">
        <v>785.59249999999997</v>
      </c>
      <c r="B40">
        <v>17.544999999999998</v>
      </c>
    </row>
    <row r="41" spans="1:2" x14ac:dyDescent="0.35">
      <c r="A41">
        <v>785.89499999999998</v>
      </c>
      <c r="B41">
        <v>12098.789999999999</v>
      </c>
    </row>
    <row r="42" spans="1:2" x14ac:dyDescent="0.35">
      <c r="A42">
        <v>854.26</v>
      </c>
      <c r="B42">
        <v>12098.789999999999</v>
      </c>
    </row>
    <row r="43" spans="1:2" x14ac:dyDescent="0.35">
      <c r="A43">
        <v>854.5625</v>
      </c>
      <c r="B43">
        <v>16.637499999999999</v>
      </c>
    </row>
    <row r="44" spans="1:2" x14ac:dyDescent="0.35">
      <c r="A44">
        <v>912.64249999999993</v>
      </c>
      <c r="B44">
        <v>16.637499999999999</v>
      </c>
    </row>
    <row r="45" spans="1:2" x14ac:dyDescent="0.35">
      <c r="A45">
        <v>912.94499999999994</v>
      </c>
      <c r="B45">
        <v>12098.789999999999</v>
      </c>
    </row>
    <row r="46" spans="1:2" x14ac:dyDescent="0.35">
      <c r="A46">
        <v>961.04250000000002</v>
      </c>
      <c r="B46">
        <v>12098.789999999999</v>
      </c>
    </row>
    <row r="47" spans="1:2" x14ac:dyDescent="0.35">
      <c r="A47">
        <v>961.34500000000003</v>
      </c>
      <c r="B47">
        <v>21.78</v>
      </c>
    </row>
    <row r="48" spans="1:2" x14ac:dyDescent="0.35">
      <c r="A48">
        <v>1029.71</v>
      </c>
      <c r="B48">
        <v>21.78</v>
      </c>
    </row>
    <row r="49" spans="1:2" x14ac:dyDescent="0.35">
      <c r="A49">
        <v>1030.0125</v>
      </c>
      <c r="B49">
        <v>12098.789999999999</v>
      </c>
    </row>
    <row r="50" spans="1:2" x14ac:dyDescent="0.35">
      <c r="A50">
        <v>1072.3625</v>
      </c>
      <c r="B50">
        <v>12098.789999999999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tabSelected="1" workbookViewId="0">
      <selection activeCell="G30" sqref="G30"/>
    </sheetView>
  </sheetViews>
  <sheetFormatPr defaultRowHeight="14.5" x14ac:dyDescent="0.35"/>
  <cols>
    <col min="1" max="1" width="12.1796875" style="50" customWidth="1"/>
    <col min="2" max="2" width="11.81640625" style="62" customWidth="1"/>
  </cols>
  <sheetData>
    <row r="1" spans="1:35" s="50" customFormat="1" x14ac:dyDescent="0.35">
      <c r="A1" s="65" t="s">
        <v>81</v>
      </c>
      <c r="B1" s="63" t="s">
        <v>25</v>
      </c>
      <c r="C1" s="2">
        <v>0.88</v>
      </c>
      <c r="D1" s="2">
        <v>0.9</v>
      </c>
      <c r="E1" s="2">
        <v>0.9</v>
      </c>
      <c r="F1" s="2">
        <v>0.92</v>
      </c>
      <c r="G1" s="2">
        <v>0.94</v>
      </c>
      <c r="H1" s="2">
        <v>0.94</v>
      </c>
      <c r="I1" s="2">
        <v>0.95</v>
      </c>
      <c r="J1" s="2">
        <v>0.96</v>
      </c>
      <c r="K1" s="2">
        <v>0.96</v>
      </c>
      <c r="L1" s="2">
        <v>0.96</v>
      </c>
      <c r="M1" s="2">
        <v>0.96</v>
      </c>
      <c r="N1" s="2">
        <v>0.95</v>
      </c>
      <c r="O1" s="2">
        <v>0.95</v>
      </c>
      <c r="P1" s="2">
        <v>0.94</v>
      </c>
      <c r="Q1" s="2">
        <v>0.94</v>
      </c>
      <c r="R1" s="2">
        <v>0.94</v>
      </c>
      <c r="S1" s="2">
        <v>0.94</v>
      </c>
      <c r="T1" s="2">
        <v>0.94</v>
      </c>
      <c r="U1" s="2">
        <v>0.94</v>
      </c>
      <c r="V1" s="2">
        <v>0.94</v>
      </c>
      <c r="W1" s="2">
        <v>0.92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</row>
    <row r="2" spans="1:35" s="62" customFormat="1" x14ac:dyDescent="0.35">
      <c r="A2" s="63" t="s">
        <v>25</v>
      </c>
      <c r="B2" s="61" t="s">
        <v>80</v>
      </c>
      <c r="C2" s="61">
        <v>0</v>
      </c>
      <c r="D2" s="61">
        <f>C2+250</f>
        <v>250</v>
      </c>
      <c r="E2" s="61">
        <f t="shared" ref="E2:AI2" si="0">D2+250</f>
        <v>500</v>
      </c>
      <c r="F2" s="61">
        <f t="shared" si="0"/>
        <v>750</v>
      </c>
      <c r="G2" s="61">
        <f t="shared" si="0"/>
        <v>1000</v>
      </c>
      <c r="H2" s="61">
        <f t="shared" si="0"/>
        <v>1250</v>
      </c>
      <c r="I2" s="61">
        <f t="shared" si="0"/>
        <v>1500</v>
      </c>
      <c r="J2" s="61">
        <f t="shared" si="0"/>
        <v>1750</v>
      </c>
      <c r="K2" s="61">
        <f t="shared" si="0"/>
        <v>2000</v>
      </c>
      <c r="L2" s="61">
        <f t="shared" si="0"/>
        <v>2250</v>
      </c>
      <c r="M2" s="61">
        <f t="shared" si="0"/>
        <v>2500</v>
      </c>
      <c r="N2" s="61">
        <f t="shared" si="0"/>
        <v>2750</v>
      </c>
      <c r="O2" s="61">
        <f t="shared" si="0"/>
        <v>3000</v>
      </c>
      <c r="P2" s="61">
        <f t="shared" si="0"/>
        <v>3250</v>
      </c>
      <c r="Q2" s="61">
        <f t="shared" si="0"/>
        <v>3500</v>
      </c>
      <c r="R2" s="61">
        <f t="shared" si="0"/>
        <v>3750</v>
      </c>
      <c r="S2" s="61">
        <f t="shared" si="0"/>
        <v>4000</v>
      </c>
      <c r="T2" s="61">
        <f t="shared" si="0"/>
        <v>4250</v>
      </c>
      <c r="U2" s="61">
        <f>T2+250</f>
        <v>4500</v>
      </c>
      <c r="V2" s="61">
        <f t="shared" si="0"/>
        <v>4750</v>
      </c>
      <c r="W2" s="61">
        <f t="shared" si="0"/>
        <v>5000</v>
      </c>
      <c r="X2" s="61">
        <f t="shared" si="0"/>
        <v>5250</v>
      </c>
      <c r="Y2" s="61">
        <f t="shared" si="0"/>
        <v>5500</v>
      </c>
      <c r="Z2" s="61">
        <f t="shared" si="0"/>
        <v>5750</v>
      </c>
      <c r="AA2" s="61">
        <f t="shared" si="0"/>
        <v>6000</v>
      </c>
      <c r="AB2" s="61">
        <f t="shared" si="0"/>
        <v>6250</v>
      </c>
      <c r="AC2" s="61">
        <f t="shared" si="0"/>
        <v>6500</v>
      </c>
      <c r="AD2" s="61">
        <f t="shared" si="0"/>
        <v>6750</v>
      </c>
      <c r="AE2" s="61">
        <f t="shared" si="0"/>
        <v>7000</v>
      </c>
      <c r="AF2" s="61">
        <f t="shared" si="0"/>
        <v>7250</v>
      </c>
      <c r="AG2" s="61">
        <f t="shared" si="0"/>
        <v>7500</v>
      </c>
      <c r="AH2" s="61">
        <f t="shared" si="0"/>
        <v>7750</v>
      </c>
      <c r="AI2" s="61">
        <f t="shared" si="0"/>
        <v>8000</v>
      </c>
    </row>
    <row r="3" spans="1:35" x14ac:dyDescent="0.35">
      <c r="A3" s="2">
        <v>0.86</v>
      </c>
      <c r="B3" s="61">
        <v>0</v>
      </c>
      <c r="C3" s="64">
        <f>$A$3*C1</f>
        <v>0.75680000000000003</v>
      </c>
      <c r="D3" s="64">
        <f t="shared" ref="D3:AI3" si="1">$A$3*D1</f>
        <v>0.77400000000000002</v>
      </c>
      <c r="E3" s="64">
        <f t="shared" si="1"/>
        <v>0.77400000000000002</v>
      </c>
      <c r="F3" s="64">
        <f t="shared" si="1"/>
        <v>0.79120000000000001</v>
      </c>
      <c r="G3" s="64">
        <f t="shared" si="1"/>
        <v>0.8083999999999999</v>
      </c>
      <c r="H3" s="64">
        <f t="shared" si="1"/>
        <v>0.8083999999999999</v>
      </c>
      <c r="I3" s="64">
        <f t="shared" si="1"/>
        <v>0.81699999999999995</v>
      </c>
      <c r="J3" s="64">
        <f t="shared" si="1"/>
        <v>0.8256</v>
      </c>
      <c r="K3" s="64">
        <f t="shared" si="1"/>
        <v>0.8256</v>
      </c>
      <c r="L3" s="64">
        <f t="shared" si="1"/>
        <v>0.8256</v>
      </c>
      <c r="M3" s="64">
        <f t="shared" si="1"/>
        <v>0.8256</v>
      </c>
      <c r="N3" s="64">
        <f t="shared" si="1"/>
        <v>0.81699999999999995</v>
      </c>
      <c r="O3" s="64">
        <f t="shared" si="1"/>
        <v>0.81699999999999995</v>
      </c>
      <c r="P3" s="64">
        <f t="shared" si="1"/>
        <v>0.8083999999999999</v>
      </c>
      <c r="Q3" s="64">
        <f t="shared" si="1"/>
        <v>0.8083999999999999</v>
      </c>
      <c r="R3" s="64">
        <f t="shared" si="1"/>
        <v>0.8083999999999999</v>
      </c>
      <c r="S3" s="64">
        <f t="shared" si="1"/>
        <v>0.8083999999999999</v>
      </c>
      <c r="T3" s="64">
        <f t="shared" si="1"/>
        <v>0.8083999999999999</v>
      </c>
      <c r="U3" s="64">
        <f t="shared" si="1"/>
        <v>0.8083999999999999</v>
      </c>
      <c r="V3" s="64">
        <f t="shared" si="1"/>
        <v>0.8083999999999999</v>
      </c>
      <c r="W3" s="64">
        <f t="shared" si="1"/>
        <v>0.79120000000000001</v>
      </c>
      <c r="X3" s="64">
        <f t="shared" si="1"/>
        <v>0</v>
      </c>
      <c r="Y3" s="64">
        <f t="shared" si="1"/>
        <v>0</v>
      </c>
      <c r="Z3" s="64">
        <f t="shared" si="1"/>
        <v>0</v>
      </c>
      <c r="AA3" s="64">
        <f t="shared" si="1"/>
        <v>0</v>
      </c>
      <c r="AB3" s="64">
        <f t="shared" si="1"/>
        <v>0</v>
      </c>
      <c r="AC3" s="64">
        <f t="shared" si="1"/>
        <v>0</v>
      </c>
      <c r="AD3" s="64">
        <f t="shared" si="1"/>
        <v>0</v>
      </c>
      <c r="AE3" s="64">
        <f t="shared" si="1"/>
        <v>0</v>
      </c>
      <c r="AF3" s="64">
        <f t="shared" si="1"/>
        <v>0</v>
      </c>
      <c r="AG3" s="64">
        <f t="shared" si="1"/>
        <v>0</v>
      </c>
      <c r="AH3" s="64">
        <f t="shared" si="1"/>
        <v>0</v>
      </c>
      <c r="AI3" s="64">
        <f t="shared" si="1"/>
        <v>0</v>
      </c>
    </row>
    <row r="4" spans="1:35" x14ac:dyDescent="0.35">
      <c r="A4" s="2">
        <v>0.86</v>
      </c>
      <c r="B4" s="61">
        <f>B3+50</f>
        <v>50</v>
      </c>
      <c r="C4" s="64">
        <f>$A$4*C1</f>
        <v>0.75680000000000003</v>
      </c>
      <c r="D4" s="64">
        <f t="shared" ref="D4:AI4" si="2">$A$4*D1</f>
        <v>0.77400000000000002</v>
      </c>
      <c r="E4" s="64">
        <f t="shared" si="2"/>
        <v>0.77400000000000002</v>
      </c>
      <c r="F4" s="64">
        <f t="shared" si="2"/>
        <v>0.79120000000000001</v>
      </c>
      <c r="G4" s="64">
        <f t="shared" si="2"/>
        <v>0.8083999999999999</v>
      </c>
      <c r="H4" s="64">
        <f t="shared" si="2"/>
        <v>0.8083999999999999</v>
      </c>
      <c r="I4" s="64">
        <f t="shared" si="2"/>
        <v>0.81699999999999995</v>
      </c>
      <c r="J4" s="64">
        <f t="shared" si="2"/>
        <v>0.8256</v>
      </c>
      <c r="K4" s="64">
        <f t="shared" si="2"/>
        <v>0.8256</v>
      </c>
      <c r="L4" s="64">
        <f t="shared" si="2"/>
        <v>0.8256</v>
      </c>
      <c r="M4" s="64">
        <f t="shared" si="2"/>
        <v>0.8256</v>
      </c>
      <c r="N4" s="64">
        <f t="shared" si="2"/>
        <v>0.81699999999999995</v>
      </c>
      <c r="O4" s="64">
        <f t="shared" si="2"/>
        <v>0.81699999999999995</v>
      </c>
      <c r="P4" s="64">
        <f t="shared" si="2"/>
        <v>0.8083999999999999</v>
      </c>
      <c r="Q4" s="64">
        <f t="shared" si="2"/>
        <v>0.8083999999999999</v>
      </c>
      <c r="R4" s="64">
        <f t="shared" si="2"/>
        <v>0.8083999999999999</v>
      </c>
      <c r="S4" s="64">
        <f t="shared" si="2"/>
        <v>0.8083999999999999</v>
      </c>
      <c r="T4" s="64">
        <f t="shared" si="2"/>
        <v>0.8083999999999999</v>
      </c>
      <c r="U4" s="64">
        <f t="shared" si="2"/>
        <v>0.8083999999999999</v>
      </c>
      <c r="V4" s="64">
        <f t="shared" si="2"/>
        <v>0.8083999999999999</v>
      </c>
      <c r="W4" s="64">
        <f t="shared" si="2"/>
        <v>0.79120000000000001</v>
      </c>
      <c r="X4" s="64">
        <f t="shared" si="2"/>
        <v>0</v>
      </c>
      <c r="Y4" s="64">
        <f t="shared" si="2"/>
        <v>0</v>
      </c>
      <c r="Z4" s="64">
        <f t="shared" si="2"/>
        <v>0</v>
      </c>
      <c r="AA4" s="64">
        <f t="shared" si="2"/>
        <v>0</v>
      </c>
      <c r="AB4" s="64">
        <f t="shared" si="2"/>
        <v>0</v>
      </c>
      <c r="AC4" s="64">
        <f t="shared" si="2"/>
        <v>0</v>
      </c>
      <c r="AD4" s="64">
        <f t="shared" si="2"/>
        <v>0</v>
      </c>
      <c r="AE4" s="64">
        <f t="shared" si="2"/>
        <v>0</v>
      </c>
      <c r="AF4" s="64">
        <f t="shared" si="2"/>
        <v>0</v>
      </c>
      <c r="AG4" s="64">
        <f t="shared" si="2"/>
        <v>0</v>
      </c>
      <c r="AH4" s="64">
        <f t="shared" si="2"/>
        <v>0</v>
      </c>
      <c r="AI4" s="64">
        <f t="shared" si="2"/>
        <v>0</v>
      </c>
    </row>
    <row r="5" spans="1:35" x14ac:dyDescent="0.35">
      <c r="A5" s="2">
        <v>0.92</v>
      </c>
      <c r="B5" s="61">
        <f t="shared" ref="B5:B13" si="3">B4+50</f>
        <v>100</v>
      </c>
      <c r="C5" s="64">
        <f>$A$5*C1</f>
        <v>0.80959999999999999</v>
      </c>
      <c r="D5" s="64">
        <f t="shared" ref="D5:AI5" si="4">$A$5*D1</f>
        <v>0.82800000000000007</v>
      </c>
      <c r="E5" s="64">
        <f t="shared" si="4"/>
        <v>0.82800000000000007</v>
      </c>
      <c r="F5" s="64">
        <f t="shared" si="4"/>
        <v>0.84640000000000004</v>
      </c>
      <c r="G5" s="64">
        <f t="shared" si="4"/>
        <v>0.86480000000000001</v>
      </c>
      <c r="H5" s="64">
        <f t="shared" si="4"/>
        <v>0.86480000000000001</v>
      </c>
      <c r="I5" s="64">
        <f t="shared" si="4"/>
        <v>0.874</v>
      </c>
      <c r="J5" s="64">
        <f t="shared" si="4"/>
        <v>0.88319999999999999</v>
      </c>
      <c r="K5" s="64">
        <f t="shared" si="4"/>
        <v>0.88319999999999999</v>
      </c>
      <c r="L5" s="64">
        <f t="shared" si="4"/>
        <v>0.88319999999999999</v>
      </c>
      <c r="M5" s="64">
        <f t="shared" si="4"/>
        <v>0.88319999999999999</v>
      </c>
      <c r="N5" s="64">
        <f t="shared" si="4"/>
        <v>0.874</v>
      </c>
      <c r="O5" s="64">
        <f t="shared" si="4"/>
        <v>0.874</v>
      </c>
      <c r="P5" s="64">
        <f t="shared" si="4"/>
        <v>0.86480000000000001</v>
      </c>
      <c r="Q5" s="64">
        <f t="shared" si="4"/>
        <v>0.86480000000000001</v>
      </c>
      <c r="R5" s="64">
        <f t="shared" si="4"/>
        <v>0.86480000000000001</v>
      </c>
      <c r="S5" s="64">
        <f t="shared" si="4"/>
        <v>0.86480000000000001</v>
      </c>
      <c r="T5" s="64">
        <f t="shared" si="4"/>
        <v>0.86480000000000001</v>
      </c>
      <c r="U5" s="64">
        <f t="shared" si="4"/>
        <v>0.86480000000000001</v>
      </c>
      <c r="V5" s="64">
        <f t="shared" si="4"/>
        <v>0.86480000000000001</v>
      </c>
      <c r="W5" s="64">
        <f t="shared" si="4"/>
        <v>0.84640000000000004</v>
      </c>
      <c r="X5" s="64">
        <f t="shared" si="4"/>
        <v>0</v>
      </c>
      <c r="Y5" s="64">
        <f t="shared" si="4"/>
        <v>0</v>
      </c>
      <c r="Z5" s="64">
        <f t="shared" si="4"/>
        <v>0</v>
      </c>
      <c r="AA5" s="64">
        <f t="shared" si="4"/>
        <v>0</v>
      </c>
      <c r="AB5" s="64">
        <f t="shared" si="4"/>
        <v>0</v>
      </c>
      <c r="AC5" s="64">
        <f t="shared" si="4"/>
        <v>0</v>
      </c>
      <c r="AD5" s="64">
        <f t="shared" si="4"/>
        <v>0</v>
      </c>
      <c r="AE5" s="64">
        <f t="shared" si="4"/>
        <v>0</v>
      </c>
      <c r="AF5" s="64">
        <f t="shared" si="4"/>
        <v>0</v>
      </c>
      <c r="AG5" s="64">
        <f t="shared" si="4"/>
        <v>0</v>
      </c>
      <c r="AH5" s="64">
        <f t="shared" si="4"/>
        <v>0</v>
      </c>
      <c r="AI5" s="64">
        <f t="shared" si="4"/>
        <v>0</v>
      </c>
    </row>
    <row r="6" spans="1:35" x14ac:dyDescent="0.35">
      <c r="A6" s="2">
        <v>0.92</v>
      </c>
      <c r="B6" s="61">
        <f t="shared" si="3"/>
        <v>150</v>
      </c>
      <c r="C6" s="64">
        <f>$A$6*C1</f>
        <v>0.80959999999999999</v>
      </c>
      <c r="D6" s="64">
        <f t="shared" ref="D6:AI6" si="5">$A$6*D1</f>
        <v>0.82800000000000007</v>
      </c>
      <c r="E6" s="64">
        <f t="shared" si="5"/>
        <v>0.82800000000000007</v>
      </c>
      <c r="F6" s="64">
        <f t="shared" si="5"/>
        <v>0.84640000000000004</v>
      </c>
      <c r="G6" s="64">
        <f t="shared" si="5"/>
        <v>0.86480000000000001</v>
      </c>
      <c r="H6" s="64">
        <f t="shared" si="5"/>
        <v>0.86480000000000001</v>
      </c>
      <c r="I6" s="64">
        <f t="shared" si="5"/>
        <v>0.874</v>
      </c>
      <c r="J6" s="64">
        <f t="shared" si="5"/>
        <v>0.88319999999999999</v>
      </c>
      <c r="K6" s="64">
        <f t="shared" si="5"/>
        <v>0.88319999999999999</v>
      </c>
      <c r="L6" s="64">
        <f t="shared" si="5"/>
        <v>0.88319999999999999</v>
      </c>
      <c r="M6" s="64">
        <f t="shared" si="5"/>
        <v>0.88319999999999999</v>
      </c>
      <c r="N6" s="64">
        <f t="shared" si="5"/>
        <v>0.874</v>
      </c>
      <c r="O6" s="64">
        <f t="shared" si="5"/>
        <v>0.874</v>
      </c>
      <c r="P6" s="64">
        <f t="shared" si="5"/>
        <v>0.86480000000000001</v>
      </c>
      <c r="Q6" s="64">
        <f t="shared" si="5"/>
        <v>0.86480000000000001</v>
      </c>
      <c r="R6" s="64">
        <f t="shared" si="5"/>
        <v>0.86480000000000001</v>
      </c>
      <c r="S6" s="64">
        <f t="shared" si="5"/>
        <v>0.86480000000000001</v>
      </c>
      <c r="T6" s="64">
        <f t="shared" si="5"/>
        <v>0.86480000000000001</v>
      </c>
      <c r="U6" s="64">
        <f t="shared" si="5"/>
        <v>0.86480000000000001</v>
      </c>
      <c r="V6" s="64">
        <f t="shared" si="5"/>
        <v>0.86480000000000001</v>
      </c>
      <c r="W6" s="64">
        <f t="shared" si="5"/>
        <v>0.84640000000000004</v>
      </c>
      <c r="X6" s="64">
        <f t="shared" si="5"/>
        <v>0</v>
      </c>
      <c r="Y6" s="64">
        <f t="shared" si="5"/>
        <v>0</v>
      </c>
      <c r="Z6" s="64">
        <f t="shared" si="5"/>
        <v>0</v>
      </c>
      <c r="AA6" s="64">
        <f t="shared" si="5"/>
        <v>0</v>
      </c>
      <c r="AB6" s="64">
        <f t="shared" si="5"/>
        <v>0</v>
      </c>
      <c r="AC6" s="64">
        <f t="shared" si="5"/>
        <v>0</v>
      </c>
      <c r="AD6" s="64">
        <f t="shared" si="5"/>
        <v>0</v>
      </c>
      <c r="AE6" s="64">
        <f t="shared" si="5"/>
        <v>0</v>
      </c>
      <c r="AF6" s="64">
        <f t="shared" si="5"/>
        <v>0</v>
      </c>
      <c r="AG6" s="64">
        <f t="shared" si="5"/>
        <v>0</v>
      </c>
      <c r="AH6" s="64">
        <f t="shared" si="5"/>
        <v>0</v>
      </c>
      <c r="AI6" s="64">
        <f t="shared" si="5"/>
        <v>0</v>
      </c>
    </row>
    <row r="7" spans="1:35" x14ac:dyDescent="0.35">
      <c r="A7" s="2">
        <v>0.95</v>
      </c>
      <c r="B7" s="61">
        <f t="shared" si="3"/>
        <v>200</v>
      </c>
      <c r="C7" s="64">
        <f>$A$7*C1</f>
        <v>0.83599999999999997</v>
      </c>
      <c r="D7" s="64">
        <f t="shared" ref="D7:AI7" si="6">$A$7*D1</f>
        <v>0.85499999999999998</v>
      </c>
      <c r="E7" s="64">
        <f t="shared" si="6"/>
        <v>0.85499999999999998</v>
      </c>
      <c r="F7" s="64">
        <f t="shared" si="6"/>
        <v>0.874</v>
      </c>
      <c r="G7" s="64">
        <f t="shared" si="6"/>
        <v>0.8929999999999999</v>
      </c>
      <c r="H7" s="64">
        <f t="shared" si="6"/>
        <v>0.8929999999999999</v>
      </c>
      <c r="I7" s="64">
        <f t="shared" si="6"/>
        <v>0.90249999999999997</v>
      </c>
      <c r="J7" s="64">
        <f t="shared" si="6"/>
        <v>0.91199999999999992</v>
      </c>
      <c r="K7" s="64">
        <f t="shared" si="6"/>
        <v>0.91199999999999992</v>
      </c>
      <c r="L7" s="64">
        <f t="shared" si="6"/>
        <v>0.91199999999999992</v>
      </c>
      <c r="M7" s="64">
        <f t="shared" si="6"/>
        <v>0.91199999999999992</v>
      </c>
      <c r="N7" s="64">
        <f t="shared" si="6"/>
        <v>0.90249999999999997</v>
      </c>
      <c r="O7" s="64">
        <f t="shared" si="6"/>
        <v>0.90249999999999997</v>
      </c>
      <c r="P7" s="64">
        <f t="shared" si="6"/>
        <v>0.8929999999999999</v>
      </c>
      <c r="Q7" s="64">
        <f t="shared" si="6"/>
        <v>0.8929999999999999</v>
      </c>
      <c r="R7" s="64">
        <f t="shared" si="6"/>
        <v>0.8929999999999999</v>
      </c>
      <c r="S7" s="64">
        <f t="shared" si="6"/>
        <v>0.8929999999999999</v>
      </c>
      <c r="T7" s="64">
        <f t="shared" si="6"/>
        <v>0.8929999999999999</v>
      </c>
      <c r="U7" s="64">
        <f t="shared" si="6"/>
        <v>0.8929999999999999</v>
      </c>
      <c r="V7" s="64">
        <f t="shared" si="6"/>
        <v>0.8929999999999999</v>
      </c>
      <c r="W7" s="64">
        <f t="shared" si="6"/>
        <v>0.874</v>
      </c>
      <c r="X7" s="64">
        <f t="shared" si="6"/>
        <v>0</v>
      </c>
      <c r="Y7" s="64">
        <f t="shared" si="6"/>
        <v>0</v>
      </c>
      <c r="Z7" s="64">
        <f t="shared" si="6"/>
        <v>0</v>
      </c>
      <c r="AA7" s="64">
        <f t="shared" si="6"/>
        <v>0</v>
      </c>
      <c r="AB7" s="64">
        <f t="shared" si="6"/>
        <v>0</v>
      </c>
      <c r="AC7" s="64">
        <f t="shared" si="6"/>
        <v>0</v>
      </c>
      <c r="AD7" s="64">
        <f t="shared" si="6"/>
        <v>0</v>
      </c>
      <c r="AE7" s="64">
        <f t="shared" si="6"/>
        <v>0</v>
      </c>
      <c r="AF7" s="64">
        <f t="shared" si="6"/>
        <v>0</v>
      </c>
      <c r="AG7" s="64">
        <f t="shared" si="6"/>
        <v>0</v>
      </c>
      <c r="AH7" s="64">
        <f t="shared" si="6"/>
        <v>0</v>
      </c>
      <c r="AI7" s="64">
        <f t="shared" si="6"/>
        <v>0</v>
      </c>
    </row>
    <row r="8" spans="1:35" x14ac:dyDescent="0.35">
      <c r="A8" s="2">
        <v>0.96</v>
      </c>
      <c r="B8" s="61">
        <f t="shared" si="3"/>
        <v>250</v>
      </c>
      <c r="C8" s="64">
        <f>$A$8*C1</f>
        <v>0.8448</v>
      </c>
      <c r="D8" s="64">
        <f t="shared" ref="D8:AI8" si="7">$A$8*D1</f>
        <v>0.86399999999999999</v>
      </c>
      <c r="E8" s="64">
        <f t="shared" si="7"/>
        <v>0.86399999999999999</v>
      </c>
      <c r="F8" s="64">
        <f t="shared" si="7"/>
        <v>0.88319999999999999</v>
      </c>
      <c r="G8" s="64">
        <f t="shared" si="7"/>
        <v>0.90239999999999987</v>
      </c>
      <c r="H8" s="64">
        <f t="shared" si="7"/>
        <v>0.90239999999999987</v>
      </c>
      <c r="I8" s="64">
        <f t="shared" si="7"/>
        <v>0.91199999999999992</v>
      </c>
      <c r="J8" s="64">
        <f t="shared" si="7"/>
        <v>0.92159999999999997</v>
      </c>
      <c r="K8" s="64">
        <f t="shared" si="7"/>
        <v>0.92159999999999997</v>
      </c>
      <c r="L8" s="64">
        <f t="shared" si="7"/>
        <v>0.92159999999999997</v>
      </c>
      <c r="M8" s="64">
        <f t="shared" si="7"/>
        <v>0.92159999999999997</v>
      </c>
      <c r="N8" s="64">
        <f t="shared" si="7"/>
        <v>0.91199999999999992</v>
      </c>
      <c r="O8" s="64">
        <f t="shared" si="7"/>
        <v>0.91199999999999992</v>
      </c>
      <c r="P8" s="64">
        <f t="shared" si="7"/>
        <v>0.90239999999999987</v>
      </c>
      <c r="Q8" s="64">
        <f t="shared" si="7"/>
        <v>0.90239999999999987</v>
      </c>
      <c r="R8" s="64">
        <f t="shared" si="7"/>
        <v>0.90239999999999987</v>
      </c>
      <c r="S8" s="64">
        <f t="shared" si="7"/>
        <v>0.90239999999999987</v>
      </c>
      <c r="T8" s="64">
        <f t="shared" si="7"/>
        <v>0.90239999999999987</v>
      </c>
      <c r="U8" s="64">
        <f t="shared" si="7"/>
        <v>0.90239999999999987</v>
      </c>
      <c r="V8" s="64">
        <f t="shared" si="7"/>
        <v>0.90239999999999987</v>
      </c>
      <c r="W8" s="64">
        <f t="shared" si="7"/>
        <v>0.88319999999999999</v>
      </c>
      <c r="X8" s="64">
        <f t="shared" si="7"/>
        <v>0</v>
      </c>
      <c r="Y8" s="64">
        <f t="shared" si="7"/>
        <v>0</v>
      </c>
      <c r="Z8" s="64">
        <f t="shared" si="7"/>
        <v>0</v>
      </c>
      <c r="AA8" s="64">
        <f t="shared" si="7"/>
        <v>0</v>
      </c>
      <c r="AB8" s="64">
        <f t="shared" si="7"/>
        <v>0</v>
      </c>
      <c r="AC8" s="64">
        <f t="shared" si="7"/>
        <v>0</v>
      </c>
      <c r="AD8" s="64">
        <f t="shared" si="7"/>
        <v>0</v>
      </c>
      <c r="AE8" s="64">
        <f t="shared" si="7"/>
        <v>0</v>
      </c>
      <c r="AF8" s="64">
        <f t="shared" si="7"/>
        <v>0</v>
      </c>
      <c r="AG8" s="64">
        <f t="shared" si="7"/>
        <v>0</v>
      </c>
      <c r="AH8" s="64">
        <f t="shared" si="7"/>
        <v>0</v>
      </c>
      <c r="AI8" s="64">
        <f t="shared" si="7"/>
        <v>0</v>
      </c>
    </row>
    <row r="9" spans="1:35" x14ac:dyDescent="0.35">
      <c r="A9" s="2">
        <v>0.95</v>
      </c>
      <c r="B9" s="61">
        <f t="shared" si="3"/>
        <v>300</v>
      </c>
      <c r="C9" s="64">
        <f>$A$9*C1</f>
        <v>0.83599999999999997</v>
      </c>
      <c r="D9" s="64">
        <f t="shared" ref="D9:AI9" si="8">$A$9*D1</f>
        <v>0.85499999999999998</v>
      </c>
      <c r="E9" s="64">
        <f t="shared" si="8"/>
        <v>0.85499999999999998</v>
      </c>
      <c r="F9" s="64">
        <f t="shared" si="8"/>
        <v>0.874</v>
      </c>
      <c r="G9" s="64">
        <f t="shared" si="8"/>
        <v>0.8929999999999999</v>
      </c>
      <c r="H9" s="64">
        <f t="shared" si="8"/>
        <v>0.8929999999999999</v>
      </c>
      <c r="I9" s="64">
        <f t="shared" si="8"/>
        <v>0.90249999999999997</v>
      </c>
      <c r="J9" s="64">
        <f t="shared" si="8"/>
        <v>0.91199999999999992</v>
      </c>
      <c r="K9" s="64">
        <f t="shared" si="8"/>
        <v>0.91199999999999992</v>
      </c>
      <c r="L9" s="64">
        <f t="shared" si="8"/>
        <v>0.91199999999999992</v>
      </c>
      <c r="M9" s="64">
        <f t="shared" si="8"/>
        <v>0.91199999999999992</v>
      </c>
      <c r="N9" s="64">
        <f t="shared" si="8"/>
        <v>0.90249999999999997</v>
      </c>
      <c r="O9" s="64">
        <f t="shared" si="8"/>
        <v>0.90249999999999997</v>
      </c>
      <c r="P9" s="64">
        <f t="shared" si="8"/>
        <v>0.8929999999999999</v>
      </c>
      <c r="Q9" s="64">
        <f t="shared" si="8"/>
        <v>0.8929999999999999</v>
      </c>
      <c r="R9" s="64">
        <f t="shared" si="8"/>
        <v>0.8929999999999999</v>
      </c>
      <c r="S9" s="64">
        <f t="shared" si="8"/>
        <v>0.8929999999999999</v>
      </c>
      <c r="T9" s="64">
        <f t="shared" si="8"/>
        <v>0.8929999999999999</v>
      </c>
      <c r="U9" s="64">
        <f t="shared" si="8"/>
        <v>0.8929999999999999</v>
      </c>
      <c r="V9" s="64">
        <f t="shared" si="8"/>
        <v>0.8929999999999999</v>
      </c>
      <c r="W9" s="64">
        <f t="shared" si="8"/>
        <v>0.874</v>
      </c>
      <c r="X9" s="64">
        <f t="shared" si="8"/>
        <v>0</v>
      </c>
      <c r="Y9" s="64">
        <f t="shared" si="8"/>
        <v>0</v>
      </c>
      <c r="Z9" s="64">
        <f t="shared" si="8"/>
        <v>0</v>
      </c>
      <c r="AA9" s="64">
        <f t="shared" si="8"/>
        <v>0</v>
      </c>
      <c r="AB9" s="64">
        <f t="shared" si="8"/>
        <v>0</v>
      </c>
      <c r="AC9" s="64">
        <f t="shared" si="8"/>
        <v>0</v>
      </c>
      <c r="AD9" s="64">
        <f t="shared" si="8"/>
        <v>0</v>
      </c>
      <c r="AE9" s="64">
        <f t="shared" si="8"/>
        <v>0</v>
      </c>
      <c r="AF9" s="64">
        <f t="shared" si="8"/>
        <v>0</v>
      </c>
      <c r="AG9" s="64">
        <f t="shared" si="8"/>
        <v>0</v>
      </c>
      <c r="AH9" s="64">
        <f t="shared" si="8"/>
        <v>0</v>
      </c>
      <c r="AI9" s="64">
        <f t="shared" si="8"/>
        <v>0</v>
      </c>
    </row>
    <row r="10" spans="1:35" x14ac:dyDescent="0.35">
      <c r="A10" s="2">
        <v>0.94</v>
      </c>
      <c r="B10" s="61">
        <f t="shared" si="3"/>
        <v>350</v>
      </c>
      <c r="C10" s="64">
        <f>$A$10*C1</f>
        <v>0.82719999999999994</v>
      </c>
      <c r="D10" s="64">
        <f t="shared" ref="D10:AI10" si="9">$A$10*D1</f>
        <v>0.84599999999999997</v>
      </c>
      <c r="E10" s="64">
        <f t="shared" si="9"/>
        <v>0.84599999999999997</v>
      </c>
      <c r="F10" s="64">
        <f t="shared" si="9"/>
        <v>0.86480000000000001</v>
      </c>
      <c r="G10" s="64">
        <f t="shared" si="9"/>
        <v>0.88359999999999994</v>
      </c>
      <c r="H10" s="64">
        <f t="shared" si="9"/>
        <v>0.88359999999999994</v>
      </c>
      <c r="I10" s="64">
        <f t="shared" si="9"/>
        <v>0.8929999999999999</v>
      </c>
      <c r="J10" s="64">
        <f t="shared" si="9"/>
        <v>0.90239999999999987</v>
      </c>
      <c r="K10" s="64">
        <f t="shared" si="9"/>
        <v>0.90239999999999987</v>
      </c>
      <c r="L10" s="64">
        <f t="shared" si="9"/>
        <v>0.90239999999999987</v>
      </c>
      <c r="M10" s="64">
        <f t="shared" si="9"/>
        <v>0.90239999999999987</v>
      </c>
      <c r="N10" s="64">
        <f t="shared" si="9"/>
        <v>0.8929999999999999</v>
      </c>
      <c r="O10" s="64">
        <f t="shared" si="9"/>
        <v>0.8929999999999999</v>
      </c>
      <c r="P10" s="64">
        <f t="shared" si="9"/>
        <v>0.88359999999999994</v>
      </c>
      <c r="Q10" s="64">
        <f t="shared" si="9"/>
        <v>0.88359999999999994</v>
      </c>
      <c r="R10" s="64">
        <f t="shared" si="9"/>
        <v>0.88359999999999994</v>
      </c>
      <c r="S10" s="64">
        <f t="shared" si="9"/>
        <v>0.88359999999999994</v>
      </c>
      <c r="T10" s="64">
        <f t="shared" si="9"/>
        <v>0.88359999999999994</v>
      </c>
      <c r="U10" s="64">
        <f t="shared" si="9"/>
        <v>0.88359999999999994</v>
      </c>
      <c r="V10" s="64">
        <f t="shared" si="9"/>
        <v>0.88359999999999994</v>
      </c>
      <c r="W10" s="64">
        <f t="shared" si="9"/>
        <v>0.86480000000000001</v>
      </c>
      <c r="X10" s="64">
        <f t="shared" si="9"/>
        <v>0</v>
      </c>
      <c r="Y10" s="64">
        <f t="shared" si="9"/>
        <v>0</v>
      </c>
      <c r="Z10" s="64">
        <f t="shared" si="9"/>
        <v>0</v>
      </c>
      <c r="AA10" s="64">
        <f t="shared" si="9"/>
        <v>0</v>
      </c>
      <c r="AB10" s="64">
        <f t="shared" si="9"/>
        <v>0</v>
      </c>
      <c r="AC10" s="64">
        <f t="shared" si="9"/>
        <v>0</v>
      </c>
      <c r="AD10" s="64">
        <f t="shared" si="9"/>
        <v>0</v>
      </c>
      <c r="AE10" s="64">
        <f t="shared" si="9"/>
        <v>0</v>
      </c>
      <c r="AF10" s="64">
        <f t="shared" si="9"/>
        <v>0</v>
      </c>
      <c r="AG10" s="64">
        <f t="shared" si="9"/>
        <v>0</v>
      </c>
      <c r="AH10" s="64">
        <f t="shared" si="9"/>
        <v>0</v>
      </c>
      <c r="AI10" s="64">
        <f t="shared" si="9"/>
        <v>0</v>
      </c>
    </row>
    <row r="11" spans="1:35" x14ac:dyDescent="0.35">
      <c r="A11" s="2">
        <v>0.92</v>
      </c>
      <c r="B11" s="61">
        <f t="shared" si="3"/>
        <v>400</v>
      </c>
      <c r="C11" s="64">
        <f>$A$11*C1</f>
        <v>0.80959999999999999</v>
      </c>
      <c r="D11" s="64">
        <f t="shared" ref="D11:AI11" si="10">$A$11*D1</f>
        <v>0.82800000000000007</v>
      </c>
      <c r="E11" s="64">
        <f t="shared" si="10"/>
        <v>0.82800000000000007</v>
      </c>
      <c r="F11" s="64">
        <f t="shared" si="10"/>
        <v>0.84640000000000004</v>
      </c>
      <c r="G11" s="64">
        <f t="shared" si="10"/>
        <v>0.86480000000000001</v>
      </c>
      <c r="H11" s="64">
        <f t="shared" si="10"/>
        <v>0.86480000000000001</v>
      </c>
      <c r="I11" s="64">
        <f t="shared" si="10"/>
        <v>0.874</v>
      </c>
      <c r="J11" s="64">
        <f t="shared" si="10"/>
        <v>0.88319999999999999</v>
      </c>
      <c r="K11" s="64">
        <f t="shared" si="10"/>
        <v>0.88319999999999999</v>
      </c>
      <c r="L11" s="64">
        <f t="shared" si="10"/>
        <v>0.88319999999999999</v>
      </c>
      <c r="M11" s="64">
        <f t="shared" si="10"/>
        <v>0.88319999999999999</v>
      </c>
      <c r="N11" s="64">
        <f t="shared" si="10"/>
        <v>0.874</v>
      </c>
      <c r="O11" s="64">
        <f t="shared" si="10"/>
        <v>0.874</v>
      </c>
      <c r="P11" s="64">
        <f t="shared" si="10"/>
        <v>0.86480000000000001</v>
      </c>
      <c r="Q11" s="64">
        <f t="shared" si="10"/>
        <v>0.86480000000000001</v>
      </c>
      <c r="R11" s="64">
        <f t="shared" si="10"/>
        <v>0.86480000000000001</v>
      </c>
      <c r="S11" s="64">
        <f t="shared" si="10"/>
        <v>0.86480000000000001</v>
      </c>
      <c r="T11" s="64">
        <f t="shared" si="10"/>
        <v>0.86480000000000001</v>
      </c>
      <c r="U11" s="64">
        <f t="shared" si="10"/>
        <v>0.86480000000000001</v>
      </c>
      <c r="V11" s="64">
        <f t="shared" si="10"/>
        <v>0.86480000000000001</v>
      </c>
      <c r="W11" s="64">
        <f t="shared" si="10"/>
        <v>0.84640000000000004</v>
      </c>
      <c r="X11" s="64">
        <f t="shared" si="10"/>
        <v>0</v>
      </c>
      <c r="Y11" s="64">
        <f t="shared" si="10"/>
        <v>0</v>
      </c>
      <c r="Z11" s="64">
        <f t="shared" si="10"/>
        <v>0</v>
      </c>
      <c r="AA11" s="64">
        <f t="shared" si="10"/>
        <v>0</v>
      </c>
      <c r="AB11" s="64">
        <f t="shared" si="10"/>
        <v>0</v>
      </c>
      <c r="AC11" s="64">
        <f t="shared" si="10"/>
        <v>0</v>
      </c>
      <c r="AD11" s="64">
        <f t="shared" si="10"/>
        <v>0</v>
      </c>
      <c r="AE11" s="64">
        <f t="shared" si="10"/>
        <v>0</v>
      </c>
      <c r="AF11" s="64">
        <f t="shared" si="10"/>
        <v>0</v>
      </c>
      <c r="AG11" s="64">
        <f t="shared" si="10"/>
        <v>0</v>
      </c>
      <c r="AH11" s="64">
        <f t="shared" si="10"/>
        <v>0</v>
      </c>
      <c r="AI11" s="64">
        <f t="shared" si="10"/>
        <v>0</v>
      </c>
    </row>
    <row r="12" spans="1:35" x14ac:dyDescent="0.35">
      <c r="A12" s="2">
        <v>0.9</v>
      </c>
      <c r="B12" s="61">
        <f t="shared" si="3"/>
        <v>450</v>
      </c>
      <c r="C12" s="64">
        <f>$A$12*C1</f>
        <v>0.79200000000000004</v>
      </c>
      <c r="D12" s="64">
        <f t="shared" ref="D12:AI12" si="11">$A$12*D1</f>
        <v>0.81</v>
      </c>
      <c r="E12" s="64">
        <f t="shared" si="11"/>
        <v>0.81</v>
      </c>
      <c r="F12" s="64">
        <f t="shared" si="11"/>
        <v>0.82800000000000007</v>
      </c>
      <c r="G12" s="64">
        <f t="shared" si="11"/>
        <v>0.84599999999999997</v>
      </c>
      <c r="H12" s="64">
        <f t="shared" si="11"/>
        <v>0.84599999999999997</v>
      </c>
      <c r="I12" s="64">
        <f t="shared" si="11"/>
        <v>0.85499999999999998</v>
      </c>
      <c r="J12" s="64">
        <f t="shared" si="11"/>
        <v>0.86399999999999999</v>
      </c>
      <c r="K12" s="64">
        <f t="shared" si="11"/>
        <v>0.86399999999999999</v>
      </c>
      <c r="L12" s="64">
        <f t="shared" si="11"/>
        <v>0.86399999999999999</v>
      </c>
      <c r="M12" s="64">
        <f t="shared" si="11"/>
        <v>0.86399999999999999</v>
      </c>
      <c r="N12" s="64">
        <f t="shared" si="11"/>
        <v>0.85499999999999998</v>
      </c>
      <c r="O12" s="64">
        <f t="shared" si="11"/>
        <v>0.85499999999999998</v>
      </c>
      <c r="P12" s="64">
        <f t="shared" si="11"/>
        <v>0.84599999999999997</v>
      </c>
      <c r="Q12" s="64">
        <f t="shared" si="11"/>
        <v>0.84599999999999997</v>
      </c>
      <c r="R12" s="64">
        <f t="shared" si="11"/>
        <v>0.84599999999999997</v>
      </c>
      <c r="S12" s="64">
        <f t="shared" si="11"/>
        <v>0.84599999999999997</v>
      </c>
      <c r="T12" s="64">
        <f t="shared" si="11"/>
        <v>0.84599999999999997</v>
      </c>
      <c r="U12" s="64">
        <f t="shared" si="11"/>
        <v>0.84599999999999997</v>
      </c>
      <c r="V12" s="64">
        <f t="shared" si="11"/>
        <v>0.84599999999999997</v>
      </c>
      <c r="W12" s="64">
        <f t="shared" si="11"/>
        <v>0.82800000000000007</v>
      </c>
      <c r="X12" s="64">
        <f t="shared" si="11"/>
        <v>0</v>
      </c>
      <c r="Y12" s="64">
        <f t="shared" si="11"/>
        <v>0</v>
      </c>
      <c r="Z12" s="64">
        <f t="shared" si="11"/>
        <v>0</v>
      </c>
      <c r="AA12" s="64">
        <f t="shared" si="11"/>
        <v>0</v>
      </c>
      <c r="AB12" s="64">
        <f t="shared" si="11"/>
        <v>0</v>
      </c>
      <c r="AC12" s="64">
        <f t="shared" si="11"/>
        <v>0</v>
      </c>
      <c r="AD12" s="64">
        <f t="shared" si="11"/>
        <v>0</v>
      </c>
      <c r="AE12" s="64">
        <f t="shared" si="11"/>
        <v>0</v>
      </c>
      <c r="AF12" s="64">
        <f t="shared" si="11"/>
        <v>0</v>
      </c>
      <c r="AG12" s="64">
        <f t="shared" si="11"/>
        <v>0</v>
      </c>
      <c r="AH12" s="64">
        <f t="shared" si="11"/>
        <v>0</v>
      </c>
      <c r="AI12" s="64">
        <f t="shared" si="11"/>
        <v>0</v>
      </c>
    </row>
    <row r="13" spans="1:35" x14ac:dyDescent="0.35">
      <c r="A13" s="2">
        <v>0.88</v>
      </c>
      <c r="B13" s="61">
        <f t="shared" si="3"/>
        <v>500</v>
      </c>
      <c r="C13" s="64">
        <f>$A$13*C1</f>
        <v>0.77439999999999998</v>
      </c>
      <c r="D13" s="64">
        <f t="shared" ref="D13:AI13" si="12">$A$13*D1</f>
        <v>0.79200000000000004</v>
      </c>
      <c r="E13" s="64">
        <f t="shared" si="12"/>
        <v>0.79200000000000004</v>
      </c>
      <c r="F13" s="64">
        <f t="shared" si="12"/>
        <v>0.80959999999999999</v>
      </c>
      <c r="G13" s="64">
        <f t="shared" si="12"/>
        <v>0.82719999999999994</v>
      </c>
      <c r="H13" s="64">
        <f t="shared" si="12"/>
        <v>0.82719999999999994</v>
      </c>
      <c r="I13" s="64">
        <f t="shared" si="12"/>
        <v>0.83599999999999997</v>
      </c>
      <c r="J13" s="64">
        <f t="shared" si="12"/>
        <v>0.8448</v>
      </c>
      <c r="K13" s="64">
        <f t="shared" si="12"/>
        <v>0.8448</v>
      </c>
      <c r="L13" s="64">
        <f t="shared" si="12"/>
        <v>0.8448</v>
      </c>
      <c r="M13" s="64">
        <f t="shared" si="12"/>
        <v>0.8448</v>
      </c>
      <c r="N13" s="64">
        <f t="shared" si="12"/>
        <v>0.83599999999999997</v>
      </c>
      <c r="O13" s="64">
        <f t="shared" si="12"/>
        <v>0.83599999999999997</v>
      </c>
      <c r="P13" s="64">
        <f t="shared" si="12"/>
        <v>0.82719999999999994</v>
      </c>
      <c r="Q13" s="64">
        <f t="shared" si="12"/>
        <v>0.82719999999999994</v>
      </c>
      <c r="R13" s="64">
        <f t="shared" si="12"/>
        <v>0.82719999999999994</v>
      </c>
      <c r="S13" s="64">
        <f t="shared" si="12"/>
        <v>0.82719999999999994</v>
      </c>
      <c r="T13" s="64">
        <f t="shared" si="12"/>
        <v>0.82719999999999994</v>
      </c>
      <c r="U13" s="64">
        <f t="shared" si="12"/>
        <v>0.82719999999999994</v>
      </c>
      <c r="V13" s="64">
        <f t="shared" si="12"/>
        <v>0.82719999999999994</v>
      </c>
      <c r="W13" s="64">
        <f t="shared" si="12"/>
        <v>0.80959999999999999</v>
      </c>
      <c r="X13" s="64">
        <f t="shared" si="12"/>
        <v>0</v>
      </c>
      <c r="Y13" s="64">
        <f t="shared" si="12"/>
        <v>0</v>
      </c>
      <c r="Z13" s="64">
        <f t="shared" si="12"/>
        <v>0</v>
      </c>
      <c r="AA13" s="64">
        <f t="shared" si="12"/>
        <v>0</v>
      </c>
      <c r="AB13" s="64">
        <f t="shared" si="12"/>
        <v>0</v>
      </c>
      <c r="AC13" s="64">
        <f t="shared" si="12"/>
        <v>0</v>
      </c>
      <c r="AD13" s="64">
        <f t="shared" si="12"/>
        <v>0</v>
      </c>
      <c r="AE13" s="64">
        <f t="shared" si="12"/>
        <v>0</v>
      </c>
      <c r="AF13" s="64">
        <f t="shared" si="12"/>
        <v>0</v>
      </c>
      <c r="AG13" s="64">
        <f t="shared" si="12"/>
        <v>0</v>
      </c>
      <c r="AH13" s="64">
        <f t="shared" si="12"/>
        <v>0</v>
      </c>
      <c r="AI13" s="64">
        <f t="shared" si="12"/>
        <v>0</v>
      </c>
    </row>
    <row r="15" spans="1:35" x14ac:dyDescent="0.35">
      <c r="B15" s="66" t="s">
        <v>80</v>
      </c>
      <c r="C15" s="66">
        <v>0</v>
      </c>
      <c r="D15" s="66">
        <f>C15+250</f>
        <v>250</v>
      </c>
      <c r="E15" s="66">
        <f t="shared" ref="E15:AI15" si="13">D15+250</f>
        <v>500</v>
      </c>
      <c r="F15" s="66">
        <f t="shared" si="13"/>
        <v>750</v>
      </c>
      <c r="G15" s="66">
        <f t="shared" si="13"/>
        <v>1000</v>
      </c>
      <c r="H15" s="66">
        <f t="shared" si="13"/>
        <v>1250</v>
      </c>
      <c r="I15" s="66">
        <f t="shared" si="13"/>
        <v>1500</v>
      </c>
      <c r="J15" s="66">
        <f t="shared" si="13"/>
        <v>1750</v>
      </c>
      <c r="K15" s="66">
        <f t="shared" si="13"/>
        <v>2000</v>
      </c>
      <c r="L15" s="66">
        <f t="shared" si="13"/>
        <v>2250</v>
      </c>
      <c r="M15" s="66">
        <f t="shared" si="13"/>
        <v>2500</v>
      </c>
      <c r="N15" s="66">
        <f t="shared" si="13"/>
        <v>2750</v>
      </c>
      <c r="O15" s="66">
        <f t="shared" si="13"/>
        <v>3000</v>
      </c>
      <c r="P15" s="66">
        <f t="shared" si="13"/>
        <v>3250</v>
      </c>
      <c r="Q15" s="66">
        <f t="shared" si="13"/>
        <v>3500</v>
      </c>
      <c r="R15" s="66">
        <f t="shared" si="13"/>
        <v>3750</v>
      </c>
      <c r="S15" s="66">
        <f t="shared" si="13"/>
        <v>4000</v>
      </c>
      <c r="T15" s="66">
        <f t="shared" si="13"/>
        <v>4250</v>
      </c>
      <c r="U15" s="66">
        <f>T15+250</f>
        <v>4500</v>
      </c>
      <c r="V15" s="66">
        <f t="shared" ref="V15:AI15" si="14">U15+250</f>
        <v>4750</v>
      </c>
      <c r="W15" s="66">
        <f t="shared" si="14"/>
        <v>5000</v>
      </c>
      <c r="X15" s="66">
        <f t="shared" si="14"/>
        <v>5250</v>
      </c>
      <c r="Y15" s="66">
        <f t="shared" si="14"/>
        <v>5500</v>
      </c>
      <c r="Z15" s="66">
        <f t="shared" si="14"/>
        <v>5750</v>
      </c>
      <c r="AA15" s="66">
        <f t="shared" si="14"/>
        <v>6000</v>
      </c>
      <c r="AB15" s="66">
        <f t="shared" si="14"/>
        <v>6250</v>
      </c>
      <c r="AC15" s="66">
        <f t="shared" si="14"/>
        <v>6500</v>
      </c>
      <c r="AD15" s="66">
        <f t="shared" si="14"/>
        <v>6750</v>
      </c>
      <c r="AE15" s="66">
        <f t="shared" si="14"/>
        <v>7000</v>
      </c>
      <c r="AF15" s="66">
        <f t="shared" si="14"/>
        <v>7250</v>
      </c>
      <c r="AG15" s="66">
        <f t="shared" si="14"/>
        <v>7500</v>
      </c>
      <c r="AH15" s="66">
        <f t="shared" si="14"/>
        <v>7750</v>
      </c>
      <c r="AI15" s="66">
        <f t="shared" si="14"/>
        <v>8000</v>
      </c>
    </row>
    <row r="16" spans="1:35" x14ac:dyDescent="0.35">
      <c r="B16" s="66">
        <v>0</v>
      </c>
      <c r="C16" s="20">
        <f>(C3/MAX($C$3:$AI$13))*MAX($A$3:$A$13,$C$1:$AI$1)</f>
        <v>0.78833333333333333</v>
      </c>
      <c r="D16" s="20">
        <f t="shared" ref="D16:AI24" si="15">(D3/MAX($C$3:$AI$13))*MAX($A$3:$A$13,$C$1:$AI$1)</f>
        <v>0.80625000000000002</v>
      </c>
      <c r="E16" s="20">
        <f t="shared" si="15"/>
        <v>0.80625000000000002</v>
      </c>
      <c r="F16" s="20">
        <f t="shared" si="15"/>
        <v>0.82416666666666671</v>
      </c>
      <c r="G16" s="20">
        <f t="shared" si="15"/>
        <v>0.84208333333333329</v>
      </c>
      <c r="H16" s="20">
        <f t="shared" si="15"/>
        <v>0.84208333333333329</v>
      </c>
      <c r="I16" s="20">
        <f t="shared" si="15"/>
        <v>0.85104166666666659</v>
      </c>
      <c r="J16" s="20">
        <f t="shared" si="15"/>
        <v>0.86</v>
      </c>
      <c r="K16" s="20">
        <f t="shared" si="15"/>
        <v>0.86</v>
      </c>
      <c r="L16" s="20">
        <f t="shared" si="15"/>
        <v>0.86</v>
      </c>
      <c r="M16" s="20">
        <f t="shared" si="15"/>
        <v>0.86</v>
      </c>
      <c r="N16" s="20">
        <f t="shared" si="15"/>
        <v>0.85104166666666659</v>
      </c>
      <c r="O16" s="20">
        <f t="shared" si="15"/>
        <v>0.85104166666666659</v>
      </c>
      <c r="P16" s="20">
        <f t="shared" si="15"/>
        <v>0.84208333333333329</v>
      </c>
      <c r="Q16" s="20">
        <f t="shared" si="15"/>
        <v>0.84208333333333329</v>
      </c>
      <c r="R16" s="20">
        <f t="shared" si="15"/>
        <v>0.84208333333333329</v>
      </c>
      <c r="S16" s="20">
        <f t="shared" si="15"/>
        <v>0.84208333333333329</v>
      </c>
      <c r="T16" s="20">
        <f t="shared" si="15"/>
        <v>0.84208333333333329</v>
      </c>
      <c r="U16" s="20">
        <f t="shared" si="15"/>
        <v>0.84208333333333329</v>
      </c>
      <c r="V16" s="20">
        <f t="shared" si="15"/>
        <v>0.84208333333333329</v>
      </c>
      <c r="W16" s="20">
        <f t="shared" si="15"/>
        <v>0.82416666666666671</v>
      </c>
      <c r="X16" s="20">
        <f t="shared" si="15"/>
        <v>0</v>
      </c>
      <c r="Y16" s="20">
        <f t="shared" si="15"/>
        <v>0</v>
      </c>
      <c r="Z16" s="20">
        <f t="shared" si="15"/>
        <v>0</v>
      </c>
      <c r="AA16" s="20">
        <f t="shared" si="15"/>
        <v>0</v>
      </c>
      <c r="AB16" s="20">
        <f t="shared" si="15"/>
        <v>0</v>
      </c>
      <c r="AC16" s="20">
        <f t="shared" si="15"/>
        <v>0</v>
      </c>
      <c r="AD16" s="20">
        <f t="shared" si="15"/>
        <v>0</v>
      </c>
      <c r="AE16" s="20">
        <f t="shared" si="15"/>
        <v>0</v>
      </c>
      <c r="AF16" s="20">
        <f t="shared" si="15"/>
        <v>0</v>
      </c>
      <c r="AG16" s="20">
        <f t="shared" si="15"/>
        <v>0</v>
      </c>
      <c r="AH16" s="20">
        <f t="shared" si="15"/>
        <v>0</v>
      </c>
      <c r="AI16" s="20">
        <f t="shared" si="15"/>
        <v>0</v>
      </c>
    </row>
    <row r="17" spans="2:35" x14ac:dyDescent="0.35">
      <c r="B17" s="66">
        <f>B16+50</f>
        <v>50</v>
      </c>
      <c r="C17" s="20">
        <f t="shared" ref="C17:R26" si="16">(C4/MAX($C$3:$AI$13))*MAX($A$3:$A$13,$C$1:$AI$1)</f>
        <v>0.78833333333333333</v>
      </c>
      <c r="D17" s="20">
        <f t="shared" si="16"/>
        <v>0.80625000000000002</v>
      </c>
      <c r="E17" s="20">
        <f t="shared" si="16"/>
        <v>0.80625000000000002</v>
      </c>
      <c r="F17" s="20">
        <f t="shared" si="16"/>
        <v>0.82416666666666671</v>
      </c>
      <c r="G17" s="20">
        <f t="shared" si="16"/>
        <v>0.84208333333333329</v>
      </c>
      <c r="H17" s="20">
        <f t="shared" si="16"/>
        <v>0.84208333333333329</v>
      </c>
      <c r="I17" s="20">
        <f t="shared" si="16"/>
        <v>0.85104166666666659</v>
      </c>
      <c r="J17" s="20">
        <f t="shared" si="16"/>
        <v>0.86</v>
      </c>
      <c r="K17" s="20">
        <f t="shared" si="16"/>
        <v>0.86</v>
      </c>
      <c r="L17" s="20">
        <f t="shared" si="16"/>
        <v>0.86</v>
      </c>
      <c r="M17" s="20">
        <f t="shared" si="16"/>
        <v>0.86</v>
      </c>
      <c r="N17" s="20">
        <f t="shared" si="16"/>
        <v>0.85104166666666659</v>
      </c>
      <c r="O17" s="20">
        <f t="shared" si="16"/>
        <v>0.85104166666666659</v>
      </c>
      <c r="P17" s="20">
        <f t="shared" si="16"/>
        <v>0.84208333333333329</v>
      </c>
      <c r="Q17" s="20">
        <f t="shared" si="16"/>
        <v>0.84208333333333329</v>
      </c>
      <c r="R17" s="20">
        <f t="shared" si="16"/>
        <v>0.84208333333333329</v>
      </c>
      <c r="S17" s="20">
        <f t="shared" si="15"/>
        <v>0.84208333333333329</v>
      </c>
      <c r="T17" s="20">
        <f t="shared" si="15"/>
        <v>0.84208333333333329</v>
      </c>
      <c r="U17" s="20">
        <f t="shared" si="15"/>
        <v>0.84208333333333329</v>
      </c>
      <c r="V17" s="20">
        <f t="shared" si="15"/>
        <v>0.84208333333333329</v>
      </c>
      <c r="W17" s="20">
        <f t="shared" si="15"/>
        <v>0.82416666666666671</v>
      </c>
      <c r="X17" s="20">
        <f t="shared" si="15"/>
        <v>0</v>
      </c>
      <c r="Y17" s="20">
        <f t="shared" si="15"/>
        <v>0</v>
      </c>
      <c r="Z17" s="20">
        <f t="shared" si="15"/>
        <v>0</v>
      </c>
      <c r="AA17" s="20">
        <f t="shared" si="15"/>
        <v>0</v>
      </c>
      <c r="AB17" s="20">
        <f t="shared" si="15"/>
        <v>0</v>
      </c>
      <c r="AC17" s="20">
        <f t="shared" si="15"/>
        <v>0</v>
      </c>
      <c r="AD17" s="20">
        <f t="shared" si="15"/>
        <v>0</v>
      </c>
      <c r="AE17" s="20">
        <f t="shared" si="15"/>
        <v>0</v>
      </c>
      <c r="AF17" s="20">
        <f t="shared" si="15"/>
        <v>0</v>
      </c>
      <c r="AG17" s="20">
        <f t="shared" si="15"/>
        <v>0</v>
      </c>
      <c r="AH17" s="20">
        <f t="shared" si="15"/>
        <v>0</v>
      </c>
      <c r="AI17" s="20">
        <f t="shared" si="15"/>
        <v>0</v>
      </c>
    </row>
    <row r="18" spans="2:35" x14ac:dyDescent="0.35">
      <c r="B18" s="66">
        <f t="shared" ref="B18:B26" si="17">B17+50</f>
        <v>100</v>
      </c>
      <c r="C18" s="20">
        <f t="shared" si="16"/>
        <v>0.84333333333333327</v>
      </c>
      <c r="D18" s="20">
        <f t="shared" si="15"/>
        <v>0.86250000000000004</v>
      </c>
      <c r="E18" s="20">
        <f t="shared" si="15"/>
        <v>0.86250000000000004</v>
      </c>
      <c r="F18" s="20">
        <f t="shared" si="15"/>
        <v>0.88166666666666671</v>
      </c>
      <c r="G18" s="20">
        <f t="shared" si="15"/>
        <v>0.90083333333333337</v>
      </c>
      <c r="H18" s="20">
        <f t="shared" si="15"/>
        <v>0.90083333333333337</v>
      </c>
      <c r="I18" s="20">
        <f t="shared" si="15"/>
        <v>0.91041666666666665</v>
      </c>
      <c r="J18" s="20">
        <f t="shared" si="15"/>
        <v>0.92</v>
      </c>
      <c r="K18" s="20">
        <f t="shared" si="15"/>
        <v>0.92</v>
      </c>
      <c r="L18" s="20">
        <f t="shared" si="15"/>
        <v>0.92</v>
      </c>
      <c r="M18" s="20">
        <f t="shared" si="15"/>
        <v>0.92</v>
      </c>
      <c r="N18" s="20">
        <f t="shared" si="15"/>
        <v>0.91041666666666665</v>
      </c>
      <c r="O18" s="20">
        <f t="shared" si="15"/>
        <v>0.91041666666666665</v>
      </c>
      <c r="P18" s="20">
        <f t="shared" si="15"/>
        <v>0.90083333333333337</v>
      </c>
      <c r="Q18" s="20">
        <f t="shared" si="15"/>
        <v>0.90083333333333337</v>
      </c>
      <c r="R18" s="20">
        <f t="shared" si="15"/>
        <v>0.90083333333333337</v>
      </c>
      <c r="S18" s="20">
        <f t="shared" si="15"/>
        <v>0.90083333333333337</v>
      </c>
      <c r="T18" s="20">
        <f t="shared" si="15"/>
        <v>0.90083333333333337</v>
      </c>
      <c r="U18" s="20">
        <f t="shared" si="15"/>
        <v>0.90083333333333337</v>
      </c>
      <c r="V18" s="20">
        <f t="shared" si="15"/>
        <v>0.90083333333333337</v>
      </c>
      <c r="W18" s="20">
        <f t="shared" si="15"/>
        <v>0.88166666666666671</v>
      </c>
      <c r="X18" s="20">
        <f t="shared" si="15"/>
        <v>0</v>
      </c>
      <c r="Y18" s="20">
        <f t="shared" si="15"/>
        <v>0</v>
      </c>
      <c r="Z18" s="20">
        <f t="shared" si="15"/>
        <v>0</v>
      </c>
      <c r="AA18" s="20">
        <f t="shared" si="15"/>
        <v>0</v>
      </c>
      <c r="AB18" s="20">
        <f t="shared" si="15"/>
        <v>0</v>
      </c>
      <c r="AC18" s="20">
        <f t="shared" si="15"/>
        <v>0</v>
      </c>
      <c r="AD18" s="20">
        <f t="shared" si="15"/>
        <v>0</v>
      </c>
      <c r="AE18" s="20">
        <f t="shared" si="15"/>
        <v>0</v>
      </c>
      <c r="AF18" s="20">
        <f t="shared" si="15"/>
        <v>0</v>
      </c>
      <c r="AG18" s="20">
        <f t="shared" si="15"/>
        <v>0</v>
      </c>
      <c r="AH18" s="20">
        <f t="shared" si="15"/>
        <v>0</v>
      </c>
      <c r="AI18" s="20">
        <f t="shared" si="15"/>
        <v>0</v>
      </c>
    </row>
    <row r="19" spans="2:35" x14ac:dyDescent="0.35">
      <c r="B19" s="66">
        <f t="shared" si="17"/>
        <v>150</v>
      </c>
      <c r="C19" s="20">
        <f t="shared" si="16"/>
        <v>0.84333333333333327</v>
      </c>
      <c r="D19" s="20">
        <f t="shared" si="15"/>
        <v>0.86250000000000004</v>
      </c>
      <c r="E19" s="20">
        <f t="shared" si="15"/>
        <v>0.86250000000000004</v>
      </c>
      <c r="F19" s="20">
        <f t="shared" si="15"/>
        <v>0.88166666666666671</v>
      </c>
      <c r="G19" s="20">
        <f t="shared" si="15"/>
        <v>0.90083333333333337</v>
      </c>
      <c r="H19" s="20">
        <f t="shared" si="15"/>
        <v>0.90083333333333337</v>
      </c>
      <c r="I19" s="20">
        <f t="shared" si="15"/>
        <v>0.91041666666666665</v>
      </c>
      <c r="J19" s="20">
        <f t="shared" si="15"/>
        <v>0.92</v>
      </c>
      <c r="K19" s="20">
        <f t="shared" si="15"/>
        <v>0.92</v>
      </c>
      <c r="L19" s="20">
        <f t="shared" si="15"/>
        <v>0.92</v>
      </c>
      <c r="M19" s="20">
        <f t="shared" si="15"/>
        <v>0.92</v>
      </c>
      <c r="N19" s="20">
        <f t="shared" si="15"/>
        <v>0.91041666666666665</v>
      </c>
      <c r="O19" s="20">
        <f t="shared" si="15"/>
        <v>0.91041666666666665</v>
      </c>
      <c r="P19" s="20">
        <f t="shared" si="15"/>
        <v>0.90083333333333337</v>
      </c>
      <c r="Q19" s="20">
        <f t="shared" si="15"/>
        <v>0.90083333333333337</v>
      </c>
      <c r="R19" s="20">
        <f t="shared" si="15"/>
        <v>0.90083333333333337</v>
      </c>
      <c r="S19" s="20">
        <f t="shared" si="15"/>
        <v>0.90083333333333337</v>
      </c>
      <c r="T19" s="20">
        <f t="shared" si="15"/>
        <v>0.90083333333333337</v>
      </c>
      <c r="U19" s="20">
        <f t="shared" si="15"/>
        <v>0.90083333333333337</v>
      </c>
      <c r="V19" s="20">
        <f t="shared" si="15"/>
        <v>0.90083333333333337</v>
      </c>
      <c r="W19" s="20">
        <f t="shared" si="15"/>
        <v>0.88166666666666671</v>
      </c>
      <c r="X19" s="20">
        <f t="shared" si="15"/>
        <v>0</v>
      </c>
      <c r="Y19" s="20">
        <f t="shared" si="15"/>
        <v>0</v>
      </c>
      <c r="Z19" s="20">
        <f t="shared" si="15"/>
        <v>0</v>
      </c>
      <c r="AA19" s="20">
        <f t="shared" si="15"/>
        <v>0</v>
      </c>
      <c r="AB19" s="20">
        <f t="shared" si="15"/>
        <v>0</v>
      </c>
      <c r="AC19" s="20">
        <f t="shared" si="15"/>
        <v>0</v>
      </c>
      <c r="AD19" s="20">
        <f t="shared" si="15"/>
        <v>0</v>
      </c>
      <c r="AE19" s="20">
        <f t="shared" si="15"/>
        <v>0</v>
      </c>
      <c r="AF19" s="20">
        <f t="shared" si="15"/>
        <v>0</v>
      </c>
      <c r="AG19" s="20">
        <f t="shared" si="15"/>
        <v>0</v>
      </c>
      <c r="AH19" s="20">
        <f t="shared" si="15"/>
        <v>0</v>
      </c>
      <c r="AI19" s="20">
        <f t="shared" si="15"/>
        <v>0</v>
      </c>
    </row>
    <row r="20" spans="2:35" x14ac:dyDescent="0.35">
      <c r="B20" s="66">
        <f t="shared" si="17"/>
        <v>200</v>
      </c>
      <c r="C20" s="20">
        <f t="shared" si="16"/>
        <v>0.87083333333333335</v>
      </c>
      <c r="D20" s="20">
        <f t="shared" si="15"/>
        <v>0.890625</v>
      </c>
      <c r="E20" s="20">
        <f t="shared" si="15"/>
        <v>0.890625</v>
      </c>
      <c r="F20" s="20">
        <f t="shared" si="15"/>
        <v>0.91041666666666665</v>
      </c>
      <c r="G20" s="20">
        <f t="shared" si="15"/>
        <v>0.9302083333333333</v>
      </c>
      <c r="H20" s="20">
        <f t="shared" si="15"/>
        <v>0.9302083333333333</v>
      </c>
      <c r="I20" s="20">
        <f t="shared" si="15"/>
        <v>0.94010416666666652</v>
      </c>
      <c r="J20" s="20">
        <f t="shared" si="15"/>
        <v>0.94999999999999984</v>
      </c>
      <c r="K20" s="20">
        <f t="shared" si="15"/>
        <v>0.94999999999999984</v>
      </c>
      <c r="L20" s="20">
        <f t="shared" si="15"/>
        <v>0.94999999999999984</v>
      </c>
      <c r="M20" s="20">
        <f t="shared" si="15"/>
        <v>0.94999999999999984</v>
      </c>
      <c r="N20" s="20">
        <f t="shared" si="15"/>
        <v>0.94010416666666652</v>
      </c>
      <c r="O20" s="20">
        <f t="shared" si="15"/>
        <v>0.94010416666666652</v>
      </c>
      <c r="P20" s="20">
        <f t="shared" si="15"/>
        <v>0.9302083333333333</v>
      </c>
      <c r="Q20" s="20">
        <f t="shared" si="15"/>
        <v>0.9302083333333333</v>
      </c>
      <c r="R20" s="20">
        <f t="shared" si="15"/>
        <v>0.9302083333333333</v>
      </c>
      <c r="S20" s="20">
        <f t="shared" si="15"/>
        <v>0.9302083333333333</v>
      </c>
      <c r="T20" s="20">
        <f t="shared" si="15"/>
        <v>0.9302083333333333</v>
      </c>
      <c r="U20" s="20">
        <f t="shared" si="15"/>
        <v>0.9302083333333333</v>
      </c>
      <c r="V20" s="20">
        <f t="shared" si="15"/>
        <v>0.9302083333333333</v>
      </c>
      <c r="W20" s="20">
        <f t="shared" si="15"/>
        <v>0.91041666666666665</v>
      </c>
      <c r="X20" s="20">
        <f t="shared" si="15"/>
        <v>0</v>
      </c>
      <c r="Y20" s="20">
        <f t="shared" si="15"/>
        <v>0</v>
      </c>
      <c r="Z20" s="20">
        <f t="shared" si="15"/>
        <v>0</v>
      </c>
      <c r="AA20" s="20">
        <f t="shared" si="15"/>
        <v>0</v>
      </c>
      <c r="AB20" s="20">
        <f t="shared" si="15"/>
        <v>0</v>
      </c>
      <c r="AC20" s="20">
        <f t="shared" si="15"/>
        <v>0</v>
      </c>
      <c r="AD20" s="20">
        <f t="shared" si="15"/>
        <v>0</v>
      </c>
      <c r="AE20" s="20">
        <f t="shared" si="15"/>
        <v>0</v>
      </c>
      <c r="AF20" s="20">
        <f t="shared" si="15"/>
        <v>0</v>
      </c>
      <c r="AG20" s="20">
        <f t="shared" si="15"/>
        <v>0</v>
      </c>
      <c r="AH20" s="20">
        <f t="shared" si="15"/>
        <v>0</v>
      </c>
      <c r="AI20" s="20">
        <f t="shared" si="15"/>
        <v>0</v>
      </c>
    </row>
    <row r="21" spans="2:35" x14ac:dyDescent="0.35">
      <c r="B21" s="66">
        <f t="shared" si="17"/>
        <v>250</v>
      </c>
      <c r="C21" s="20">
        <f t="shared" si="16"/>
        <v>0.88</v>
      </c>
      <c r="D21" s="20">
        <f t="shared" si="15"/>
        <v>0.89999999999999991</v>
      </c>
      <c r="E21" s="20">
        <f t="shared" si="15"/>
        <v>0.89999999999999991</v>
      </c>
      <c r="F21" s="20">
        <f t="shared" si="15"/>
        <v>0.92</v>
      </c>
      <c r="G21" s="20">
        <f t="shared" si="15"/>
        <v>0.93999999999999984</v>
      </c>
      <c r="H21" s="20">
        <f t="shared" si="15"/>
        <v>0.93999999999999984</v>
      </c>
      <c r="I21" s="20">
        <f t="shared" si="15"/>
        <v>0.94999999999999984</v>
      </c>
      <c r="J21" s="20">
        <f t="shared" si="15"/>
        <v>0.96</v>
      </c>
      <c r="K21" s="20">
        <f t="shared" si="15"/>
        <v>0.96</v>
      </c>
      <c r="L21" s="20">
        <f t="shared" si="15"/>
        <v>0.96</v>
      </c>
      <c r="M21" s="20">
        <f t="shared" si="15"/>
        <v>0.96</v>
      </c>
      <c r="N21" s="20">
        <f t="shared" si="15"/>
        <v>0.94999999999999984</v>
      </c>
      <c r="O21" s="20">
        <f t="shared" si="15"/>
        <v>0.94999999999999984</v>
      </c>
      <c r="P21" s="20">
        <f t="shared" si="15"/>
        <v>0.93999999999999984</v>
      </c>
      <c r="Q21" s="20">
        <f t="shared" si="15"/>
        <v>0.93999999999999984</v>
      </c>
      <c r="R21" s="20">
        <f t="shared" si="15"/>
        <v>0.93999999999999984</v>
      </c>
      <c r="S21" s="20">
        <f t="shared" si="15"/>
        <v>0.93999999999999984</v>
      </c>
      <c r="T21" s="20">
        <f t="shared" si="15"/>
        <v>0.93999999999999984</v>
      </c>
      <c r="U21" s="20">
        <f t="shared" si="15"/>
        <v>0.93999999999999984</v>
      </c>
      <c r="V21" s="20">
        <f t="shared" si="15"/>
        <v>0.93999999999999984</v>
      </c>
      <c r="W21" s="20">
        <f t="shared" si="15"/>
        <v>0.92</v>
      </c>
      <c r="X21" s="20">
        <f t="shared" si="15"/>
        <v>0</v>
      </c>
      <c r="Y21" s="20">
        <f t="shared" si="15"/>
        <v>0</v>
      </c>
      <c r="Z21" s="20">
        <f t="shared" si="15"/>
        <v>0</v>
      </c>
      <c r="AA21" s="20">
        <f t="shared" si="15"/>
        <v>0</v>
      </c>
      <c r="AB21" s="20">
        <f t="shared" si="15"/>
        <v>0</v>
      </c>
      <c r="AC21" s="20">
        <f t="shared" si="15"/>
        <v>0</v>
      </c>
      <c r="AD21" s="20">
        <f t="shared" si="15"/>
        <v>0</v>
      </c>
      <c r="AE21" s="20">
        <f t="shared" si="15"/>
        <v>0</v>
      </c>
      <c r="AF21" s="20">
        <f t="shared" si="15"/>
        <v>0</v>
      </c>
      <c r="AG21" s="20">
        <f t="shared" si="15"/>
        <v>0</v>
      </c>
      <c r="AH21" s="20">
        <f t="shared" si="15"/>
        <v>0</v>
      </c>
      <c r="AI21" s="20">
        <f t="shared" si="15"/>
        <v>0</v>
      </c>
    </row>
    <row r="22" spans="2:35" x14ac:dyDescent="0.35">
      <c r="B22" s="66">
        <f t="shared" si="17"/>
        <v>300</v>
      </c>
      <c r="C22" s="20">
        <f t="shared" si="16"/>
        <v>0.87083333333333335</v>
      </c>
      <c r="D22" s="20">
        <f t="shared" si="15"/>
        <v>0.890625</v>
      </c>
      <c r="E22" s="20">
        <f t="shared" si="15"/>
        <v>0.890625</v>
      </c>
      <c r="F22" s="20">
        <f t="shared" si="15"/>
        <v>0.91041666666666665</v>
      </c>
      <c r="G22" s="20">
        <f t="shared" si="15"/>
        <v>0.9302083333333333</v>
      </c>
      <c r="H22" s="20">
        <f t="shared" si="15"/>
        <v>0.9302083333333333</v>
      </c>
      <c r="I22" s="20">
        <f t="shared" si="15"/>
        <v>0.94010416666666652</v>
      </c>
      <c r="J22" s="20">
        <f t="shared" si="15"/>
        <v>0.94999999999999984</v>
      </c>
      <c r="K22" s="20">
        <f t="shared" si="15"/>
        <v>0.94999999999999984</v>
      </c>
      <c r="L22" s="20">
        <f t="shared" si="15"/>
        <v>0.94999999999999984</v>
      </c>
      <c r="M22" s="20">
        <f t="shared" si="15"/>
        <v>0.94999999999999984</v>
      </c>
      <c r="N22" s="20">
        <f t="shared" si="15"/>
        <v>0.94010416666666652</v>
      </c>
      <c r="O22" s="20">
        <f t="shared" si="15"/>
        <v>0.94010416666666652</v>
      </c>
      <c r="P22" s="20">
        <f t="shared" si="15"/>
        <v>0.9302083333333333</v>
      </c>
      <c r="Q22" s="20">
        <f t="shared" si="15"/>
        <v>0.9302083333333333</v>
      </c>
      <c r="R22" s="20">
        <f t="shared" si="15"/>
        <v>0.9302083333333333</v>
      </c>
      <c r="S22" s="20">
        <f t="shared" si="15"/>
        <v>0.9302083333333333</v>
      </c>
      <c r="T22" s="20">
        <f t="shared" si="15"/>
        <v>0.9302083333333333</v>
      </c>
      <c r="U22" s="20">
        <f t="shared" si="15"/>
        <v>0.9302083333333333</v>
      </c>
      <c r="V22" s="20">
        <f t="shared" si="15"/>
        <v>0.9302083333333333</v>
      </c>
      <c r="W22" s="20">
        <f t="shared" si="15"/>
        <v>0.91041666666666665</v>
      </c>
      <c r="X22" s="20">
        <f t="shared" si="15"/>
        <v>0</v>
      </c>
      <c r="Y22" s="20">
        <f t="shared" si="15"/>
        <v>0</v>
      </c>
      <c r="Z22" s="20">
        <f t="shared" si="15"/>
        <v>0</v>
      </c>
      <c r="AA22" s="20">
        <f t="shared" si="15"/>
        <v>0</v>
      </c>
      <c r="AB22" s="20">
        <f t="shared" si="15"/>
        <v>0</v>
      </c>
      <c r="AC22" s="20">
        <f t="shared" si="15"/>
        <v>0</v>
      </c>
      <c r="AD22" s="20">
        <f t="shared" si="15"/>
        <v>0</v>
      </c>
      <c r="AE22" s="20">
        <f t="shared" si="15"/>
        <v>0</v>
      </c>
      <c r="AF22" s="20">
        <f t="shared" si="15"/>
        <v>0</v>
      </c>
      <c r="AG22" s="20">
        <f t="shared" si="15"/>
        <v>0</v>
      </c>
      <c r="AH22" s="20">
        <f t="shared" si="15"/>
        <v>0</v>
      </c>
      <c r="AI22" s="20">
        <f t="shared" si="15"/>
        <v>0</v>
      </c>
    </row>
    <row r="23" spans="2:35" x14ac:dyDescent="0.35">
      <c r="B23" s="66">
        <f t="shared" si="17"/>
        <v>350</v>
      </c>
      <c r="C23" s="20">
        <f t="shared" si="16"/>
        <v>0.86166666666666658</v>
      </c>
      <c r="D23" s="20">
        <f t="shared" si="15"/>
        <v>0.88124999999999998</v>
      </c>
      <c r="E23" s="20">
        <f t="shared" si="15"/>
        <v>0.88124999999999998</v>
      </c>
      <c r="F23" s="20">
        <f t="shared" si="15"/>
        <v>0.90083333333333337</v>
      </c>
      <c r="G23" s="20">
        <f t="shared" si="15"/>
        <v>0.92041666666666655</v>
      </c>
      <c r="H23" s="20">
        <f t="shared" si="15"/>
        <v>0.92041666666666655</v>
      </c>
      <c r="I23" s="20">
        <f t="shared" si="15"/>
        <v>0.9302083333333333</v>
      </c>
      <c r="J23" s="20">
        <f t="shared" si="15"/>
        <v>0.93999999999999984</v>
      </c>
      <c r="K23" s="20">
        <f t="shared" si="15"/>
        <v>0.93999999999999984</v>
      </c>
      <c r="L23" s="20">
        <f t="shared" si="15"/>
        <v>0.93999999999999984</v>
      </c>
      <c r="M23" s="20">
        <f t="shared" si="15"/>
        <v>0.93999999999999984</v>
      </c>
      <c r="N23" s="20">
        <f t="shared" si="15"/>
        <v>0.9302083333333333</v>
      </c>
      <c r="O23" s="20">
        <f t="shared" si="15"/>
        <v>0.9302083333333333</v>
      </c>
      <c r="P23" s="20">
        <f t="shared" si="15"/>
        <v>0.92041666666666655</v>
      </c>
      <c r="Q23" s="20">
        <f t="shared" si="15"/>
        <v>0.92041666666666655</v>
      </c>
      <c r="R23" s="20">
        <f t="shared" si="15"/>
        <v>0.92041666666666655</v>
      </c>
      <c r="S23" s="20">
        <f t="shared" si="15"/>
        <v>0.92041666666666655</v>
      </c>
      <c r="T23" s="20">
        <f t="shared" si="15"/>
        <v>0.92041666666666655</v>
      </c>
      <c r="U23" s="20">
        <f t="shared" si="15"/>
        <v>0.92041666666666655</v>
      </c>
      <c r="V23" s="20">
        <f t="shared" si="15"/>
        <v>0.92041666666666655</v>
      </c>
      <c r="W23" s="20">
        <f t="shared" si="15"/>
        <v>0.90083333333333337</v>
      </c>
      <c r="X23" s="20">
        <f t="shared" si="15"/>
        <v>0</v>
      </c>
      <c r="Y23" s="20">
        <f t="shared" si="15"/>
        <v>0</v>
      </c>
      <c r="Z23" s="20">
        <f t="shared" si="15"/>
        <v>0</v>
      </c>
      <c r="AA23" s="20">
        <f t="shared" si="15"/>
        <v>0</v>
      </c>
      <c r="AB23" s="20">
        <f t="shared" si="15"/>
        <v>0</v>
      </c>
      <c r="AC23" s="20">
        <f t="shared" si="15"/>
        <v>0</v>
      </c>
      <c r="AD23" s="20">
        <f t="shared" si="15"/>
        <v>0</v>
      </c>
      <c r="AE23" s="20">
        <f t="shared" si="15"/>
        <v>0</v>
      </c>
      <c r="AF23" s="20">
        <f t="shared" si="15"/>
        <v>0</v>
      </c>
      <c r="AG23" s="20">
        <f t="shared" si="15"/>
        <v>0</v>
      </c>
      <c r="AH23" s="20">
        <f t="shared" si="15"/>
        <v>0</v>
      </c>
      <c r="AI23" s="20">
        <f t="shared" si="15"/>
        <v>0</v>
      </c>
    </row>
    <row r="24" spans="2:35" x14ac:dyDescent="0.35">
      <c r="B24" s="66">
        <f t="shared" si="17"/>
        <v>400</v>
      </c>
      <c r="C24" s="20">
        <f t="shared" si="16"/>
        <v>0.84333333333333327</v>
      </c>
      <c r="D24" s="20">
        <f t="shared" si="15"/>
        <v>0.86250000000000004</v>
      </c>
      <c r="E24" s="20">
        <f t="shared" si="15"/>
        <v>0.86250000000000004</v>
      </c>
      <c r="F24" s="20">
        <f t="shared" si="15"/>
        <v>0.88166666666666671</v>
      </c>
      <c r="G24" s="20">
        <f t="shared" si="15"/>
        <v>0.90083333333333337</v>
      </c>
      <c r="H24" s="20">
        <f t="shared" si="15"/>
        <v>0.90083333333333337</v>
      </c>
      <c r="I24" s="20">
        <f t="shared" si="15"/>
        <v>0.91041666666666665</v>
      </c>
      <c r="J24" s="20">
        <f t="shared" si="15"/>
        <v>0.92</v>
      </c>
      <c r="K24" s="20">
        <f t="shared" si="15"/>
        <v>0.92</v>
      </c>
      <c r="L24" s="20">
        <f t="shared" si="15"/>
        <v>0.92</v>
      </c>
      <c r="M24" s="20">
        <f t="shared" si="15"/>
        <v>0.92</v>
      </c>
      <c r="N24" s="20">
        <f t="shared" si="15"/>
        <v>0.91041666666666665</v>
      </c>
      <c r="O24" s="20">
        <f t="shared" si="15"/>
        <v>0.91041666666666665</v>
      </c>
      <c r="P24" s="20">
        <f t="shared" si="15"/>
        <v>0.90083333333333337</v>
      </c>
      <c r="Q24" s="20">
        <f t="shared" si="15"/>
        <v>0.90083333333333337</v>
      </c>
      <c r="R24" s="20">
        <f t="shared" ref="D24:AI26" si="18">(R11/MAX($C$3:$AI$13))*MAX($A$3:$A$13,$C$1:$AI$1)</f>
        <v>0.90083333333333337</v>
      </c>
      <c r="S24" s="20">
        <f t="shared" si="18"/>
        <v>0.90083333333333337</v>
      </c>
      <c r="T24" s="20">
        <f t="shared" si="18"/>
        <v>0.90083333333333337</v>
      </c>
      <c r="U24" s="20">
        <f t="shared" si="18"/>
        <v>0.90083333333333337</v>
      </c>
      <c r="V24" s="20">
        <f t="shared" si="18"/>
        <v>0.90083333333333337</v>
      </c>
      <c r="W24" s="20">
        <f t="shared" si="18"/>
        <v>0.88166666666666671</v>
      </c>
      <c r="X24" s="20">
        <f t="shared" si="18"/>
        <v>0</v>
      </c>
      <c r="Y24" s="20">
        <f t="shared" si="18"/>
        <v>0</v>
      </c>
      <c r="Z24" s="20">
        <f t="shared" si="18"/>
        <v>0</v>
      </c>
      <c r="AA24" s="20">
        <f t="shared" si="18"/>
        <v>0</v>
      </c>
      <c r="AB24" s="20">
        <f t="shared" si="18"/>
        <v>0</v>
      </c>
      <c r="AC24" s="20">
        <f t="shared" si="18"/>
        <v>0</v>
      </c>
      <c r="AD24" s="20">
        <f t="shared" si="18"/>
        <v>0</v>
      </c>
      <c r="AE24" s="20">
        <f t="shared" si="18"/>
        <v>0</v>
      </c>
      <c r="AF24" s="20">
        <f t="shared" si="18"/>
        <v>0</v>
      </c>
      <c r="AG24" s="20">
        <f t="shared" si="18"/>
        <v>0</v>
      </c>
      <c r="AH24" s="20">
        <f t="shared" si="18"/>
        <v>0</v>
      </c>
      <c r="AI24" s="20">
        <f t="shared" si="18"/>
        <v>0</v>
      </c>
    </row>
    <row r="25" spans="2:35" x14ac:dyDescent="0.35">
      <c r="B25" s="66">
        <f t="shared" si="17"/>
        <v>450</v>
      </c>
      <c r="C25" s="20">
        <f t="shared" si="16"/>
        <v>0.82500000000000007</v>
      </c>
      <c r="D25" s="20">
        <f t="shared" si="18"/>
        <v>0.84375000000000011</v>
      </c>
      <c r="E25" s="20">
        <f t="shared" si="18"/>
        <v>0.84375000000000011</v>
      </c>
      <c r="F25" s="20">
        <f t="shared" si="18"/>
        <v>0.86250000000000004</v>
      </c>
      <c r="G25" s="20">
        <f t="shared" si="18"/>
        <v>0.88124999999999998</v>
      </c>
      <c r="H25" s="20">
        <f t="shared" si="18"/>
        <v>0.88124999999999998</v>
      </c>
      <c r="I25" s="20">
        <f t="shared" si="18"/>
        <v>0.890625</v>
      </c>
      <c r="J25" s="20">
        <f t="shared" si="18"/>
        <v>0.89999999999999991</v>
      </c>
      <c r="K25" s="20">
        <f t="shared" si="18"/>
        <v>0.89999999999999991</v>
      </c>
      <c r="L25" s="20">
        <f t="shared" si="18"/>
        <v>0.89999999999999991</v>
      </c>
      <c r="M25" s="20">
        <f t="shared" si="18"/>
        <v>0.89999999999999991</v>
      </c>
      <c r="N25" s="20">
        <f t="shared" si="18"/>
        <v>0.890625</v>
      </c>
      <c r="O25" s="20">
        <f t="shared" si="18"/>
        <v>0.890625</v>
      </c>
      <c r="P25" s="20">
        <f t="shared" si="18"/>
        <v>0.88124999999999998</v>
      </c>
      <c r="Q25" s="20">
        <f t="shared" si="18"/>
        <v>0.88124999999999998</v>
      </c>
      <c r="R25" s="20">
        <f t="shared" si="18"/>
        <v>0.88124999999999998</v>
      </c>
      <c r="S25" s="20">
        <f t="shared" si="18"/>
        <v>0.88124999999999998</v>
      </c>
      <c r="T25" s="20">
        <f t="shared" si="18"/>
        <v>0.88124999999999998</v>
      </c>
      <c r="U25" s="20">
        <f t="shared" si="18"/>
        <v>0.88124999999999998</v>
      </c>
      <c r="V25" s="20">
        <f t="shared" si="18"/>
        <v>0.88124999999999998</v>
      </c>
      <c r="W25" s="20">
        <f t="shared" si="18"/>
        <v>0.86250000000000004</v>
      </c>
      <c r="X25" s="20">
        <f t="shared" si="18"/>
        <v>0</v>
      </c>
      <c r="Y25" s="20">
        <f t="shared" si="18"/>
        <v>0</v>
      </c>
      <c r="Z25" s="20">
        <f t="shared" si="18"/>
        <v>0</v>
      </c>
      <c r="AA25" s="20">
        <f t="shared" si="18"/>
        <v>0</v>
      </c>
      <c r="AB25" s="20">
        <f t="shared" si="18"/>
        <v>0</v>
      </c>
      <c r="AC25" s="20">
        <f t="shared" si="18"/>
        <v>0</v>
      </c>
      <c r="AD25" s="20">
        <f t="shared" si="18"/>
        <v>0</v>
      </c>
      <c r="AE25" s="20">
        <f t="shared" si="18"/>
        <v>0</v>
      </c>
      <c r="AF25" s="20">
        <f t="shared" si="18"/>
        <v>0</v>
      </c>
      <c r="AG25" s="20">
        <f t="shared" si="18"/>
        <v>0</v>
      </c>
      <c r="AH25" s="20">
        <f t="shared" si="18"/>
        <v>0</v>
      </c>
      <c r="AI25" s="20">
        <f t="shared" si="18"/>
        <v>0</v>
      </c>
    </row>
    <row r="26" spans="2:35" x14ac:dyDescent="0.35">
      <c r="B26" s="66">
        <f t="shared" si="17"/>
        <v>500</v>
      </c>
      <c r="C26" s="20">
        <f t="shared" si="16"/>
        <v>0.80666666666666664</v>
      </c>
      <c r="D26" s="20">
        <f t="shared" si="18"/>
        <v>0.82500000000000007</v>
      </c>
      <c r="E26" s="20">
        <f t="shared" si="18"/>
        <v>0.82500000000000007</v>
      </c>
      <c r="F26" s="20">
        <f t="shared" si="18"/>
        <v>0.84333333333333327</v>
      </c>
      <c r="G26" s="20">
        <f t="shared" si="18"/>
        <v>0.86166666666666658</v>
      </c>
      <c r="H26" s="20">
        <f t="shared" si="18"/>
        <v>0.86166666666666658</v>
      </c>
      <c r="I26" s="20">
        <f t="shared" si="18"/>
        <v>0.87083333333333335</v>
      </c>
      <c r="J26" s="20">
        <f t="shared" si="18"/>
        <v>0.88</v>
      </c>
      <c r="K26" s="20">
        <f t="shared" si="18"/>
        <v>0.88</v>
      </c>
      <c r="L26" s="20">
        <f t="shared" si="18"/>
        <v>0.88</v>
      </c>
      <c r="M26" s="20">
        <f t="shared" si="18"/>
        <v>0.88</v>
      </c>
      <c r="N26" s="20">
        <f t="shared" si="18"/>
        <v>0.87083333333333335</v>
      </c>
      <c r="O26" s="20">
        <f t="shared" si="18"/>
        <v>0.87083333333333335</v>
      </c>
      <c r="P26" s="20">
        <f t="shared" si="18"/>
        <v>0.86166666666666658</v>
      </c>
      <c r="Q26" s="20">
        <f t="shared" si="18"/>
        <v>0.86166666666666658</v>
      </c>
      <c r="R26" s="20">
        <f t="shared" si="18"/>
        <v>0.86166666666666658</v>
      </c>
      <c r="S26" s="20">
        <f t="shared" si="18"/>
        <v>0.86166666666666658</v>
      </c>
      <c r="T26" s="20">
        <f t="shared" si="18"/>
        <v>0.86166666666666658</v>
      </c>
      <c r="U26" s="20">
        <f t="shared" si="18"/>
        <v>0.86166666666666658</v>
      </c>
      <c r="V26" s="20">
        <f t="shared" si="18"/>
        <v>0.86166666666666658</v>
      </c>
      <c r="W26" s="20">
        <f t="shared" si="18"/>
        <v>0.84333333333333327</v>
      </c>
      <c r="X26" s="20">
        <f t="shared" si="18"/>
        <v>0</v>
      </c>
      <c r="Y26" s="20">
        <f t="shared" si="18"/>
        <v>0</v>
      </c>
      <c r="Z26" s="20">
        <f t="shared" si="18"/>
        <v>0</v>
      </c>
      <c r="AA26" s="20">
        <f t="shared" si="18"/>
        <v>0</v>
      </c>
      <c r="AB26" s="20">
        <f t="shared" si="18"/>
        <v>0</v>
      </c>
      <c r="AC26" s="20">
        <f t="shared" si="18"/>
        <v>0</v>
      </c>
      <c r="AD26" s="20">
        <f t="shared" si="18"/>
        <v>0</v>
      </c>
      <c r="AE26" s="20">
        <f t="shared" si="18"/>
        <v>0</v>
      </c>
      <c r="AF26" s="20">
        <f t="shared" si="18"/>
        <v>0</v>
      </c>
      <c r="AG26" s="20">
        <f t="shared" si="18"/>
        <v>0</v>
      </c>
      <c r="AH26" s="20">
        <f t="shared" si="18"/>
        <v>0</v>
      </c>
      <c r="AI26" s="20">
        <f t="shared" si="18"/>
        <v>0</v>
      </c>
    </row>
    <row r="28" spans="2:35" x14ac:dyDescent="0.35">
      <c r="D28" s="50"/>
      <c r="E28" s="50"/>
      <c r="F28" s="50"/>
      <c r="G28" s="50"/>
      <c r="H28" s="50"/>
      <c r="I28" s="50"/>
      <c r="J28" s="50"/>
    </row>
    <row r="29" spans="2:35" x14ac:dyDescent="0.35">
      <c r="C29" s="50"/>
      <c r="D29" s="50"/>
      <c r="E29" s="50"/>
      <c r="F29" s="50"/>
      <c r="G29" s="50"/>
      <c r="H29" s="50"/>
      <c r="I29" s="50"/>
      <c r="J29" s="50"/>
    </row>
    <row r="30" spans="2:35" x14ac:dyDescent="0.35">
      <c r="C30" s="50"/>
      <c r="D30" s="50"/>
      <c r="E30" s="50"/>
      <c r="F30" s="50"/>
      <c r="G30" s="50"/>
      <c r="H30" s="50"/>
      <c r="I30" s="50"/>
      <c r="J30" s="50"/>
    </row>
    <row r="31" spans="2:35" x14ac:dyDescent="0.35">
      <c r="C31" s="50"/>
      <c r="D31" s="50"/>
      <c r="E31" s="50"/>
      <c r="F31" s="50"/>
      <c r="G31" s="50"/>
      <c r="H31" s="50"/>
      <c r="I31" s="50"/>
      <c r="J31" s="50"/>
    </row>
    <row r="32" spans="2:35" x14ac:dyDescent="0.35">
      <c r="C32" s="50"/>
      <c r="D32" s="50"/>
      <c r="E32" s="50"/>
      <c r="F32" s="50"/>
      <c r="G32" s="50"/>
      <c r="H32" s="50"/>
      <c r="I32" s="50"/>
      <c r="J32" s="50"/>
    </row>
    <row r="33" spans="3:10" x14ac:dyDescent="0.35">
      <c r="C33" s="50"/>
      <c r="D33" s="50"/>
      <c r="E33" s="50"/>
      <c r="F33" s="50"/>
      <c r="G33" s="50"/>
      <c r="H33" s="50"/>
      <c r="I33" s="50"/>
      <c r="J33" s="50"/>
    </row>
    <row r="34" spans="3:10" x14ac:dyDescent="0.35">
      <c r="D34" s="50"/>
      <c r="E34" s="50"/>
      <c r="F34" s="50"/>
      <c r="G34" s="50"/>
      <c r="H34" s="50"/>
      <c r="I34" s="50"/>
      <c r="J34" s="50"/>
    </row>
    <row r="35" spans="3:10" x14ac:dyDescent="0.35">
      <c r="D35" s="50"/>
      <c r="E35" s="50"/>
      <c r="F35" s="50"/>
      <c r="G35" s="50"/>
      <c r="H35" s="50"/>
      <c r="I35" s="50"/>
      <c r="J35" s="50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alphaMask_Calc</vt:lpstr>
      <vt:lpstr>thermalProfile_Calc</vt:lpstr>
      <vt:lpstr>OCVcurve_fit</vt:lpstr>
      <vt:lpstr>surfaceArea_Calc</vt:lpstr>
      <vt:lpstr>crp_corner</vt:lpstr>
      <vt:lpstr>efficiencyMap</vt:lpstr>
    </vt:vector>
  </TitlesOfParts>
  <Company>Honda R&amp;D Americas,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 Ringler</cp:lastModifiedBy>
  <dcterms:created xsi:type="dcterms:W3CDTF">2017-08-29T16:03:54Z</dcterms:created>
  <dcterms:modified xsi:type="dcterms:W3CDTF">2017-09-04T21:24:16Z</dcterms:modified>
</cp:coreProperties>
</file>