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TLCSGunjan\Downloads\DTTST24501108\DTTST24501108\21521\"/>
    </mc:Choice>
  </mc:AlternateContent>
  <xr:revisionPtr revIDLastSave="0" documentId="8_{A34AC181-5B11-4878-AF1F-17DD0AE5AF3E}" xr6:coauthVersionLast="47" xr6:coauthVersionMax="47" xr10:uidLastSave="{00000000-0000-0000-0000-000000000000}"/>
  <bookViews>
    <workbookView xWindow="-120" yWindow="-120" windowWidth="29040" windowHeight="15720" activeTab="1"/>
  </bookViews>
  <sheets>
    <sheet name="SHIPPING LIST" sheetId="1" r:id="rId1"/>
    <sheet name="INVOICE" sheetId="2" r:id="rId2"/>
    <sheet name="INST-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5" l="1"/>
  <c r="D36" i="5"/>
  <c r="I35" i="5"/>
  <c r="D35" i="5"/>
  <c r="L34" i="5"/>
  <c r="D34" i="5"/>
  <c r="L33" i="5"/>
  <c r="D33" i="5"/>
  <c r="L32" i="5"/>
  <c r="D32" i="5"/>
  <c r="D31" i="5"/>
  <c r="D30" i="5"/>
  <c r="J20" i="5"/>
  <c r="K20" i="5"/>
  <c r="L20" i="5"/>
  <c r="J21" i="5"/>
  <c r="K21" i="5"/>
  <c r="L21" i="5"/>
  <c r="J22" i="5"/>
  <c r="K22" i="5"/>
  <c r="L22" i="5"/>
  <c r="I20" i="5"/>
  <c r="I21" i="5"/>
  <c r="I22" i="5"/>
  <c r="H23" i="5"/>
  <c r="G22" i="5"/>
  <c r="F22" i="5"/>
  <c r="E22" i="5"/>
  <c r="D22" i="5"/>
  <c r="G21" i="5"/>
  <c r="F21" i="5"/>
  <c r="E21" i="5"/>
  <c r="D21" i="5"/>
  <c r="G20" i="5"/>
  <c r="F20" i="5"/>
  <c r="E20" i="5"/>
  <c r="D20" i="5"/>
  <c r="D15" i="5"/>
  <c r="M7" i="5"/>
  <c r="L25" i="2"/>
  <c r="N17" i="2"/>
  <c r="J14" i="2"/>
  <c r="I17" i="2"/>
  <c r="J15" i="2"/>
  <c r="J16" i="2"/>
  <c r="E17" i="2"/>
  <c r="E13" i="2"/>
  <c r="E16" i="2"/>
  <c r="H22" i="5"/>
  <c r="E15" i="2"/>
  <c r="H21" i="5"/>
  <c r="E14" i="2"/>
  <c r="H20" i="5"/>
  <c r="M20" i="5"/>
  <c r="M21" i="5"/>
  <c r="M22" i="5"/>
  <c r="L23" i="5"/>
</calcChain>
</file>

<file path=xl/sharedStrings.xml><?xml version="1.0" encoding="utf-8"?>
<sst xmlns="http://schemas.openxmlformats.org/spreadsheetml/2006/main" count="322" uniqueCount="202">
  <si>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</si>
  <si>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</si>
  <si>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</si>
  <si>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</si>
  <si>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</si>
  <si>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</si>
  <si>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</si>
  <si>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</si>
  <si>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</si>
  <si>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</si>
  <si>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</si>
  <si>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</si>
  <si>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</si>
  <si>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</si>
  <si>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</si>
  <si>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</si>
  <si>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</si>
  <si>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</si>
  <si>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</si>
  <si>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</si>
  <si>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</si>
  <si>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</si>
  <si>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</si>
  <si>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</si>
  <si>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</si>
  <si>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</si>
  <si>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</si>
  <si>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</si>
  <si>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</si>
  <si>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</si>
  <si>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</si>
  <si>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</si>
  <si>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</si>
  <si>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</si>
  <si>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</si>
  <si>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</si>
  <si>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</si>
  <si>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</si>
  <si>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</si>
  <si>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</si>
  <si>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</si>
  <si>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</si>
  <si>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</si>
  <si>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</si>
  <si>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</si>
  <si>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</si>
  <si>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</si>
  <si>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</si>
  <si>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</si>
  <si>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</si>
  <si>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</si>
  <si>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</si>
  <si>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</si>
  <si>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</si>
  <si>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</si>
  <si>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</si>
  <si>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</si>
  <si>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JH7878</t>
  </si>
  <si>
    <t>FREN-09426</t>
  </si>
  <si>
    <t>CANTER TRUCK</t>
  </si>
  <si>
    <t>2004</t>
  </si>
  <si>
    <t>2</t>
  </si>
  <si>
    <t>FE70EB-506398</t>
  </si>
  <si>
    <t/>
  </si>
  <si>
    <t>2024/02/16 0:00:00</t>
  </si>
  <si>
    <t>NAGOYA</t>
  </si>
  <si>
    <t>2023/10/11 0:00:00</t>
  </si>
  <si>
    <t>CAA CHUBU</t>
  </si>
  <si>
    <t>1712</t>
  </si>
  <si>
    <t>40097</t>
  </si>
  <si>
    <t>487000</t>
  </si>
  <si>
    <t>223</t>
  </si>
  <si>
    <t>0</t>
  </si>
  <si>
    <t>2.0T BOX AB FRONT195/85R16SHOCK.REAR165/R14LEAF SUSPENSION.</t>
  </si>
  <si>
    <t>DIESEL</t>
  </si>
  <si>
    <t>5200</t>
  </si>
  <si>
    <t>485</t>
  </si>
  <si>
    <t>189</t>
  </si>
  <si>
    <t>271</t>
  </si>
  <si>
    <t>2510</t>
  </si>
  <si>
    <t>CHCHOO</t>
  </si>
  <si>
    <t>KYAW ZIN OO KYAW</t>
  </si>
  <si>
    <t>THAILAND</t>
  </si>
  <si>
    <t>FOREVER SUNSHINE INTERNATIONAL CO., LTD.</t>
  </si>
  <si>
    <t>NO.18, MYOMA NORTH WARD,ZAT YONE STREET, THANLYIN TOWNSHIP, YANGON MYANMAR</t>
  </si>
  <si>
    <t>0909195543</t>
  </si>
  <si>
    <t>KMW GROUP SHIPMENT (THAILAND) CO., LTD.</t>
  </si>
  <si>
    <t>9/11 CHIDLOM ROAD, MAESOT, 63110, TAX ID: 063 556500 0836 TAK THAILAND</t>
  </si>
  <si>
    <t>260660</t>
  </si>
  <si>
    <t>￥</t>
  </si>
  <si>
    <t>PREPAID</t>
  </si>
  <si>
    <t>SITC</t>
  </si>
  <si>
    <t>AUTOLOGI NAGOYA</t>
  </si>
  <si>
    <t>KK-FE70EB</t>
  </si>
  <si>
    <t>5.24</t>
  </si>
  <si>
    <t>NO NEED INSPECTION</t>
  </si>
  <si>
    <t>*</t>
  </si>
  <si>
    <t>WHITE</t>
  </si>
  <si>
    <t>VAN</t>
  </si>
  <si>
    <t>50</t>
  </si>
  <si>
    <t>221</t>
  </si>
  <si>
    <t>248</t>
  </si>
  <si>
    <t>ME4020</t>
  </si>
  <si>
    <t>FREN-09512</t>
  </si>
  <si>
    <t>1994</t>
  </si>
  <si>
    <t>9</t>
  </si>
  <si>
    <t>FD501B401954</t>
  </si>
  <si>
    <t>2024/02/19 0:00:00</t>
  </si>
  <si>
    <t>2023/10/25 0:00:00</t>
  </si>
  <si>
    <t>USS NIIGATA</t>
  </si>
  <si>
    <t>812</t>
  </si>
  <si>
    <t>7001</t>
  </si>
  <si>
    <t>649500</t>
  </si>
  <si>
    <t>168</t>
  </si>
  <si>
    <t>1.5T FLAT BODY FRONT195/70R15.5SHOCK.REAR195/70R15.5LEAF SUSPENSION.</t>
  </si>
  <si>
    <t>2800</t>
  </si>
  <si>
    <t>469</t>
  </si>
  <si>
    <t>169</t>
  </si>
  <si>
    <t>196</t>
  </si>
  <si>
    <t>1990</t>
  </si>
  <si>
    <t>311660</t>
  </si>
  <si>
    <t>U-FD501B</t>
  </si>
  <si>
    <t>2.83</t>
  </si>
  <si>
    <t>CABOVER</t>
  </si>
  <si>
    <t>SY3925</t>
  </si>
  <si>
    <t>THAN-01035</t>
  </si>
  <si>
    <t>2002</t>
  </si>
  <si>
    <t>3</t>
  </si>
  <si>
    <t>FE51EB561962</t>
  </si>
  <si>
    <t>2024/02/14 0:00:00</t>
  </si>
  <si>
    <t>2024/01/18 0:00:00</t>
  </si>
  <si>
    <t>JU AICHI</t>
  </si>
  <si>
    <t>2044</t>
  </si>
  <si>
    <t>20074</t>
  </si>
  <si>
    <t>707500</t>
  </si>
  <si>
    <t>173</t>
  </si>
  <si>
    <t>199</t>
  </si>
  <si>
    <t>2750</t>
  </si>
  <si>
    <t>697660</t>
  </si>
  <si>
    <t>KK-FE51EBD</t>
  </si>
  <si>
    <t>BLUE</t>
  </si>
  <si>
    <t>DUMP</t>
  </si>
  <si>
    <t>2001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</si>
  <si>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</si>
  <si>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</si>
  <si>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</si>
  <si>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</si>
  <si>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</si>
  <si>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</si>
  <si>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THAN-220224-1</t>
  </si>
  <si>
    <t>SOLD TO :</t>
  </si>
  <si>
    <t>(PH)0909195543</t>
  </si>
  <si>
    <t>FINAL</t>
  </si>
  <si>
    <t>DESTINATION :</t>
  </si>
  <si>
    <t>LAEM CHABANG, THAILAND</t>
  </si>
  <si>
    <t>NO</t>
  </si>
  <si>
    <t>MAKER</t>
  </si>
  <si>
    <t>MEAS</t>
  </si>
  <si>
    <t>DISP</t>
  </si>
  <si>
    <t>SEAT</t>
  </si>
  <si>
    <t>C&amp;F</t>
  </si>
  <si>
    <t>MITSUBISHI</t>
  </si>
  <si>
    <t>TOTAL</t>
  </si>
  <si>
    <t>UNITS</t>
  </si>
  <si>
    <t>KGS</t>
  </si>
  <si>
    <t>M3</t>
  </si>
  <si>
    <t>SHIPPING FROM :</t>
  </si>
  <si>
    <t>NAGOYA, JAPAN</t>
  </si>
  <si>
    <t>BOOKING NO :DTTST24501108</t>
  </si>
  <si>
    <t>MARKS &amp; NO.S</t>
  </si>
  <si>
    <t>SHIPPED TO :</t>
  </si>
  <si>
    <t>LAEM CHABANG,THAILAND</t>
  </si>
  <si>
    <t>S.B.T</t>
  </si>
  <si>
    <t>SHIPPED PER :</t>
  </si>
  <si>
    <t>SITC SHUNDE</t>
  </si>
  <si>
    <t>LAEM CHABANG</t>
  </si>
  <si>
    <t>VOY :</t>
  </si>
  <si>
    <t>C/S NO.</t>
  </si>
  <si>
    <t>SHIPPED ON :</t>
  </si>
  <si>
    <t>BOOKING :</t>
  </si>
  <si>
    <t>APEX INTERNATIONAL</t>
  </si>
  <si>
    <t>FREIGHT :</t>
  </si>
  <si>
    <t>PREPAID AS ARRANGED</t>
  </si>
  <si>
    <t>SHIPPING COMPANY :</t>
  </si>
  <si>
    <t xml:space="preserve">SITC </t>
  </si>
  <si>
    <t>B/L ISSUE BY :</t>
  </si>
  <si>
    <t>TOKYO, JAPAN</t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</si>
  <si>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</si>
  <si>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</si>
  <si>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</si>
  <si>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</si>
  <si>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</si>
  <si>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</si>
  <si>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FOREVER SUNSHINE INTERNATIONAL CO., LTD.</t>
    <phoneticPr fontId="1"/>
  </si>
  <si>
    <t>(PH) 0909195543  (E-MAIL) FOREVERSUNSHINEINTL@GMAIL.COM</t>
    <phoneticPr fontId="1"/>
  </si>
  <si>
    <t>NOTIFY PARTY :</t>
  </si>
  <si>
    <t>(PH) 66806713583/66932622612  (E-MAIL) NURCHA786@GMAIL.COM;INFO@KMWGROUPS.COM</t>
  </si>
  <si>
    <t>USED VEHICLES</t>
  </si>
  <si>
    <t>UNIT</t>
  </si>
  <si>
    <t>S. B. T</t>
  </si>
  <si>
    <t>IN TRANSIT CARGO FROM JAPAN VIA LEAM CHABANG, THAILAND AND THEN TO MYANMAR  UNDER CONSIGNEE OWN RISK, ARRANGEMENT AND COST.</t>
    <phoneticPr fontId="1"/>
  </si>
  <si>
    <t>NO.2406S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</si>
</sst>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&quot;¥&quot;#,##0;&quot;¥&quot;\-#,##0"/>
    <numFmt numFmtId="182" formatCode="[$-409]d\-mmm\-yy;@"/>
    <numFmt numFmtId="183" formatCode="###0.00;\-###0.00"/>
    <numFmt numFmtId="184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18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84" fontId="4" fillId="0" borderId="5" xfId="0" applyNumberFormat="1" applyFont="1" applyBorder="1">
      <alignment vertical="center"/>
    </xf>
    <xf numFmtId="172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8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184" fontId="4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182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</xdr:col>
      <xdr:colOff>914400</xdr:colOff>
      <xdr:row>39</xdr:row>
      <xdr:rowOff>38100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556FEE6-21F8-C44A-C670-3884D9F5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3</xdr:col>
      <xdr:colOff>57150</xdr:colOff>
      <xdr:row>46</xdr:row>
      <xdr:rowOff>38100</xdr:rowOff>
    </xdr:to>
    <xdr:pic>
      <xdr:nvPicPr>
        <xdr:cNvPr id="2055" name="Picture 2">
          <a:extLst>
            <a:ext uri="{FF2B5EF4-FFF2-40B4-BE49-F238E27FC236}">
              <a16:creationId xmlns:a16="http://schemas.microsoft.com/office/drawing/2014/main" id="{A2CF104E-71AE-A675-0F7E-4D7D354D0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"/>
  <sheetViews>
    <sheetView workbookViewId="0">
      <selection sqref="A1:V1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19.25" bestFit="1" customWidth="1"/>
    <col min="33" max="33" width="14.625" bestFit="1" customWidth="1"/>
    <col min="34" max="34" width="44.75" bestFit="1" customWidth="1"/>
    <col min="35" max="35" width="86.625" bestFit="1" customWidth="1"/>
    <col min="36" max="36" width="12.625" bestFit="1" customWidth="1"/>
    <col min="37" max="37" width="43.75" bestFit="1" customWidth="1"/>
    <col min="38" max="38" width="75.5" bestFit="1" customWidth="1"/>
    <col min="39" max="39" width="8.5" bestFit="1" customWidth="1"/>
    <col min="40" max="40" width="4.375" bestFit="1" customWidth="1"/>
    <col min="41" max="41" width="8.7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9.25" bestFit="1" customWidth="1"/>
    <col min="46" max="46" width="9.375" bestFit="1" customWidth="1"/>
    <col min="47" max="47" width="12.5" bestFit="1" customWidth="1"/>
    <col min="49" max="50" width="17.625" customWidth="1"/>
  </cols>
  <sheetData>
    <row r="1" spans="1:56" ht="17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72</v>
      </c>
      <c r="X6" s="2" t="s">
        <v>73</v>
      </c>
      <c r="Y6" s="2" t="s">
        <v>74</v>
      </c>
      <c r="Z6" s="2" t="s">
        <v>75</v>
      </c>
      <c r="AA6" s="2" t="s">
        <v>76</v>
      </c>
      <c r="AB6" s="2" t="s">
        <v>77</v>
      </c>
      <c r="AC6" s="2" t="s">
        <v>78</v>
      </c>
      <c r="AD6" s="2" t="s">
        <v>79</v>
      </c>
      <c r="AE6" s="2" t="s">
        <v>80</v>
      </c>
      <c r="AF6" s="2" t="s">
        <v>81</v>
      </c>
      <c r="AG6" s="2" t="s">
        <v>82</v>
      </c>
      <c r="AH6" s="2" t="s">
        <v>83</v>
      </c>
      <c r="AI6" s="2" t="s">
        <v>84</v>
      </c>
      <c r="AJ6" s="3" t="s">
        <v>85</v>
      </c>
      <c r="AK6" s="2" t="s">
        <v>86</v>
      </c>
      <c r="AL6" s="2" t="s">
        <v>87</v>
      </c>
      <c r="AM6" s="2" t="s">
        <v>88</v>
      </c>
      <c r="AN6" s="2" t="s">
        <v>89</v>
      </c>
      <c r="AO6" s="2" t="s">
        <v>90</v>
      </c>
      <c r="AP6" s="2" t="s">
        <v>91</v>
      </c>
      <c r="AQ6" s="2" t="s">
        <v>63</v>
      </c>
      <c r="AR6" s="2" t="s">
        <v>63</v>
      </c>
      <c r="AS6" s="2" t="s">
        <v>92</v>
      </c>
      <c r="AU6" s="2" t="s">
        <v>93</v>
      </c>
      <c r="AV6" s="2" t="s">
        <v>94</v>
      </c>
      <c r="AW6" s="2" t="s">
        <v>95</v>
      </c>
      <c r="AX6" s="2" t="s">
        <v>96</v>
      </c>
      <c r="AY6" s="2" t="s">
        <v>97</v>
      </c>
      <c r="AZ6" s="2" t="s">
        <v>98</v>
      </c>
      <c r="BA6" s="2" t="s">
        <v>60</v>
      </c>
      <c r="BB6" s="2" t="s">
        <v>99</v>
      </c>
      <c r="BC6" s="2" t="s">
        <v>100</v>
      </c>
      <c r="BD6" s="2" t="s">
        <v>101</v>
      </c>
    </row>
    <row r="7" spans="1:56">
      <c r="A7">
        <v>2</v>
      </c>
      <c r="B7" s="2" t="s">
        <v>56</v>
      </c>
      <c r="C7" s="2" t="s">
        <v>56</v>
      </c>
      <c r="D7" s="2" t="s">
        <v>102</v>
      </c>
      <c r="E7" s="2" t="s">
        <v>103</v>
      </c>
      <c r="F7" s="2" t="s">
        <v>5</v>
      </c>
      <c r="G7" s="2" t="s">
        <v>59</v>
      </c>
      <c r="H7" s="2" t="s">
        <v>104</v>
      </c>
      <c r="I7" s="2" t="s">
        <v>105</v>
      </c>
      <c r="J7" s="2" t="s">
        <v>106</v>
      </c>
      <c r="K7" s="2" t="s">
        <v>63</v>
      </c>
      <c r="L7" s="5" t="s">
        <v>107</v>
      </c>
      <c r="M7" s="2" t="s">
        <v>65</v>
      </c>
      <c r="Q7" s="2" t="s">
        <v>108</v>
      </c>
      <c r="R7" s="2" t="s">
        <v>109</v>
      </c>
      <c r="S7" s="3" t="s">
        <v>110</v>
      </c>
      <c r="T7" s="3" t="s">
        <v>111</v>
      </c>
      <c r="U7" s="2" t="s">
        <v>112</v>
      </c>
      <c r="V7" s="2" t="s">
        <v>113</v>
      </c>
      <c r="W7" s="2" t="s">
        <v>72</v>
      </c>
      <c r="X7" s="2" t="s">
        <v>114</v>
      </c>
      <c r="Y7" s="2" t="s">
        <v>74</v>
      </c>
      <c r="Z7" s="2" t="s">
        <v>115</v>
      </c>
      <c r="AA7" s="2" t="s">
        <v>116</v>
      </c>
      <c r="AB7" s="2" t="s">
        <v>117</v>
      </c>
      <c r="AC7" s="2" t="s">
        <v>118</v>
      </c>
      <c r="AD7" s="2" t="s">
        <v>119</v>
      </c>
      <c r="AE7" s="2" t="s">
        <v>80</v>
      </c>
      <c r="AF7" s="2" t="s">
        <v>81</v>
      </c>
      <c r="AG7" s="2" t="s">
        <v>82</v>
      </c>
      <c r="AH7" s="2" t="s">
        <v>83</v>
      </c>
      <c r="AI7" s="2" t="s">
        <v>84</v>
      </c>
      <c r="AJ7" s="3" t="s">
        <v>85</v>
      </c>
      <c r="AK7" s="2" t="s">
        <v>86</v>
      </c>
      <c r="AL7" s="2" t="s">
        <v>87</v>
      </c>
      <c r="AM7" s="2" t="s">
        <v>120</v>
      </c>
      <c r="AN7" s="2" t="s">
        <v>89</v>
      </c>
      <c r="AO7" s="2" t="s">
        <v>90</v>
      </c>
      <c r="AP7" s="2" t="s">
        <v>91</v>
      </c>
      <c r="AQ7" s="2" t="s">
        <v>63</v>
      </c>
      <c r="AR7" s="2" t="s">
        <v>63</v>
      </c>
      <c r="AS7" s="2" t="s">
        <v>92</v>
      </c>
      <c r="AU7" s="2" t="s">
        <v>121</v>
      </c>
      <c r="AV7" s="2" t="s">
        <v>122</v>
      </c>
      <c r="AW7" s="2" t="s">
        <v>95</v>
      </c>
      <c r="AX7" s="2" t="s">
        <v>96</v>
      </c>
      <c r="AY7" s="2" t="s">
        <v>97</v>
      </c>
      <c r="AZ7" s="2" t="s">
        <v>123</v>
      </c>
      <c r="BA7" s="2" t="s">
        <v>104</v>
      </c>
      <c r="BB7" s="2" t="s">
        <v>99</v>
      </c>
      <c r="BC7" s="2" t="s">
        <v>100</v>
      </c>
      <c r="BD7" s="2" t="s">
        <v>101</v>
      </c>
    </row>
    <row r="8" spans="1:56">
      <c r="A8">
        <v>3</v>
      </c>
      <c r="B8" s="2" t="s">
        <v>56</v>
      </c>
      <c r="C8" s="2" t="s">
        <v>56</v>
      </c>
      <c r="D8" s="2" t="s">
        <v>124</v>
      </c>
      <c r="E8" s="2" t="s">
        <v>125</v>
      </c>
      <c r="F8" s="2" t="s">
        <v>5</v>
      </c>
      <c r="G8" s="2" t="s">
        <v>59</v>
      </c>
      <c r="H8" s="2" t="s">
        <v>126</v>
      </c>
      <c r="I8" s="2" t="s">
        <v>127</v>
      </c>
      <c r="J8" s="2" t="s">
        <v>128</v>
      </c>
      <c r="K8" s="2" t="s">
        <v>63</v>
      </c>
      <c r="L8" s="5" t="s">
        <v>129</v>
      </c>
      <c r="M8" s="2" t="s">
        <v>65</v>
      </c>
      <c r="Q8" s="2" t="s">
        <v>130</v>
      </c>
      <c r="R8" s="2" t="s">
        <v>131</v>
      </c>
      <c r="S8" s="3" t="s">
        <v>132</v>
      </c>
      <c r="T8" s="3" t="s">
        <v>133</v>
      </c>
      <c r="U8" s="2" t="s">
        <v>134</v>
      </c>
      <c r="V8" s="2" t="s">
        <v>135</v>
      </c>
      <c r="W8" s="2" t="s">
        <v>135</v>
      </c>
      <c r="Y8" s="2" t="s">
        <v>74</v>
      </c>
      <c r="Z8" s="2" t="s">
        <v>75</v>
      </c>
      <c r="AA8" s="2" t="s">
        <v>116</v>
      </c>
      <c r="AB8" s="2" t="s">
        <v>117</v>
      </c>
      <c r="AC8" s="2" t="s">
        <v>136</v>
      </c>
      <c r="AD8" s="2" t="s">
        <v>137</v>
      </c>
      <c r="AE8" s="2" t="s">
        <v>80</v>
      </c>
      <c r="AF8" s="2" t="s">
        <v>81</v>
      </c>
      <c r="AG8" s="2" t="s">
        <v>82</v>
      </c>
      <c r="AH8" s="2" t="s">
        <v>83</v>
      </c>
      <c r="AI8" s="2" t="s">
        <v>84</v>
      </c>
      <c r="AJ8" s="3" t="s">
        <v>85</v>
      </c>
      <c r="AK8" s="2" t="s">
        <v>86</v>
      </c>
      <c r="AL8" s="2" t="s">
        <v>87</v>
      </c>
      <c r="AM8" s="2" t="s">
        <v>138</v>
      </c>
      <c r="AN8" s="2" t="s">
        <v>89</v>
      </c>
      <c r="AO8" s="2" t="s">
        <v>90</v>
      </c>
      <c r="AP8" s="2" t="s">
        <v>91</v>
      </c>
      <c r="AQ8" s="2" t="s">
        <v>63</v>
      </c>
      <c r="AS8" s="2" t="s">
        <v>92</v>
      </c>
      <c r="AU8" s="2" t="s">
        <v>139</v>
      </c>
      <c r="AV8" s="2" t="s">
        <v>94</v>
      </c>
      <c r="AW8" s="2" t="s">
        <v>95</v>
      </c>
      <c r="AX8" s="2" t="s">
        <v>63</v>
      </c>
      <c r="AY8" s="2" t="s">
        <v>140</v>
      </c>
      <c r="AZ8" s="2" t="s">
        <v>141</v>
      </c>
      <c r="BA8" s="2" t="s">
        <v>142</v>
      </c>
      <c r="BB8" s="2" t="s">
        <v>99</v>
      </c>
      <c r="BC8" s="2" t="s">
        <v>100</v>
      </c>
      <c r="BD8" s="2" t="s">
        <v>101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E30" sqref="E30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6.75" bestFit="1" customWidth="1"/>
    <col min="5" max="5" width="23.625" customWidth="1"/>
    <col min="6" max="10" width="8.625" customWidth="1"/>
    <col min="11" max="11" width="6.625" customWidth="1"/>
    <col min="12" max="12" width="8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37" t="s">
        <v>143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8"/>
      <c r="P1" s="8"/>
      <c r="Q1" s="8"/>
    </row>
    <row r="2" spans="1:32" ht="15.75">
      <c r="A2" s="38" t="s">
        <v>144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"/>
      <c r="P2" s="8"/>
      <c r="Q2" s="8"/>
    </row>
    <row r="3" spans="1:32" ht="15.75">
      <c r="A3" s="38" t="s">
        <v>145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39" t="s">
        <v>146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147</v>
      </c>
      <c r="M6" s="44">
        <v>45344.58871527778</v>
      </c>
      <c r="N6" s="45"/>
      <c r="O6" s="8"/>
      <c r="P6" s="8"/>
      <c r="Q6" s="8"/>
    </row>
    <row r="7" spans="1:32" ht="15.75">
      <c r="A7" s="8" t="s">
        <v>150</v>
      </c>
      <c r="B7" s="8"/>
      <c r="C7" s="8"/>
      <c r="D7" s="47" t="s">
        <v>83</v>
      </c>
      <c r="E7" s="47"/>
      <c r="F7" s="47"/>
      <c r="G7" s="47"/>
      <c r="H7" s="47"/>
      <c r="I7" s="47"/>
      <c r="J7" s="47"/>
      <c r="K7" s="47"/>
      <c r="L7" s="9" t="s">
        <v>148</v>
      </c>
      <c r="M7" s="46" t="s">
        <v>149</v>
      </c>
      <c r="N7" s="45"/>
      <c r="O7" s="8"/>
      <c r="P7" s="8"/>
      <c r="Q7" s="8"/>
      <c r="X7" s="13"/>
    </row>
    <row r="8" spans="1:32" ht="15.75">
      <c r="A8" s="8"/>
      <c r="B8" s="8"/>
      <c r="C8" s="8"/>
      <c r="D8" s="8" t="s">
        <v>84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151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152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153</v>
      </c>
      <c r="B11" s="8"/>
      <c r="C11" s="8"/>
      <c r="D11" s="8" t="s">
        <v>154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155</v>
      </c>
      <c r="B13" s="14" t="s">
        <v>7</v>
      </c>
      <c r="C13" s="14" t="s">
        <v>156</v>
      </c>
      <c r="D13" s="14" t="s">
        <v>6</v>
      </c>
      <c r="E13" s="15" t="str">
        <f>HYPERLINK("https://doc.sbtjapan.com/CCRPDF/SITC_V2406S-TH_240222_140751_Pack.pdf","CHASSIS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157</v>
      </c>
      <c r="K13" s="14" t="s">
        <v>158</v>
      </c>
      <c r="L13" s="14" t="s">
        <v>24</v>
      </c>
      <c r="M13" s="14" t="s">
        <v>159</v>
      </c>
      <c r="N13" s="14" t="s">
        <v>160</v>
      </c>
      <c r="O13" s="11"/>
      <c r="P13" s="7"/>
      <c r="Q13" s="7"/>
    </row>
    <row r="14" spans="1:32" ht="18" customHeight="1">
      <c r="A14" s="14">
        <v>1</v>
      </c>
      <c r="B14" s="14">
        <v>2004</v>
      </c>
      <c r="C14" s="14" t="s">
        <v>161</v>
      </c>
      <c r="D14" s="14" t="s">
        <v>59</v>
      </c>
      <c r="E14" s="15" t="str">
        <f>HYPERLINK("https://doc.sbtjapan.com/CCRPDF/JH7-878CCR.PDF","FE70EB-506398")</f>
        <v>FE70EB-506398</v>
      </c>
      <c r="F14" s="16">
        <v>2510</v>
      </c>
      <c r="G14" s="17">
        <v>4.8499999999999996</v>
      </c>
      <c r="H14" s="17">
        <v>1.89</v>
      </c>
      <c r="I14" s="17">
        <v>2.71</v>
      </c>
      <c r="J14" s="18">
        <f>ROUND(G14*H14*I14,3)</f>
        <v>24.841000000000001</v>
      </c>
      <c r="K14" s="17">
        <v>5.24</v>
      </c>
      <c r="L14" s="14" t="s">
        <v>74</v>
      </c>
      <c r="M14" s="19" t="s">
        <v>127</v>
      </c>
      <c r="N14" s="20">
        <v>285660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1994</v>
      </c>
      <c r="C15" s="14" t="s">
        <v>161</v>
      </c>
      <c r="D15" s="14" t="s">
        <v>59</v>
      </c>
      <c r="E15" s="15" t="str">
        <f>HYPERLINK("https://doc.sbtjapan.com/CCRPDF/ME4-020CCR.PDF","FD501B401954")</f>
        <v>FD501B401954</v>
      </c>
      <c r="F15" s="16">
        <v>1990</v>
      </c>
      <c r="G15" s="17">
        <v>4.6900000000000004</v>
      </c>
      <c r="H15" s="17">
        <v>1.69</v>
      </c>
      <c r="I15" s="17">
        <v>1.96</v>
      </c>
      <c r="J15" s="18">
        <f>ROUND(G15*H15*I15,3)</f>
        <v>15.535</v>
      </c>
      <c r="K15" s="17">
        <v>2.83</v>
      </c>
      <c r="L15" s="14" t="s">
        <v>74</v>
      </c>
      <c r="M15" s="19" t="s">
        <v>127</v>
      </c>
      <c r="N15" s="20">
        <v>336660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2002</v>
      </c>
      <c r="C16" s="14" t="s">
        <v>161</v>
      </c>
      <c r="D16" s="14" t="s">
        <v>59</v>
      </c>
      <c r="E16" s="15" t="str">
        <f>HYPERLINK("https://doc.sbtjapan.com/CCRPDF/SY3-925CCR.PDF","FE51EB561962")</f>
        <v>FE51EB561962</v>
      </c>
      <c r="F16" s="16">
        <v>2750</v>
      </c>
      <c r="G16" s="17">
        <v>4.6900000000000004</v>
      </c>
      <c r="H16" s="17">
        <v>1.69</v>
      </c>
      <c r="I16" s="17">
        <v>1.99</v>
      </c>
      <c r="J16" s="18">
        <f>ROUND(G16*H16*I16,3)</f>
        <v>15.773</v>
      </c>
      <c r="K16" s="17">
        <v>5.24</v>
      </c>
      <c r="L16" s="14" t="s">
        <v>74</v>
      </c>
      <c r="M16" s="19" t="s">
        <v>127</v>
      </c>
      <c r="N16" s="20">
        <v>722660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17" ht="18" customHeight="1">
      <c r="A17" s="23"/>
      <c r="B17" s="24" t="s">
        <v>162</v>
      </c>
      <c r="C17" s="24">
        <v>3</v>
      </c>
      <c r="D17" s="24" t="s">
        <v>163</v>
      </c>
      <c r="E17" s="26">
        <f>SUM(F13:F16)</f>
        <v>7250</v>
      </c>
      <c r="F17" s="24" t="s">
        <v>164</v>
      </c>
      <c r="G17" s="23"/>
      <c r="H17" s="24"/>
      <c r="I17" s="27">
        <f>SUM(J13:J16)</f>
        <v>56.149000000000001</v>
      </c>
      <c r="J17" s="24" t="s">
        <v>165</v>
      </c>
      <c r="K17" s="23"/>
      <c r="L17" s="24"/>
      <c r="M17" s="24"/>
      <c r="N17" s="28">
        <f>SUM(N14:N16)</f>
        <v>1344980</v>
      </c>
      <c r="O17" s="7"/>
      <c r="P17" s="7"/>
      <c r="Q17" s="7"/>
    </row>
    <row r="18" spans="1:17" ht="14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21" spans="1:17" ht="20.25">
      <c r="A21" s="43" t="s">
        <v>166</v>
      </c>
      <c r="B21" s="43"/>
      <c r="C21" s="43"/>
      <c r="D21" s="7" t="s">
        <v>167</v>
      </c>
      <c r="E21" s="7"/>
      <c r="F21" s="41" t="s">
        <v>168</v>
      </c>
      <c r="G21" s="42"/>
      <c r="H21" s="42"/>
      <c r="I21" s="42"/>
      <c r="J21" s="42"/>
      <c r="K21" s="42"/>
      <c r="L21" s="7" t="s">
        <v>169</v>
      </c>
      <c r="M21" s="7"/>
      <c r="N21" s="7"/>
      <c r="O21" s="7"/>
      <c r="P21" s="7"/>
      <c r="Q21" s="7"/>
    </row>
    <row r="22" spans="1:17" ht="14.25">
      <c r="A22" s="43" t="s">
        <v>170</v>
      </c>
      <c r="B22" s="43"/>
      <c r="C22" s="43"/>
      <c r="D22" s="7" t="s">
        <v>171</v>
      </c>
      <c r="E22" s="7"/>
      <c r="F22" s="7"/>
      <c r="G22" s="7"/>
      <c r="H22" s="7"/>
      <c r="I22" s="7"/>
      <c r="J22" s="7"/>
      <c r="K22" s="7"/>
      <c r="L22" s="29" t="s">
        <v>172</v>
      </c>
      <c r="M22" s="30"/>
      <c r="N22" s="31"/>
      <c r="O22" s="7"/>
      <c r="P22" s="7"/>
      <c r="Q22" s="7"/>
    </row>
    <row r="23" spans="1:17" ht="14.25">
      <c r="A23" s="43" t="s">
        <v>173</v>
      </c>
      <c r="B23" s="43"/>
      <c r="C23" s="43"/>
      <c r="D23" s="7" t="s">
        <v>174</v>
      </c>
      <c r="E23" s="7"/>
      <c r="F23" s="7"/>
      <c r="G23" s="7"/>
      <c r="H23" s="7"/>
      <c r="I23" s="7"/>
      <c r="J23" s="7"/>
      <c r="K23" s="7"/>
      <c r="L23" s="21" t="s">
        <v>175</v>
      </c>
      <c r="M23" s="7"/>
      <c r="N23" s="22"/>
      <c r="O23" s="7"/>
      <c r="P23" s="7"/>
      <c r="Q23" s="7"/>
    </row>
    <row r="24" spans="1:17" ht="14.25">
      <c r="A24" s="43" t="s">
        <v>176</v>
      </c>
      <c r="B24" s="43"/>
      <c r="C24" s="43"/>
      <c r="D24" s="7" t="s">
        <v>201</v>
      </c>
      <c r="E24" s="7"/>
      <c r="F24" s="7"/>
      <c r="G24" s="7"/>
      <c r="H24" s="7"/>
      <c r="I24" s="7"/>
      <c r="J24" s="7"/>
      <c r="K24" s="7"/>
      <c r="L24" s="21" t="s">
        <v>177</v>
      </c>
      <c r="M24" s="7"/>
      <c r="N24" s="22"/>
      <c r="O24" s="7"/>
      <c r="P24" s="7"/>
      <c r="Q24" s="7"/>
    </row>
    <row r="25" spans="1:17" ht="14.25">
      <c r="A25" s="43" t="s">
        <v>178</v>
      </c>
      <c r="B25" s="43"/>
      <c r="C25" s="43"/>
      <c r="D25" s="32">
        <v>45359</v>
      </c>
      <c r="E25" s="7"/>
      <c r="F25" s="7"/>
      <c r="G25" s="7"/>
      <c r="H25" s="7"/>
      <c r="I25" s="7"/>
      <c r="J25" s="7"/>
      <c r="K25" s="7"/>
      <c r="L25" s="23" t="str">
        <f>D23</f>
        <v>SITC SHUNDE</v>
      </c>
      <c r="M25" s="24"/>
      <c r="N25" s="25"/>
      <c r="O25" s="7"/>
      <c r="P25" s="7"/>
      <c r="Q25" s="7"/>
    </row>
    <row r="26" spans="1:17" ht="14.25">
      <c r="A26" s="43" t="s">
        <v>179</v>
      </c>
      <c r="B26" s="43"/>
      <c r="C26" s="43"/>
      <c r="D26" s="7" t="s">
        <v>180</v>
      </c>
      <c r="E26" s="7"/>
      <c r="F26" s="7"/>
      <c r="G26" s="33" t="s">
        <v>181</v>
      </c>
      <c r="H26" s="7" t="s">
        <v>182</v>
      </c>
      <c r="I26" s="7"/>
      <c r="J26" s="7"/>
      <c r="K26" s="7"/>
      <c r="L26" s="7"/>
      <c r="M26" s="7"/>
      <c r="N26" s="7"/>
      <c r="O26" s="7"/>
      <c r="P26" s="7"/>
      <c r="Q26" s="7"/>
    </row>
    <row r="27" spans="1:17" ht="14.25">
      <c r="A27" s="43" t="s">
        <v>183</v>
      </c>
      <c r="B27" s="43"/>
      <c r="C27" s="43"/>
      <c r="D27" s="7" t="s">
        <v>184</v>
      </c>
      <c r="E27" s="7"/>
      <c r="F27" s="7"/>
      <c r="G27" s="33" t="s">
        <v>185</v>
      </c>
      <c r="H27" s="7" t="s">
        <v>186</v>
      </c>
      <c r="I27" s="7"/>
      <c r="J27" s="7"/>
      <c r="K27" s="7"/>
      <c r="L27" s="7"/>
      <c r="M27" s="7"/>
      <c r="N27" s="7"/>
      <c r="O27" s="7"/>
      <c r="P27" s="7"/>
      <c r="Q27" s="7"/>
    </row>
    <row r="28" spans="1:17" ht="14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>
      <c r="A29" s="7" t="s">
        <v>187</v>
      </c>
      <c r="B29" s="7"/>
      <c r="C29" s="7"/>
      <c r="D29" s="7" t="s">
        <v>188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43" t="s">
        <v>143</v>
      </c>
      <c r="B31" s="43"/>
      <c r="C31" s="4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 t="s">
        <v>189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3:C23"/>
    <mergeCell ref="M6:N6"/>
    <mergeCell ref="M7:N7"/>
    <mergeCell ref="D7:K7"/>
    <mergeCell ref="A31:C31"/>
    <mergeCell ref="A24:C24"/>
    <mergeCell ref="A25:C25"/>
    <mergeCell ref="A26:C26"/>
    <mergeCell ref="A27:C27"/>
    <mergeCell ref="A21:C21"/>
    <mergeCell ref="A1:N1"/>
    <mergeCell ref="A2:N2"/>
    <mergeCell ref="A3:N3"/>
    <mergeCell ref="A5:N5"/>
    <mergeCell ref="F21:K21"/>
    <mergeCell ref="A22:C22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5"/>
  <sheetViews>
    <sheetView topLeftCell="A3" workbookViewId="0">
      <selection activeCell="P19" sqref="P19"/>
    </sheetView>
  </sheetViews>
  <sheetFormatPr defaultRowHeight="13.5"/>
  <cols>
    <col min="2" max="3" width="6.625" customWidth="1"/>
    <col min="4" max="4" width="10.625" customWidth="1"/>
    <col min="5" max="5" width="6.375" customWidth="1"/>
    <col min="6" max="6" width="12.125" customWidth="1"/>
    <col min="7" max="7" width="16.75" bestFit="1" customWidth="1"/>
    <col min="8" max="8" width="15.5" customWidth="1"/>
    <col min="9" max="9" width="9" customWidth="1"/>
    <col min="10" max="10" width="9.125" customWidth="1"/>
    <col min="11" max="11" width="7.625" customWidth="1"/>
    <col min="12" max="12" width="8.5" customWidth="1"/>
    <col min="13" max="13" width="7" customWidth="1"/>
    <col min="24" max="24" width="9" customWidth="1"/>
  </cols>
  <sheetData>
    <row r="1" spans="1:24" ht="15.75">
      <c r="A1" s="37" t="s">
        <v>143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8"/>
      <c r="P1" s="8"/>
      <c r="Q1" s="8"/>
    </row>
    <row r="2" spans="1:24" ht="15.75">
      <c r="A2" s="38" t="s">
        <v>144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"/>
      <c r="P2" s="8"/>
      <c r="Q2" s="8"/>
    </row>
    <row r="3" spans="1:24" ht="15.75">
      <c r="A3" s="38" t="s">
        <v>190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39" t="s">
        <v>191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147</v>
      </c>
      <c r="M6" s="44">
        <v>45344.588877314818</v>
      </c>
      <c r="N6" s="45"/>
      <c r="O6" s="8"/>
      <c r="P6" s="8"/>
      <c r="Q6" s="8"/>
    </row>
    <row r="7" spans="1:24" ht="15.75">
      <c r="A7" s="8" t="s">
        <v>192</v>
      </c>
      <c r="B7" s="8"/>
      <c r="C7" s="8"/>
      <c r="D7" s="47" t="s">
        <v>193</v>
      </c>
      <c r="E7" s="49"/>
      <c r="F7" s="49"/>
      <c r="G7" s="49"/>
      <c r="H7" s="49"/>
      <c r="I7" s="49"/>
      <c r="J7" s="49"/>
      <c r="K7" s="49"/>
      <c r="L7" s="9" t="s">
        <v>148</v>
      </c>
      <c r="M7" s="10" t="str">
        <f>INVOICE!M7</f>
        <v>THAN-220224-1</v>
      </c>
      <c r="N7" s="8"/>
      <c r="O7" s="8"/>
      <c r="P7" s="8"/>
      <c r="Q7" s="8"/>
      <c r="X7" s="13"/>
    </row>
    <row r="8" spans="1:24" ht="34.5" customHeight="1">
      <c r="A8" s="8"/>
      <c r="B8" s="8"/>
      <c r="C8" s="8"/>
      <c r="D8" s="47" t="s">
        <v>84</v>
      </c>
      <c r="E8" s="47"/>
      <c r="F8" s="47"/>
      <c r="G8" s="47"/>
      <c r="H8" s="47"/>
      <c r="I8" s="47"/>
      <c r="J8" s="47"/>
      <c r="K8" s="47"/>
      <c r="L8" s="8"/>
      <c r="M8" s="8"/>
      <c r="N8" s="8"/>
      <c r="O8" s="8"/>
      <c r="P8" s="8"/>
      <c r="Q8" s="8"/>
      <c r="X8" s="13"/>
    </row>
    <row r="9" spans="1:24" ht="15.75">
      <c r="A9" s="8"/>
      <c r="B9" s="8"/>
      <c r="C9" s="8"/>
      <c r="D9" s="8" t="s">
        <v>194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195</v>
      </c>
      <c r="B11" s="8"/>
      <c r="C11" s="8"/>
      <c r="D11" s="47" t="s">
        <v>86</v>
      </c>
      <c r="E11" s="47"/>
      <c r="F11" s="47"/>
      <c r="G11" s="47"/>
      <c r="H11" s="47"/>
      <c r="I11" s="47"/>
      <c r="J11" s="47"/>
      <c r="K11" s="47"/>
      <c r="L11" s="8"/>
      <c r="M11" s="8"/>
      <c r="N11" s="8"/>
      <c r="O11" s="8"/>
      <c r="P11" s="8"/>
      <c r="Q11" s="8"/>
      <c r="X11" s="13"/>
    </row>
    <row r="12" spans="1:24" ht="15.75">
      <c r="A12" s="8"/>
      <c r="B12" s="8"/>
      <c r="C12" s="8"/>
      <c r="D12" s="50" t="s">
        <v>87</v>
      </c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X12" s="13"/>
    </row>
    <row r="13" spans="1:24" ht="15.75">
      <c r="A13" s="8"/>
      <c r="B13" s="8"/>
      <c r="C13" s="8"/>
      <c r="D13" s="34" t="s">
        <v>196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24" ht="14.25">
      <c r="A14" s="7" t="s">
        <v>152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24" ht="14.25">
      <c r="A15" s="7" t="s">
        <v>153</v>
      </c>
      <c r="B15" s="7"/>
      <c r="C15" s="7"/>
      <c r="D15" s="43" t="str">
        <f>IF(INVOICE!D11=0,"",INVOICE!D11)</f>
        <v>LAEM CHABANG, THAILAND</v>
      </c>
      <c r="E15" s="43"/>
      <c r="F15" s="43"/>
      <c r="G15" s="43"/>
      <c r="H15" s="43"/>
      <c r="I15" s="43"/>
      <c r="J15" s="43"/>
      <c r="K15" s="7"/>
      <c r="L15" s="7"/>
      <c r="M15" s="7"/>
      <c r="N15" s="7"/>
      <c r="O15" s="7"/>
      <c r="P15" s="7"/>
      <c r="Q15" s="7"/>
    </row>
    <row r="16" spans="1:24" ht="14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4.25">
      <c r="A17" s="7"/>
      <c r="B17" s="7"/>
      <c r="C17" s="7"/>
      <c r="D17" s="7" t="s">
        <v>197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4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8" customHeight="1">
      <c r="A19" s="11"/>
      <c r="B19" s="11"/>
      <c r="C19" s="11"/>
      <c r="D19" s="14" t="s">
        <v>155</v>
      </c>
      <c r="E19" s="14" t="s">
        <v>7</v>
      </c>
      <c r="F19" s="14" t="s">
        <v>156</v>
      </c>
      <c r="G19" s="14" t="s">
        <v>6</v>
      </c>
      <c r="H19" s="14" t="s">
        <v>9</v>
      </c>
      <c r="I19" s="14" t="s">
        <v>29</v>
      </c>
      <c r="J19" s="14" t="s">
        <v>26</v>
      </c>
      <c r="K19" s="14" t="s">
        <v>27</v>
      </c>
      <c r="L19" s="14" t="s">
        <v>28</v>
      </c>
      <c r="M19" s="14" t="s">
        <v>157</v>
      </c>
      <c r="N19" s="11"/>
      <c r="O19" s="7"/>
      <c r="P19" s="7"/>
      <c r="Q19" s="7"/>
    </row>
    <row r="20" spans="1:17" ht="18" customHeight="1">
      <c r="A20" s="7"/>
      <c r="B20" s="7"/>
      <c r="C20" s="7"/>
      <c r="D20" s="14">
        <f>INVOICE!A14</f>
        <v>1</v>
      </c>
      <c r="E20" s="14">
        <f>INVOICE!B14</f>
        <v>2004</v>
      </c>
      <c r="F20" s="14" t="str">
        <f>INVOICE!C14</f>
        <v>MITSUBISHI</v>
      </c>
      <c r="G20" s="14" t="str">
        <f>INVOICE!D14</f>
        <v>CANTER TRUCK</v>
      </c>
      <c r="H20" s="14" t="str">
        <f>INVOICE!E14</f>
        <v>FE70EB-506398</v>
      </c>
      <c r="I20" s="16">
        <f>INVOICE!F14</f>
        <v>2510</v>
      </c>
      <c r="J20" s="17">
        <f>INVOICE!G14</f>
        <v>4.8499999999999996</v>
      </c>
      <c r="K20" s="17">
        <f>INVOICE!H14</f>
        <v>1.89</v>
      </c>
      <c r="L20" s="17">
        <f>INVOICE!I14</f>
        <v>2.71</v>
      </c>
      <c r="M20" s="35">
        <f>ROUND(J20*K20*L20,3)</f>
        <v>24.841000000000001</v>
      </c>
      <c r="N20" s="7"/>
      <c r="O20" s="7"/>
      <c r="P20" s="7"/>
      <c r="Q20" s="7"/>
    </row>
    <row r="21" spans="1:17" ht="18" customHeight="1">
      <c r="A21" s="7"/>
      <c r="B21" s="7"/>
      <c r="C21" s="7"/>
      <c r="D21" s="14">
        <f>INVOICE!A15</f>
        <v>2</v>
      </c>
      <c r="E21" s="14">
        <f>INVOICE!B15</f>
        <v>1994</v>
      </c>
      <c r="F21" s="14" t="str">
        <f>INVOICE!C15</f>
        <v>MITSUBISHI</v>
      </c>
      <c r="G21" s="14" t="str">
        <f>INVOICE!D15</f>
        <v>CANTER TRUCK</v>
      </c>
      <c r="H21" s="14" t="str">
        <f>INVOICE!E15</f>
        <v>FD501B401954</v>
      </c>
      <c r="I21" s="16">
        <f>INVOICE!F15</f>
        <v>1990</v>
      </c>
      <c r="J21" s="17">
        <f>INVOICE!G15</f>
        <v>4.6900000000000004</v>
      </c>
      <c r="K21" s="17">
        <f>INVOICE!H15</f>
        <v>1.69</v>
      </c>
      <c r="L21" s="17">
        <f>INVOICE!I15</f>
        <v>1.96</v>
      </c>
      <c r="M21" s="35">
        <f>ROUND(J21*K21*L21,3)</f>
        <v>15.535</v>
      </c>
      <c r="N21" s="7"/>
      <c r="O21" s="7"/>
      <c r="P21" s="7"/>
      <c r="Q21" s="7"/>
    </row>
    <row r="22" spans="1:17" ht="18" customHeight="1">
      <c r="A22" s="7"/>
      <c r="B22" s="7"/>
      <c r="C22" s="7"/>
      <c r="D22" s="14">
        <f>INVOICE!A16</f>
        <v>3</v>
      </c>
      <c r="E22" s="14">
        <f>INVOICE!B16</f>
        <v>2002</v>
      </c>
      <c r="F22" s="14" t="str">
        <f>INVOICE!C16</f>
        <v>MITSUBISHI</v>
      </c>
      <c r="G22" s="14" t="str">
        <f>INVOICE!D16</f>
        <v>CANTER TRUCK</v>
      </c>
      <c r="H22" s="14" t="str">
        <f>INVOICE!E16</f>
        <v>FE51EB561962</v>
      </c>
      <c r="I22" s="16">
        <f>INVOICE!F16</f>
        <v>2750</v>
      </c>
      <c r="J22" s="17">
        <f>INVOICE!G16</f>
        <v>4.6900000000000004</v>
      </c>
      <c r="K22" s="17">
        <f>INVOICE!H16</f>
        <v>1.69</v>
      </c>
      <c r="L22" s="17">
        <f>INVOICE!I16</f>
        <v>1.99</v>
      </c>
      <c r="M22" s="35">
        <f>ROUND(J22*K22*L22,3)</f>
        <v>15.773</v>
      </c>
      <c r="N22" s="7"/>
      <c r="O22" s="7"/>
      <c r="P22" s="7"/>
      <c r="Q22" s="7"/>
    </row>
    <row r="23" spans="1:17" ht="18" customHeight="1">
      <c r="A23" s="7"/>
      <c r="B23" s="7"/>
      <c r="C23" s="7"/>
      <c r="D23" s="23"/>
      <c r="E23" s="24" t="s">
        <v>162</v>
      </c>
      <c r="F23" s="24">
        <v>3</v>
      </c>
      <c r="G23" s="24" t="s">
        <v>198</v>
      </c>
      <c r="H23" s="26">
        <f>SUM(I17:I22)</f>
        <v>7250</v>
      </c>
      <c r="I23" s="24" t="s">
        <v>164</v>
      </c>
      <c r="J23" s="23"/>
      <c r="K23" s="24"/>
      <c r="L23" s="27">
        <f>SUM(M17:M22)</f>
        <v>56.149000000000001</v>
      </c>
      <c r="M23" s="25" t="s">
        <v>165</v>
      </c>
      <c r="N23" s="7"/>
      <c r="O23" s="7"/>
      <c r="P23" s="7"/>
      <c r="Q23" s="7"/>
    </row>
    <row r="25" spans="1:17">
      <c r="D25" s="48" t="s">
        <v>200</v>
      </c>
      <c r="E25" s="48"/>
      <c r="F25" s="48"/>
      <c r="G25" s="48"/>
      <c r="H25" s="48"/>
      <c r="I25" s="48"/>
      <c r="J25" s="48"/>
      <c r="K25" s="48"/>
      <c r="L25" s="48"/>
      <c r="M25" s="48"/>
    </row>
    <row r="26" spans="1:17"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7"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9" spans="1:17" ht="18.75">
      <c r="G29" s="51" t="s">
        <v>168</v>
      </c>
      <c r="H29" s="52"/>
      <c r="I29" s="52"/>
      <c r="J29" s="52"/>
      <c r="K29" s="52"/>
    </row>
    <row r="30" spans="1:17" ht="14.25">
      <c r="A30" s="43" t="s">
        <v>166</v>
      </c>
      <c r="B30" s="43"/>
      <c r="C30" s="43"/>
      <c r="D30" s="7" t="str">
        <f>INVOICE!D21</f>
        <v>NAGOYA, JAPAN</v>
      </c>
      <c r="E30" s="7"/>
      <c r="F30" s="7"/>
      <c r="G30" s="7"/>
      <c r="H30" s="7"/>
      <c r="I30" s="7"/>
      <c r="J30" s="7"/>
      <c r="K30" s="7"/>
      <c r="L30" s="7" t="s">
        <v>169</v>
      </c>
      <c r="M30" s="7"/>
      <c r="N30" s="7"/>
      <c r="O30" s="7"/>
      <c r="P30" s="7"/>
      <c r="Q30" s="7"/>
    </row>
    <row r="31" spans="1:17" ht="14.25">
      <c r="A31" s="43" t="s">
        <v>170</v>
      </c>
      <c r="B31" s="43"/>
      <c r="C31" s="43"/>
      <c r="D31" s="7" t="str">
        <f>INVOICE!D22</f>
        <v>LAEM CHABANG,THAILAND</v>
      </c>
      <c r="E31" s="7"/>
      <c r="F31" s="7"/>
      <c r="G31" s="7"/>
      <c r="H31" s="7"/>
      <c r="I31" s="7"/>
      <c r="J31" s="7"/>
      <c r="K31" s="7"/>
      <c r="L31" s="29" t="s">
        <v>199</v>
      </c>
      <c r="M31" s="30"/>
      <c r="N31" s="31"/>
      <c r="O31" s="7"/>
      <c r="P31" s="7"/>
      <c r="Q31" s="7"/>
    </row>
    <row r="32" spans="1:17" ht="14.25">
      <c r="A32" s="43" t="s">
        <v>173</v>
      </c>
      <c r="B32" s="43"/>
      <c r="C32" s="43"/>
      <c r="D32" s="7" t="str">
        <f>INVOICE!D23</f>
        <v>SITC SHUNDE</v>
      </c>
      <c r="E32" s="7"/>
      <c r="F32" s="7"/>
      <c r="G32" s="7"/>
      <c r="H32" s="7"/>
      <c r="I32" s="7"/>
      <c r="J32" s="7"/>
      <c r="K32" s="7"/>
      <c r="L32" s="21" t="str">
        <f>INVOICE!L23</f>
        <v>LAEM CHABANG</v>
      </c>
      <c r="M32" s="7"/>
      <c r="N32" s="22"/>
      <c r="O32" s="7"/>
      <c r="P32" s="7"/>
      <c r="Q32" s="7"/>
    </row>
    <row r="33" spans="1:17" ht="14.25">
      <c r="A33" s="43" t="s">
        <v>176</v>
      </c>
      <c r="B33" s="43"/>
      <c r="C33" s="43"/>
      <c r="D33" s="7" t="str">
        <f>INVOICE!D24</f>
        <v>NO.2406S</v>
      </c>
      <c r="E33" s="7"/>
      <c r="F33" s="7"/>
      <c r="G33" s="7"/>
      <c r="H33" s="7"/>
      <c r="I33" s="7"/>
      <c r="J33" s="7"/>
      <c r="K33" s="7"/>
      <c r="L33" s="21" t="str">
        <f>INVOICE!L24&amp; "  " &amp; INVOICE!N24</f>
        <v xml:space="preserve">C/S NO.  </v>
      </c>
      <c r="M33" s="7"/>
      <c r="N33" s="22"/>
      <c r="O33" s="7"/>
      <c r="P33" s="7"/>
      <c r="Q33" s="7"/>
    </row>
    <row r="34" spans="1:17" ht="14.25">
      <c r="A34" s="43" t="s">
        <v>178</v>
      </c>
      <c r="B34" s="43"/>
      <c r="C34" s="43"/>
      <c r="D34" s="32">
        <f>INVOICE!D25</f>
        <v>45359</v>
      </c>
      <c r="E34" s="7"/>
      <c r="F34" s="7"/>
      <c r="G34" s="7"/>
      <c r="H34" s="7"/>
      <c r="I34" s="7"/>
      <c r="J34" s="7"/>
      <c r="K34" s="7"/>
      <c r="L34" s="23" t="str">
        <f>INVOICE!L25</f>
        <v>SITC SHUNDE</v>
      </c>
      <c r="M34" s="24"/>
      <c r="N34" s="25"/>
      <c r="O34" s="7"/>
      <c r="P34" s="7"/>
      <c r="Q34" s="7"/>
    </row>
    <row r="35" spans="1:17" ht="14.25">
      <c r="A35" s="43" t="s">
        <v>179</v>
      </c>
      <c r="B35" s="43"/>
      <c r="C35" s="43"/>
      <c r="D35" s="7" t="str">
        <f>INVOICE!D26</f>
        <v>APEX INTERNATIONAL</v>
      </c>
      <c r="E35" s="7"/>
      <c r="F35" s="7"/>
      <c r="G35" s="7"/>
      <c r="H35" s="33" t="s">
        <v>181</v>
      </c>
      <c r="I35" s="7" t="str">
        <f>INVOICE!H26</f>
        <v>PREPAID AS ARRANGED</v>
      </c>
      <c r="J35" s="7"/>
      <c r="K35" s="7"/>
      <c r="L35" s="7"/>
      <c r="M35" s="7"/>
      <c r="N35" s="7"/>
      <c r="O35" s="7"/>
      <c r="P35" s="7"/>
      <c r="Q35" s="7"/>
    </row>
    <row r="36" spans="1:17" ht="14.25">
      <c r="A36" s="43" t="s">
        <v>183</v>
      </c>
      <c r="B36" s="43"/>
      <c r="C36" s="43"/>
      <c r="D36" s="7" t="str">
        <f>INVOICE!D27</f>
        <v xml:space="preserve">SITC </v>
      </c>
      <c r="E36" s="7"/>
      <c r="F36" s="7"/>
      <c r="G36" s="7"/>
      <c r="H36" s="33" t="s">
        <v>185</v>
      </c>
      <c r="I36" s="7" t="str">
        <f>INVOICE!H27</f>
        <v>TOKYO, JAPAN</v>
      </c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43" t="s">
        <v>143</v>
      </c>
      <c r="B38" s="43"/>
      <c r="C38" s="4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 t="s">
        <v>189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</sheetData>
  <mergeCells count="20">
    <mergeCell ref="D12:K12"/>
    <mergeCell ref="A38:C38"/>
    <mergeCell ref="A33:C33"/>
    <mergeCell ref="A34:C34"/>
    <mergeCell ref="A35:C35"/>
    <mergeCell ref="A36:C36"/>
    <mergeCell ref="G29:K29"/>
    <mergeCell ref="A30:C30"/>
    <mergeCell ref="A31:C31"/>
    <mergeCell ref="A32:C32"/>
    <mergeCell ref="A1:N1"/>
    <mergeCell ref="A2:N2"/>
    <mergeCell ref="A3:N3"/>
    <mergeCell ref="A5:N5"/>
    <mergeCell ref="D25:M27"/>
    <mergeCell ref="M6:N6"/>
    <mergeCell ref="D7:K7"/>
    <mergeCell ref="D15:J15"/>
    <mergeCell ref="D8:K8"/>
    <mergeCell ref="D11:K11"/>
  </mergeCells>
  <phoneticPr fontId="1"/>
  <printOptions horizontalCentered="1"/>
  <pageMargins left="0" right="0" top="0.22222222222222221" bottom="0.27777777777777779" header="0.1388888888888889" footer="0"/>
  <pageSetup paperSize="9"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11718</dc:creator>
  <cp:lastModifiedBy>ATL CS Gunjan</cp:lastModifiedBy>
  <dcterms:created xsi:type="dcterms:W3CDTF">2024-02-22T05:07:37Z</dcterms:created>
  <dcterms:modified xsi:type="dcterms:W3CDTF">2024-03-06T03:31:55Z</dcterms:modified>
</cp:coreProperties>
</file>