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KA-DR\MARCH-CUT\5 MARCH CUT\EBKG07973622-SBT\OneDrive_1_2-3-2024 (1)\"/>
    </mc:Choice>
  </mc:AlternateContent>
  <xr:revisionPtr revIDLastSave="0" documentId="8_{E80E7D4C-024A-42FF-AF20-BA72D9CA985E}" xr6:coauthVersionLast="47" xr6:coauthVersionMax="47" xr10:uidLastSave="{00000000-0000-0000-0000-000000000000}"/>
  <bookViews>
    <workbookView xWindow="-120" yWindow="-120" windowWidth="20730" windowHeight="11160" activeTab="2"/>
  </bookViews>
  <sheets>
    <sheet name="SHIPPING LIST" sheetId="1" r:id="rId1"/>
    <sheet name="INVOICE" sheetId="2" r:id="rId2"/>
    <sheet name="INST-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I34" i="5"/>
  <c r="D34" i="5"/>
  <c r="I33" i="5"/>
  <c r="D33" i="5"/>
  <c r="D32" i="5"/>
  <c r="L31" i="5"/>
  <c r="D31" i="5"/>
  <c r="L30" i="5"/>
  <c r="D30" i="5"/>
  <c r="D29" i="5"/>
  <c r="D28" i="5"/>
  <c r="D14" i="5"/>
  <c r="M7" i="5"/>
  <c r="L25" i="2"/>
  <c r="N16" i="2"/>
  <c r="J14" i="2"/>
  <c r="J15" i="2"/>
  <c r="I16" i="2"/>
  <c r="E16" i="2"/>
  <c r="E13" i="2"/>
  <c r="E15" i="2"/>
  <c r="E14" i="2"/>
  <c r="L32" i="5"/>
</calcChain>
</file>

<file path=xl/sharedStrings.xml><?xml version="1.0" encoding="utf-8"?>
<sst xmlns="http://schemas.openxmlformats.org/spreadsheetml/2006/main" count="268" uniqueCount="188">
  <si>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</si>
  <si>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</si>
  <si>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</si>
  <si>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</si>
  <si>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</si>
  <si>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</si>
  <si>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</si>
  <si>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</si>
  <si>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</si>
  <si>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</si>
  <si>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</si>
  <si>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</si>
  <si>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</si>
  <si>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</si>
  <si>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</si>
  <si>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</si>
  <si>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</si>
  <si>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</si>
  <si>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</si>
  <si>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</si>
  <si>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</si>
  <si>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</si>
  <si>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</si>
  <si>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</si>
  <si>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</si>
  <si>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</si>
  <si>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</si>
  <si>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</si>
  <si>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</si>
  <si>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</si>
  <si>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</si>
  <si>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</si>
  <si>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</si>
  <si>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</si>
  <si>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</si>
  <si>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</si>
  <si>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</si>
  <si>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</si>
  <si>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</si>
  <si>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</si>
  <si>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</si>
  <si>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</si>
  <si>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</si>
  <si>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</si>
  <si>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</si>
  <si>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</si>
  <si>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</si>
  <si>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</si>
  <si>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</si>
  <si>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</si>
  <si>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</si>
  <si>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</si>
  <si>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</si>
  <si>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</si>
  <si>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</si>
  <si>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</si>
  <si>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</si>
  <si>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FL8903</t>
  </si>
  <si>
    <t>GEOO-11206</t>
  </si>
  <si>
    <t>LEAF</t>
  </si>
  <si>
    <t>2014</t>
  </si>
  <si>
    <t>7</t>
  </si>
  <si>
    <t>AZE0-108406</t>
  </si>
  <si>
    <t/>
  </si>
  <si>
    <t>OSAKA</t>
  </si>
  <si>
    <t>2024/01/17 0:00:00</t>
  </si>
  <si>
    <t>BAY AUC</t>
  </si>
  <si>
    <t>2240</t>
  </si>
  <si>
    <t>15035</t>
  </si>
  <si>
    <t>324300</t>
  </si>
  <si>
    <t>62</t>
  </si>
  <si>
    <t>ELECTRIC</t>
  </si>
  <si>
    <t>0</t>
  </si>
  <si>
    <t>446</t>
  </si>
  <si>
    <t>177</t>
  </si>
  <si>
    <t>155</t>
  </si>
  <si>
    <t>1450</t>
  </si>
  <si>
    <t>SHERBAH</t>
  </si>
  <si>
    <t>ALEKSI KHANISHVILI</t>
  </si>
  <si>
    <t>GEORGIA</t>
  </si>
  <si>
    <t>ZAZA TSKHADADZE 18001028235</t>
  </si>
  <si>
    <t>TBILISI TBILISI GEORGIA</t>
  </si>
  <si>
    <t>995593724605</t>
  </si>
  <si>
    <t>SAME AS CONSIGNEE</t>
  </si>
  <si>
    <t>1806</t>
  </si>
  <si>
    <t>$</t>
  </si>
  <si>
    <t>COLLECT</t>
  </si>
  <si>
    <t>MSC</t>
  </si>
  <si>
    <t>AUTOLOGI OSAKA</t>
  </si>
  <si>
    <t>ZAA-AZE0</t>
  </si>
  <si>
    <t>70</t>
  </si>
  <si>
    <t>NO NEED INSPECTION</t>
  </si>
  <si>
    <t>BLACK</t>
  </si>
  <si>
    <t>SEDAN</t>
  </si>
  <si>
    <t>101</t>
  </si>
  <si>
    <t>27</t>
  </si>
  <si>
    <t>FW8283</t>
  </si>
  <si>
    <t>GEOO-11195</t>
  </si>
  <si>
    <t>DUTRO</t>
  </si>
  <si>
    <t>2001</t>
  </si>
  <si>
    <t>1</t>
  </si>
  <si>
    <t>XZU3500001127</t>
  </si>
  <si>
    <t>2024/01/13 0:00:00</t>
  </si>
  <si>
    <t>ARAI OYAMA VANTORA</t>
  </si>
  <si>
    <t>6439</t>
  </si>
  <si>
    <t>1801</t>
  </si>
  <si>
    <t>1309500</t>
  </si>
  <si>
    <t>176</t>
  </si>
  <si>
    <t>DIESEL</t>
  </si>
  <si>
    <t>5300</t>
  </si>
  <si>
    <t>580</t>
  </si>
  <si>
    <t>189</t>
  </si>
  <si>
    <t>335</t>
  </si>
  <si>
    <t>7070</t>
  </si>
  <si>
    <t>UTCHA NUTSUBIDZE 01027087456</t>
  </si>
  <si>
    <t>GEORGIA TBILISI TBILISI GEORGIA</t>
  </si>
  <si>
    <t>9054</t>
  </si>
  <si>
    <t>КАБЕЛИ НЕ РЕЗАТЬ НЕ ТРОГАТЬ</t>
  </si>
  <si>
    <t>KK-XZU350E</t>
  </si>
  <si>
    <t>5.3</t>
  </si>
  <si>
    <t>WHITE</t>
  </si>
  <si>
    <t>BOOM LIFT</t>
  </si>
  <si>
    <t>車台番号修正：XZU350-0001127 → XZU3500001127</t>
    <phoneticPr fontId="1"/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</si>
  <si>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</si>
  <si>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</si>
  <si>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</si>
  <si>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</si>
  <si>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</si>
  <si>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</si>
  <si>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GEOO-140224-1</t>
  </si>
  <si>
    <t>SOLD TO :</t>
  </si>
  <si>
    <t>FINAL</t>
  </si>
  <si>
    <t>DESTINATION :</t>
  </si>
  <si>
    <t>POTI, GEORGIA</t>
  </si>
  <si>
    <t>NO</t>
  </si>
  <si>
    <t>MAKER</t>
  </si>
  <si>
    <t>MEAS</t>
  </si>
  <si>
    <t>DISP</t>
  </si>
  <si>
    <t>SEAT</t>
  </si>
  <si>
    <t>FOB JAPAN</t>
  </si>
  <si>
    <t>NISSAN</t>
  </si>
  <si>
    <t>5</t>
  </si>
  <si>
    <t>HINO</t>
  </si>
  <si>
    <t>3</t>
  </si>
  <si>
    <t>TOTAL</t>
  </si>
  <si>
    <t>UNITS</t>
  </si>
  <si>
    <t>KGS</t>
  </si>
  <si>
    <t>M3</t>
  </si>
  <si>
    <t>SHIPPING FROM :</t>
  </si>
  <si>
    <t>OSAKA, JAPAN</t>
  </si>
  <si>
    <t>BOOKING NO :EBKG07973622</t>
  </si>
  <si>
    <t>MARKS &amp; NO.S</t>
  </si>
  <si>
    <t>SHIPPED TO :</t>
  </si>
  <si>
    <t>POTI,GEORGIA</t>
  </si>
  <si>
    <t>S.B.T</t>
  </si>
  <si>
    <t>SHIPPED PER :</t>
  </si>
  <si>
    <t>POTI</t>
  </si>
  <si>
    <t>VOY :</t>
  </si>
  <si>
    <t>NO.HG409A</t>
  </si>
  <si>
    <t>C/S NO.</t>
  </si>
  <si>
    <t>SHIPPED ON :</t>
  </si>
  <si>
    <t>BOOKING :</t>
  </si>
  <si>
    <t>MSC JAPAN</t>
  </si>
  <si>
    <t>FREIGHT :</t>
  </si>
  <si>
    <t>COLLECT AS ARRANGED</t>
  </si>
  <si>
    <t>SHIPPING COMPANY :</t>
  </si>
  <si>
    <t>B/L ISSUE BY :</t>
  </si>
  <si>
    <t>YOKOHAMA, JAPAN</t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</si>
  <si>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</si>
  <si>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</si>
  <si>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</si>
  <si>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</si>
  <si>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</si>
  <si>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</si>
  <si>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NOTIFY PARTY :</t>
  </si>
  <si>
    <t>UNIT</t>
  </si>
  <si>
    <t>S. B. T</t>
  </si>
  <si>
    <t>USED CAR</t>
  </si>
  <si>
    <t>G.F.I.C. LTD ID: 406045738</t>
  </si>
  <si>
    <t>22/24 Krtsanisi Str. 0114, TBILISI, GEORGIA</t>
  </si>
  <si>
    <t>T: +995599696054/ 0322946054 (Office)</t>
  </si>
  <si>
    <t>Shipper company code:9999+2020001057820</t>
  </si>
  <si>
    <t>Consignee company code: 9999+406045738</t>
  </si>
  <si>
    <t>UTCHA NUTSUBIDZE 01027087456
(PH) 995593724605</t>
  </si>
  <si>
    <t>ZAZA TSKHADADZE 18001028235
(PH) 995593724605</t>
  </si>
  <si>
    <t xml:space="preserve">8,520 	KGS		</t>
  </si>
  <si>
    <t xml:space="preserve">	48.959	M3</t>
  </si>
  <si>
    <t>JAN RITSCHER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</si>
</sst>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&quot;\&quot;#,##0;&quot;\&quot;\-#,##0"/>
    <numFmt numFmtId="182" formatCode="[$-409]d\-mmm\-yy;@"/>
    <numFmt numFmtId="183" formatCode="###0.00;\-###0.00"/>
    <numFmt numFmtId="184" formatCode="###0.000;\-###0.000"/>
  </numFmts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  <font>
      <b/>
      <sz val="12"/>
      <name val="Microsoft Sans Serif"/>
      <family val="2"/>
      <charset val="204"/>
    </font>
    <font>
      <b/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vertical="center"/>
    </xf>
    <xf numFmtId="18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84" fontId="4" fillId="0" borderId="5" xfId="0" applyNumberFormat="1" applyFont="1" applyBorder="1">
      <alignment vertical="center"/>
    </xf>
    <xf numFmtId="172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82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84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4" fillId="0" borderId="0" xfId="0" applyFont="1" applyBorder="1">
      <alignment vertical="center"/>
    </xf>
    <xf numFmtId="37" fontId="4" fillId="0" borderId="0" xfId="0" applyNumberFormat="1" applyFont="1" applyBorder="1">
      <alignment vertical="center"/>
    </xf>
    <xf numFmtId="184" fontId="4" fillId="0" borderId="0" xfId="0" applyNumberFormat="1" applyFont="1" applyBorder="1">
      <alignment vertical="center"/>
    </xf>
    <xf numFmtId="0" fontId="13" fillId="0" borderId="0" xfId="0" applyFont="1" applyAlignment="1">
      <alignment horizontal="left"/>
    </xf>
    <xf numFmtId="0" fontId="4" fillId="0" borderId="12" xfId="0" applyFont="1" applyBorder="1" applyAlignment="1">
      <alignment horizontal="center" vertical="center"/>
    </xf>
    <xf numFmtId="37" fontId="4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82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</xdr:col>
      <xdr:colOff>914400</xdr:colOff>
      <xdr:row>39</xdr:row>
      <xdr:rowOff>38100</xdr:rowOff>
    </xdr:to>
    <xdr:pic>
      <xdr:nvPicPr>
        <xdr:cNvPr id="1030" name="Picture 2">
          <a:extLst>
            <a:ext uri="{FF2B5EF4-FFF2-40B4-BE49-F238E27FC236}">
              <a16:creationId xmlns:a16="http://schemas.microsoft.com/office/drawing/2014/main" id="{34F43F41-2212-11D0-740D-F9C09B6A2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8425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3</xdr:col>
      <xdr:colOff>57150</xdr:colOff>
      <xdr:row>44</xdr:row>
      <xdr:rowOff>38100</xdr:rowOff>
    </xdr:to>
    <xdr:pic>
      <xdr:nvPicPr>
        <xdr:cNvPr id="2054" name="Picture 2">
          <a:extLst>
            <a:ext uri="{FF2B5EF4-FFF2-40B4-BE49-F238E27FC236}">
              <a16:creationId xmlns:a16="http://schemas.microsoft.com/office/drawing/2014/main" id="{3BEB32B6-F1D2-9ED5-38DB-039D409F5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workbookViewId="0">
      <selection activeCell="M33" sqref="M33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5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19.75" bestFit="1" customWidth="1"/>
    <col min="33" max="33" width="14.625" bestFit="1" customWidth="1"/>
    <col min="34" max="34" width="33" bestFit="1" customWidth="1"/>
    <col min="35" max="35" width="32.875" bestFit="1" customWidth="1"/>
    <col min="36" max="36" width="13.875" bestFit="1" customWidth="1"/>
    <col min="37" max="38" width="20.625" bestFit="1" customWidth="1"/>
    <col min="39" max="39" width="8.5" bestFit="1" customWidth="1"/>
    <col min="40" max="40" width="4.375" bestFit="1" customWidth="1"/>
    <col min="41" max="41" width="9.5" bestFit="1" customWidth="1"/>
    <col min="42" max="42" width="11" bestFit="1" customWidth="1"/>
    <col min="43" max="43" width="13.125" bestFit="1" customWidth="1"/>
    <col min="44" max="44" width="51.125" bestFit="1" customWidth="1"/>
    <col min="45" max="45" width="17.75" bestFit="1" customWidth="1"/>
    <col min="46" max="46" width="9.375" bestFit="1" customWidth="1"/>
    <col min="47" max="47" width="12.375" bestFit="1" customWidth="1"/>
    <col min="49" max="50" width="17.625" customWidth="1"/>
  </cols>
  <sheetData>
    <row r="1" spans="1:56" ht="17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M6" s="2" t="s">
        <v>64</v>
      </c>
      <c r="Q6" s="2" t="s">
        <v>65</v>
      </c>
      <c r="R6" s="2" t="s">
        <v>66</v>
      </c>
      <c r="S6" s="3" t="s">
        <v>67</v>
      </c>
      <c r="T6" s="3" t="s">
        <v>68</v>
      </c>
      <c r="U6" s="2" t="s">
        <v>69</v>
      </c>
      <c r="V6" s="2" t="s">
        <v>70</v>
      </c>
      <c r="W6" s="2" t="s">
        <v>70</v>
      </c>
      <c r="Y6" s="2" t="s">
        <v>71</v>
      </c>
      <c r="Z6" s="2" t="s">
        <v>72</v>
      </c>
      <c r="AA6" s="2" t="s">
        <v>73</v>
      </c>
      <c r="AB6" s="2" t="s">
        <v>74</v>
      </c>
      <c r="AC6" s="2" t="s">
        <v>75</v>
      </c>
      <c r="AD6" s="2" t="s">
        <v>76</v>
      </c>
      <c r="AE6" s="2" t="s">
        <v>77</v>
      </c>
      <c r="AF6" s="2" t="s">
        <v>78</v>
      </c>
      <c r="AG6" s="2" t="s">
        <v>79</v>
      </c>
      <c r="AH6" s="2" t="s">
        <v>80</v>
      </c>
      <c r="AI6" s="2" t="s">
        <v>81</v>
      </c>
      <c r="AJ6" s="3" t="s">
        <v>82</v>
      </c>
      <c r="AK6" s="2" t="s">
        <v>83</v>
      </c>
      <c r="AL6" s="2" t="s">
        <v>83</v>
      </c>
      <c r="AM6" s="2" t="s">
        <v>84</v>
      </c>
      <c r="AN6" s="2" t="s">
        <v>85</v>
      </c>
      <c r="AO6" s="2" t="s">
        <v>86</v>
      </c>
      <c r="AP6" s="2" t="s">
        <v>87</v>
      </c>
      <c r="AQ6" s="2" t="s">
        <v>63</v>
      </c>
      <c r="AS6" s="2" t="s">
        <v>88</v>
      </c>
      <c r="AU6" s="2" t="s">
        <v>89</v>
      </c>
      <c r="AV6" s="2" t="s">
        <v>90</v>
      </c>
      <c r="AW6" s="2" t="s">
        <v>91</v>
      </c>
      <c r="AX6" s="2" t="s">
        <v>63</v>
      </c>
      <c r="AY6" s="2" t="s">
        <v>92</v>
      </c>
      <c r="AZ6" s="2" t="s">
        <v>93</v>
      </c>
      <c r="BA6" s="2" t="s">
        <v>60</v>
      </c>
      <c r="BB6" s="2" t="s">
        <v>94</v>
      </c>
      <c r="BC6" s="2" t="s">
        <v>95</v>
      </c>
      <c r="BD6" s="2" t="s">
        <v>90</v>
      </c>
    </row>
    <row r="7" spans="1:56">
      <c r="A7">
        <v>2</v>
      </c>
      <c r="B7" s="2" t="s">
        <v>56</v>
      </c>
      <c r="C7" s="2" t="s">
        <v>56</v>
      </c>
      <c r="D7" s="2" t="s">
        <v>96</v>
      </c>
      <c r="E7" s="2" t="s">
        <v>97</v>
      </c>
      <c r="F7" s="2" t="s">
        <v>5</v>
      </c>
      <c r="G7" s="2" t="s">
        <v>98</v>
      </c>
      <c r="H7" s="2" t="s">
        <v>99</v>
      </c>
      <c r="I7" s="2" t="s">
        <v>100</v>
      </c>
      <c r="J7" s="2" t="s">
        <v>101</v>
      </c>
      <c r="K7" s="2" t="s">
        <v>63</v>
      </c>
      <c r="M7" s="2" t="s">
        <v>64</v>
      </c>
      <c r="Q7" s="2" t="s">
        <v>102</v>
      </c>
      <c r="R7" s="2" t="s">
        <v>103</v>
      </c>
      <c r="S7" s="3" t="s">
        <v>104</v>
      </c>
      <c r="T7" s="3" t="s">
        <v>105</v>
      </c>
      <c r="U7" s="2" t="s">
        <v>106</v>
      </c>
      <c r="V7" s="2" t="s">
        <v>107</v>
      </c>
      <c r="W7" s="2" t="s">
        <v>107</v>
      </c>
      <c r="Y7" s="2" t="s">
        <v>108</v>
      </c>
      <c r="Z7" s="2" t="s">
        <v>109</v>
      </c>
      <c r="AA7" s="2" t="s">
        <v>110</v>
      </c>
      <c r="AB7" s="2" t="s">
        <v>111</v>
      </c>
      <c r="AC7" s="2" t="s">
        <v>112</v>
      </c>
      <c r="AD7" s="2" t="s">
        <v>113</v>
      </c>
      <c r="AE7" s="2" t="s">
        <v>77</v>
      </c>
      <c r="AF7" s="2" t="s">
        <v>78</v>
      </c>
      <c r="AG7" s="2" t="s">
        <v>79</v>
      </c>
      <c r="AH7" s="2" t="s">
        <v>114</v>
      </c>
      <c r="AI7" s="2" t="s">
        <v>115</v>
      </c>
      <c r="AJ7" s="3" t="s">
        <v>82</v>
      </c>
      <c r="AK7" s="2" t="s">
        <v>83</v>
      </c>
      <c r="AL7" s="2" t="s">
        <v>83</v>
      </c>
      <c r="AM7" s="2" t="s">
        <v>116</v>
      </c>
      <c r="AN7" s="2" t="s">
        <v>85</v>
      </c>
      <c r="AO7" s="2" t="s">
        <v>86</v>
      </c>
      <c r="AP7" s="2" t="s">
        <v>87</v>
      </c>
      <c r="AQ7" s="2" t="s">
        <v>63</v>
      </c>
      <c r="AR7" s="2" t="s">
        <v>117</v>
      </c>
      <c r="AS7" s="2" t="s">
        <v>88</v>
      </c>
      <c r="AU7" s="2" t="s">
        <v>118</v>
      </c>
      <c r="AV7" s="2" t="s">
        <v>119</v>
      </c>
      <c r="AW7" s="2" t="s">
        <v>91</v>
      </c>
      <c r="AX7" s="2" t="s">
        <v>63</v>
      </c>
      <c r="AY7" s="2" t="s">
        <v>120</v>
      </c>
      <c r="AZ7" s="2" t="s">
        <v>121</v>
      </c>
      <c r="BB7" s="2" t="s">
        <v>94</v>
      </c>
      <c r="BC7" s="2" t="s">
        <v>95</v>
      </c>
      <c r="BD7" s="2" t="s">
        <v>122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1"/>
  <sheetViews>
    <sheetView workbookViewId="0">
      <selection activeCell="E25" sqref="E25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16.125" customWidth="1"/>
    <col min="5" max="5" width="23.625" customWidth="1"/>
    <col min="6" max="10" width="8.625" customWidth="1"/>
    <col min="11" max="11" width="6.625" customWidth="1"/>
    <col min="12" max="12" width="10.625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50" t="s">
        <v>123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7"/>
      <c r="P1" s="7"/>
      <c r="Q1" s="7"/>
    </row>
    <row r="2" spans="1:32" ht="15.75">
      <c r="A2" s="51" t="s">
        <v>124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7"/>
      <c r="P2" s="7"/>
      <c r="Q2" s="7"/>
    </row>
    <row r="3" spans="1:32" ht="15.75">
      <c r="A3" s="51" t="s">
        <v>125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7"/>
      <c r="P3" s="7"/>
      <c r="Q3" s="7"/>
    </row>
    <row r="4" spans="1:32" ht="15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32" ht="15.75">
      <c r="A5" s="52" t="s">
        <v>126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7"/>
      <c r="P5" s="7"/>
      <c r="Q5" s="7"/>
    </row>
    <row r="6" spans="1:32" ht="15.7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8" t="s">
        <v>127</v>
      </c>
      <c r="M6" s="45">
        <v>45336.511030092595</v>
      </c>
      <c r="N6" s="46"/>
      <c r="O6" s="7"/>
      <c r="P6" s="7"/>
      <c r="Q6" s="7"/>
    </row>
    <row r="7" spans="1:32" ht="15.75">
      <c r="A7" s="7" t="s">
        <v>130</v>
      </c>
      <c r="B7" s="7"/>
      <c r="C7" s="7"/>
      <c r="D7" s="48" t="s">
        <v>178</v>
      </c>
      <c r="E7" s="49"/>
      <c r="F7" s="49"/>
      <c r="G7" s="49"/>
      <c r="H7" s="49"/>
      <c r="I7" s="49"/>
      <c r="J7" s="49"/>
      <c r="K7" s="49"/>
      <c r="L7" s="8" t="s">
        <v>128</v>
      </c>
      <c r="M7" s="47" t="s">
        <v>129</v>
      </c>
      <c r="N7" s="46"/>
      <c r="O7" s="7"/>
      <c r="P7" s="7"/>
      <c r="Q7" s="7"/>
      <c r="X7" s="12"/>
    </row>
    <row r="8" spans="1:32" ht="15.75">
      <c r="A8" s="7"/>
      <c r="B8" s="7"/>
      <c r="C8" s="7"/>
      <c r="D8" s="36" t="s">
        <v>179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32" ht="15.75">
      <c r="A9" s="7"/>
      <c r="B9" s="7"/>
      <c r="C9" s="7"/>
      <c r="D9" s="36" t="s">
        <v>180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32" ht="15.75">
      <c r="A10" s="7" t="s">
        <v>131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32" ht="15.75">
      <c r="A11" s="7" t="s">
        <v>132</v>
      </c>
      <c r="B11" s="7"/>
      <c r="C11" s="7"/>
      <c r="D11" s="7" t="s">
        <v>133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32" ht="15.7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32" ht="18" customHeight="1">
      <c r="A13" s="13" t="s">
        <v>134</v>
      </c>
      <c r="B13" s="13" t="s">
        <v>7</v>
      </c>
      <c r="C13" s="13" t="s">
        <v>135</v>
      </c>
      <c r="D13" s="13" t="s">
        <v>6</v>
      </c>
      <c r="E13" s="14" t="str">
        <f>HYPERLINK("https://doc.sbtjapan.com/CCRPDF/MSC_VHG409A_240214_121556_Pack.pdf","CHASSIS NO")</f>
        <v>CHASSIS NO</v>
      </c>
      <c r="F13" s="13" t="s">
        <v>29</v>
      </c>
      <c r="G13" s="13" t="s">
        <v>26</v>
      </c>
      <c r="H13" s="13" t="s">
        <v>27</v>
      </c>
      <c r="I13" s="13" t="s">
        <v>28</v>
      </c>
      <c r="J13" s="13" t="s">
        <v>136</v>
      </c>
      <c r="K13" s="13" t="s">
        <v>137</v>
      </c>
      <c r="L13" s="13" t="s">
        <v>24</v>
      </c>
      <c r="M13" s="13" t="s">
        <v>138</v>
      </c>
      <c r="N13" s="13" t="s">
        <v>139</v>
      </c>
      <c r="O13" s="10"/>
      <c r="P13" s="6"/>
      <c r="Q13" s="6"/>
    </row>
    <row r="14" spans="1:32" ht="18" customHeight="1">
      <c r="A14" s="13">
        <v>1</v>
      </c>
      <c r="B14" s="13">
        <v>2014</v>
      </c>
      <c r="C14" s="13" t="s">
        <v>140</v>
      </c>
      <c r="D14" s="13" t="s">
        <v>59</v>
      </c>
      <c r="E14" s="14" t="str">
        <f>HYPERLINK("https://doc.sbtjapan.com/CCRPDF/FL8-903CCR.PDF","AZE0-108406")</f>
        <v>AZE0-108406</v>
      </c>
      <c r="F14" s="15">
        <v>1450</v>
      </c>
      <c r="G14" s="16">
        <v>4.46</v>
      </c>
      <c r="H14" s="16">
        <v>1.77</v>
      </c>
      <c r="I14" s="16">
        <v>1.55</v>
      </c>
      <c r="J14" s="17">
        <f>ROUND(G14*H14*I14,3)</f>
        <v>12.236000000000001</v>
      </c>
      <c r="K14" s="16">
        <v>70</v>
      </c>
      <c r="L14" s="13" t="s">
        <v>71</v>
      </c>
      <c r="M14" s="18" t="s">
        <v>141</v>
      </c>
      <c r="N14" s="19">
        <v>300676</v>
      </c>
      <c r="O14" s="10"/>
      <c r="P14" s="10"/>
      <c r="Q14" s="10"/>
      <c r="R14" s="11"/>
      <c r="S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>
      <c r="A15" s="13">
        <v>2</v>
      </c>
      <c r="B15" s="13">
        <v>2001</v>
      </c>
      <c r="C15" s="13" t="s">
        <v>142</v>
      </c>
      <c r="D15" s="13" t="s">
        <v>98</v>
      </c>
      <c r="E15" s="14" t="str">
        <f>HYPERLINK("https://doc.sbtjapan.com/CCRPDF/FW8-283CCR.PDF","XZU3500001127")</f>
        <v>XZU3500001127</v>
      </c>
      <c r="F15" s="15">
        <v>7070</v>
      </c>
      <c r="G15" s="16">
        <v>5.8</v>
      </c>
      <c r="H15" s="16">
        <v>1.89</v>
      </c>
      <c r="I15" s="16">
        <v>3.35</v>
      </c>
      <c r="J15" s="17">
        <f>ROUND(G15*H15*I15,3)</f>
        <v>36.722999999999999</v>
      </c>
      <c r="K15" s="16">
        <v>5.3</v>
      </c>
      <c r="L15" s="13" t="s">
        <v>108</v>
      </c>
      <c r="M15" s="18" t="s">
        <v>143</v>
      </c>
      <c r="N15" s="19">
        <v>1347471</v>
      </c>
      <c r="O15" s="10"/>
      <c r="P15" s="10"/>
      <c r="Q15" s="10"/>
      <c r="R15" s="11"/>
      <c r="S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>
      <c r="A16" s="22"/>
      <c r="B16" s="23" t="s">
        <v>144</v>
      </c>
      <c r="C16" s="23">
        <v>2</v>
      </c>
      <c r="D16" s="23" t="s">
        <v>145</v>
      </c>
      <c r="E16" s="25">
        <f>SUM(F13:F15)</f>
        <v>8520</v>
      </c>
      <c r="F16" s="23" t="s">
        <v>146</v>
      </c>
      <c r="G16" s="22"/>
      <c r="H16" s="23"/>
      <c r="I16" s="26">
        <f>SUM(J13:J15)</f>
        <v>48.959000000000003</v>
      </c>
      <c r="J16" s="23" t="s">
        <v>147</v>
      </c>
      <c r="K16" s="22"/>
      <c r="L16" s="23"/>
      <c r="M16" s="23"/>
      <c r="N16" s="27">
        <f>SUM(N14:N15)</f>
        <v>1648147</v>
      </c>
      <c r="O16" s="6"/>
      <c r="P16" s="6"/>
      <c r="Q16" s="6"/>
    </row>
    <row r="17" spans="1:17" ht="14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4.25">
      <c r="A18" s="6"/>
      <c r="B18" s="6"/>
      <c r="C18" s="6"/>
      <c r="D18" s="6"/>
      <c r="E18" s="6"/>
      <c r="F18" s="40" t="s">
        <v>181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>
      <c r="F19" s="40" t="s">
        <v>182</v>
      </c>
    </row>
    <row r="21" spans="1:17" ht="20.25">
      <c r="A21" s="44" t="s">
        <v>148</v>
      </c>
      <c r="B21" s="44"/>
      <c r="C21" s="44"/>
      <c r="D21" s="6" t="s">
        <v>149</v>
      </c>
      <c r="E21" s="6"/>
      <c r="F21" s="54" t="s">
        <v>150</v>
      </c>
      <c r="G21" s="55"/>
      <c r="H21" s="55"/>
      <c r="I21" s="55"/>
      <c r="J21" s="55"/>
      <c r="K21" s="55"/>
      <c r="L21" s="6" t="s">
        <v>151</v>
      </c>
      <c r="M21" s="6"/>
      <c r="N21" s="6"/>
      <c r="O21" s="6"/>
      <c r="P21" s="6"/>
      <c r="Q21" s="6"/>
    </row>
    <row r="22" spans="1:17" ht="14.25">
      <c r="A22" s="44" t="s">
        <v>152</v>
      </c>
      <c r="B22" s="44"/>
      <c r="C22" s="44"/>
      <c r="D22" s="6" t="s">
        <v>153</v>
      </c>
      <c r="E22" s="6"/>
      <c r="F22" s="6"/>
      <c r="G22" s="6"/>
      <c r="H22" s="6"/>
      <c r="I22" s="6"/>
      <c r="J22" s="6"/>
      <c r="K22" s="6"/>
      <c r="L22" s="28" t="s">
        <v>154</v>
      </c>
      <c r="M22" s="29"/>
      <c r="N22" s="30"/>
      <c r="O22" s="6"/>
      <c r="P22" s="6"/>
      <c r="Q22" s="6"/>
    </row>
    <row r="23" spans="1:17" ht="14.25">
      <c r="A23" s="44" t="s">
        <v>155</v>
      </c>
      <c r="B23" s="44"/>
      <c r="C23" s="44"/>
      <c r="D23" s="6" t="s">
        <v>187</v>
      </c>
      <c r="E23" s="6"/>
      <c r="F23" s="6"/>
      <c r="G23" s="6"/>
      <c r="H23" s="6"/>
      <c r="I23" s="6"/>
      <c r="J23" s="6"/>
      <c r="K23" s="6"/>
      <c r="L23" s="20" t="s">
        <v>156</v>
      </c>
      <c r="M23" s="6"/>
      <c r="N23" s="21"/>
      <c r="O23" s="6"/>
      <c r="P23" s="6"/>
      <c r="Q23" s="6"/>
    </row>
    <row r="24" spans="1:17" ht="14.25">
      <c r="A24" s="44" t="s">
        <v>157</v>
      </c>
      <c r="B24" s="44"/>
      <c r="C24" s="44"/>
      <c r="D24" s="6" t="s">
        <v>158</v>
      </c>
      <c r="E24" s="6"/>
      <c r="F24" s="6"/>
      <c r="G24" s="6"/>
      <c r="H24" s="6"/>
      <c r="I24" s="6"/>
      <c r="J24" s="6"/>
      <c r="K24" s="6"/>
      <c r="L24" s="20" t="s">
        <v>159</v>
      </c>
      <c r="M24" s="6"/>
      <c r="N24" s="21"/>
      <c r="O24" s="6"/>
      <c r="P24" s="6"/>
      <c r="Q24" s="6"/>
    </row>
    <row r="25" spans="1:17" ht="14.25">
      <c r="A25" s="44" t="s">
        <v>160</v>
      </c>
      <c r="B25" s="44"/>
      <c r="C25" s="44"/>
      <c r="D25" s="31">
        <v>45362</v>
      </c>
      <c r="E25" s="6"/>
      <c r="F25" s="6"/>
      <c r="G25" s="6"/>
      <c r="H25" s="6"/>
      <c r="I25" s="6"/>
      <c r="J25" s="6"/>
      <c r="K25" s="6"/>
      <c r="L25" s="22" t="str">
        <f>D23</f>
        <v>JAN RITSCHER</v>
      </c>
      <c r="M25" s="23"/>
      <c r="N25" s="24"/>
      <c r="O25" s="6"/>
      <c r="P25" s="6"/>
      <c r="Q25" s="6"/>
    </row>
    <row r="26" spans="1:17" ht="14.25">
      <c r="A26" s="44" t="s">
        <v>161</v>
      </c>
      <c r="B26" s="44"/>
      <c r="C26" s="44"/>
      <c r="D26" s="6" t="s">
        <v>162</v>
      </c>
      <c r="E26" s="6"/>
      <c r="F26" s="6"/>
      <c r="G26" s="32" t="s">
        <v>163</v>
      </c>
      <c r="H26" s="6" t="s">
        <v>164</v>
      </c>
      <c r="I26" s="6"/>
      <c r="J26" s="6"/>
      <c r="K26" s="6"/>
      <c r="L26" s="6"/>
      <c r="M26" s="6"/>
      <c r="N26" s="6"/>
      <c r="O26" s="6"/>
      <c r="P26" s="6"/>
      <c r="Q26" s="6"/>
    </row>
    <row r="27" spans="1:17" ht="14.25">
      <c r="A27" s="44" t="s">
        <v>165</v>
      </c>
      <c r="B27" s="44"/>
      <c r="C27" s="44"/>
      <c r="D27" s="6" t="s">
        <v>87</v>
      </c>
      <c r="E27" s="6"/>
      <c r="F27" s="6"/>
      <c r="G27" s="32" t="s">
        <v>166</v>
      </c>
      <c r="H27" s="6" t="s">
        <v>167</v>
      </c>
      <c r="I27" s="6"/>
      <c r="J27" s="6"/>
      <c r="K27" s="6"/>
      <c r="L27" s="6"/>
      <c r="M27" s="6"/>
      <c r="N27" s="6"/>
      <c r="O27" s="6"/>
      <c r="P27" s="6"/>
      <c r="Q27" s="6"/>
    </row>
    <row r="28" spans="1:17" ht="14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4.25">
      <c r="A29" s="6" t="s">
        <v>168</v>
      </c>
      <c r="B29" s="6"/>
      <c r="C29" s="6"/>
      <c r="D29" s="6" t="s">
        <v>169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4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4.25">
      <c r="A31" s="44" t="s">
        <v>123</v>
      </c>
      <c r="B31" s="44"/>
      <c r="C31" s="4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4.25">
      <c r="A32" s="6" t="s">
        <v>170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4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4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4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4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14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4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4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4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14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14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14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14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4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4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ht="14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ht="14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4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ht="14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ht="14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ht="14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ht="14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4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ht="14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ht="14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ht="14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ht="14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4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ht="14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ht="14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ht="14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ht="14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ht="14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ht="14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ht="14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ht="14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ht="14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ht="14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ht="14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ht="14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ht="14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ht="14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ht="14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ht="14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ht="14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ht="14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ht="14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ht="14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ht="14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ht="14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ht="14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ht="14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ht="14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ht="14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ht="14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ht="14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ht="14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ht="14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ht="14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14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ht="14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ht="14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ht="14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ht="14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ht="14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ht="14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 ht="14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ht="14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ht="14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ht="14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ht="14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ht="14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ht="14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ht="14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ht="14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ht="14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ht="14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ht="14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ht="14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ht="14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ht="14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ht="14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ht="14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ht="14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ht="14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ht="14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ht="14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ht="14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ht="14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ht="14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ht="14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ht="14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ht="14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ht="14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ht="14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ht="14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ht="14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ht="14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ht="14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ht="14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ht="14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ht="14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ht="14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ht="14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14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ht="14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ht="14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ht="14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ht="14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ht="14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ht="14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 ht="14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ht="14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ht="14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ht="14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ht="14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 ht="14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ht="14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ht="14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ht="14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ht="14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 ht="14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ht="14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ht="14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ht="14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ht="14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ht="14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ht="14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ht="14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ht="14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ht="14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ht="14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ht="14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ht="14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ht="14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ht="14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ht="14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ht="14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ht="14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ht="14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ht="14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ht="14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ht="14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 ht="14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ht="14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ht="14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ht="14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ht="14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 ht="14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ht="14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ht="14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ht="14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ht="14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1:17" ht="14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ht="14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ht="14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ht="14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ht="14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ht="14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ht="14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ht="14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 ht="14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ht="14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 ht="14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ht="14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ht="14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ht="14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1:17" ht="14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ht="14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ht="14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</sheetData>
  <mergeCells count="16">
    <mergeCell ref="A1:N1"/>
    <mergeCell ref="A2:N2"/>
    <mergeCell ref="A3:N3"/>
    <mergeCell ref="A5:N5"/>
    <mergeCell ref="F21:K21"/>
    <mergeCell ref="A22:C22"/>
    <mergeCell ref="A23:C23"/>
    <mergeCell ref="M6:N6"/>
    <mergeCell ref="M7:N7"/>
    <mergeCell ref="D7:K7"/>
    <mergeCell ref="A31:C31"/>
    <mergeCell ref="A24:C24"/>
    <mergeCell ref="A25:C25"/>
    <mergeCell ref="A26:C26"/>
    <mergeCell ref="A27:C27"/>
    <mergeCell ref="A21:C21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7"/>
  <sheetViews>
    <sheetView tabSelected="1" topLeftCell="A19" workbookViewId="0">
      <selection activeCell="P8" sqref="P8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7.625" bestFit="1" customWidth="1"/>
    <col min="7" max="7" width="8.25" bestFit="1" customWidth="1"/>
    <col min="8" max="8" width="14.75" bestFit="1" customWidth="1"/>
    <col min="9" max="13" width="9.625" customWidth="1"/>
    <col min="14" max="14" width="11.75" customWidth="1"/>
    <col min="24" max="24" width="9" customWidth="1"/>
  </cols>
  <sheetData>
    <row r="1" spans="1:24" ht="15.75">
      <c r="A1" s="50" t="s">
        <v>123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7"/>
      <c r="Q1" s="7"/>
      <c r="R1" s="7"/>
    </row>
    <row r="2" spans="1:24" ht="15.75">
      <c r="A2" s="51" t="s">
        <v>124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7"/>
      <c r="Q2" s="7"/>
      <c r="R2" s="7"/>
    </row>
    <row r="3" spans="1:24" ht="15.75">
      <c r="A3" s="51" t="s">
        <v>171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7"/>
      <c r="Q3" s="7"/>
      <c r="R3" s="7"/>
    </row>
    <row r="4" spans="1:24" ht="15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4" ht="15.75">
      <c r="A5" s="52" t="s">
        <v>172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7"/>
      <c r="Q5" s="7"/>
      <c r="R5" s="7"/>
    </row>
    <row r="6" spans="1:24" ht="15.7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8" t="s">
        <v>127</v>
      </c>
      <c r="M6" s="45">
        <v>45336.511157407411</v>
      </c>
      <c r="N6" s="45"/>
      <c r="O6" s="46"/>
      <c r="P6" s="7"/>
      <c r="Q6" s="7"/>
      <c r="R6" s="7"/>
    </row>
    <row r="7" spans="1:24" ht="15.75">
      <c r="A7" s="7" t="s">
        <v>173</v>
      </c>
      <c r="B7" s="7"/>
      <c r="C7" s="7"/>
      <c r="D7" s="48" t="s">
        <v>178</v>
      </c>
      <c r="E7" s="56"/>
      <c r="F7" s="56"/>
      <c r="G7" s="56"/>
      <c r="H7" s="56"/>
      <c r="I7" s="56"/>
      <c r="J7" s="56"/>
      <c r="K7" s="56"/>
      <c r="L7" s="8" t="s">
        <v>128</v>
      </c>
      <c r="M7" s="9" t="str">
        <f>INVOICE!M7</f>
        <v>GEOO-140224-1</v>
      </c>
      <c r="N7" s="9"/>
      <c r="O7" s="7"/>
      <c r="P7" s="7"/>
      <c r="Q7" s="7"/>
      <c r="R7" s="7"/>
      <c r="X7" s="12"/>
    </row>
    <row r="8" spans="1:24" ht="15.75">
      <c r="A8" s="7"/>
      <c r="B8" s="7"/>
      <c r="C8" s="7"/>
      <c r="D8" s="48" t="s">
        <v>179</v>
      </c>
      <c r="E8" s="49"/>
      <c r="F8" s="49"/>
      <c r="G8" s="49"/>
      <c r="H8" s="49"/>
      <c r="I8" s="49"/>
      <c r="J8" s="49"/>
      <c r="K8" s="49"/>
      <c r="L8" s="7"/>
      <c r="M8" s="7"/>
      <c r="N8" s="7"/>
      <c r="O8" s="7"/>
      <c r="P8" s="7"/>
      <c r="Q8" s="7"/>
      <c r="R8" s="7"/>
      <c r="X8" s="12"/>
    </row>
    <row r="9" spans="1:24" ht="15.75">
      <c r="A9" s="7"/>
      <c r="B9" s="7"/>
      <c r="C9" s="7"/>
      <c r="D9" s="36" t="s">
        <v>180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4" ht="15.7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24" ht="15.75">
      <c r="A11" s="7" t="s">
        <v>174</v>
      </c>
      <c r="B11" s="7"/>
      <c r="C11" s="7"/>
      <c r="D11" s="49" t="s">
        <v>83</v>
      </c>
      <c r="E11" s="49"/>
      <c r="F11" s="49"/>
      <c r="G11" s="49"/>
      <c r="H11" s="49"/>
      <c r="I11" s="49"/>
      <c r="J11" s="49"/>
      <c r="K11" s="49"/>
      <c r="L11" s="7"/>
      <c r="M11" s="7"/>
      <c r="N11" s="7"/>
      <c r="O11" s="7"/>
      <c r="P11" s="7"/>
      <c r="Q11" s="7"/>
      <c r="R11" s="7"/>
      <c r="X11" s="12"/>
    </row>
    <row r="12" spans="1:24" ht="15.75">
      <c r="A12" s="7"/>
      <c r="B12" s="7"/>
      <c r="C12" s="7"/>
      <c r="D12" s="49"/>
      <c r="E12" s="49"/>
      <c r="F12" s="49"/>
      <c r="G12" s="49"/>
      <c r="H12" s="49"/>
      <c r="I12" s="49"/>
      <c r="J12" s="49"/>
      <c r="K12" s="49"/>
      <c r="L12" s="7"/>
      <c r="M12" s="7"/>
      <c r="N12" s="7"/>
      <c r="O12" s="7"/>
      <c r="P12" s="7"/>
      <c r="Q12" s="7"/>
      <c r="R12" s="7"/>
      <c r="X12" s="12"/>
    </row>
    <row r="13" spans="1:24" ht="14.25">
      <c r="A13" s="6" t="s">
        <v>131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4" ht="14.25">
      <c r="A14" s="6" t="s">
        <v>132</v>
      </c>
      <c r="B14" s="6"/>
      <c r="C14" s="6"/>
      <c r="D14" s="44" t="str">
        <f>IF(INVOICE!D11=0,"",INVOICE!D11)</f>
        <v>POTI, GEORGIA</v>
      </c>
      <c r="E14" s="44"/>
      <c r="F14" s="44"/>
      <c r="G14" s="44"/>
      <c r="H14" s="44"/>
      <c r="I14" s="44"/>
      <c r="J14" s="44"/>
      <c r="K14" s="6"/>
      <c r="L14" s="6"/>
      <c r="M14" s="6"/>
      <c r="N14" s="6"/>
      <c r="O14" s="6"/>
      <c r="P14" s="6"/>
      <c r="Q14" s="6"/>
      <c r="R14" s="6"/>
    </row>
    <row r="15" spans="1:24" ht="14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24" ht="14.25">
      <c r="A16" s="6"/>
      <c r="B16" s="6"/>
      <c r="C16" s="6"/>
      <c r="D16" s="6" t="s">
        <v>177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8" customHeight="1">
      <c r="A17" s="10"/>
      <c r="B17" s="10"/>
      <c r="C17" s="10"/>
      <c r="D17" s="13" t="s">
        <v>134</v>
      </c>
      <c r="E17" s="13" t="s">
        <v>7</v>
      </c>
      <c r="F17" s="13" t="s">
        <v>135</v>
      </c>
      <c r="G17" s="35" t="s">
        <v>6</v>
      </c>
      <c r="H17" s="65" t="s">
        <v>9</v>
      </c>
      <c r="I17" s="65"/>
      <c r="J17" s="65"/>
      <c r="K17" s="65"/>
      <c r="L17" s="65"/>
      <c r="M17" s="65"/>
      <c r="N17" s="41" t="s">
        <v>29</v>
      </c>
      <c r="O17" s="10"/>
      <c r="P17" s="6"/>
      <c r="Q17" s="6"/>
      <c r="R17" s="6"/>
    </row>
    <row r="18" spans="1:18" ht="18" customHeight="1">
      <c r="A18" s="6"/>
      <c r="B18" s="6"/>
      <c r="C18" s="6"/>
      <c r="D18" s="13">
        <v>2</v>
      </c>
      <c r="E18" s="13">
        <v>2001</v>
      </c>
      <c r="F18" s="13" t="s">
        <v>142</v>
      </c>
      <c r="G18" s="35" t="s">
        <v>98</v>
      </c>
      <c r="H18" s="65" t="s">
        <v>101</v>
      </c>
      <c r="I18" s="65"/>
      <c r="J18" s="65"/>
      <c r="K18" s="65"/>
      <c r="L18" s="65"/>
      <c r="M18" s="65"/>
      <c r="N18" s="42">
        <v>7070</v>
      </c>
      <c r="O18" s="6"/>
      <c r="P18" s="6"/>
      <c r="Q18" s="6"/>
      <c r="R18" s="6"/>
    </row>
    <row r="19" spans="1:18" ht="54" customHeight="1">
      <c r="A19" s="6"/>
      <c r="B19" s="6"/>
      <c r="C19" s="6"/>
      <c r="D19" s="35"/>
      <c r="E19" s="59" t="s">
        <v>183</v>
      </c>
      <c r="F19" s="60"/>
      <c r="G19" s="60"/>
      <c r="H19" s="61"/>
      <c r="I19" s="61"/>
      <c r="J19" s="61"/>
      <c r="K19" s="61"/>
      <c r="L19" s="61"/>
      <c r="M19" s="62"/>
      <c r="N19" s="33"/>
      <c r="O19" s="6"/>
      <c r="P19" s="6"/>
      <c r="Q19" s="6"/>
      <c r="R19" s="6"/>
    </row>
    <row r="20" spans="1:18" ht="18" customHeight="1">
      <c r="A20" s="6"/>
      <c r="B20" s="6"/>
      <c r="C20" s="6"/>
      <c r="D20" s="13">
        <v>1</v>
      </c>
      <c r="E20" s="13">
        <v>2014</v>
      </c>
      <c r="F20" s="13" t="s">
        <v>140</v>
      </c>
      <c r="G20" s="35" t="s">
        <v>59</v>
      </c>
      <c r="H20" s="65" t="s">
        <v>62</v>
      </c>
      <c r="I20" s="65"/>
      <c r="J20" s="65"/>
      <c r="K20" s="65"/>
      <c r="L20" s="65"/>
      <c r="M20" s="65"/>
      <c r="N20" s="42">
        <v>1450</v>
      </c>
      <c r="O20" s="6"/>
      <c r="P20" s="6"/>
      <c r="Q20" s="6"/>
      <c r="R20" s="6"/>
    </row>
    <row r="21" spans="1:18" ht="54" customHeight="1">
      <c r="A21" s="6"/>
      <c r="B21" s="6"/>
      <c r="C21" s="6"/>
      <c r="D21" s="35"/>
      <c r="E21" s="59" t="s">
        <v>184</v>
      </c>
      <c r="F21" s="60"/>
      <c r="G21" s="60"/>
      <c r="H21" s="63"/>
      <c r="I21" s="63"/>
      <c r="J21" s="63"/>
      <c r="K21" s="63"/>
      <c r="L21" s="63"/>
      <c r="M21" s="64"/>
      <c r="N21" s="33"/>
      <c r="O21" s="6"/>
      <c r="P21" s="6"/>
      <c r="Q21" s="6"/>
      <c r="R21" s="6"/>
    </row>
    <row r="22" spans="1:18" ht="14.25">
      <c r="A22" s="6"/>
      <c r="B22" s="6"/>
      <c r="C22" s="6"/>
      <c r="D22" s="22"/>
      <c r="E22" s="23" t="s">
        <v>144</v>
      </c>
      <c r="F22" s="23">
        <f>COUNT(D17:D21)</f>
        <v>2</v>
      </c>
      <c r="G22" s="23" t="s">
        <v>175</v>
      </c>
      <c r="H22" s="25"/>
      <c r="I22" s="23"/>
      <c r="J22" s="22"/>
      <c r="K22" s="23" t="s">
        <v>186</v>
      </c>
      <c r="L22" s="26"/>
      <c r="M22" s="24"/>
      <c r="N22" s="34" t="s">
        <v>185</v>
      </c>
      <c r="O22" s="6"/>
      <c r="P22" s="6"/>
      <c r="Q22" s="6"/>
      <c r="R22" s="6"/>
    </row>
    <row r="23" spans="1:18" ht="14.25">
      <c r="A23" s="6"/>
      <c r="B23" s="6"/>
      <c r="C23" s="6"/>
      <c r="D23" s="37"/>
      <c r="E23" s="37"/>
      <c r="F23" s="37"/>
      <c r="G23" s="37"/>
      <c r="H23" s="38"/>
      <c r="I23" s="37"/>
      <c r="J23" s="37"/>
      <c r="K23" s="37"/>
      <c r="L23" s="39"/>
      <c r="M23" s="37"/>
      <c r="N23" s="37"/>
      <c r="O23" s="6"/>
      <c r="P23" s="6"/>
      <c r="Q23" s="6"/>
      <c r="R23" s="6"/>
    </row>
    <row r="24" spans="1:18" ht="14.25">
      <c r="A24" s="6"/>
      <c r="B24" s="6"/>
      <c r="C24" s="6"/>
      <c r="D24" s="37"/>
      <c r="E24" s="37"/>
      <c r="F24" s="37"/>
      <c r="G24" s="37"/>
      <c r="H24" s="40" t="s">
        <v>181</v>
      </c>
      <c r="I24" s="37"/>
      <c r="J24" s="37"/>
      <c r="K24" s="37"/>
      <c r="L24" s="39"/>
      <c r="M24" s="37"/>
      <c r="N24" s="37"/>
      <c r="O24" s="6"/>
      <c r="P24" s="6"/>
      <c r="Q24" s="6"/>
      <c r="R24" s="6"/>
    </row>
    <row r="25" spans="1:18">
      <c r="H25" s="40" t="s">
        <v>182</v>
      </c>
    </row>
    <row r="27" spans="1:18" ht="18.75">
      <c r="G27" s="57" t="s">
        <v>150</v>
      </c>
      <c r="H27" s="58"/>
      <c r="I27" s="58"/>
      <c r="J27" s="58"/>
      <c r="K27" s="58"/>
    </row>
    <row r="28" spans="1:18" ht="14.25">
      <c r="A28" s="44" t="s">
        <v>148</v>
      </c>
      <c r="B28" s="44"/>
      <c r="C28" s="44"/>
      <c r="D28" s="6" t="str">
        <f>INVOICE!D21</f>
        <v>OSAKA, JAPAN</v>
      </c>
      <c r="E28" s="6"/>
      <c r="F28" s="6"/>
      <c r="G28" s="6"/>
      <c r="H28" s="6"/>
      <c r="I28" s="6"/>
      <c r="J28" s="6"/>
      <c r="K28" s="6"/>
      <c r="L28" s="6" t="s">
        <v>151</v>
      </c>
      <c r="M28" s="6"/>
      <c r="N28" s="6"/>
      <c r="O28" s="6"/>
      <c r="P28" s="6"/>
      <c r="Q28" s="6"/>
      <c r="R28" s="6"/>
    </row>
    <row r="29" spans="1:18" ht="14.25">
      <c r="A29" s="44" t="s">
        <v>152</v>
      </c>
      <c r="B29" s="44"/>
      <c r="C29" s="44"/>
      <c r="D29" s="6" t="str">
        <f>INVOICE!D22</f>
        <v>POTI,GEORGIA</v>
      </c>
      <c r="E29" s="6"/>
      <c r="F29" s="6"/>
      <c r="G29" s="6"/>
      <c r="H29" s="6"/>
      <c r="I29" s="6"/>
      <c r="J29" s="6"/>
      <c r="K29" s="6"/>
      <c r="L29" s="28" t="s">
        <v>176</v>
      </c>
      <c r="M29" s="29"/>
      <c r="N29" s="29"/>
      <c r="O29" s="30"/>
      <c r="P29" s="6"/>
      <c r="Q29" s="6"/>
      <c r="R29" s="6"/>
    </row>
    <row r="30" spans="1:18" ht="14.25">
      <c r="A30" s="44" t="s">
        <v>155</v>
      </c>
      <c r="B30" s="44"/>
      <c r="C30" s="44"/>
      <c r="D30" s="6" t="str">
        <f>INVOICE!D23</f>
        <v>JAN RITSCHER</v>
      </c>
      <c r="E30" s="6"/>
      <c r="F30" s="6"/>
      <c r="G30" s="6"/>
      <c r="H30" s="6"/>
      <c r="I30" s="6"/>
      <c r="J30" s="6"/>
      <c r="K30" s="6"/>
      <c r="L30" s="20" t="str">
        <f>INVOICE!L23</f>
        <v>POTI</v>
      </c>
      <c r="M30" s="6"/>
      <c r="N30" s="6"/>
      <c r="O30" s="21"/>
      <c r="P30" s="6"/>
      <c r="Q30" s="6"/>
      <c r="R30" s="6"/>
    </row>
    <row r="31" spans="1:18" ht="14.25">
      <c r="A31" s="44" t="s">
        <v>157</v>
      </c>
      <c r="B31" s="44"/>
      <c r="C31" s="44"/>
      <c r="D31" s="6" t="str">
        <f>INVOICE!D24</f>
        <v>NO.HG409A</v>
      </c>
      <c r="E31" s="6"/>
      <c r="F31" s="6"/>
      <c r="G31" s="6"/>
      <c r="H31" s="6"/>
      <c r="I31" s="6"/>
      <c r="J31" s="6"/>
      <c r="K31" s="6"/>
      <c r="L31" s="20" t="str">
        <f>INVOICE!L24&amp; "  " &amp; INVOICE!N24</f>
        <v xml:space="preserve">C/S NO.  </v>
      </c>
      <c r="M31" s="6"/>
      <c r="N31" s="6"/>
      <c r="O31" s="21"/>
      <c r="P31" s="6"/>
      <c r="Q31" s="6"/>
      <c r="R31" s="6"/>
    </row>
    <row r="32" spans="1:18" ht="14.25">
      <c r="A32" s="44" t="s">
        <v>160</v>
      </c>
      <c r="B32" s="44"/>
      <c r="C32" s="44"/>
      <c r="D32" s="31">
        <f>INVOICE!D25</f>
        <v>45362</v>
      </c>
      <c r="E32" s="6"/>
      <c r="F32" s="6"/>
      <c r="G32" s="6"/>
      <c r="H32" s="6"/>
      <c r="I32" s="6"/>
      <c r="J32" s="6"/>
      <c r="K32" s="6"/>
      <c r="L32" s="22" t="str">
        <f>INVOICE!L25</f>
        <v>JAN RITSCHER</v>
      </c>
      <c r="M32" s="23"/>
      <c r="N32" s="23"/>
      <c r="O32" s="24"/>
      <c r="P32" s="6"/>
      <c r="Q32" s="6"/>
      <c r="R32" s="6"/>
    </row>
    <row r="33" spans="1:18" ht="14.25">
      <c r="A33" s="44" t="s">
        <v>161</v>
      </c>
      <c r="B33" s="44"/>
      <c r="C33" s="44"/>
      <c r="D33" s="6" t="str">
        <f>INVOICE!D26</f>
        <v>MSC JAPAN</v>
      </c>
      <c r="E33" s="6"/>
      <c r="F33" s="6"/>
      <c r="G33" s="6"/>
      <c r="H33" s="32" t="s">
        <v>163</v>
      </c>
      <c r="I33" s="6" t="str">
        <f>INVOICE!H26</f>
        <v>COLLECT AS ARRANGED</v>
      </c>
      <c r="J33" s="6"/>
      <c r="K33" s="6"/>
      <c r="L33" s="6"/>
      <c r="M33" s="6"/>
      <c r="N33" s="6"/>
      <c r="O33" s="6"/>
      <c r="P33" s="6"/>
      <c r="Q33" s="6"/>
      <c r="R33" s="6"/>
    </row>
    <row r="34" spans="1:18" ht="14.25">
      <c r="A34" s="44" t="s">
        <v>165</v>
      </c>
      <c r="B34" s="44"/>
      <c r="C34" s="44"/>
      <c r="D34" s="6" t="str">
        <f>INVOICE!D27</f>
        <v>MSC</v>
      </c>
      <c r="E34" s="6"/>
      <c r="F34" s="6"/>
      <c r="G34" s="6"/>
      <c r="H34" s="32" t="s">
        <v>166</v>
      </c>
      <c r="I34" s="6" t="str">
        <f>INVOICE!H27</f>
        <v>YOKOHAMA, JAPAN</v>
      </c>
      <c r="J34" s="6"/>
      <c r="K34" s="6"/>
      <c r="L34" s="6"/>
      <c r="M34" s="6"/>
      <c r="N34" s="6"/>
      <c r="O34" s="6"/>
      <c r="P34" s="6"/>
      <c r="Q34" s="6"/>
      <c r="R34" s="6"/>
    </row>
    <row r="35" spans="1:18" ht="14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>
      <c r="A36" s="44" t="s">
        <v>123</v>
      </c>
      <c r="B36" s="44"/>
      <c r="C36" s="4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>
      <c r="A37" s="6" t="s">
        <v>170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14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ht="14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ht="14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ht="14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ht="14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ht="14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ht="14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14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ht="14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14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ht="14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ht="14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ht="14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ht="14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ht="14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ht="14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ht="14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ht="14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ht="14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14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ht="14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ht="14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14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ht="14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14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ht="14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14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ht="14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ht="14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ht="14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ht="14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ht="14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4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ht="14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ht="14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ht="14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ht="14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ht="14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ht="14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ht="14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ht="14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ht="14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14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ht="14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ht="14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ht="14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ht="14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ht="14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ht="14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ht="14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ht="14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ht="14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ht="14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ht="14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ht="14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ht="14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ht="14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ht="14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ht="14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ht="14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ht="14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ht="14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ht="14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ht="14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ht="14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ht="14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ht="14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14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ht="14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ht="14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ht="14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ht="14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ht="14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ht="14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ht="14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ht="14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4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ht="14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4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ht="14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ht="14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ht="14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ht="14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ht="14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ht="14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ht="14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ht="14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ht="14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ht="14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ht="14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ht="14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ht="14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ht="14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ht="14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ht="14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</sheetData>
  <mergeCells count="24">
    <mergeCell ref="A1:O1"/>
    <mergeCell ref="A2:O2"/>
    <mergeCell ref="A3:O3"/>
    <mergeCell ref="A5:O5"/>
    <mergeCell ref="E19:M19"/>
    <mergeCell ref="E21:M21"/>
    <mergeCell ref="H20:M20"/>
    <mergeCell ref="H18:M18"/>
    <mergeCell ref="H17:M17"/>
    <mergeCell ref="M6:O6"/>
    <mergeCell ref="D7:K7"/>
    <mergeCell ref="D14:J14"/>
    <mergeCell ref="G27:K27"/>
    <mergeCell ref="D8:K8"/>
    <mergeCell ref="D11:K11"/>
    <mergeCell ref="D12:K12"/>
    <mergeCell ref="A32:C32"/>
    <mergeCell ref="A33:C33"/>
    <mergeCell ref="A34:C34"/>
    <mergeCell ref="A36:C36"/>
    <mergeCell ref="A28:C28"/>
    <mergeCell ref="A29:C29"/>
    <mergeCell ref="A30:C30"/>
    <mergeCell ref="A31:C31"/>
  </mergeCells>
  <phoneticPr fontId="1"/>
  <pageMargins left="0.5" right="6.9444444444444448E-2" top="0.22222222222222221" bottom="0.27777777777777779" header="0.5" footer="0.5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SHIPPING LIST</vt:lpstr>
      <vt:lpstr>INVOICE</vt:lpstr>
      <vt:lpstr>INST-1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11222</dc:creator>
  <cp:lastModifiedBy>ATL Document Yashu</cp:lastModifiedBy>
  <dcterms:created xsi:type="dcterms:W3CDTF">2024-02-14T03:15:44Z</dcterms:created>
  <dcterms:modified xsi:type="dcterms:W3CDTF">2024-03-03T06:19:31Z</dcterms:modified>
</cp:coreProperties>
</file>