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l\Pictures\26.02.2023\28\EBKG07979185\"/>
    </mc:Choice>
  </mc:AlternateContent>
  <xr:revisionPtr revIDLastSave="0" documentId="13_ncr:40009_{6AD47971-12A5-4355-9F6D-DF15D00C4A00}" xr6:coauthVersionLast="47" xr6:coauthVersionMax="47" xr10:uidLastSave="{00000000-0000-0000-0000-000000000000}"/>
  <bookViews>
    <workbookView xWindow="-120" yWindow="-120" windowWidth="29040" windowHeight="15840" firstSheet="1" activeTab="1"/>
  </bookViews>
  <sheets>
    <sheet name="SHIPPING LIST" sheetId="1" state="hidden" r:id="rId1"/>
    <sheet name="INVOICE" sheetId="2" r:id="rId2"/>
    <sheet name="INST-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" l="1"/>
  <c r="D30" i="3"/>
  <c r="I29" i="3"/>
  <c r="D29" i="3"/>
  <c r="L28" i="3"/>
  <c r="D28" i="3"/>
  <c r="L27" i="3"/>
  <c r="D27" i="3"/>
  <c r="L26" i="3"/>
  <c r="D26" i="3"/>
  <c r="D25" i="3"/>
  <c r="D24" i="3"/>
  <c r="L19" i="3"/>
  <c r="K19" i="3"/>
  <c r="J19" i="3"/>
  <c r="M19" i="3"/>
  <c r="I19" i="3"/>
  <c r="H19" i="3"/>
  <c r="G19" i="3"/>
  <c r="F19" i="3"/>
  <c r="E19" i="3"/>
  <c r="D19" i="3"/>
  <c r="L18" i="3"/>
  <c r="K18" i="3"/>
  <c r="J18" i="3"/>
  <c r="M18" i="3"/>
  <c r="I18" i="3"/>
  <c r="H18" i="3"/>
  <c r="G18" i="3"/>
  <c r="F18" i="3"/>
  <c r="E18" i="3"/>
  <c r="D18" i="3"/>
  <c r="L17" i="3"/>
  <c r="K17" i="3"/>
  <c r="J17" i="3"/>
  <c r="I17" i="3"/>
  <c r="H20" i="3"/>
  <c r="H17" i="3"/>
  <c r="G17" i="3"/>
  <c r="F17" i="3"/>
  <c r="E17" i="3"/>
  <c r="D17" i="3"/>
  <c r="D15" i="3"/>
  <c r="M7" i="3"/>
  <c r="L25" i="2"/>
  <c r="N17" i="2"/>
  <c r="E17" i="2"/>
  <c r="E13" i="2"/>
  <c r="J16" i="2"/>
  <c r="E16" i="2"/>
  <c r="J15" i="2"/>
  <c r="E15" i="2"/>
  <c r="J14" i="2"/>
  <c r="I17" i="2"/>
  <c r="E14" i="2"/>
  <c r="M17" i="3"/>
  <c r="L20" i="3"/>
</calcChain>
</file>

<file path=xl/sharedStrings.xml><?xml version="1.0" encoding="utf-8"?>
<sst xmlns="http://schemas.openxmlformats.org/spreadsheetml/2006/main" count="337" uniqueCount="208">
  <si>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</si>
  <si>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</si>
  <si>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</si>
  <si>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</si>
  <si>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</si>
  <si>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</si>
  <si>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</si>
  <si>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</si>
  <si>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</si>
  <si>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</si>
  <si>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</si>
  <si>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</si>
  <si>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</si>
  <si>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</si>
  <si>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</si>
  <si>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</si>
  <si>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</si>
  <si>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</si>
  <si>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</si>
  <si>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</si>
  <si>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</si>
  <si>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</si>
  <si>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</si>
  <si>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</si>
  <si>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</si>
  <si>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</si>
  <si>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</si>
  <si>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</si>
  <si>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</si>
  <si>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</si>
  <si>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</si>
  <si>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</si>
  <si>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</si>
  <si>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</si>
  <si>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</si>
  <si>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</si>
  <si>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</si>
  <si>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</si>
  <si>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</si>
  <si>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</si>
  <si>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</si>
  <si>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</si>
  <si>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</si>
  <si>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</si>
  <si>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</si>
  <si>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</si>
  <si>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</si>
  <si>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</si>
  <si>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</si>
  <si>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</si>
  <si>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</si>
  <si>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</si>
  <si>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</si>
  <si>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</si>
  <si>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</si>
  <si>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</si>
  <si>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</si>
  <si>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JZ0838</t>
  </si>
  <si>
    <t>GUYH-06323</t>
  </si>
  <si>
    <t>COROLLA FIELDER</t>
  </si>
  <si>
    <t>2011</t>
  </si>
  <si>
    <t>3</t>
  </si>
  <si>
    <t>NZE141-9182016</t>
  </si>
  <si>
    <t/>
  </si>
  <si>
    <t>HAKATA</t>
  </si>
  <si>
    <t>2023/12/18 0:00:00</t>
  </si>
  <si>
    <t>HONDA KANSAI</t>
  </si>
  <si>
    <t>1080</t>
  </si>
  <si>
    <t>79046</t>
  </si>
  <si>
    <t>446300</t>
  </si>
  <si>
    <t>117</t>
  </si>
  <si>
    <t>X HID LTD RS NV AB ABS BACK CAMERA,HID</t>
  </si>
  <si>
    <t>PETROL</t>
  </si>
  <si>
    <t>1500</t>
  </si>
  <si>
    <t>442</t>
  </si>
  <si>
    <t>169</t>
  </si>
  <si>
    <t>148</t>
  </si>
  <si>
    <t>1200</t>
  </si>
  <si>
    <t>MALISA</t>
  </si>
  <si>
    <t>DAVE AUTO</t>
  </si>
  <si>
    <t>GUYANA</t>
  </si>
  <si>
    <t>DEV AUTO SALES  TIN NO: 110162238</t>
  </si>
  <si>
    <t>LOT 17 UNITY EAST COAST DEMERARA, GEORGETOWN GUYANA</t>
  </si>
  <si>
    <t>5926505657</t>
  </si>
  <si>
    <t>DEVANAND GANGADIN TIN NO: 110162238</t>
  </si>
  <si>
    <t>3290</t>
  </si>
  <si>
    <t>$</t>
  </si>
  <si>
    <t>COLLECT</t>
  </si>
  <si>
    <t>MSC</t>
  </si>
  <si>
    <t>AUTOLOGI HAKATA</t>
  </si>
  <si>
    <t>1NZ-D838223</t>
  </si>
  <si>
    <t>DBA-NZE141G</t>
  </si>
  <si>
    <t>1.49</t>
  </si>
  <si>
    <t>NO NEED INSPECTION</t>
  </si>
  <si>
    <t>*</t>
  </si>
  <si>
    <t>BLACK</t>
  </si>
  <si>
    <t>STATION WAGON</t>
  </si>
  <si>
    <t>13</t>
  </si>
  <si>
    <t>27</t>
  </si>
  <si>
    <t>70</t>
  </si>
  <si>
    <t>KJ7587</t>
  </si>
  <si>
    <t>FREH-08713</t>
  </si>
  <si>
    <t>ROSA</t>
  </si>
  <si>
    <t>1996</t>
  </si>
  <si>
    <t>4</t>
  </si>
  <si>
    <t>BE438F-40827</t>
  </si>
  <si>
    <t>2024/02/08 0:00:00</t>
  </si>
  <si>
    <t>2023/10/25 0:00:00</t>
  </si>
  <si>
    <t>KCAA MINAMIKYUSHU</t>
  </si>
  <si>
    <t>1601</t>
  </si>
  <si>
    <t>3165</t>
  </si>
  <si>
    <t>1251500</t>
  </si>
  <si>
    <t>289</t>
  </si>
  <si>
    <t>0</t>
  </si>
  <si>
    <t>29SEATER AUTO DOOR.</t>
  </si>
  <si>
    <t>DIESEL</t>
  </si>
  <si>
    <t>4560</t>
  </si>
  <si>
    <t>695</t>
  </si>
  <si>
    <t>199</t>
  </si>
  <si>
    <t>268</t>
  </si>
  <si>
    <t>3570</t>
  </si>
  <si>
    <t>9820</t>
  </si>
  <si>
    <t>4D35-E62017</t>
  </si>
  <si>
    <t>KC-BE438F</t>
  </si>
  <si>
    <t>4.56</t>
  </si>
  <si>
    <t>PURPLE(L)</t>
  </si>
  <si>
    <t>CABOVER</t>
  </si>
  <si>
    <t>ML7328</t>
  </si>
  <si>
    <t>GUYH-06283</t>
  </si>
  <si>
    <t>2010</t>
  </si>
  <si>
    <t>7</t>
  </si>
  <si>
    <t>NZE141-9156949</t>
  </si>
  <si>
    <t>2024/02/13 0:00:00</t>
  </si>
  <si>
    <t>2024/01/26 0:00:00</t>
  </si>
  <si>
    <t>JU FUKUOKA</t>
  </si>
  <si>
    <t>2135</t>
  </si>
  <si>
    <t>8278</t>
  </si>
  <si>
    <t>423600</t>
  </si>
  <si>
    <t>113</t>
  </si>
  <si>
    <t>3000</t>
  </si>
  <si>
    <t>1NZ-D703774</t>
  </si>
  <si>
    <t>WHITE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</si>
  <si>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</si>
  <si>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</si>
  <si>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</si>
  <si>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</si>
  <si>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</si>
  <si>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</si>
  <si>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GUYH-160224SB-2</t>
  </si>
  <si>
    <t>SOLD TO :</t>
  </si>
  <si>
    <t>(PH)5926505657</t>
  </si>
  <si>
    <t>FINAL</t>
  </si>
  <si>
    <t>DESTINATION :</t>
  </si>
  <si>
    <t>GEORGETOWN (GUYANA), GUYANA</t>
  </si>
  <si>
    <t>NO</t>
  </si>
  <si>
    <t>REG YEAR</t>
  </si>
  <si>
    <t>MAKER</t>
  </si>
  <si>
    <t>MEAS</t>
  </si>
  <si>
    <t>DISP</t>
  </si>
  <si>
    <t>SEAT</t>
  </si>
  <si>
    <t>FOB JAPAN</t>
  </si>
  <si>
    <t>TOYOTA</t>
  </si>
  <si>
    <t>5</t>
  </si>
  <si>
    <t>117000KM</t>
  </si>
  <si>
    <t>MITSUBISHI</t>
  </si>
  <si>
    <t>29</t>
  </si>
  <si>
    <t>289000KM</t>
  </si>
  <si>
    <t>113000KM</t>
  </si>
  <si>
    <t>TOTAL</t>
  </si>
  <si>
    <t>UNITS</t>
  </si>
  <si>
    <t>KGS</t>
  </si>
  <si>
    <t>M3</t>
  </si>
  <si>
    <t>SHIPPING FROM :</t>
  </si>
  <si>
    <t>HAKATA, JAPAN</t>
  </si>
  <si>
    <t>BOOKING NO :EBKG07979185</t>
  </si>
  <si>
    <t>MARKS &amp; NO.S</t>
  </si>
  <si>
    <t>SHIPPED TO :</t>
  </si>
  <si>
    <t>GEORGETOWN (GUYANA),GUYANA</t>
  </si>
  <si>
    <t>S.B.T</t>
  </si>
  <si>
    <t>SHIPPED PER :</t>
  </si>
  <si>
    <t>MSC CORDELIA III</t>
  </si>
  <si>
    <t>GEORGETOWN (GUYANA)</t>
  </si>
  <si>
    <t>VOY :</t>
  </si>
  <si>
    <t>NO.HG408A</t>
  </si>
  <si>
    <t>C/S NO.</t>
  </si>
  <si>
    <t>SHIPPED ON :</t>
  </si>
  <si>
    <t>BOOKING :</t>
  </si>
  <si>
    <t>MSC JAPAN</t>
  </si>
  <si>
    <t>FREIGHT :</t>
  </si>
  <si>
    <t>COLLECT AS ARRANGED</t>
  </si>
  <si>
    <t>SHIPPING COMPANY :</t>
  </si>
  <si>
    <t>B/L ISSUE BY :</t>
  </si>
  <si>
    <t>YOKOHAMA,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</si>
  <si>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</si>
  <si>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</si>
  <si>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</si>
  <si>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</si>
  <si>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</si>
  <si>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</si>
  <si>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DEV AUTO SALES  TIN NO: 110162238</t>
    <phoneticPr fontId="1"/>
  </si>
  <si>
    <t>(PH) 5926505657  (E-MAIL) devanandgangadin@yahoo.com</t>
    <phoneticPr fontId="1"/>
  </si>
  <si>
    <t>NOTIFY PARTY :</t>
  </si>
  <si>
    <t>(PH) 5926505657  (E-MAIL) DEVANANDGANGADIN@YAHOO.COM</t>
  </si>
  <si>
    <t>MANU YEAR</t>
  </si>
  <si>
    <t>ENGINENO</t>
  </si>
  <si>
    <t>ODOMETER</t>
  </si>
  <si>
    <t>UNIT</t>
  </si>
  <si>
    <t>S. B.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</si>
</sst>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¥&quot;#,##0;&quot;¥&quot;\-#,##0"/>
    <numFmt numFmtId="177" formatCode="[$-409]d\-mmm\-yy;@"/>
    <numFmt numFmtId="178" formatCode="###0.00;\-###0.00"/>
    <numFmt numFmtId="179" formatCode="###0.000;\-###0.000"/>
  </numFmts>
  <fonts count="12">
    <font>
      <sz val="11"/>
      <color theme="1"/>
      <name val="Aptos Narrow"/>
      <family val="3"/>
      <charset val="128"/>
      <scheme val="minor"/>
    </font>
    <font>
      <sz val="6"/>
      <name val="游ゴシック"/>
      <family val="3"/>
      <charset val="128"/>
    </font>
    <font>
      <b/>
      <sz val="11"/>
      <color theme="1"/>
      <name val="Aptos Narrow"/>
      <family val="3"/>
      <charset val="128"/>
      <scheme val="minor"/>
    </font>
    <font>
      <b/>
      <sz val="14"/>
      <color theme="1"/>
      <name val="Aptos Narrow"/>
      <family val="3"/>
      <charset val="128"/>
      <scheme val="minor"/>
    </font>
    <font>
      <sz val="11"/>
      <color theme="1"/>
      <name val="Microsoft Sans Serif"/>
      <family val="2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u/>
      <sz val="12"/>
      <color theme="1"/>
      <name val="Microsoft Sans Serif"/>
      <family val="2"/>
    </font>
    <font>
      <u/>
      <sz val="12"/>
      <color theme="1"/>
      <name val="Microsoft Sans Serif"/>
      <family val="2"/>
    </font>
    <font>
      <u/>
      <sz val="11"/>
      <color theme="10"/>
      <name val="Aptos Narrow"/>
      <family val="3"/>
      <charset val="128"/>
      <scheme val="minor"/>
    </font>
    <font>
      <b/>
      <sz val="16"/>
      <color theme="1"/>
      <name val="Microsoft Sans Serif"/>
      <family val="2"/>
    </font>
    <font>
      <b/>
      <sz val="16"/>
      <color theme="1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9" fillId="0" borderId="1" xfId="1" applyFill="1" applyBorder="1" applyAlignment="1">
      <alignment horizontal="center" vertical="center"/>
    </xf>
    <xf numFmtId="3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37" fontId="4" fillId="0" borderId="4" xfId="0" applyNumberFormat="1" applyFont="1" applyFill="1" applyBorder="1">
      <alignment vertical="center"/>
    </xf>
    <xf numFmtId="179" fontId="4" fillId="0" borderId="5" xfId="0" applyNumberFormat="1" applyFont="1" applyFill="1" applyBorder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177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5" fillId="0" borderId="0" xfId="0" quotePrefix="1" applyFont="1">
      <alignment vertical="center"/>
    </xf>
    <xf numFmtId="0" fontId="0" fillId="0" borderId="1" xfId="0" applyFill="1" applyBorder="1" applyAlignment="1">
      <alignment horizontal="center" vertical="center"/>
    </xf>
    <xf numFmtId="179" fontId="4" fillId="0" borderId="1" xfId="0" applyNumberFormat="1" applyFont="1" applyFill="1" applyBorder="1">
      <alignment vertical="center"/>
    </xf>
    <xf numFmtId="0" fontId="0" fillId="0" borderId="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2</xdr:col>
      <xdr:colOff>552450</xdr:colOff>
      <xdr:row>37</xdr:row>
      <xdr:rowOff>133350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BBC64D4A-D2D9-7744-5E60-EC6936FC0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050"/>
          <a:ext cx="17526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57150</xdr:colOff>
      <xdr:row>38</xdr:row>
      <xdr:rowOff>133350</xdr:rowOff>
    </xdr:to>
    <xdr:pic>
      <xdr:nvPicPr>
        <xdr:cNvPr id="2051" name="Picture 1">
          <a:extLst>
            <a:ext uri="{FF2B5EF4-FFF2-40B4-BE49-F238E27FC236}">
              <a16:creationId xmlns:a16="http://schemas.microsoft.com/office/drawing/2014/main" id="{9950595B-354A-B6B4-87E8-B895230B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"/>
          <a:ext cx="17526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"/>
  <sheetViews>
    <sheetView workbookViewId="0">
      <selection sqref="A1:V1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5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12.375" bestFit="1" customWidth="1"/>
    <col min="33" max="33" width="15.5" bestFit="1" customWidth="1"/>
    <col min="34" max="34" width="37" bestFit="1" customWidth="1"/>
    <col min="35" max="35" width="64.375" bestFit="1" customWidth="1"/>
    <col min="36" max="36" width="13.5" bestFit="1" customWidth="1"/>
    <col min="37" max="37" width="42.125" bestFit="1" customWidth="1"/>
    <col min="38" max="38" width="64.375" bestFit="1" customWidth="1"/>
    <col min="40" max="40" width="4.5" bestFit="1" customWidth="1"/>
    <col min="41" max="41" width="9.875" bestFit="1" customWidth="1"/>
    <col min="42" max="42" width="11" bestFit="1" customWidth="1"/>
    <col min="43" max="43" width="14" bestFit="1" customWidth="1"/>
    <col min="44" max="44" width="19.125" bestFit="1" customWidth="1"/>
    <col min="45" max="45" width="20" bestFit="1" customWidth="1"/>
    <col min="46" max="46" width="13.625" bestFit="1" customWidth="1"/>
    <col min="47" max="47" width="14.7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M6" s="2" t="s">
        <v>64</v>
      </c>
      <c r="Q6" s="2" t="s">
        <v>65</v>
      </c>
      <c r="R6" s="2" t="s">
        <v>66</v>
      </c>
      <c r="S6" s="3" t="s">
        <v>67</v>
      </c>
      <c r="T6" s="3" t="s">
        <v>68</v>
      </c>
      <c r="U6" s="2" t="s">
        <v>69</v>
      </c>
      <c r="V6" s="2" t="s">
        <v>70</v>
      </c>
      <c r="W6" s="2" t="s">
        <v>70</v>
      </c>
      <c r="X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82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R6" s="2" t="s">
        <v>63</v>
      </c>
      <c r="AS6" s="2" t="s">
        <v>89</v>
      </c>
      <c r="AT6" s="2" t="s">
        <v>90</v>
      </c>
      <c r="AU6" s="2" t="s">
        <v>91</v>
      </c>
      <c r="AV6" s="2" t="s">
        <v>92</v>
      </c>
      <c r="AW6" s="2" t="s">
        <v>93</v>
      </c>
      <c r="AX6" s="2" t="s">
        <v>94</v>
      </c>
      <c r="AY6" s="2" t="s">
        <v>95</v>
      </c>
      <c r="AZ6" s="2" t="s">
        <v>96</v>
      </c>
      <c r="BA6" s="2" t="s">
        <v>60</v>
      </c>
      <c r="BB6" s="2" t="s">
        <v>97</v>
      </c>
      <c r="BC6" s="2" t="s">
        <v>98</v>
      </c>
      <c r="BD6" s="2" t="s">
        <v>99</v>
      </c>
    </row>
    <row r="7" spans="1:56">
      <c r="A7">
        <v>2</v>
      </c>
      <c r="B7" s="2" t="s">
        <v>56</v>
      </c>
      <c r="C7" s="2" t="s">
        <v>56</v>
      </c>
      <c r="D7" s="2" t="s">
        <v>100</v>
      </c>
      <c r="E7" s="2" t="s">
        <v>101</v>
      </c>
      <c r="F7" s="2" t="s">
        <v>5</v>
      </c>
      <c r="G7" s="2" t="s">
        <v>102</v>
      </c>
      <c r="H7" s="2" t="s">
        <v>103</v>
      </c>
      <c r="I7" s="2" t="s">
        <v>104</v>
      </c>
      <c r="J7" s="2" t="s">
        <v>105</v>
      </c>
      <c r="K7" s="2" t="s">
        <v>63</v>
      </c>
      <c r="L7" s="6" t="s">
        <v>106</v>
      </c>
      <c r="M7" s="2" t="s">
        <v>64</v>
      </c>
      <c r="Q7" s="2" t="s">
        <v>107</v>
      </c>
      <c r="R7" s="2" t="s">
        <v>108</v>
      </c>
      <c r="S7" s="3" t="s">
        <v>109</v>
      </c>
      <c r="T7" s="3" t="s">
        <v>110</v>
      </c>
      <c r="U7" s="2" t="s">
        <v>111</v>
      </c>
      <c r="V7" s="2" t="s">
        <v>112</v>
      </c>
      <c r="W7" s="2" t="s">
        <v>113</v>
      </c>
      <c r="X7" s="2" t="s">
        <v>114</v>
      </c>
      <c r="Y7" s="2" t="s">
        <v>115</v>
      </c>
      <c r="Z7" s="2" t="s">
        <v>116</v>
      </c>
      <c r="AA7" s="2" t="s">
        <v>117</v>
      </c>
      <c r="AB7" s="2" t="s">
        <v>118</v>
      </c>
      <c r="AC7" s="2" t="s">
        <v>119</v>
      </c>
      <c r="AD7" s="2" t="s">
        <v>120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3" t="s">
        <v>83</v>
      </c>
      <c r="AK7" s="2" t="s">
        <v>84</v>
      </c>
      <c r="AL7" s="2" t="s">
        <v>82</v>
      </c>
      <c r="AM7" s="2" t="s">
        <v>121</v>
      </c>
      <c r="AN7" s="2" t="s">
        <v>86</v>
      </c>
      <c r="AO7" s="2" t="s">
        <v>87</v>
      </c>
      <c r="AP7" s="2" t="s">
        <v>88</v>
      </c>
      <c r="AQ7" s="2" t="s">
        <v>63</v>
      </c>
      <c r="AR7" s="2" t="s">
        <v>63</v>
      </c>
      <c r="AS7" s="2" t="s">
        <v>89</v>
      </c>
      <c r="AT7" s="2" t="s">
        <v>122</v>
      </c>
      <c r="AU7" s="2" t="s">
        <v>123</v>
      </c>
      <c r="AV7" s="2" t="s">
        <v>124</v>
      </c>
      <c r="AW7" s="2" t="s">
        <v>93</v>
      </c>
      <c r="AX7" s="2" t="s">
        <v>94</v>
      </c>
      <c r="AY7" s="2" t="s">
        <v>125</v>
      </c>
      <c r="AZ7" s="2" t="s">
        <v>126</v>
      </c>
      <c r="BA7" s="2" t="s">
        <v>103</v>
      </c>
      <c r="BB7" s="2" t="s">
        <v>97</v>
      </c>
      <c r="BC7" s="2" t="s">
        <v>98</v>
      </c>
      <c r="BD7" s="2" t="s">
        <v>99</v>
      </c>
    </row>
    <row r="8" spans="1:56">
      <c r="A8">
        <v>3</v>
      </c>
      <c r="B8" s="2" t="s">
        <v>56</v>
      </c>
      <c r="C8" s="2" t="s">
        <v>56</v>
      </c>
      <c r="D8" s="2" t="s">
        <v>127</v>
      </c>
      <c r="E8" s="2" t="s">
        <v>128</v>
      </c>
      <c r="F8" s="2" t="s">
        <v>5</v>
      </c>
      <c r="G8" s="2" t="s">
        <v>59</v>
      </c>
      <c r="H8" s="2" t="s">
        <v>129</v>
      </c>
      <c r="I8" s="2" t="s">
        <v>130</v>
      </c>
      <c r="J8" s="2" t="s">
        <v>131</v>
      </c>
      <c r="K8" s="2" t="s">
        <v>63</v>
      </c>
      <c r="L8" s="6" t="s">
        <v>132</v>
      </c>
      <c r="M8" s="2" t="s">
        <v>64</v>
      </c>
      <c r="Q8" s="2" t="s">
        <v>133</v>
      </c>
      <c r="R8" s="2" t="s">
        <v>134</v>
      </c>
      <c r="S8" s="3" t="s">
        <v>135</v>
      </c>
      <c r="T8" s="3" t="s">
        <v>136</v>
      </c>
      <c r="U8" s="2" t="s">
        <v>137</v>
      </c>
      <c r="V8" s="2" t="s">
        <v>138</v>
      </c>
      <c r="W8" s="2" t="s">
        <v>138</v>
      </c>
      <c r="Y8" s="2" t="s">
        <v>72</v>
      </c>
      <c r="Z8" s="2" t="s">
        <v>73</v>
      </c>
      <c r="AA8" s="2" t="s">
        <v>74</v>
      </c>
      <c r="AB8" s="2" t="s">
        <v>75</v>
      </c>
      <c r="AC8" s="2" t="s">
        <v>76</v>
      </c>
      <c r="AD8" s="2" t="s">
        <v>77</v>
      </c>
      <c r="AE8" s="2" t="s">
        <v>78</v>
      </c>
      <c r="AF8" s="2" t="s">
        <v>79</v>
      </c>
      <c r="AG8" s="2" t="s">
        <v>80</v>
      </c>
      <c r="AH8" s="2" t="s">
        <v>81</v>
      </c>
      <c r="AI8" s="2" t="s">
        <v>82</v>
      </c>
      <c r="AJ8" s="3" t="s">
        <v>83</v>
      </c>
      <c r="AK8" s="2" t="s">
        <v>84</v>
      </c>
      <c r="AL8" s="2" t="s">
        <v>82</v>
      </c>
      <c r="AM8" s="2" t="s">
        <v>139</v>
      </c>
      <c r="AN8" s="2" t="s">
        <v>86</v>
      </c>
      <c r="AO8" s="2" t="s">
        <v>87</v>
      </c>
      <c r="AP8" s="2" t="s">
        <v>88</v>
      </c>
      <c r="AQ8" s="2" t="s">
        <v>63</v>
      </c>
      <c r="AR8" s="2" t="s">
        <v>63</v>
      </c>
      <c r="AS8" s="2" t="s">
        <v>89</v>
      </c>
      <c r="AT8" s="2" t="s">
        <v>140</v>
      </c>
      <c r="AU8" s="2" t="s">
        <v>91</v>
      </c>
      <c r="AV8" s="2" t="s">
        <v>92</v>
      </c>
      <c r="AW8" s="2" t="s">
        <v>93</v>
      </c>
      <c r="AX8" s="2" t="s">
        <v>94</v>
      </c>
      <c r="AY8" s="2" t="s">
        <v>141</v>
      </c>
      <c r="AZ8" s="2" t="s">
        <v>96</v>
      </c>
      <c r="BA8" s="2" t="s">
        <v>129</v>
      </c>
      <c r="BB8" s="2" t="s">
        <v>97</v>
      </c>
      <c r="BC8" s="2" t="s">
        <v>98</v>
      </c>
      <c r="BD8" s="2" t="s">
        <v>99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F11" sqref="F11"/>
    </sheetView>
  </sheetViews>
  <sheetFormatPr defaultRowHeight="13.5"/>
  <cols>
    <col min="1" max="1" width="4.625" customWidth="1"/>
    <col min="2" max="2" width="11.125" bestFit="1" customWidth="1"/>
    <col min="3" max="3" width="16.625" customWidth="1"/>
    <col min="4" max="4" width="19.5" bestFit="1" customWidth="1"/>
    <col min="5" max="5" width="23.625" customWidth="1"/>
    <col min="6" max="10" width="8.625" customWidth="1"/>
    <col min="11" max="11" width="6.625" customWidth="1"/>
    <col min="12" max="12" width="9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43" t="s">
        <v>142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8"/>
      <c r="P1" s="8"/>
      <c r="Q1" s="8"/>
    </row>
    <row r="2" spans="1:32" ht="15.75">
      <c r="A2" s="45" t="s">
        <v>143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8"/>
      <c r="P2" s="8"/>
      <c r="Q2" s="8"/>
    </row>
    <row r="3" spans="1:32" ht="15.75">
      <c r="A3" s="45" t="s">
        <v>144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7" t="s">
        <v>145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146</v>
      </c>
      <c r="M6" s="48">
        <v>45338.835324074076</v>
      </c>
      <c r="N6" s="49"/>
      <c r="O6" s="8"/>
      <c r="P6" s="8"/>
      <c r="Q6" s="8"/>
    </row>
    <row r="7" spans="1:32" ht="15.75">
      <c r="A7" s="8" t="s">
        <v>149</v>
      </c>
      <c r="B7" s="8"/>
      <c r="C7" s="8"/>
      <c r="D7" s="51" t="s">
        <v>81</v>
      </c>
      <c r="E7" s="52"/>
      <c r="F7" s="52"/>
      <c r="G7" s="52"/>
      <c r="H7" s="52"/>
      <c r="I7" s="52"/>
      <c r="J7" s="52"/>
      <c r="K7" s="52"/>
      <c r="L7" s="9" t="s">
        <v>147</v>
      </c>
      <c r="M7" s="50" t="s">
        <v>148</v>
      </c>
      <c r="N7" s="49"/>
      <c r="O7" s="8"/>
      <c r="P7" s="8"/>
      <c r="Q7" s="8"/>
      <c r="X7" s="12"/>
    </row>
    <row r="8" spans="1:32" ht="15.75">
      <c r="A8" s="8"/>
      <c r="B8" s="8"/>
      <c r="C8" s="8"/>
      <c r="D8" s="8" t="s">
        <v>82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150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151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152</v>
      </c>
      <c r="B11" s="8"/>
      <c r="C11" s="8"/>
      <c r="D11" s="8" t="s">
        <v>153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3" t="s">
        <v>154</v>
      </c>
      <c r="B13" s="13" t="s">
        <v>155</v>
      </c>
      <c r="C13" s="13" t="s">
        <v>156</v>
      </c>
      <c r="D13" s="13" t="s">
        <v>6</v>
      </c>
      <c r="E13" s="14" t="str">
        <f>HYPERLINK("https://doc.sbtjapan.com/CCRPDF/MSC_VHG408A-M_240216_200256_Pack.pdf","CHASSIS NO")</f>
        <v>CHASSIS NO</v>
      </c>
      <c r="F13" s="13" t="s">
        <v>29</v>
      </c>
      <c r="G13" s="13" t="s">
        <v>26</v>
      </c>
      <c r="H13" s="13" t="s">
        <v>27</v>
      </c>
      <c r="I13" s="13" t="s">
        <v>28</v>
      </c>
      <c r="J13" s="13" t="s">
        <v>157</v>
      </c>
      <c r="K13" s="13" t="s">
        <v>158</v>
      </c>
      <c r="L13" s="13" t="s">
        <v>24</v>
      </c>
      <c r="M13" s="13" t="s">
        <v>159</v>
      </c>
      <c r="N13" s="13" t="s">
        <v>160</v>
      </c>
      <c r="O13" s="10"/>
      <c r="P13" s="7"/>
      <c r="Q13" s="7"/>
    </row>
    <row r="14" spans="1:32" ht="18" customHeight="1">
      <c r="A14" s="13">
        <v>1</v>
      </c>
      <c r="B14" s="13">
        <v>2011</v>
      </c>
      <c r="C14" s="13" t="s">
        <v>161</v>
      </c>
      <c r="D14" s="13" t="s">
        <v>59</v>
      </c>
      <c r="E14" s="14" t="str">
        <f>HYPERLINK("https://doc.sbtjapan.com/CCRPDF/JZ0-838CCR.PDF","NZE141-9182016")</f>
        <v>NZE141-9182016</v>
      </c>
      <c r="F14" s="15">
        <v>1200</v>
      </c>
      <c r="G14" s="16">
        <v>4.42</v>
      </c>
      <c r="H14" s="16">
        <v>1.69</v>
      </c>
      <c r="I14" s="16">
        <v>1.48</v>
      </c>
      <c r="J14" s="17">
        <f>ROUND(G14*H14*I14,3)</f>
        <v>11.055</v>
      </c>
      <c r="K14" s="16">
        <v>1.49</v>
      </c>
      <c r="L14" s="13" t="s">
        <v>72</v>
      </c>
      <c r="M14" s="18" t="s">
        <v>162</v>
      </c>
      <c r="N14" s="19">
        <v>531966</v>
      </c>
      <c r="O14" s="10"/>
      <c r="P14" s="10"/>
      <c r="Q14" s="10"/>
      <c r="R14" s="11"/>
      <c r="S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>
      <c r="A15" s="13">
        <v>2</v>
      </c>
      <c r="B15" s="13">
        <v>1996</v>
      </c>
      <c r="C15" s="13" t="s">
        <v>164</v>
      </c>
      <c r="D15" s="13" t="s">
        <v>102</v>
      </c>
      <c r="E15" s="14" t="str">
        <f>HYPERLINK("https://doc.sbtjapan.com/CCRPDF/KJ7-587CCR.PDF","BE438F-40827")</f>
        <v>BE438F-40827</v>
      </c>
      <c r="F15" s="15">
        <v>3570</v>
      </c>
      <c r="G15" s="16">
        <v>6.95</v>
      </c>
      <c r="H15" s="16">
        <v>1.99</v>
      </c>
      <c r="I15" s="16">
        <v>2.68</v>
      </c>
      <c r="J15" s="17">
        <f>ROUND(G15*H15*I15,3)</f>
        <v>37.066000000000003</v>
      </c>
      <c r="K15" s="16">
        <v>4.5599999999999996</v>
      </c>
      <c r="L15" s="13" t="s">
        <v>115</v>
      </c>
      <c r="M15" s="18" t="s">
        <v>165</v>
      </c>
      <c r="N15" s="19">
        <v>1516334</v>
      </c>
      <c r="O15" s="10"/>
      <c r="P15" s="10"/>
      <c r="Q15" s="10"/>
      <c r="R15" s="11"/>
      <c r="S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>
      <c r="A16" s="13">
        <v>3</v>
      </c>
      <c r="B16" s="13">
        <v>2010</v>
      </c>
      <c r="C16" s="13" t="s">
        <v>161</v>
      </c>
      <c r="D16" s="13" t="s">
        <v>59</v>
      </c>
      <c r="E16" s="14" t="str">
        <f>HYPERLINK("https://doc.sbtjapan.com/CCRPDF/ML7-328CCR.PDF","NZE141-9156949")</f>
        <v>NZE141-9156949</v>
      </c>
      <c r="F16" s="15">
        <v>1200</v>
      </c>
      <c r="G16" s="16">
        <v>4.42</v>
      </c>
      <c r="H16" s="16">
        <v>1.69</v>
      </c>
      <c r="I16" s="16">
        <v>1.48</v>
      </c>
      <c r="J16" s="17">
        <f>ROUND(G16*H16*I16,3)</f>
        <v>11.055</v>
      </c>
      <c r="K16" s="16">
        <v>1.49</v>
      </c>
      <c r="L16" s="13" t="s">
        <v>72</v>
      </c>
      <c r="M16" s="18" t="s">
        <v>162</v>
      </c>
      <c r="N16" s="19">
        <v>488936</v>
      </c>
      <c r="O16" s="10"/>
      <c r="P16" s="10"/>
      <c r="Q16" s="10"/>
      <c r="R16" s="11"/>
      <c r="S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17" ht="18" customHeight="1">
      <c r="A17" s="22"/>
      <c r="B17" s="23" t="s">
        <v>168</v>
      </c>
      <c r="C17" s="23">
        <v>3</v>
      </c>
      <c r="D17" s="23" t="s">
        <v>169</v>
      </c>
      <c r="E17" s="25">
        <f>SUM(F13:F16)</f>
        <v>5970</v>
      </c>
      <c r="F17" s="23" t="s">
        <v>170</v>
      </c>
      <c r="G17" s="22"/>
      <c r="H17" s="23"/>
      <c r="I17" s="26">
        <f>SUM(J13:J16)</f>
        <v>59.176000000000002</v>
      </c>
      <c r="J17" s="23" t="s">
        <v>171</v>
      </c>
      <c r="K17" s="22"/>
      <c r="L17" s="23"/>
      <c r="M17" s="23"/>
      <c r="N17" s="27">
        <f>SUM(N14:N16)</f>
        <v>2537236</v>
      </c>
      <c r="O17" s="7"/>
      <c r="P17" s="7"/>
      <c r="Q17" s="7"/>
    </row>
    <row r="18" spans="1:17" ht="14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21" spans="1:17" ht="20.25">
      <c r="A21" s="39" t="s">
        <v>172</v>
      </c>
      <c r="B21" s="40"/>
      <c r="C21" s="40"/>
      <c r="D21" s="7" t="s">
        <v>173</v>
      </c>
      <c r="E21" s="7"/>
      <c r="F21" s="41" t="s">
        <v>174</v>
      </c>
      <c r="G21" s="42"/>
      <c r="H21" s="42"/>
      <c r="I21" s="42"/>
      <c r="J21" s="42"/>
      <c r="K21" s="42"/>
      <c r="L21" s="7" t="s">
        <v>175</v>
      </c>
      <c r="M21" s="7"/>
      <c r="N21" s="7"/>
      <c r="O21" s="7"/>
      <c r="P21" s="7"/>
      <c r="Q21" s="7"/>
    </row>
    <row r="22" spans="1:17" ht="14.25">
      <c r="A22" s="39" t="s">
        <v>176</v>
      </c>
      <c r="B22" s="40"/>
      <c r="C22" s="40"/>
      <c r="D22" s="7" t="s">
        <v>177</v>
      </c>
      <c r="E22" s="7"/>
      <c r="F22" s="7"/>
      <c r="G22" s="7"/>
      <c r="H22" s="7"/>
      <c r="I22" s="7"/>
      <c r="J22" s="7"/>
      <c r="K22" s="7"/>
      <c r="L22" s="28" t="s">
        <v>178</v>
      </c>
      <c r="M22" s="29"/>
      <c r="N22" s="30"/>
      <c r="O22" s="7"/>
      <c r="P22" s="7"/>
      <c r="Q22" s="7"/>
    </row>
    <row r="23" spans="1:17" ht="14.25">
      <c r="A23" s="39" t="s">
        <v>179</v>
      </c>
      <c r="B23" s="40"/>
      <c r="C23" s="40"/>
      <c r="D23" s="7" t="s">
        <v>180</v>
      </c>
      <c r="E23" s="7"/>
      <c r="F23" s="7"/>
      <c r="G23" s="7"/>
      <c r="H23" s="7"/>
      <c r="I23" s="7"/>
      <c r="J23" s="7"/>
      <c r="K23" s="7"/>
      <c r="L23" s="20" t="s">
        <v>181</v>
      </c>
      <c r="M23" s="7"/>
      <c r="N23" s="21"/>
      <c r="O23" s="7"/>
      <c r="P23" s="7"/>
      <c r="Q23" s="7"/>
    </row>
    <row r="24" spans="1:17" ht="14.25">
      <c r="A24" s="39" t="s">
        <v>182</v>
      </c>
      <c r="B24" s="40"/>
      <c r="C24" s="40"/>
      <c r="D24" s="7" t="s">
        <v>183</v>
      </c>
      <c r="E24" s="7"/>
      <c r="F24" s="7"/>
      <c r="G24" s="7"/>
      <c r="H24" s="7"/>
      <c r="I24" s="7"/>
      <c r="J24" s="7"/>
      <c r="K24" s="7"/>
      <c r="L24" s="20" t="s">
        <v>184</v>
      </c>
      <c r="M24" s="7"/>
      <c r="N24" s="21"/>
      <c r="O24" s="7"/>
      <c r="P24" s="7"/>
      <c r="Q24" s="7"/>
    </row>
    <row r="25" spans="1:17" ht="14.25">
      <c r="A25" s="39" t="s">
        <v>185</v>
      </c>
      <c r="B25" s="40"/>
      <c r="C25" s="40"/>
      <c r="D25" s="31">
        <v>45352</v>
      </c>
      <c r="E25" s="7"/>
      <c r="F25" s="7"/>
      <c r="G25" s="7"/>
      <c r="H25" s="7"/>
      <c r="I25" s="7"/>
      <c r="J25" s="7"/>
      <c r="K25" s="7"/>
      <c r="L25" s="22" t="str">
        <f>D23</f>
        <v>MSC CORDELIA III</v>
      </c>
      <c r="M25" s="23"/>
      <c r="N25" s="24"/>
      <c r="O25" s="7"/>
      <c r="P25" s="7"/>
      <c r="Q25" s="7"/>
    </row>
    <row r="26" spans="1:17" ht="14.25">
      <c r="A26" s="39" t="s">
        <v>186</v>
      </c>
      <c r="B26" s="40"/>
      <c r="C26" s="40"/>
      <c r="D26" s="7" t="s">
        <v>187</v>
      </c>
      <c r="E26" s="7"/>
      <c r="F26" s="7"/>
      <c r="G26" s="32" t="s">
        <v>188</v>
      </c>
      <c r="H26" s="7" t="s">
        <v>189</v>
      </c>
      <c r="I26" s="7"/>
      <c r="J26" s="7"/>
      <c r="K26" s="7"/>
      <c r="L26" s="7"/>
      <c r="M26" s="7"/>
      <c r="N26" s="7"/>
      <c r="O26" s="7"/>
      <c r="P26" s="7"/>
      <c r="Q26" s="7"/>
    </row>
    <row r="27" spans="1:17" ht="14.25">
      <c r="A27" s="39" t="s">
        <v>190</v>
      </c>
      <c r="B27" s="40"/>
      <c r="C27" s="40"/>
      <c r="D27" s="7" t="s">
        <v>88</v>
      </c>
      <c r="E27" s="7"/>
      <c r="F27" s="7"/>
      <c r="G27" s="32" t="s">
        <v>191</v>
      </c>
      <c r="H27" s="7" t="s">
        <v>192</v>
      </c>
      <c r="I27" s="7"/>
      <c r="J27" s="7"/>
      <c r="K27" s="7"/>
      <c r="L27" s="7"/>
      <c r="M27" s="7"/>
      <c r="N27" s="7"/>
      <c r="O27" s="7"/>
      <c r="P27" s="7"/>
      <c r="Q27" s="7"/>
    </row>
    <row r="28" spans="1:17" ht="14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>
      <c r="A29" s="7" t="s">
        <v>193</v>
      </c>
      <c r="B29" s="7"/>
      <c r="C29" s="7"/>
      <c r="D29" s="7" t="s">
        <v>194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>
      <c r="A31" s="39" t="s">
        <v>142</v>
      </c>
      <c r="B31" s="40"/>
      <c r="C31" s="4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>
      <c r="A32" s="7" t="s">
        <v>195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1:C21"/>
    <mergeCell ref="F21:K21"/>
    <mergeCell ref="A22:C22"/>
    <mergeCell ref="A1:N1"/>
    <mergeCell ref="A2:N2"/>
    <mergeCell ref="A3:N3"/>
    <mergeCell ref="A5:N5"/>
    <mergeCell ref="M6:N6"/>
    <mergeCell ref="M7:N7"/>
    <mergeCell ref="D7:K7"/>
    <mergeCell ref="A23:C23"/>
    <mergeCell ref="A24:C24"/>
    <mergeCell ref="A25:C25"/>
    <mergeCell ref="A26:C26"/>
    <mergeCell ref="A27:C27"/>
    <mergeCell ref="A31:C31"/>
  </mergeCells>
  <phoneticPr fontId="1"/>
  <printOptions horizontalCentered="1"/>
  <pageMargins left="0" right="0" top="0.22222222222222221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N1"/>
    </sheetView>
  </sheetViews>
  <sheetFormatPr defaultRowHeight="13.5"/>
  <cols>
    <col min="2" max="3" width="6.625" customWidth="1"/>
    <col min="4" max="4" width="10.625" customWidth="1"/>
    <col min="5" max="5" width="11.125" bestFit="1" customWidth="1"/>
    <col min="6" max="6" width="12.125" bestFit="1" customWidth="1"/>
    <col min="7" max="7" width="19.5" bestFit="1" customWidth="1"/>
    <col min="8" max="8" width="16.5" bestFit="1" customWidth="1"/>
    <col min="9" max="9" width="9" bestFit="1" customWidth="1"/>
    <col min="10" max="10" width="9.125" bestFit="1" customWidth="1"/>
    <col min="11" max="11" width="7.625" bestFit="1" customWidth="1"/>
    <col min="12" max="12" width="8.5" bestFit="1" customWidth="1"/>
    <col min="13" max="13" width="7" bestFit="1" customWidth="1"/>
    <col min="14" max="14" width="12.625" bestFit="1" customWidth="1"/>
    <col min="15" max="15" width="13.375" bestFit="1" customWidth="1"/>
    <col min="16" max="16" width="11.375" bestFit="1" customWidth="1"/>
    <col min="17" max="17" width="5.5" bestFit="1" customWidth="1"/>
    <col min="18" max="18" width="12.25" bestFit="1" customWidth="1"/>
    <col min="24" max="24" width="9" customWidth="1"/>
  </cols>
  <sheetData>
    <row r="1" spans="1:24" ht="15.75">
      <c r="A1" s="43" t="s">
        <v>142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8"/>
      <c r="P1" s="8"/>
      <c r="Q1" s="8"/>
    </row>
    <row r="2" spans="1:24" ht="15.75">
      <c r="A2" s="45" t="s">
        <v>143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8"/>
      <c r="P2" s="8"/>
      <c r="Q2" s="8"/>
    </row>
    <row r="3" spans="1:24" ht="15.75">
      <c r="A3" s="45" t="s">
        <v>196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8"/>
      <c r="P3" s="8"/>
      <c r="Q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4" ht="15.75">
      <c r="A5" s="47" t="s">
        <v>197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8"/>
      <c r="P5" s="8"/>
      <c r="Q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146</v>
      </c>
      <c r="M6" s="48">
        <v>45338.835416666669</v>
      </c>
      <c r="N6" s="49"/>
      <c r="O6" s="8"/>
      <c r="P6" s="8"/>
      <c r="Q6" s="8"/>
    </row>
    <row r="7" spans="1:24" ht="15.75">
      <c r="A7" s="8" t="s">
        <v>198</v>
      </c>
      <c r="B7" s="8"/>
      <c r="C7" s="8"/>
      <c r="D7" s="51" t="s">
        <v>199</v>
      </c>
      <c r="E7" s="52"/>
      <c r="F7" s="52"/>
      <c r="G7" s="52"/>
      <c r="H7" s="52"/>
      <c r="I7" s="52"/>
      <c r="J7" s="52"/>
      <c r="K7" s="52"/>
      <c r="L7" s="9" t="s">
        <v>147</v>
      </c>
      <c r="M7" s="33" t="str">
        <f>INVOICE!M7</f>
        <v>GUYH-160224SB-2</v>
      </c>
      <c r="N7" s="8"/>
      <c r="O7" s="8"/>
      <c r="P7" s="8"/>
      <c r="Q7" s="8"/>
      <c r="X7" s="12"/>
    </row>
    <row r="8" spans="1:24" ht="15.75">
      <c r="A8" s="8"/>
      <c r="B8" s="8"/>
      <c r="C8" s="8"/>
      <c r="D8" s="51" t="s">
        <v>82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  <c r="P8" s="8"/>
      <c r="Q8" s="8"/>
      <c r="X8" s="12"/>
    </row>
    <row r="9" spans="1:24" ht="15.75">
      <c r="A9" s="8"/>
      <c r="B9" s="8"/>
      <c r="C9" s="8"/>
      <c r="D9" s="8" t="s">
        <v>200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4" ht="15.75">
      <c r="A11" s="8" t="s">
        <v>201</v>
      </c>
      <c r="B11" s="8"/>
      <c r="C11" s="8"/>
      <c r="D11" s="51" t="s">
        <v>84</v>
      </c>
      <c r="E11" s="52"/>
      <c r="F11" s="52"/>
      <c r="G11" s="52"/>
      <c r="H11" s="52"/>
      <c r="I11" s="52"/>
      <c r="J11" s="52"/>
      <c r="K11" s="52"/>
      <c r="L11" s="8"/>
      <c r="M11" s="8"/>
      <c r="N11" s="8"/>
      <c r="O11" s="8"/>
      <c r="P11" s="8"/>
      <c r="Q11" s="8"/>
      <c r="X11" s="12"/>
    </row>
    <row r="12" spans="1:24" ht="15.75">
      <c r="A12" s="8"/>
      <c r="B12" s="8"/>
      <c r="C12" s="8"/>
      <c r="D12" s="53" t="s">
        <v>82</v>
      </c>
      <c r="E12" s="52"/>
      <c r="F12" s="52"/>
      <c r="G12" s="52"/>
      <c r="H12" s="52"/>
      <c r="I12" s="52"/>
      <c r="J12" s="52"/>
      <c r="K12" s="52"/>
      <c r="L12" s="8"/>
      <c r="M12" s="8"/>
      <c r="N12" s="8"/>
      <c r="O12" s="8"/>
      <c r="P12" s="8"/>
      <c r="Q12" s="8"/>
      <c r="X12" s="12"/>
    </row>
    <row r="13" spans="1:24" ht="15.75">
      <c r="A13" s="8"/>
      <c r="B13" s="8"/>
      <c r="C13" s="8"/>
      <c r="D13" s="34" t="s">
        <v>202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24" ht="14.25">
      <c r="A14" s="7" t="s">
        <v>151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24" ht="14.25">
      <c r="A15" s="7" t="s">
        <v>152</v>
      </c>
      <c r="B15" s="7"/>
      <c r="C15" s="7"/>
      <c r="D15" s="39" t="str">
        <f>IF(INVOICE!D11=0,"",INVOICE!D11)</f>
        <v>GEORGETOWN (GUYANA), GUYANA</v>
      </c>
      <c r="E15" s="40"/>
      <c r="F15" s="40"/>
      <c r="G15" s="40"/>
      <c r="H15" s="40"/>
      <c r="I15" s="40"/>
      <c r="J15" s="40"/>
      <c r="K15" s="7"/>
      <c r="L15" s="7"/>
      <c r="M15" s="7"/>
      <c r="N15" s="7"/>
      <c r="O15" s="7"/>
      <c r="P15" s="7"/>
      <c r="Q15" s="7"/>
    </row>
    <row r="16" spans="1:24" ht="18" customHeight="1">
      <c r="A16" s="10"/>
      <c r="B16" s="10"/>
      <c r="C16" s="10"/>
      <c r="D16" s="13" t="s">
        <v>154</v>
      </c>
      <c r="E16" s="13" t="s">
        <v>155</v>
      </c>
      <c r="F16" s="13" t="s">
        <v>156</v>
      </c>
      <c r="G16" s="13" t="s">
        <v>6</v>
      </c>
      <c r="H16" s="13" t="s">
        <v>9</v>
      </c>
      <c r="I16" s="13" t="s">
        <v>29</v>
      </c>
      <c r="J16" s="13" t="s">
        <v>26</v>
      </c>
      <c r="K16" s="13" t="s">
        <v>27</v>
      </c>
      <c r="L16" s="13" t="s">
        <v>28</v>
      </c>
      <c r="M16" s="13" t="s">
        <v>157</v>
      </c>
      <c r="N16" s="13" t="s">
        <v>203</v>
      </c>
      <c r="O16" s="13" t="s">
        <v>204</v>
      </c>
      <c r="P16" s="13" t="s">
        <v>50</v>
      </c>
      <c r="Q16" s="13" t="s">
        <v>25</v>
      </c>
      <c r="R16" s="35" t="s">
        <v>205</v>
      </c>
    </row>
    <row r="17" spans="1:18" ht="18" customHeight="1">
      <c r="A17" s="7"/>
      <c r="B17" s="7"/>
      <c r="C17" s="7"/>
      <c r="D17" s="13">
        <f>INVOICE!A15</f>
        <v>2</v>
      </c>
      <c r="E17" s="13">
        <f>INVOICE!B15</f>
        <v>1996</v>
      </c>
      <c r="F17" s="13" t="str">
        <f>INVOICE!C15</f>
        <v>MITSUBISHI</v>
      </c>
      <c r="G17" s="13" t="str">
        <f>INVOICE!D15</f>
        <v>ROSA</v>
      </c>
      <c r="H17" s="13" t="str">
        <f>INVOICE!E15</f>
        <v>BE438F-40827</v>
      </c>
      <c r="I17" s="15">
        <f>INVOICE!F15</f>
        <v>3570</v>
      </c>
      <c r="J17" s="16">
        <f>INVOICE!G15</f>
        <v>6.95</v>
      </c>
      <c r="K17" s="16">
        <f>INVOICE!H15</f>
        <v>1.99</v>
      </c>
      <c r="L17" s="16">
        <f>INVOICE!I15</f>
        <v>2.68</v>
      </c>
      <c r="M17" s="36">
        <f>ROUND(J17*K17*L17,3)</f>
        <v>37.066000000000003</v>
      </c>
      <c r="N17" s="13">
        <v>1996</v>
      </c>
      <c r="O17" s="13" t="s">
        <v>122</v>
      </c>
      <c r="P17" s="13" t="s">
        <v>125</v>
      </c>
      <c r="Q17" s="13">
        <v>4.5599999999999996</v>
      </c>
      <c r="R17" s="35" t="s">
        <v>166</v>
      </c>
    </row>
    <row r="18" spans="1:18" ht="18" customHeight="1">
      <c r="A18" s="7"/>
      <c r="B18" s="7"/>
      <c r="C18" s="7"/>
      <c r="D18" s="13">
        <f>INVOICE!A16</f>
        <v>3</v>
      </c>
      <c r="E18" s="13">
        <f>INVOICE!B16</f>
        <v>2010</v>
      </c>
      <c r="F18" s="13" t="str">
        <f>INVOICE!C16</f>
        <v>TOYOTA</v>
      </c>
      <c r="G18" s="13" t="str">
        <f>INVOICE!D16</f>
        <v>COROLLA FIELDER</v>
      </c>
      <c r="H18" s="13" t="str">
        <f>INVOICE!E16</f>
        <v>NZE141-9156949</v>
      </c>
      <c r="I18" s="15">
        <f>INVOICE!F16</f>
        <v>1200</v>
      </c>
      <c r="J18" s="16">
        <f>INVOICE!G16</f>
        <v>4.42</v>
      </c>
      <c r="K18" s="16">
        <f>INVOICE!H16</f>
        <v>1.69</v>
      </c>
      <c r="L18" s="16">
        <f>INVOICE!I16</f>
        <v>1.48</v>
      </c>
      <c r="M18" s="36">
        <f>ROUND(J18*K18*L18,3)</f>
        <v>11.055</v>
      </c>
      <c r="N18" s="13">
        <v>2010</v>
      </c>
      <c r="O18" s="13" t="s">
        <v>140</v>
      </c>
      <c r="P18" s="13" t="s">
        <v>141</v>
      </c>
      <c r="Q18" s="13">
        <v>1.49</v>
      </c>
      <c r="R18" s="35" t="s">
        <v>167</v>
      </c>
    </row>
    <row r="19" spans="1:18" ht="18" customHeight="1">
      <c r="A19" s="7"/>
      <c r="B19" s="7"/>
      <c r="C19" s="7"/>
      <c r="D19" s="13">
        <f>INVOICE!A14</f>
        <v>1</v>
      </c>
      <c r="E19" s="13">
        <f>INVOICE!B14</f>
        <v>2011</v>
      </c>
      <c r="F19" s="13" t="str">
        <f>INVOICE!C14</f>
        <v>TOYOTA</v>
      </c>
      <c r="G19" s="13" t="str">
        <f>INVOICE!D14</f>
        <v>COROLLA FIELDER</v>
      </c>
      <c r="H19" s="13" t="str">
        <f>INVOICE!E14</f>
        <v>NZE141-9182016</v>
      </c>
      <c r="I19" s="15">
        <f>INVOICE!F14</f>
        <v>1200</v>
      </c>
      <c r="J19" s="16">
        <f>INVOICE!G14</f>
        <v>4.42</v>
      </c>
      <c r="K19" s="16">
        <f>INVOICE!H14</f>
        <v>1.69</v>
      </c>
      <c r="L19" s="16">
        <f>INVOICE!I14</f>
        <v>1.48</v>
      </c>
      <c r="M19" s="36">
        <f>ROUND(J19*K19*L19,3)</f>
        <v>11.055</v>
      </c>
      <c r="N19" s="13">
        <v>2011</v>
      </c>
      <c r="O19" s="13" t="s">
        <v>90</v>
      </c>
      <c r="P19" s="13" t="s">
        <v>95</v>
      </c>
      <c r="Q19" s="13">
        <v>1.49</v>
      </c>
      <c r="R19" s="35" t="s">
        <v>163</v>
      </c>
    </row>
    <row r="20" spans="1:18" ht="18" customHeight="1">
      <c r="A20" s="7"/>
      <c r="B20" s="7"/>
      <c r="C20" s="7"/>
      <c r="D20" s="22"/>
      <c r="E20" s="23" t="s">
        <v>168</v>
      </c>
      <c r="F20" s="23">
        <v>3</v>
      </c>
      <c r="G20" s="23" t="s">
        <v>206</v>
      </c>
      <c r="H20" s="25">
        <f>SUM(I17:I19)</f>
        <v>5970</v>
      </c>
      <c r="I20" s="23" t="s">
        <v>170</v>
      </c>
      <c r="J20" s="22"/>
      <c r="K20" s="23"/>
      <c r="L20" s="26">
        <f>SUM(M17:M19)</f>
        <v>59.176000000000002</v>
      </c>
      <c r="M20" s="23" t="s">
        <v>171</v>
      </c>
      <c r="N20" s="23"/>
      <c r="O20" s="23"/>
      <c r="P20" s="23"/>
      <c r="Q20" s="23"/>
      <c r="R20" s="37"/>
    </row>
    <row r="23" spans="1:18" ht="18.75">
      <c r="G23" s="54" t="s">
        <v>174</v>
      </c>
      <c r="H23" s="46"/>
      <c r="I23" s="46"/>
      <c r="J23" s="46"/>
      <c r="K23" s="46"/>
    </row>
    <row r="24" spans="1:18" ht="14.25">
      <c r="A24" s="39" t="s">
        <v>172</v>
      </c>
      <c r="B24" s="40"/>
      <c r="C24" s="40"/>
      <c r="D24" s="7" t="str">
        <f>INVOICE!D21</f>
        <v>HAKATA, JAPAN</v>
      </c>
      <c r="E24" s="7"/>
      <c r="F24" s="7"/>
      <c r="G24" s="7"/>
      <c r="H24" s="7"/>
      <c r="I24" s="7"/>
      <c r="J24" s="7"/>
      <c r="K24" s="7"/>
      <c r="L24" s="7" t="s">
        <v>175</v>
      </c>
      <c r="M24" s="7"/>
      <c r="N24" s="7"/>
      <c r="O24" s="7"/>
      <c r="P24" s="7"/>
      <c r="Q24" s="7"/>
    </row>
    <row r="25" spans="1:18" ht="14.25">
      <c r="A25" s="39" t="s">
        <v>176</v>
      </c>
      <c r="B25" s="40"/>
      <c r="C25" s="40"/>
      <c r="D25" s="7" t="str">
        <f>INVOICE!D22</f>
        <v>GEORGETOWN (GUYANA),GUYANA</v>
      </c>
      <c r="E25" s="7"/>
      <c r="F25" s="7"/>
      <c r="G25" s="7"/>
      <c r="H25" s="7"/>
      <c r="I25" s="7"/>
      <c r="J25" s="7"/>
      <c r="K25" s="7"/>
      <c r="L25" s="28" t="s">
        <v>207</v>
      </c>
      <c r="M25" s="29"/>
      <c r="N25" s="30"/>
      <c r="O25" s="7"/>
      <c r="P25" s="7"/>
      <c r="Q25" s="7"/>
    </row>
    <row r="26" spans="1:18" ht="14.25">
      <c r="A26" s="39" t="s">
        <v>179</v>
      </c>
      <c r="B26" s="40"/>
      <c r="C26" s="40"/>
      <c r="D26" s="7" t="str">
        <f>INVOICE!D23</f>
        <v>MSC CORDELIA III</v>
      </c>
      <c r="E26" s="7"/>
      <c r="F26" s="7"/>
      <c r="G26" s="7"/>
      <c r="H26" s="7"/>
      <c r="I26" s="7"/>
      <c r="J26" s="7"/>
      <c r="K26" s="7"/>
      <c r="L26" s="20" t="str">
        <f>INVOICE!L23</f>
        <v>GEORGETOWN (GUYANA)</v>
      </c>
      <c r="M26" s="7"/>
      <c r="N26" s="21"/>
      <c r="O26" s="7"/>
      <c r="P26" s="7"/>
      <c r="Q26" s="7"/>
    </row>
    <row r="27" spans="1:18" ht="14.25">
      <c r="A27" s="39" t="s">
        <v>182</v>
      </c>
      <c r="B27" s="40"/>
      <c r="C27" s="40"/>
      <c r="D27" s="7" t="str">
        <f>INVOICE!D24</f>
        <v>NO.HG408A</v>
      </c>
      <c r="E27" s="7"/>
      <c r="F27" s="7"/>
      <c r="G27" s="7"/>
      <c r="H27" s="7"/>
      <c r="I27" s="7"/>
      <c r="J27" s="7"/>
      <c r="K27" s="7"/>
      <c r="L27" s="20" t="str">
        <f>INVOICE!L24&amp; "  " &amp; INVOICE!N24</f>
        <v xml:space="preserve">C/S NO.  </v>
      </c>
      <c r="M27" s="7"/>
      <c r="N27" s="21"/>
      <c r="O27" s="7"/>
      <c r="P27" s="7"/>
      <c r="Q27" s="7"/>
    </row>
    <row r="28" spans="1:18" ht="14.25">
      <c r="A28" s="39" t="s">
        <v>185</v>
      </c>
      <c r="B28" s="40"/>
      <c r="C28" s="40"/>
      <c r="D28" s="31">
        <f>INVOICE!D25</f>
        <v>45352</v>
      </c>
      <c r="E28" s="7"/>
      <c r="F28" s="7"/>
      <c r="G28" s="7"/>
      <c r="H28" s="7"/>
      <c r="I28" s="7"/>
      <c r="J28" s="7"/>
      <c r="K28" s="7"/>
      <c r="L28" s="22" t="str">
        <f>INVOICE!L25</f>
        <v>MSC CORDELIA III</v>
      </c>
      <c r="M28" s="23"/>
      <c r="N28" s="24"/>
      <c r="O28" s="7"/>
      <c r="P28" s="7"/>
      <c r="Q28" s="7"/>
    </row>
    <row r="29" spans="1:18" ht="14.25">
      <c r="A29" s="39" t="s">
        <v>186</v>
      </c>
      <c r="B29" s="40"/>
      <c r="C29" s="40"/>
      <c r="D29" s="7" t="str">
        <f>INVOICE!D26</f>
        <v>MSC JAPAN</v>
      </c>
      <c r="E29" s="7"/>
      <c r="F29" s="7"/>
      <c r="G29" s="7"/>
      <c r="H29" s="32" t="s">
        <v>188</v>
      </c>
      <c r="I29" s="7" t="str">
        <f>INVOICE!H26</f>
        <v>COLLECT AS ARRANGED</v>
      </c>
      <c r="J29" s="7"/>
      <c r="K29" s="7"/>
      <c r="L29" s="7"/>
      <c r="M29" s="7"/>
      <c r="N29" s="7"/>
      <c r="O29" s="7"/>
      <c r="P29" s="7"/>
      <c r="Q29" s="7"/>
    </row>
    <row r="30" spans="1:18" ht="14.25">
      <c r="A30" s="39" t="s">
        <v>190</v>
      </c>
      <c r="B30" s="40"/>
      <c r="C30" s="40"/>
      <c r="D30" s="7" t="str">
        <f>INVOICE!D27</f>
        <v>MSC</v>
      </c>
      <c r="E30" s="7"/>
      <c r="F30" s="7"/>
      <c r="G30" s="7"/>
      <c r="H30" s="32" t="s">
        <v>191</v>
      </c>
      <c r="I30" s="7" t="str">
        <f>INVOICE!H27</f>
        <v>YOKOHAMA, JAPAN</v>
      </c>
      <c r="J30" s="7"/>
      <c r="K30" s="7"/>
      <c r="L30" s="7"/>
      <c r="M30" s="7"/>
      <c r="N30" s="7"/>
      <c r="O30" s="7"/>
      <c r="P30" s="7"/>
      <c r="Q30" s="7"/>
    </row>
    <row r="31" spans="1:18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8" ht="14.25">
      <c r="A32" s="39" t="s">
        <v>142</v>
      </c>
      <c r="B32" s="40"/>
      <c r="C32" s="4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 t="s">
        <v>195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</sheetData>
  <mergeCells count="19">
    <mergeCell ref="A1:N1"/>
    <mergeCell ref="A2:N2"/>
    <mergeCell ref="A3:N3"/>
    <mergeCell ref="A5:N5"/>
    <mergeCell ref="M6:N6"/>
    <mergeCell ref="D7:K7"/>
    <mergeCell ref="D15:J15"/>
    <mergeCell ref="D8:K8"/>
    <mergeCell ref="D11:K11"/>
    <mergeCell ref="D12:K12"/>
    <mergeCell ref="G23:K23"/>
    <mergeCell ref="A24:C24"/>
    <mergeCell ref="A32:C32"/>
    <mergeCell ref="A25:C25"/>
    <mergeCell ref="A26:C26"/>
    <mergeCell ref="A27:C27"/>
    <mergeCell ref="A28:C28"/>
    <mergeCell ref="A29:C29"/>
    <mergeCell ref="A30:C30"/>
  </mergeCells>
  <phoneticPr fontId="1"/>
  <printOptions horizontalCentered="1"/>
  <pageMargins left="0" right="0" top="0.22222222222222221" bottom="0.27777777777777779" header="0.1388888888888889" footer="0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LIST</vt:lpstr>
      <vt:lpstr>INVOICE</vt:lpstr>
      <vt:lpstr>INST-1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Kikuya Akihiro (8101)</dc:creator>
  <cp:lastModifiedBy>ATL Document Anil</cp:lastModifiedBy>
  <dcterms:created xsi:type="dcterms:W3CDTF">2024-02-16T11:02:47Z</dcterms:created>
  <dcterms:modified xsi:type="dcterms:W3CDTF">2024-02-27T06:28:01Z</dcterms:modified>
</cp:coreProperties>
</file>