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D63AC87D-245F-4A67-86F2-7766BE25E201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K18" i="8"/>
  <c r="L18" i="8"/>
  <c r="M18" i="8"/>
  <c r="L19" i="8" s="1"/>
  <c r="I18" i="8"/>
  <c r="H19" i="8"/>
  <c r="H18" i="8"/>
  <c r="G18" i="8"/>
  <c r="F18" i="8"/>
  <c r="E18" i="8"/>
  <c r="D18" i="8"/>
  <c r="D14" i="8"/>
  <c r="M7" i="8"/>
  <c r="I29" i="7"/>
  <c r="D29" i="7"/>
  <c r="I28" i="7"/>
  <c r="D28" i="7"/>
  <c r="L27" i="7"/>
  <c r="D27" i="7"/>
  <c r="L26" i="7"/>
  <c r="D26" i="7"/>
  <c r="L25" i="7"/>
  <c r="D25" i="7"/>
  <c r="D24" i="7"/>
  <c r="D23" i="7"/>
  <c r="J18" i="7"/>
  <c r="M18" i="7" s="1"/>
  <c r="L19" i="7" s="1"/>
  <c r="K18" i="7"/>
  <c r="L18" i="7"/>
  <c r="I18" i="7"/>
  <c r="H19" i="7" s="1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K18" i="6"/>
  <c r="L18" i="6"/>
  <c r="M18" i="6"/>
  <c r="L19" i="6" s="1"/>
  <c r="I18" i="6"/>
  <c r="H19" i="6"/>
  <c r="H18" i="6"/>
  <c r="G18" i="6"/>
  <c r="F18" i="6"/>
  <c r="E18" i="6"/>
  <c r="D18" i="6"/>
  <c r="D14" i="6"/>
  <c r="M7" i="6"/>
  <c r="I29" i="5"/>
  <c r="D29" i="5"/>
  <c r="I28" i="5"/>
  <c r="D28" i="5"/>
  <c r="L27" i="5"/>
  <c r="D27" i="5"/>
  <c r="L26" i="5"/>
  <c r="D26" i="5"/>
  <c r="L25" i="5"/>
  <c r="D25" i="5"/>
  <c r="D24" i="5"/>
  <c r="D23" i="5"/>
  <c r="J18" i="5"/>
  <c r="M18" i="5" s="1"/>
  <c r="L19" i="5" s="1"/>
  <c r="K18" i="5"/>
  <c r="L18" i="5"/>
  <c r="I18" i="5"/>
  <c r="H19" i="5" s="1"/>
  <c r="G18" i="5"/>
  <c r="F18" i="5"/>
  <c r="E18" i="5"/>
  <c r="D18" i="5"/>
  <c r="D14" i="5"/>
  <c r="M7" i="5"/>
  <c r="L26" i="2"/>
  <c r="L27" i="8" s="1"/>
  <c r="N18" i="2"/>
  <c r="J14" i="2"/>
  <c r="I18" i="2" s="1"/>
  <c r="J15" i="2"/>
  <c r="J16" i="2"/>
  <c r="J17" i="2"/>
  <c r="E18" i="2"/>
  <c r="E13" i="2"/>
  <c r="E17" i="2"/>
  <c r="H18" i="7" s="1"/>
  <c r="E16" i="2"/>
  <c r="E15" i="2"/>
  <c r="H18" i="5" s="1"/>
  <c r="E14" i="2"/>
  <c r="L27" i="6" l="1"/>
</calcChain>
</file>

<file path=xl/sharedStrings.xml><?xml version="1.0" encoding="utf-8"?>
<sst xmlns="http://schemas.openxmlformats.org/spreadsheetml/2006/main" count="505" uniqueCount="226">
  <si>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</si>
  <si>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</si>
  <si>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</si>
  <si>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</si>
  <si>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</si>
  <si>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</si>
  <si>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</si>
  <si>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</si>
  <si>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</si>
  <si>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</si>
  <si>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</si>
  <si>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</si>
  <si>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</si>
  <si>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</si>
  <si>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</si>
  <si>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</si>
  <si>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</si>
  <si>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</si>
  <si>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</si>
  <si>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</si>
  <si>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</si>
  <si>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</si>
  <si>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</si>
  <si>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</si>
  <si>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</si>
  <si>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</si>
  <si>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</si>
  <si>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</si>
  <si>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</si>
  <si>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</si>
  <si>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</si>
  <si>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</si>
  <si>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</si>
  <si>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</si>
  <si>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</si>
  <si>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</si>
  <si>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</si>
  <si>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</si>
  <si>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</si>
  <si>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</si>
  <si>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</si>
  <si>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</si>
  <si>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</si>
  <si>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</si>
  <si>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</si>
  <si>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</si>
  <si>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</si>
  <si>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</si>
  <si>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</si>
  <si>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</si>
  <si>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</si>
  <si>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</si>
  <si>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</si>
  <si>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</si>
  <si>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</si>
  <si>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</si>
  <si>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</si>
  <si>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CE1201</t>
  </si>
  <si>
    <t>MONO-19569</t>
  </si>
  <si>
    <t>PRIUS ALPHA</t>
  </si>
  <si>
    <t>2012</t>
  </si>
  <si>
    <t>10</t>
  </si>
  <si>
    <t>ZVW41-3191491</t>
  </si>
  <si>
    <t/>
  </si>
  <si>
    <t>2024/02/26 0:00:00</t>
  </si>
  <si>
    <t>OSAKA</t>
  </si>
  <si>
    <t>2024/02/06 0:00:00</t>
  </si>
  <si>
    <t>TAA KINKI</t>
  </si>
  <si>
    <t>1830</t>
  </si>
  <si>
    <t>603</t>
  </si>
  <si>
    <t>516000</t>
  </si>
  <si>
    <t>132</t>
  </si>
  <si>
    <t>HYBRID(PETROL)</t>
  </si>
  <si>
    <t>1800</t>
  </si>
  <si>
    <t>461</t>
  </si>
  <si>
    <t>177</t>
  </si>
  <si>
    <t>157</t>
  </si>
  <si>
    <t>1450</t>
  </si>
  <si>
    <t>MUNKHJARGAL</t>
  </si>
  <si>
    <t>TSOGTGEREL DORJ</t>
  </si>
  <si>
    <t>MONGOLIA</t>
  </si>
  <si>
    <t>TSOGGEREL DORJ</t>
  </si>
  <si>
    <t>BAYANZURKH DUUREG, 12R KHOROO, CHULUUT AMINII ORON SUUTS GUDAMJ -4B ULAANBAATAR MONGOLIA</t>
  </si>
  <si>
    <t>97688099996</t>
  </si>
  <si>
    <t>SAME AS CONSIGNEE</t>
  </si>
  <si>
    <t>445000</t>
  </si>
  <si>
    <t>￥</t>
  </si>
  <si>
    <t>COLLECT</t>
  </si>
  <si>
    <t>SITC</t>
  </si>
  <si>
    <t>AUTOLOGI OSAKA</t>
  </si>
  <si>
    <t>DAA-ZVW41W</t>
  </si>
  <si>
    <t>1.79</t>
  </si>
  <si>
    <t>NO NEED INSPECTION</t>
  </si>
  <si>
    <t>BLACK</t>
  </si>
  <si>
    <t>STATION WAGON</t>
  </si>
  <si>
    <t>18</t>
  </si>
  <si>
    <t>286</t>
  </si>
  <si>
    <t>248</t>
  </si>
  <si>
    <t>GO1753</t>
  </si>
  <si>
    <t>MONO-19544</t>
  </si>
  <si>
    <t>CAMRY</t>
  </si>
  <si>
    <t>2013</t>
  </si>
  <si>
    <t>8</t>
  </si>
  <si>
    <t>AVV50-1032614</t>
  </si>
  <si>
    <t>2024/01/31 0:00:00</t>
  </si>
  <si>
    <t>KCAA KYOTO</t>
  </si>
  <si>
    <t>1001</t>
  </si>
  <si>
    <t>8005</t>
  </si>
  <si>
    <t>564300</t>
  </si>
  <si>
    <t>309</t>
  </si>
  <si>
    <t>HYBRID G PKG NV AB BACK CAMERA</t>
  </si>
  <si>
    <t>2500</t>
  </si>
  <si>
    <t>482</t>
  </si>
  <si>
    <t>182</t>
  </si>
  <si>
    <t>147</t>
  </si>
  <si>
    <t>1540</t>
  </si>
  <si>
    <t>BATITGEL</t>
  </si>
  <si>
    <t>OTGONBAYAR AMAR</t>
  </si>
  <si>
    <t>AMAR WORLD CAR LLC</t>
  </si>
  <si>
    <t>SONGINOKHAIRAN DISTRICT 26 KHOROO  MANDAL OVOO 27 - 21 TOOT ULAANBAATAR MONGOLIA</t>
  </si>
  <si>
    <t>97694940555</t>
  </si>
  <si>
    <t>494000</t>
  </si>
  <si>
    <t>DAA-AVV50</t>
  </si>
  <si>
    <t>2.49</t>
  </si>
  <si>
    <t>GRAY</t>
  </si>
  <si>
    <t>SEDAN</t>
  </si>
  <si>
    <t>LK0334</t>
  </si>
  <si>
    <t>MONO-19498</t>
  </si>
  <si>
    <t>HARRIER HYBRID</t>
  </si>
  <si>
    <t>2015</t>
  </si>
  <si>
    <t>AVU65-0034427</t>
  </si>
  <si>
    <t>2024/01/23 0:00:00</t>
  </si>
  <si>
    <t>TAA HIROSHIMA</t>
  </si>
  <si>
    <t>826</t>
  </si>
  <si>
    <t>46</t>
  </si>
  <si>
    <t>1774000</t>
  </si>
  <si>
    <t>108</t>
  </si>
  <si>
    <t>472</t>
  </si>
  <si>
    <t>183</t>
  </si>
  <si>
    <t>169</t>
  </si>
  <si>
    <t>MUNKHBAT TSOGTBAATAR</t>
  </si>
  <si>
    <t>UB , BAYANZURKH DUUREG 15 HOROOLOL DORJ GUDAMJ 43B -11 TOOT ULAANBAATAR MONGOLIA</t>
  </si>
  <si>
    <t>97680105850</t>
  </si>
  <si>
    <t>1792000</t>
  </si>
  <si>
    <t>DAA-AVU65W</t>
  </si>
  <si>
    <t>PEARL</t>
  </si>
  <si>
    <t>RA9203</t>
  </si>
  <si>
    <t>MONO-19546</t>
  </si>
  <si>
    <t>6</t>
  </si>
  <si>
    <t>ZVW41-3134479</t>
  </si>
  <si>
    <t>USS KOBE</t>
  </si>
  <si>
    <t>904</t>
  </si>
  <si>
    <t>1189</t>
  </si>
  <si>
    <t>472300</t>
  </si>
  <si>
    <t>180</t>
  </si>
  <si>
    <t>S L SELECTION RS AW NV AB ABS BACK CAMERA,PUSH START</t>
  </si>
  <si>
    <t>AZAA</t>
  </si>
  <si>
    <t>OTGONBAYAR BAYASGALAN</t>
  </si>
  <si>
    <t>SONGINO KHAIRKHAN DISTRICT, 10-R KHOROO, ZUUN BAYAN UUL, 26 GUDAMJ, 23 DOOR NUMBER ULAANBAATAR MONGOLIA</t>
  </si>
  <si>
    <t>97699832062/97688112914</t>
  </si>
  <si>
    <t>394000</t>
  </si>
  <si>
    <t>WHITE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</si>
  <si>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</si>
  <si>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</si>
  <si>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</si>
  <si>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</si>
  <si>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</si>
  <si>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</si>
  <si>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MONO-270224-3</t>
  </si>
  <si>
    <t>SOLD TO :</t>
  </si>
  <si>
    <t>(PH)97688099996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</si>
  <si>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</si>
  <si>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</si>
  <si>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</si>
  <si>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</si>
  <si>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</si>
  <si>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</si>
  <si>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</si>
  <si>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</si>
  <si>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</si>
  <si>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</si>
  <si>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</si>
  <si>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</si>
  <si>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</si>
  <si>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</si>
  <si>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</si>
  <si>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</si>
  <si>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</si>
  <si>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</si>
  <si>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</si>
  <si>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</si>
  <si>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</si>
  <si>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</si>
  <si>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</si>
  <si>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</si>
  <si>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</si>
  <si>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</si>
  <si>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</si>
  <si>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</si>
  <si>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</si>
  <si>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</si>
  <si>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</si>
  <si>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</si>
  <si>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</si>
  <si>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</si>
  <si>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</si>
  <si>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</si>
  <si>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</si>
  <si>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</si>
  <si>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</si>
  <si>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</si>
  <si>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</si>
  <si>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</si>
  <si>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</si>
  <si>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AMAR WORLD CAR LLC</t>
    <phoneticPr fontId="1"/>
  </si>
  <si>
    <t>(PH) 97694940555</t>
  </si>
  <si>
    <t>NOTIFY PARTY :</t>
  </si>
  <si>
    <t>UNIT</t>
  </si>
  <si>
    <t>S. B. T</t>
  </si>
  <si>
    <t>USED CAR</t>
  </si>
  <si>
    <t>MUNKHBAT TSOGTBAATAR</t>
    <phoneticPr fontId="1"/>
  </si>
  <si>
    <t>(PH) 97680105850</t>
  </si>
  <si>
    <t>OTGONBAYAR BAYASGALAN</t>
    <phoneticPr fontId="1"/>
  </si>
  <si>
    <t>(PH) 97699832062/97688112914</t>
  </si>
  <si>
    <t>TSOGGEREL DORJ</t>
    <phoneticPr fontId="1"/>
  </si>
  <si>
    <t>(PH) 97688099996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</si>
</sst>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4" formatCode="[$-409]d\-mmm\-yy;@"/>
    <numFmt numFmtId="175" formatCode="###0.00;\-###0.00"/>
    <numFmt numFmtId="176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4EA2E98-C1BF-EB47-C69A-B08B3A131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E77454B9-AA31-9E74-545E-784777219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AE0939C-04EC-373E-EC25-5A4F2F6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464DC767-D709-F64A-9BA5-C7440E89E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9F1AE12-E285-8F98-DC5B-E55321CB8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6" sqref="J6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7.5" bestFit="1" customWidth="1"/>
    <col min="33" max="33" width="14.625" bestFit="1" customWidth="1"/>
    <col min="34" max="34" width="27.5" bestFit="1" customWidth="1"/>
    <col min="35" max="35" width="120" bestFit="1" customWidth="1"/>
    <col min="36" max="36" width="26.12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3.12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84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R6" s="2" t="s">
        <v>63</v>
      </c>
      <c r="AS6" s="2" t="s">
        <v>89</v>
      </c>
      <c r="AU6" s="2" t="s">
        <v>90</v>
      </c>
      <c r="AV6" s="2" t="s">
        <v>91</v>
      </c>
      <c r="AW6" s="2" t="s">
        <v>92</v>
      </c>
      <c r="AX6" s="2" t="s">
        <v>63</v>
      </c>
      <c r="AY6" s="2" t="s">
        <v>93</v>
      </c>
      <c r="AZ6" s="2" t="s">
        <v>94</v>
      </c>
      <c r="BA6" s="2" t="s">
        <v>60</v>
      </c>
      <c r="BB6" s="2" t="s">
        <v>95</v>
      </c>
      <c r="BC6" s="2" t="s">
        <v>96</v>
      </c>
      <c r="BD6" s="2" t="s">
        <v>97</v>
      </c>
    </row>
    <row r="7" spans="1:56">
      <c r="A7">
        <v>2</v>
      </c>
      <c r="B7" s="2" t="s">
        <v>56</v>
      </c>
      <c r="C7" s="2" t="s">
        <v>56</v>
      </c>
      <c r="D7" s="2" t="s">
        <v>98</v>
      </c>
      <c r="E7" s="2" t="s">
        <v>99</v>
      </c>
      <c r="F7" s="2" t="s">
        <v>5</v>
      </c>
      <c r="G7" s="2" t="s">
        <v>100</v>
      </c>
      <c r="H7" s="2" t="s">
        <v>101</v>
      </c>
      <c r="I7" s="2" t="s">
        <v>102</v>
      </c>
      <c r="J7" s="2" t="s">
        <v>103</v>
      </c>
      <c r="K7" s="2" t="s">
        <v>63</v>
      </c>
      <c r="L7" s="5" t="s">
        <v>64</v>
      </c>
      <c r="M7" s="2" t="s">
        <v>65</v>
      </c>
      <c r="Q7" s="2" t="s">
        <v>104</v>
      </c>
      <c r="R7" s="2" t="s">
        <v>105</v>
      </c>
      <c r="S7" s="3" t="s">
        <v>106</v>
      </c>
      <c r="T7" s="3" t="s">
        <v>107</v>
      </c>
      <c r="U7" s="2" t="s">
        <v>108</v>
      </c>
      <c r="V7" s="2" t="s">
        <v>109</v>
      </c>
      <c r="W7" s="2" t="s">
        <v>109</v>
      </c>
      <c r="X7" s="2" t="s">
        <v>110</v>
      </c>
      <c r="Y7" s="2" t="s">
        <v>72</v>
      </c>
      <c r="Z7" s="2" t="s">
        <v>111</v>
      </c>
      <c r="AA7" s="2" t="s">
        <v>112</v>
      </c>
      <c r="AB7" s="2" t="s">
        <v>113</v>
      </c>
      <c r="AC7" s="2" t="s">
        <v>114</v>
      </c>
      <c r="AD7" s="2" t="s">
        <v>115</v>
      </c>
      <c r="AE7" s="2" t="s">
        <v>116</v>
      </c>
      <c r="AF7" s="2" t="s">
        <v>117</v>
      </c>
      <c r="AG7" s="2" t="s">
        <v>80</v>
      </c>
      <c r="AH7" s="2" t="s">
        <v>118</v>
      </c>
      <c r="AI7" s="2" t="s">
        <v>119</v>
      </c>
      <c r="AJ7" s="3" t="s">
        <v>120</v>
      </c>
      <c r="AK7" s="2" t="s">
        <v>84</v>
      </c>
      <c r="AL7" s="2" t="s">
        <v>84</v>
      </c>
      <c r="AM7" s="2" t="s">
        <v>121</v>
      </c>
      <c r="AN7" s="2" t="s">
        <v>86</v>
      </c>
      <c r="AO7" s="2" t="s">
        <v>87</v>
      </c>
      <c r="AP7" s="2" t="s">
        <v>88</v>
      </c>
      <c r="AQ7" s="2" t="s">
        <v>63</v>
      </c>
      <c r="AR7" s="2" t="s">
        <v>63</v>
      </c>
      <c r="AS7" s="2" t="s">
        <v>89</v>
      </c>
      <c r="AU7" s="2" t="s">
        <v>122</v>
      </c>
      <c r="AV7" s="2" t="s">
        <v>123</v>
      </c>
      <c r="AW7" s="2" t="s">
        <v>92</v>
      </c>
      <c r="AX7" s="2" t="s">
        <v>63</v>
      </c>
      <c r="AY7" s="2" t="s">
        <v>124</v>
      </c>
      <c r="AZ7" s="2" t="s">
        <v>125</v>
      </c>
      <c r="BA7" s="2" t="s">
        <v>101</v>
      </c>
      <c r="BB7" s="2" t="s">
        <v>95</v>
      </c>
      <c r="BC7" s="2" t="s">
        <v>96</v>
      </c>
      <c r="BD7" s="2" t="s">
        <v>97</v>
      </c>
    </row>
    <row r="8" spans="1:56">
      <c r="A8">
        <v>3</v>
      </c>
      <c r="B8" s="2" t="s">
        <v>56</v>
      </c>
      <c r="C8" s="2" t="s">
        <v>56</v>
      </c>
      <c r="D8" s="2" t="s">
        <v>126</v>
      </c>
      <c r="E8" s="2" t="s">
        <v>127</v>
      </c>
      <c r="F8" s="2" t="s">
        <v>5</v>
      </c>
      <c r="G8" s="2" t="s">
        <v>128</v>
      </c>
      <c r="H8" s="2" t="s">
        <v>129</v>
      </c>
      <c r="I8" s="2" t="s">
        <v>102</v>
      </c>
      <c r="J8" s="2" t="s">
        <v>130</v>
      </c>
      <c r="K8" s="2" t="s">
        <v>63</v>
      </c>
      <c r="M8" s="2" t="s">
        <v>65</v>
      </c>
      <c r="Q8" s="2" t="s">
        <v>131</v>
      </c>
      <c r="R8" s="2" t="s">
        <v>132</v>
      </c>
      <c r="S8" s="3" t="s">
        <v>133</v>
      </c>
      <c r="T8" s="3" t="s">
        <v>134</v>
      </c>
      <c r="U8" s="2" t="s">
        <v>135</v>
      </c>
      <c r="V8" s="2" t="s">
        <v>136</v>
      </c>
      <c r="W8" s="2" t="s">
        <v>136</v>
      </c>
      <c r="Y8" s="2" t="s">
        <v>72</v>
      </c>
      <c r="Z8" s="2" t="s">
        <v>111</v>
      </c>
      <c r="AA8" s="2" t="s">
        <v>137</v>
      </c>
      <c r="AB8" s="2" t="s">
        <v>138</v>
      </c>
      <c r="AC8" s="2" t="s">
        <v>139</v>
      </c>
      <c r="AD8" s="2" t="s">
        <v>73</v>
      </c>
      <c r="AE8" s="2" t="s">
        <v>116</v>
      </c>
      <c r="AF8" s="2" t="s">
        <v>140</v>
      </c>
      <c r="AG8" s="2" t="s">
        <v>80</v>
      </c>
      <c r="AH8" s="2" t="s">
        <v>140</v>
      </c>
      <c r="AI8" s="2" t="s">
        <v>141</v>
      </c>
      <c r="AJ8" s="3" t="s">
        <v>142</v>
      </c>
      <c r="AK8" s="2" t="s">
        <v>84</v>
      </c>
      <c r="AL8" s="2" t="s">
        <v>84</v>
      </c>
      <c r="AM8" s="2" t="s">
        <v>143</v>
      </c>
      <c r="AN8" s="2" t="s">
        <v>86</v>
      </c>
      <c r="AO8" s="2" t="s">
        <v>87</v>
      </c>
      <c r="AP8" s="2" t="s">
        <v>88</v>
      </c>
      <c r="AQ8" s="2" t="s">
        <v>63</v>
      </c>
      <c r="AR8" s="2" t="s">
        <v>63</v>
      </c>
      <c r="AS8" s="2" t="s">
        <v>89</v>
      </c>
      <c r="AU8" s="2" t="s">
        <v>144</v>
      </c>
      <c r="AV8" s="2" t="s">
        <v>123</v>
      </c>
      <c r="AW8" s="2" t="s">
        <v>92</v>
      </c>
      <c r="AX8" s="2" t="s">
        <v>63</v>
      </c>
      <c r="AY8" s="2" t="s">
        <v>145</v>
      </c>
      <c r="AZ8" s="2" t="s">
        <v>94</v>
      </c>
      <c r="BA8" s="2" t="s">
        <v>129</v>
      </c>
      <c r="BB8" s="2" t="s">
        <v>95</v>
      </c>
      <c r="BC8" s="2" t="s">
        <v>96</v>
      </c>
      <c r="BD8" s="2" t="s">
        <v>97</v>
      </c>
    </row>
    <row r="9" spans="1:56">
      <c r="A9">
        <v>4</v>
      </c>
      <c r="B9" s="2" t="s">
        <v>56</v>
      </c>
      <c r="C9" s="2" t="s">
        <v>56</v>
      </c>
      <c r="D9" s="2" t="s">
        <v>146</v>
      </c>
      <c r="E9" s="2" t="s">
        <v>147</v>
      </c>
      <c r="F9" s="2" t="s">
        <v>5</v>
      </c>
      <c r="G9" s="2" t="s">
        <v>59</v>
      </c>
      <c r="H9" s="2" t="s">
        <v>60</v>
      </c>
      <c r="I9" s="2" t="s">
        <v>148</v>
      </c>
      <c r="J9" s="2" t="s">
        <v>149</v>
      </c>
      <c r="K9" s="2" t="s">
        <v>63</v>
      </c>
      <c r="M9" s="2" t="s">
        <v>65</v>
      </c>
      <c r="Q9" s="2" t="s">
        <v>104</v>
      </c>
      <c r="R9" s="2" t="s">
        <v>150</v>
      </c>
      <c r="S9" s="3" t="s">
        <v>151</v>
      </c>
      <c r="T9" s="3" t="s">
        <v>152</v>
      </c>
      <c r="U9" s="2" t="s">
        <v>153</v>
      </c>
      <c r="V9" s="2" t="s">
        <v>154</v>
      </c>
      <c r="W9" s="2" t="s">
        <v>154</v>
      </c>
      <c r="X9" s="2" t="s">
        <v>155</v>
      </c>
      <c r="Y9" s="2" t="s">
        <v>72</v>
      </c>
      <c r="Z9" s="2" t="s">
        <v>73</v>
      </c>
      <c r="AA9" s="2" t="s">
        <v>74</v>
      </c>
      <c r="AB9" s="2" t="s">
        <v>75</v>
      </c>
      <c r="AC9" s="2" t="s">
        <v>76</v>
      </c>
      <c r="AD9" s="2" t="s">
        <v>77</v>
      </c>
      <c r="AE9" s="2" t="s">
        <v>156</v>
      </c>
      <c r="AF9" s="2" t="s">
        <v>157</v>
      </c>
      <c r="AG9" s="2" t="s">
        <v>80</v>
      </c>
      <c r="AH9" s="2" t="s">
        <v>157</v>
      </c>
      <c r="AI9" s="2" t="s">
        <v>158</v>
      </c>
      <c r="AJ9" s="3" t="s">
        <v>159</v>
      </c>
      <c r="AK9" s="2" t="s">
        <v>84</v>
      </c>
      <c r="AL9" s="2" t="s">
        <v>84</v>
      </c>
      <c r="AM9" s="2" t="s">
        <v>160</v>
      </c>
      <c r="AN9" s="2" t="s">
        <v>86</v>
      </c>
      <c r="AO9" s="2" t="s">
        <v>87</v>
      </c>
      <c r="AP9" s="2" t="s">
        <v>88</v>
      </c>
      <c r="AQ9" s="2" t="s">
        <v>63</v>
      </c>
      <c r="AR9" s="2" t="s">
        <v>63</v>
      </c>
      <c r="AS9" s="2" t="s">
        <v>89</v>
      </c>
      <c r="AU9" s="2" t="s">
        <v>90</v>
      </c>
      <c r="AV9" s="2" t="s">
        <v>91</v>
      </c>
      <c r="AW9" s="2" t="s">
        <v>92</v>
      </c>
      <c r="AX9" s="2" t="s">
        <v>63</v>
      </c>
      <c r="AY9" s="2" t="s">
        <v>161</v>
      </c>
      <c r="AZ9" s="2" t="s">
        <v>94</v>
      </c>
      <c r="BA9" s="2" t="s">
        <v>60</v>
      </c>
      <c r="BB9" s="2" t="s">
        <v>95</v>
      </c>
      <c r="BC9" s="2" t="s">
        <v>96</v>
      </c>
      <c r="BD9" s="2" t="s">
        <v>97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sqref="A1:N1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17.875" bestFit="1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5.75">
      <c r="A3" s="47" t="s">
        <v>164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8" t="s">
        <v>165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45349.621724537035</v>
      </c>
      <c r="N6" s="43"/>
      <c r="O6" s="8"/>
      <c r="P6" s="8"/>
      <c r="Q6" s="8"/>
    </row>
    <row r="7" spans="1:32" ht="15.75">
      <c r="A7" s="8" t="s">
        <v>169</v>
      </c>
      <c r="B7" s="8"/>
      <c r="C7" s="8"/>
      <c r="D7" s="45" t="s">
        <v>81</v>
      </c>
      <c r="E7" s="45"/>
      <c r="F7" s="45"/>
      <c r="G7" s="45"/>
      <c r="H7" s="45"/>
      <c r="I7" s="45"/>
      <c r="J7" s="45"/>
      <c r="K7" s="45"/>
      <c r="L7" s="9" t="s">
        <v>167</v>
      </c>
      <c r="M7" s="44" t="s">
        <v>168</v>
      </c>
      <c r="N7" s="43"/>
      <c r="O7" s="8"/>
      <c r="P7" s="8"/>
      <c r="Q7" s="8"/>
      <c r="X7" s="13"/>
    </row>
    <row r="8" spans="1:32" ht="15.75">
      <c r="A8" s="8"/>
      <c r="B8" s="8"/>
      <c r="C8" s="8"/>
      <c r="D8" s="8" t="s">
        <v>82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170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172</v>
      </c>
      <c r="B11" s="8"/>
      <c r="C11" s="8"/>
      <c r="D11" s="8" t="s">
        <v>173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174</v>
      </c>
      <c r="B13" s="14" t="s">
        <v>7</v>
      </c>
      <c r="C13" s="14" t="s">
        <v>175</v>
      </c>
      <c r="D13" s="14" t="s">
        <v>6</v>
      </c>
      <c r="E13" s="15" t="str">
        <f>HYPERLINK("https://doc.sbtjapan.com/CCRPDF/SITC_V2412W_240227_145522_Pack.pdf","CHASSIS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176</v>
      </c>
      <c r="K13" s="14" t="s">
        <v>177</v>
      </c>
      <c r="L13" s="14" t="s">
        <v>24</v>
      </c>
      <c r="M13" s="14" t="s">
        <v>178</v>
      </c>
      <c r="N13" s="14" t="s">
        <v>179</v>
      </c>
      <c r="O13" s="11"/>
      <c r="P13" s="7"/>
      <c r="Q13" s="7"/>
    </row>
    <row r="14" spans="1:32" ht="18" customHeight="1">
      <c r="A14" s="14">
        <v>1</v>
      </c>
      <c r="B14" s="14">
        <v>2012</v>
      </c>
      <c r="C14" s="14" t="s">
        <v>180</v>
      </c>
      <c r="D14" s="14" t="s">
        <v>59</v>
      </c>
      <c r="E14" s="15" t="str">
        <f>HYPERLINK("https://doc.sbtjapan.com/CCRPDF/CE1-201CCR.PDF","ZVW41-3191491")</f>
        <v>ZVW41-3191491</v>
      </c>
      <c r="F14" s="16">
        <v>1450</v>
      </c>
      <c r="G14" s="17">
        <v>4.6100000000000003</v>
      </c>
      <c r="H14" s="17">
        <v>1.77</v>
      </c>
      <c r="I14" s="17">
        <v>1.57</v>
      </c>
      <c r="J14" s="18">
        <f>ROUND(G14*H14*I14,3)</f>
        <v>12.811</v>
      </c>
      <c r="K14" s="17">
        <v>1.79</v>
      </c>
      <c r="L14" s="14" t="s">
        <v>72</v>
      </c>
      <c r="M14" s="19" t="s">
        <v>181</v>
      </c>
      <c r="N14" s="20">
        <v>480000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2013</v>
      </c>
      <c r="C15" s="14" t="s">
        <v>180</v>
      </c>
      <c r="D15" s="14" t="s">
        <v>100</v>
      </c>
      <c r="E15" s="15" t="str">
        <f>HYPERLINK("https://doc.sbtjapan.com/CCRPDF/GO1-753CCR.PDF","AVV50-1032614")</f>
        <v>AVV50-1032614</v>
      </c>
      <c r="F15" s="16">
        <v>1540</v>
      </c>
      <c r="G15" s="17">
        <v>4.82</v>
      </c>
      <c r="H15" s="17">
        <v>1.82</v>
      </c>
      <c r="I15" s="17">
        <v>1.47</v>
      </c>
      <c r="J15" s="18">
        <f>ROUND(G15*H15*I15,3)</f>
        <v>12.895</v>
      </c>
      <c r="K15" s="17">
        <v>2.4900000000000002</v>
      </c>
      <c r="L15" s="14" t="s">
        <v>72</v>
      </c>
      <c r="M15" s="19" t="s">
        <v>181</v>
      </c>
      <c r="N15" s="20">
        <v>529000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2015</v>
      </c>
      <c r="C16" s="14" t="s">
        <v>180</v>
      </c>
      <c r="D16" s="14" t="s">
        <v>128</v>
      </c>
      <c r="E16" s="15" t="str">
        <f>HYPERLINK("https://doc.sbtjapan.com/CCRPDF/LK0-334CCR.PDF","AVU65-0034427")</f>
        <v>AVU65-0034427</v>
      </c>
      <c r="F16" s="16">
        <v>1800</v>
      </c>
      <c r="G16" s="17">
        <v>4.72</v>
      </c>
      <c r="H16" s="17">
        <v>1.83</v>
      </c>
      <c r="I16" s="17">
        <v>1.69</v>
      </c>
      <c r="J16" s="18">
        <f>ROUND(G16*H16*I16,3)</f>
        <v>14.598000000000001</v>
      </c>
      <c r="K16" s="17">
        <v>2.4900000000000002</v>
      </c>
      <c r="L16" s="14" t="s">
        <v>72</v>
      </c>
      <c r="M16" s="19" t="s">
        <v>181</v>
      </c>
      <c r="N16" s="20">
        <v>1827000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2012</v>
      </c>
      <c r="C17" s="14" t="s">
        <v>180</v>
      </c>
      <c r="D17" s="14" t="s">
        <v>59</v>
      </c>
      <c r="E17" s="15" t="str">
        <f>HYPERLINK("https://doc.sbtjapan.com/CCRPDF/RA9-203CCR.PDF","ZVW41-3134479")</f>
        <v>ZVW41-3134479</v>
      </c>
      <c r="F17" s="16">
        <v>1450</v>
      </c>
      <c r="G17" s="17">
        <v>4.6100000000000003</v>
      </c>
      <c r="H17" s="17">
        <v>1.77</v>
      </c>
      <c r="I17" s="17">
        <v>1.57</v>
      </c>
      <c r="J17" s="18">
        <f>ROUND(G17*H17*I17,3)</f>
        <v>12.811</v>
      </c>
      <c r="K17" s="17">
        <v>1.79</v>
      </c>
      <c r="L17" s="14" t="s">
        <v>72</v>
      </c>
      <c r="M17" s="19" t="s">
        <v>181</v>
      </c>
      <c r="N17" s="20">
        <v>429000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182</v>
      </c>
      <c r="C18" s="24">
        <v>4</v>
      </c>
      <c r="D18" s="24" t="s">
        <v>183</v>
      </c>
      <c r="E18" s="26">
        <f>SUM(F13:F17)</f>
        <v>6240</v>
      </c>
      <c r="F18" s="24" t="s">
        <v>184</v>
      </c>
      <c r="G18" s="23"/>
      <c r="H18" s="24"/>
      <c r="I18" s="27">
        <f>SUM(J13:J17)</f>
        <v>53.115000000000002</v>
      </c>
      <c r="J18" s="24" t="s">
        <v>185</v>
      </c>
      <c r="K18" s="23"/>
      <c r="L18" s="24"/>
      <c r="M18" s="24"/>
      <c r="N18" s="28">
        <f>SUM(N14:N17)</f>
        <v>3265000</v>
      </c>
      <c r="O18" s="7"/>
      <c r="P18" s="7"/>
      <c r="Q18" s="7"/>
    </row>
    <row r="19" spans="1:32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25">
      <c r="A22" s="39" t="s">
        <v>186</v>
      </c>
      <c r="B22" s="39"/>
      <c r="C22" s="39"/>
      <c r="D22" s="7" t="s">
        <v>187</v>
      </c>
      <c r="E22" s="7"/>
      <c r="F22" s="40" t="s">
        <v>188</v>
      </c>
      <c r="G22" s="41"/>
      <c r="H22" s="41"/>
      <c r="I22" s="41"/>
      <c r="J22" s="41"/>
      <c r="K22" s="41"/>
      <c r="L22" s="7" t="s">
        <v>189</v>
      </c>
      <c r="M22" s="7"/>
      <c r="N22" s="7"/>
      <c r="O22" s="7"/>
      <c r="P22" s="7"/>
      <c r="Q22" s="7"/>
    </row>
    <row r="23" spans="1:32" ht="14.25">
      <c r="A23" s="39" t="s">
        <v>190</v>
      </c>
      <c r="B23" s="39"/>
      <c r="C23" s="39"/>
      <c r="D23" s="7" t="s">
        <v>191</v>
      </c>
      <c r="E23" s="7"/>
      <c r="F23" s="7"/>
      <c r="G23" s="7"/>
      <c r="H23" s="7"/>
      <c r="I23" s="7"/>
      <c r="J23" s="7"/>
      <c r="K23" s="7"/>
      <c r="L23" s="29" t="s">
        <v>192</v>
      </c>
      <c r="M23" s="30"/>
      <c r="N23" s="31"/>
      <c r="O23" s="7"/>
      <c r="P23" s="7"/>
      <c r="Q23" s="7"/>
    </row>
    <row r="24" spans="1:32" ht="14.25">
      <c r="A24" s="39" t="s">
        <v>193</v>
      </c>
      <c r="B24" s="39"/>
      <c r="C24" s="39"/>
      <c r="D24" s="7" t="s">
        <v>194</v>
      </c>
      <c r="E24" s="7"/>
      <c r="F24" s="7"/>
      <c r="G24" s="7"/>
      <c r="H24" s="7"/>
      <c r="I24" s="7"/>
      <c r="J24" s="7"/>
      <c r="K24" s="7"/>
      <c r="L24" s="21" t="s">
        <v>195</v>
      </c>
      <c r="M24" s="7"/>
      <c r="N24" s="22"/>
      <c r="O24" s="7"/>
      <c r="P24" s="7"/>
      <c r="Q24" s="7"/>
    </row>
    <row r="25" spans="1:32" ht="14.25">
      <c r="A25" s="39" t="s">
        <v>196</v>
      </c>
      <c r="B25" s="39"/>
      <c r="C25" s="39"/>
      <c r="D25" s="7" t="s">
        <v>197</v>
      </c>
      <c r="E25" s="7"/>
      <c r="F25" s="7"/>
      <c r="G25" s="7"/>
      <c r="H25" s="7"/>
      <c r="I25" s="7"/>
      <c r="J25" s="7"/>
      <c r="K25" s="7"/>
      <c r="L25" s="21" t="s">
        <v>198</v>
      </c>
      <c r="M25" s="7"/>
      <c r="N25" s="22"/>
      <c r="O25" s="7"/>
      <c r="P25" s="7"/>
      <c r="Q25" s="7"/>
    </row>
    <row r="26" spans="1:32" ht="14.25">
      <c r="A26" s="39" t="s">
        <v>199</v>
      </c>
      <c r="B26" s="39"/>
      <c r="C26" s="39"/>
      <c r="D26" s="32">
        <v>45362</v>
      </c>
      <c r="E26" s="7"/>
      <c r="F26" s="7"/>
      <c r="G26" s="7"/>
      <c r="H26" s="7"/>
      <c r="I26" s="7"/>
      <c r="J26" s="7"/>
      <c r="K26" s="7"/>
      <c r="L26" s="23" t="str">
        <f>D24</f>
        <v>SITC TOYOHASHI</v>
      </c>
      <c r="M26" s="24"/>
      <c r="N26" s="25"/>
      <c r="O26" s="7"/>
      <c r="P26" s="7"/>
      <c r="Q26" s="7"/>
    </row>
    <row r="27" spans="1:32" ht="14.25">
      <c r="A27" s="39" t="s">
        <v>200</v>
      </c>
      <c r="B27" s="39"/>
      <c r="C27" s="39"/>
      <c r="D27" s="7" t="s">
        <v>201</v>
      </c>
      <c r="E27" s="7"/>
      <c r="F27" s="7"/>
      <c r="G27" s="33" t="s">
        <v>202</v>
      </c>
      <c r="H27" s="7" t="s">
        <v>203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.25">
      <c r="A28" s="39" t="s">
        <v>204</v>
      </c>
      <c r="B28" s="39"/>
      <c r="C28" s="39"/>
      <c r="D28" s="7" t="s">
        <v>205</v>
      </c>
      <c r="E28" s="7"/>
      <c r="F28" s="7"/>
      <c r="G28" s="33" t="s">
        <v>206</v>
      </c>
      <c r="H28" s="7" t="s">
        <v>207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7" t="s">
        <v>208</v>
      </c>
      <c r="B30" s="7"/>
      <c r="C30" s="7"/>
      <c r="D30" s="7" t="s">
        <v>209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39" t="s">
        <v>162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210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2:K22"/>
    <mergeCell ref="A23:C23"/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8.12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45349.621851851851</v>
      </c>
      <c r="N6" s="42"/>
      <c r="O6" s="43"/>
      <c r="P6" s="8"/>
      <c r="Q6" s="8"/>
      <c r="R6" s="8"/>
    </row>
    <row r="7" spans="1:24" ht="15.75">
      <c r="A7" s="8" t="s">
        <v>213</v>
      </c>
      <c r="B7" s="8"/>
      <c r="C7" s="8"/>
      <c r="D7" s="45" t="s">
        <v>214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MONO-270224-3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119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216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2013</v>
      </c>
      <c r="F18" s="14" t="str">
        <f>INVOICE!C15</f>
        <v>TOYOTA</v>
      </c>
      <c r="G18" s="14" t="str">
        <f>INVOICE!D15</f>
        <v>CAMRY</v>
      </c>
      <c r="H18" s="14" t="str">
        <f>INVOICE!E15</f>
        <v>AVV50-1032614</v>
      </c>
      <c r="I18" s="16">
        <f>INVOICE!F15</f>
        <v>1540</v>
      </c>
      <c r="J18" s="17">
        <f>INVOICE!G15</f>
        <v>4.82</v>
      </c>
      <c r="K18" s="17">
        <f>INVOICE!H15</f>
        <v>1.82</v>
      </c>
      <c r="L18" s="17">
        <f>INVOICE!I15</f>
        <v>1.47</v>
      </c>
      <c r="M18" s="34">
        <f>ROUND(J18*K18*L18,3)</f>
        <v>12.895</v>
      </c>
      <c r="N18" s="36">
        <v>2.4900000000000002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1540</v>
      </c>
      <c r="I19" s="24" t="s">
        <v>184</v>
      </c>
      <c r="J19" s="23"/>
      <c r="K19" s="24"/>
      <c r="L19" s="27">
        <f>SUM(M18:M18)</f>
        <v>12.895</v>
      </c>
      <c r="M19" s="25" t="s">
        <v>185</v>
      </c>
      <c r="N19" s="37"/>
      <c r="O19" s="7"/>
      <c r="P19" s="7"/>
      <c r="Q19" s="7"/>
      <c r="R19" s="7"/>
    </row>
    <row r="22" spans="1:18" ht="18.75">
      <c r="G22" s="51" t="s">
        <v>188</v>
      </c>
      <c r="H22" s="52"/>
      <c r="I22" s="52"/>
      <c r="J22" s="52"/>
      <c r="K22" s="52"/>
    </row>
    <row r="23" spans="1:18" ht="14.25">
      <c r="A23" s="39" t="s">
        <v>186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 ht="14.25">
      <c r="A24" s="39" t="s">
        <v>190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 ht="14.25">
      <c r="A25" s="39" t="s">
        <v>193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196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199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200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202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204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206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7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45349.62190972222</v>
      </c>
      <c r="N6" s="42"/>
      <c r="O6" s="43"/>
      <c r="P6" s="8"/>
      <c r="Q6" s="8"/>
      <c r="R6" s="8"/>
    </row>
    <row r="7" spans="1:24" ht="15.75">
      <c r="A7" s="8" t="s">
        <v>213</v>
      </c>
      <c r="B7" s="8"/>
      <c r="C7" s="8"/>
      <c r="D7" s="45" t="s">
        <v>220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MONO-270224-3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45" t="s">
        <v>141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216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2015</v>
      </c>
      <c r="F18" s="14" t="str">
        <f>INVOICE!C16</f>
        <v>TOYOTA</v>
      </c>
      <c r="G18" s="14" t="str">
        <f>INVOICE!D16</f>
        <v>HARRIER HYBRID</v>
      </c>
      <c r="H18" s="14" t="str">
        <f>INVOICE!E16</f>
        <v>AVU65-0034427</v>
      </c>
      <c r="I18" s="16">
        <f>INVOICE!F16</f>
        <v>1800</v>
      </c>
      <c r="J18" s="17">
        <f>INVOICE!G16</f>
        <v>4.72</v>
      </c>
      <c r="K18" s="17">
        <f>INVOICE!H16</f>
        <v>1.83</v>
      </c>
      <c r="L18" s="17">
        <f>INVOICE!I16</f>
        <v>1.69</v>
      </c>
      <c r="M18" s="34">
        <f>ROUND(J18*K18*L18,3)</f>
        <v>14.598000000000001</v>
      </c>
      <c r="N18" s="36">
        <v>2.4900000000000002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1800</v>
      </c>
      <c r="I19" s="24" t="s">
        <v>184</v>
      </c>
      <c r="J19" s="23"/>
      <c r="K19" s="24"/>
      <c r="L19" s="27">
        <f>SUM(M18:M18)</f>
        <v>14.598000000000001</v>
      </c>
      <c r="M19" s="25" t="s">
        <v>185</v>
      </c>
      <c r="N19" s="37"/>
      <c r="O19" s="7"/>
      <c r="P19" s="7"/>
      <c r="Q19" s="7"/>
      <c r="R19" s="7"/>
    </row>
    <row r="22" spans="1:18" ht="18.75">
      <c r="G22" s="51" t="s">
        <v>188</v>
      </c>
      <c r="H22" s="52"/>
      <c r="I22" s="52"/>
      <c r="J22" s="52"/>
      <c r="K22" s="52"/>
    </row>
    <row r="23" spans="1:18" ht="14.25">
      <c r="A23" s="39" t="s">
        <v>186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 ht="14.25">
      <c r="A24" s="39" t="s">
        <v>190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 ht="14.25">
      <c r="A25" s="39" t="s">
        <v>193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196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199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200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202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204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206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45349.62195601852</v>
      </c>
      <c r="N6" s="42"/>
      <c r="O6" s="43"/>
      <c r="P6" s="8"/>
      <c r="Q6" s="8"/>
      <c r="R6" s="8"/>
    </row>
    <row r="7" spans="1:24" ht="15.75">
      <c r="A7" s="8" t="s">
        <v>213</v>
      </c>
      <c r="B7" s="8"/>
      <c r="C7" s="8"/>
      <c r="D7" s="45" t="s">
        <v>222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MONO-270224-3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158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216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2012</v>
      </c>
      <c r="F18" s="14" t="str">
        <f>INVOICE!C17</f>
        <v>TOYOTA</v>
      </c>
      <c r="G18" s="14" t="str">
        <f>INVOICE!D17</f>
        <v>PRIUS ALPHA</v>
      </c>
      <c r="H18" s="14" t="str">
        <f>INVOICE!E17</f>
        <v>ZVW41-3134479</v>
      </c>
      <c r="I18" s="16">
        <f>INVOICE!F17</f>
        <v>1450</v>
      </c>
      <c r="J18" s="17">
        <f>INVOICE!G17</f>
        <v>4.6100000000000003</v>
      </c>
      <c r="K18" s="17">
        <f>INVOICE!H17</f>
        <v>1.77</v>
      </c>
      <c r="L18" s="17">
        <f>INVOICE!I17</f>
        <v>1.57</v>
      </c>
      <c r="M18" s="34">
        <f>ROUND(J18*K18*L18,3)</f>
        <v>12.811</v>
      </c>
      <c r="N18" s="36">
        <v>1.79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1450</v>
      </c>
      <c r="I19" s="24" t="s">
        <v>184</v>
      </c>
      <c r="J19" s="23"/>
      <c r="K19" s="24"/>
      <c r="L19" s="27">
        <f>SUM(M18:M18)</f>
        <v>12.811</v>
      </c>
      <c r="M19" s="25" t="s">
        <v>185</v>
      </c>
      <c r="N19" s="37"/>
      <c r="O19" s="7"/>
      <c r="P19" s="7"/>
      <c r="Q19" s="7"/>
      <c r="R19" s="7"/>
    </row>
    <row r="22" spans="1:18" ht="18.75">
      <c r="G22" s="51" t="s">
        <v>188</v>
      </c>
      <c r="H22" s="52"/>
      <c r="I22" s="52"/>
      <c r="J22" s="52"/>
      <c r="K22" s="52"/>
    </row>
    <row r="23" spans="1:18" ht="14.25">
      <c r="A23" s="39" t="s">
        <v>186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 ht="14.25">
      <c r="A24" s="39" t="s">
        <v>190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 ht="14.25">
      <c r="A25" s="39" t="s">
        <v>193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196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199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200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202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204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206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45349.622002314813</v>
      </c>
      <c r="N6" s="42"/>
      <c r="O6" s="43"/>
      <c r="P6" s="8"/>
      <c r="Q6" s="8"/>
      <c r="R6" s="8"/>
    </row>
    <row r="7" spans="1:25" ht="15.75">
      <c r="A7" s="8" t="s">
        <v>213</v>
      </c>
      <c r="B7" s="8"/>
      <c r="C7" s="8"/>
      <c r="D7" s="45" t="s">
        <v>224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MONO-270224-3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82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216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2012</v>
      </c>
      <c r="F18" s="14" t="str">
        <f>INVOICE!C14</f>
        <v>TOYOTA</v>
      </c>
      <c r="G18" s="14" t="str">
        <f>INVOICE!D14</f>
        <v>PRIUS ALPHA</v>
      </c>
      <c r="H18" s="14" t="str">
        <f>INVOICE!E14</f>
        <v>ZVW41-3191491</v>
      </c>
      <c r="I18" s="16">
        <f>INVOICE!F14</f>
        <v>1450</v>
      </c>
      <c r="J18" s="17">
        <f>INVOICE!G14</f>
        <v>4.6100000000000003</v>
      </c>
      <c r="K18" s="17">
        <f>INVOICE!H14</f>
        <v>1.77</v>
      </c>
      <c r="L18" s="17">
        <f>INVOICE!I14</f>
        <v>1.57</v>
      </c>
      <c r="M18" s="34">
        <f>ROUND(J18*K18*L18,3)</f>
        <v>12.811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1450</v>
      </c>
      <c r="I19" s="24" t="s">
        <v>184</v>
      </c>
      <c r="J19" s="23"/>
      <c r="K19" s="24"/>
      <c r="L19" s="27">
        <f>SUM(M18:M18)</f>
        <v>12.811</v>
      </c>
      <c r="M19" s="25" t="s">
        <v>185</v>
      </c>
      <c r="N19" s="37"/>
      <c r="O19" s="7"/>
      <c r="P19" s="7"/>
      <c r="Q19" s="7"/>
      <c r="R19" s="7"/>
    </row>
    <row r="22" spans="1:18" ht="18.75">
      <c r="G22" s="51" t="s">
        <v>188</v>
      </c>
      <c r="H22" s="52"/>
      <c r="I22" s="52"/>
      <c r="J22" s="52"/>
      <c r="K22" s="52"/>
    </row>
    <row r="23" spans="1:18" ht="14.25">
      <c r="A23" s="39" t="s">
        <v>186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 ht="14.25">
      <c r="A24" s="39" t="s">
        <v>190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 ht="14.25">
      <c r="A25" s="39" t="s">
        <v>193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196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199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200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202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204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206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2024-02-27T05:55:11Z</dcterms:created>
  <dcterms:modified xsi:type="dcterms:W3CDTF">2024-03-07T15:56:15Z</dcterms:modified>
</cp:coreProperties>
</file>