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SAKA-DR\MARCH-CUT\8MARCH CUT\SITCT24005634-SBT\"/>
    </mc:Choice>
  </mc:AlternateContent>
  <xr:revisionPtr revIDLastSave="0" documentId="8_{491E3E23-F859-49CD-B7E0-916C71425789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7" l="1"/>
  <c r="D30" i="7"/>
  <c r="I29" i="7"/>
  <c r="D29" i="7"/>
  <c r="D28" i="7"/>
  <c r="L27" i="7"/>
  <c r="D27" i="7"/>
  <c r="L26" i="7"/>
  <c r="D26" i="7"/>
  <c r="D25" i="7"/>
  <c r="D24" i="7"/>
  <c r="J18" i="7"/>
  <c r="K18" i="7"/>
  <c r="L18" i="7"/>
  <c r="M18" i="7"/>
  <c r="L20" i="7" s="1"/>
  <c r="J19" i="7"/>
  <c r="K19" i="7"/>
  <c r="L19" i="7"/>
  <c r="M19" i="7"/>
  <c r="I18" i="7"/>
  <c r="I19" i="7"/>
  <c r="H20" i="7"/>
  <c r="G19" i="7"/>
  <c r="F19" i="7"/>
  <c r="E19" i="7"/>
  <c r="D19" i="7"/>
  <c r="G18" i="7"/>
  <c r="F18" i="7"/>
  <c r="E18" i="7"/>
  <c r="D18" i="7"/>
  <c r="D14" i="7"/>
  <c r="M7" i="7"/>
  <c r="I29" i="6"/>
  <c r="D29" i="6"/>
  <c r="I28" i="6"/>
  <c r="D28" i="6"/>
  <c r="D27" i="6"/>
  <c r="L26" i="6"/>
  <c r="D26" i="6"/>
  <c r="L25" i="6"/>
  <c r="D25" i="6"/>
  <c r="D24" i="6"/>
  <c r="D23" i="6"/>
  <c r="J18" i="6"/>
  <c r="K18" i="6"/>
  <c r="L18" i="6"/>
  <c r="M18" i="6"/>
  <c r="L19" i="6" s="1"/>
  <c r="I18" i="6"/>
  <c r="H19" i="6"/>
  <c r="H18" i="6"/>
  <c r="G18" i="6"/>
  <c r="F18" i="6"/>
  <c r="E18" i="6"/>
  <c r="D18" i="6"/>
  <c r="D14" i="6"/>
  <c r="M7" i="6"/>
  <c r="I29" i="5"/>
  <c r="D29" i="5"/>
  <c r="I28" i="5"/>
  <c r="D28" i="5"/>
  <c r="L27" i="5"/>
  <c r="D27" i="5"/>
  <c r="L26" i="5"/>
  <c r="D26" i="5"/>
  <c r="L25" i="5"/>
  <c r="D25" i="5"/>
  <c r="D24" i="5"/>
  <c r="D23" i="5"/>
  <c r="J18" i="5"/>
  <c r="M18" i="5" s="1"/>
  <c r="L19" i="5" s="1"/>
  <c r="K18" i="5"/>
  <c r="L18" i="5"/>
  <c r="I18" i="5"/>
  <c r="H19" i="5" s="1"/>
  <c r="G18" i="5"/>
  <c r="F18" i="5"/>
  <c r="E18" i="5"/>
  <c r="D18" i="5"/>
  <c r="D14" i="5"/>
  <c r="M7" i="5"/>
  <c r="L26" i="2"/>
  <c r="L28" i="7" s="1"/>
  <c r="N18" i="2"/>
  <c r="J14" i="2"/>
  <c r="J15" i="2"/>
  <c r="I18" i="2" s="1"/>
  <c r="J16" i="2"/>
  <c r="J17" i="2"/>
  <c r="E18" i="2"/>
  <c r="E13" i="2"/>
  <c r="E17" i="2"/>
  <c r="H18" i="5" s="1"/>
  <c r="E16" i="2"/>
  <c r="H18" i="7" s="1"/>
  <c r="E15" i="2"/>
  <c r="H19" i="7" s="1"/>
  <c r="E14" i="2"/>
  <c r="L27" i="6" l="1"/>
</calcChain>
</file>

<file path=xl/sharedStrings.xml><?xml version="1.0" encoding="utf-8"?>
<sst xmlns="http://schemas.openxmlformats.org/spreadsheetml/2006/main" count="460" uniqueCount="213">
  <si>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</si>
  <si>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</si>
  <si>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</si>
  <si>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</si>
  <si>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</si>
  <si>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</si>
  <si>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</si>
  <si>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</si>
  <si>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</si>
  <si>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</si>
  <si>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</si>
  <si>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</si>
  <si>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</si>
  <si>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</si>
  <si>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</si>
  <si>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</si>
  <si>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</si>
  <si>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</si>
  <si>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</si>
  <si>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</si>
  <si>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</si>
  <si>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</si>
  <si>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</si>
  <si>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</si>
  <si>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</si>
  <si>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</si>
  <si>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</si>
  <si>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</si>
  <si>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</si>
  <si>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</si>
  <si>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</si>
  <si>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</si>
  <si>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</si>
  <si>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</si>
  <si>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</si>
  <si>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</si>
  <si>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</si>
  <si>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</si>
  <si>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</si>
  <si>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</si>
  <si>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</si>
  <si>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</si>
  <si>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</si>
  <si>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</si>
  <si>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</si>
  <si>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</si>
  <si>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</si>
  <si>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</si>
  <si>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</si>
  <si>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</si>
  <si>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</si>
  <si>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</si>
  <si>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</si>
  <si>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</si>
  <si>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</si>
  <si>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</si>
  <si>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</si>
  <si>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IO4138</t>
  </si>
  <si>
    <t>MONO-19536</t>
  </si>
  <si>
    <t>LAND CRUISER PRADO</t>
  </si>
  <si>
    <t>2016</t>
  </si>
  <si>
    <t>7</t>
  </si>
  <si>
    <t>TRJ150-0067261</t>
  </si>
  <si>
    <t/>
  </si>
  <si>
    <t>2024/02/02 0:00:00</t>
  </si>
  <si>
    <t>OSAKA</t>
  </si>
  <si>
    <t>2024/01/30 0:00:00</t>
  </si>
  <si>
    <t>TAA HIROSHIMA</t>
  </si>
  <si>
    <t>827</t>
  </si>
  <si>
    <t>2115</t>
  </si>
  <si>
    <t>2772700</t>
  </si>
  <si>
    <t>41</t>
  </si>
  <si>
    <t>PETROL</t>
  </si>
  <si>
    <t>2700</t>
  </si>
  <si>
    <t>476</t>
  </si>
  <si>
    <t>188</t>
  </si>
  <si>
    <t>185</t>
  </si>
  <si>
    <t>2050</t>
  </si>
  <si>
    <t>GANZORIG</t>
  </si>
  <si>
    <t>DARINCHULUUN BYAMBADORJ</t>
  </si>
  <si>
    <t>MONGOLIA</t>
  </si>
  <si>
    <t>BGD 29-R KHOROO, MOSKVA STREER 53/7, 87 TOOT ULAANBAATAR MONGOLIA</t>
  </si>
  <si>
    <t>97699974974</t>
  </si>
  <si>
    <t>SAME AS CONSIGNEE</t>
  </si>
  <si>
    <t>2803000</t>
  </si>
  <si>
    <t>￥</t>
  </si>
  <si>
    <t>COLLECT</t>
  </si>
  <si>
    <t>SITC</t>
  </si>
  <si>
    <t>AUTOLOGI OSAKA</t>
  </si>
  <si>
    <t>CBA-TRJ150W</t>
  </si>
  <si>
    <t>2.69</t>
  </si>
  <si>
    <t>NO NEED INSPECTION</t>
  </si>
  <si>
    <t>WHITE</t>
  </si>
  <si>
    <t>STATION WAGON</t>
  </si>
  <si>
    <t>18</t>
  </si>
  <si>
    <t>286</t>
  </si>
  <si>
    <t>248</t>
  </si>
  <si>
    <t>LO2913</t>
  </si>
  <si>
    <t>MONO-19552</t>
  </si>
  <si>
    <t>PRIUS</t>
  </si>
  <si>
    <t>2009</t>
  </si>
  <si>
    <t>3</t>
  </si>
  <si>
    <t>NHW20-3541484</t>
  </si>
  <si>
    <t>USS OSAKA</t>
  </si>
  <si>
    <t>1093</t>
  </si>
  <si>
    <t>6476</t>
  </si>
  <si>
    <t>346800</t>
  </si>
  <si>
    <t>206</t>
  </si>
  <si>
    <t>S 10TH ANNIVERSARY EDITION NV AB ABS BACK CAMERA</t>
  </si>
  <si>
    <t>HYBRID(PETROL)</t>
  </si>
  <si>
    <t>1500</t>
  </si>
  <si>
    <t>444</t>
  </si>
  <si>
    <t>172</t>
  </si>
  <si>
    <t>149</t>
  </si>
  <si>
    <t>1260</t>
  </si>
  <si>
    <t>ANKHBAYAR</t>
  </si>
  <si>
    <t>SAINBILEG GOMBOTSEREN</t>
  </si>
  <si>
    <t>BAYANGOL DISCTRICT 6-R KHOROO 10-R KHOROOLOL, 57-1 BAIR 40TOOT ULAANBAATAR MONGOLIA</t>
  </si>
  <si>
    <t>97699093347</t>
  </si>
  <si>
    <t>275000</t>
  </si>
  <si>
    <t>DAA-NHW20</t>
  </si>
  <si>
    <t>1.49</t>
  </si>
  <si>
    <t>SILVER</t>
  </si>
  <si>
    <t>SEDAN</t>
  </si>
  <si>
    <t>MK5033</t>
  </si>
  <si>
    <t>MONO-19551</t>
  </si>
  <si>
    <t>2012</t>
  </si>
  <si>
    <t>2</t>
  </si>
  <si>
    <t>NHW20-3587174</t>
  </si>
  <si>
    <t>6125</t>
  </si>
  <si>
    <t>403800</t>
  </si>
  <si>
    <t>97</t>
  </si>
  <si>
    <t>342000</t>
  </si>
  <si>
    <t>2011</t>
  </si>
  <si>
    <t>YD3044</t>
  </si>
  <si>
    <t>MONO-19524</t>
  </si>
  <si>
    <t>2015</t>
  </si>
  <si>
    <t>TRJ150-0059789</t>
  </si>
  <si>
    <t>2024/01/31 0:00:00</t>
  </si>
  <si>
    <t>2024/01/27 0:00:00</t>
  </si>
  <si>
    <t>HAA KOBE</t>
  </si>
  <si>
    <t>1187</t>
  </si>
  <si>
    <t>37283</t>
  </si>
  <si>
    <t>2581500</t>
  </si>
  <si>
    <t>58</t>
  </si>
  <si>
    <t>2060</t>
  </si>
  <si>
    <t>BAASANJAV BOLDBAATAR</t>
  </si>
  <si>
    <t>KHAN-UUL 4-R KHOROO NEW GARDEN KHOTKHON 1421-60 TOOT ULAANBAATAR MONGOLIA</t>
  </si>
  <si>
    <t>80034578</t>
  </si>
  <si>
    <t>2603000</t>
  </si>
  <si>
    <t>BLACK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</si>
  <si>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</si>
  <si>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</si>
  <si>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</si>
  <si>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</si>
  <si>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</si>
  <si>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</si>
  <si>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MONO-270224-4</t>
  </si>
  <si>
    <t>SOLD TO :</t>
  </si>
  <si>
    <t>(PH)97699974974</t>
  </si>
  <si>
    <t>FINAL</t>
  </si>
  <si>
    <t>DESTINATION :</t>
  </si>
  <si>
    <t>ULAANBAATAR, MONGOLIA</t>
  </si>
  <si>
    <t>NO</t>
  </si>
  <si>
    <t>MAKER</t>
  </si>
  <si>
    <t>MEAS</t>
  </si>
  <si>
    <t>DISP</t>
  </si>
  <si>
    <t>SEAT</t>
  </si>
  <si>
    <t>FOB JAPAN</t>
  </si>
  <si>
    <t>TOYOTA</t>
  </si>
  <si>
    <t>5</t>
  </si>
  <si>
    <t>TOTAL</t>
  </si>
  <si>
    <t>UNITS</t>
  </si>
  <si>
    <t>KGS</t>
  </si>
  <si>
    <t>M3</t>
  </si>
  <si>
    <t>SHIPPING FROM :</t>
  </si>
  <si>
    <t>OSAKA, JAPAN</t>
  </si>
  <si>
    <t>BOOKING NO :SITCT24005634</t>
  </si>
  <si>
    <t>MARKS &amp; NO.S</t>
  </si>
  <si>
    <t>SHIPPED TO :</t>
  </si>
  <si>
    <t>ULAANBAATAR,MONGOLIA</t>
  </si>
  <si>
    <t>S.B.T</t>
  </si>
  <si>
    <t>SHIPPED PER :</t>
  </si>
  <si>
    <t>SITC TOYOHASHI</t>
  </si>
  <si>
    <t>ULAANBAATAR</t>
  </si>
  <si>
    <t>VOY :</t>
  </si>
  <si>
    <t>NO.2412W</t>
  </si>
  <si>
    <t>C/S NO.</t>
  </si>
  <si>
    <t>SHIPPED ON :</t>
  </si>
  <si>
    <t>BOOKING :</t>
  </si>
  <si>
    <t>SYNC LOGISTICS INC.</t>
  </si>
  <si>
    <t>FREIGHT :</t>
  </si>
  <si>
    <t>COLLECT AS ARRANGED</t>
  </si>
  <si>
    <t>SHIPPING COMPANY :</t>
  </si>
  <si>
    <t xml:space="preserve">SITC </t>
  </si>
  <si>
    <t>B/L ISSUE BY :</t>
  </si>
  <si>
    <t>OSAKA,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</si>
  <si>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</si>
  <si>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</si>
  <si>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</si>
  <si>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</si>
  <si>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</si>
  <si>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</si>
  <si>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BAASANJAV BOLDBAATAR</t>
    <phoneticPr fontId="1"/>
  </si>
  <si>
    <t>(PH) 80034578</t>
  </si>
  <si>
    <t>NOTIFY PARTY :</t>
  </si>
  <si>
    <t>UNIT</t>
  </si>
  <si>
    <t>S. B. T</t>
  </si>
  <si>
    <t>USED CAR</t>
  </si>
  <si>
    <t>DARINCHULUUN BYAMBADORJ</t>
    <phoneticPr fontId="1"/>
  </si>
  <si>
    <t>(PH) 97699974974</t>
  </si>
  <si>
    <t>SAINBILEG GOMBOTSEREN</t>
    <phoneticPr fontId="1"/>
  </si>
  <si>
    <t>(PH) 97699093347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</si>
</sst>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\&quot;#,##0;&quot;\&quot;\-#,##0"/>
    <numFmt numFmtId="174" formatCode="[$-409]d\-mmm\-yy;@"/>
    <numFmt numFmtId="175" formatCode="###0.00;\-###0.00"/>
    <numFmt numFmtId="176" formatCode="###0.000;\-###0.000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5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6" fontId="4" fillId="0" borderId="1" xfId="0" applyNumberFormat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174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2</xdr:col>
      <xdr:colOff>914400</xdr:colOff>
      <xdr:row>40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BE8A729-18BA-1617-D2C7-A9AFAC59E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4650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372858D7-5E29-72D3-B81A-2F8DF3A72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6853D10F-F001-5587-9F07-9FC522B5A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3</xdr:col>
      <xdr:colOff>57150</xdr:colOff>
      <xdr:row>40</xdr:row>
      <xdr:rowOff>38100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435BB009-85FB-F3AA-E4C4-CB211A6B4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847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workbookViewId="0">
      <selection activeCell="J8" sqref="J8"/>
    </sheetView>
  </sheetViews>
  <sheetFormatPr defaultRowHeight="13.5"/>
  <cols>
    <col min="1" max="1" width="3.625" customWidth="1"/>
    <col min="2" max="3" width="4.375" customWidth="1"/>
    <col min="4" max="4" width="8.625" customWidth="1"/>
    <col min="5" max="5" width="11.625" customWidth="1"/>
    <col min="6" max="6" width="5.625" customWidth="1"/>
    <col min="7" max="7" width="11.625" customWidth="1"/>
    <col min="8" max="8" width="6.125" customWidth="1"/>
    <col min="9" max="9" width="4.875" customWidth="1"/>
    <col min="10" max="10" width="15.125" customWidth="1"/>
    <col min="11" max="11" width="3.125" customWidth="1"/>
    <col min="12" max="12" width="10.625" style="6" customWidth="1"/>
    <col min="13" max="14" width="10.625" customWidth="1"/>
    <col min="15" max="16" width="8.375" customWidth="1"/>
    <col min="17" max="17" width="10.625" customWidth="1"/>
    <col min="18" max="18" width="12.625" customWidth="1"/>
    <col min="19" max="20" width="8.125" customWidth="1"/>
    <col min="21" max="21" width="11.125" customWidth="1"/>
    <col min="22" max="23" width="5.125" customWidth="1"/>
    <col min="24" max="24" width="33.625" customWidth="1"/>
    <col min="25" max="25" width="7.75" customWidth="1"/>
    <col min="26" max="26" width="6.125" customWidth="1"/>
    <col min="27" max="30" width="5.875" customWidth="1"/>
    <col min="31" max="31" width="9.625" customWidth="1"/>
    <col min="32" max="32" width="29.875" bestFit="1" customWidth="1"/>
    <col min="33" max="33" width="14.625" bestFit="1" customWidth="1"/>
    <col min="34" max="34" width="29.875" bestFit="1" customWidth="1"/>
    <col min="35" max="35" width="98.375" bestFit="1" customWidth="1"/>
    <col min="36" max="36" width="12.75" bestFit="1" customWidth="1"/>
    <col min="37" max="38" width="20.625" bestFit="1" customWidth="1"/>
    <col min="39" max="39" width="8.5" bestFit="1" customWidth="1"/>
    <col min="40" max="40" width="4.375" bestFit="1" customWidth="1"/>
    <col min="41" max="41" width="9.5" bestFit="1" customWidth="1"/>
    <col min="42" max="42" width="11" bestFit="1" customWidth="1"/>
    <col min="43" max="43" width="13.125" bestFit="1" customWidth="1"/>
    <col min="44" max="44" width="16.625" bestFit="1" customWidth="1"/>
    <col min="45" max="45" width="17.75" bestFit="1" customWidth="1"/>
    <col min="46" max="46" width="9.375" bestFit="1" customWidth="1"/>
    <col min="47" max="47" width="14.125" bestFit="1" customWidth="1"/>
    <col min="49" max="50" width="17.625" customWidth="1"/>
  </cols>
  <sheetData>
    <row r="1" spans="1:56" ht="17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Y6" s="2" t="s">
        <v>72</v>
      </c>
      <c r="Z6" s="2" t="s">
        <v>73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79</v>
      </c>
      <c r="AI6" s="2" t="s">
        <v>81</v>
      </c>
      <c r="AJ6" s="3" t="s">
        <v>82</v>
      </c>
      <c r="AK6" s="2" t="s">
        <v>83</v>
      </c>
      <c r="AL6" s="2" t="s">
        <v>83</v>
      </c>
      <c r="AM6" s="2" t="s">
        <v>84</v>
      </c>
      <c r="AN6" s="2" t="s">
        <v>85</v>
      </c>
      <c r="AO6" s="2" t="s">
        <v>86</v>
      </c>
      <c r="AP6" s="2" t="s">
        <v>87</v>
      </c>
      <c r="AQ6" s="2" t="s">
        <v>63</v>
      </c>
      <c r="AR6" s="2" t="s">
        <v>63</v>
      </c>
      <c r="AS6" s="2" t="s">
        <v>88</v>
      </c>
      <c r="AU6" s="2" t="s">
        <v>89</v>
      </c>
      <c r="AV6" s="2" t="s">
        <v>90</v>
      </c>
      <c r="AW6" s="2" t="s">
        <v>91</v>
      </c>
      <c r="AX6" s="2" t="s">
        <v>63</v>
      </c>
      <c r="AY6" s="2" t="s">
        <v>92</v>
      </c>
      <c r="AZ6" s="2" t="s">
        <v>93</v>
      </c>
      <c r="BA6" s="2" t="s">
        <v>60</v>
      </c>
      <c r="BB6" s="2" t="s">
        <v>94</v>
      </c>
      <c r="BC6" s="2" t="s">
        <v>95</v>
      </c>
      <c r="BD6" s="2" t="s">
        <v>96</v>
      </c>
    </row>
    <row r="7" spans="1:56">
      <c r="A7">
        <v>2</v>
      </c>
      <c r="B7" s="2" t="s">
        <v>56</v>
      </c>
      <c r="C7" s="2" t="s">
        <v>56</v>
      </c>
      <c r="D7" s="2" t="s">
        <v>97</v>
      </c>
      <c r="E7" s="2" t="s">
        <v>98</v>
      </c>
      <c r="F7" s="2" t="s">
        <v>5</v>
      </c>
      <c r="G7" s="2" t="s">
        <v>99</v>
      </c>
      <c r="H7" s="2" t="s">
        <v>100</v>
      </c>
      <c r="I7" s="2" t="s">
        <v>101</v>
      </c>
      <c r="J7" s="2" t="s">
        <v>102</v>
      </c>
      <c r="K7" s="2" t="s">
        <v>63</v>
      </c>
      <c r="M7" s="2" t="s">
        <v>65</v>
      </c>
      <c r="Q7" s="2" t="s">
        <v>64</v>
      </c>
      <c r="R7" s="2" t="s">
        <v>103</v>
      </c>
      <c r="S7" s="3" t="s">
        <v>104</v>
      </c>
      <c r="T7" s="3" t="s">
        <v>105</v>
      </c>
      <c r="U7" s="2" t="s">
        <v>106</v>
      </c>
      <c r="V7" s="2" t="s">
        <v>107</v>
      </c>
      <c r="W7" s="2" t="s">
        <v>107</v>
      </c>
      <c r="X7" s="2" t="s">
        <v>108</v>
      </c>
      <c r="Y7" s="2" t="s">
        <v>109</v>
      </c>
      <c r="Z7" s="2" t="s">
        <v>110</v>
      </c>
      <c r="AA7" s="2" t="s">
        <v>111</v>
      </c>
      <c r="AB7" s="2" t="s">
        <v>112</v>
      </c>
      <c r="AC7" s="2" t="s">
        <v>113</v>
      </c>
      <c r="AD7" s="2" t="s">
        <v>114</v>
      </c>
      <c r="AE7" s="2" t="s">
        <v>115</v>
      </c>
      <c r="AF7" s="2" t="s">
        <v>116</v>
      </c>
      <c r="AG7" s="2" t="s">
        <v>80</v>
      </c>
      <c r="AH7" s="2" t="s">
        <v>116</v>
      </c>
      <c r="AI7" s="2" t="s">
        <v>117</v>
      </c>
      <c r="AJ7" s="3" t="s">
        <v>118</v>
      </c>
      <c r="AK7" s="2" t="s">
        <v>83</v>
      </c>
      <c r="AL7" s="2" t="s">
        <v>83</v>
      </c>
      <c r="AM7" s="2" t="s">
        <v>119</v>
      </c>
      <c r="AN7" s="2" t="s">
        <v>85</v>
      </c>
      <c r="AO7" s="2" t="s">
        <v>86</v>
      </c>
      <c r="AP7" s="2" t="s">
        <v>87</v>
      </c>
      <c r="AQ7" s="2" t="s">
        <v>63</v>
      </c>
      <c r="AR7" s="2" t="s">
        <v>63</v>
      </c>
      <c r="AS7" s="2" t="s">
        <v>88</v>
      </c>
      <c r="AU7" s="2" t="s">
        <v>120</v>
      </c>
      <c r="AV7" s="2" t="s">
        <v>121</v>
      </c>
      <c r="AW7" s="2" t="s">
        <v>91</v>
      </c>
      <c r="AX7" s="2" t="s">
        <v>63</v>
      </c>
      <c r="AY7" s="2" t="s">
        <v>122</v>
      </c>
      <c r="AZ7" s="2" t="s">
        <v>123</v>
      </c>
      <c r="BA7" s="2" t="s">
        <v>100</v>
      </c>
      <c r="BB7" s="2" t="s">
        <v>94</v>
      </c>
      <c r="BC7" s="2" t="s">
        <v>95</v>
      </c>
      <c r="BD7" s="2" t="s">
        <v>96</v>
      </c>
    </row>
    <row r="8" spans="1:56">
      <c r="A8">
        <v>3</v>
      </c>
      <c r="B8" s="2" t="s">
        <v>56</v>
      </c>
      <c r="C8" s="2" t="s">
        <v>56</v>
      </c>
      <c r="D8" s="2" t="s">
        <v>124</v>
      </c>
      <c r="E8" s="2" t="s">
        <v>125</v>
      </c>
      <c r="F8" s="2" t="s">
        <v>5</v>
      </c>
      <c r="G8" s="2" t="s">
        <v>99</v>
      </c>
      <c r="H8" s="2" t="s">
        <v>126</v>
      </c>
      <c r="I8" s="2" t="s">
        <v>127</v>
      </c>
      <c r="J8" s="2" t="s">
        <v>128</v>
      </c>
      <c r="K8" s="2" t="s">
        <v>63</v>
      </c>
      <c r="M8" s="2" t="s">
        <v>65</v>
      </c>
      <c r="Q8" s="2" t="s">
        <v>64</v>
      </c>
      <c r="R8" s="2" t="s">
        <v>103</v>
      </c>
      <c r="S8" s="3" t="s">
        <v>104</v>
      </c>
      <c r="T8" s="3" t="s">
        <v>129</v>
      </c>
      <c r="U8" s="2" t="s">
        <v>130</v>
      </c>
      <c r="V8" s="2" t="s">
        <v>131</v>
      </c>
      <c r="W8" s="2" t="s">
        <v>131</v>
      </c>
      <c r="Y8" s="2" t="s">
        <v>109</v>
      </c>
      <c r="Z8" s="2" t="s">
        <v>110</v>
      </c>
      <c r="AA8" s="2" t="s">
        <v>111</v>
      </c>
      <c r="AB8" s="2" t="s">
        <v>112</v>
      </c>
      <c r="AC8" s="2" t="s">
        <v>113</v>
      </c>
      <c r="AD8" s="2" t="s">
        <v>114</v>
      </c>
      <c r="AE8" s="2" t="s">
        <v>115</v>
      </c>
      <c r="AF8" s="2" t="s">
        <v>116</v>
      </c>
      <c r="AG8" s="2" t="s">
        <v>80</v>
      </c>
      <c r="AH8" s="2" t="s">
        <v>116</v>
      </c>
      <c r="AI8" s="2" t="s">
        <v>117</v>
      </c>
      <c r="AJ8" s="3" t="s">
        <v>118</v>
      </c>
      <c r="AK8" s="2" t="s">
        <v>83</v>
      </c>
      <c r="AL8" s="2" t="s">
        <v>83</v>
      </c>
      <c r="AM8" s="2" t="s">
        <v>132</v>
      </c>
      <c r="AN8" s="2" t="s">
        <v>85</v>
      </c>
      <c r="AO8" s="2" t="s">
        <v>86</v>
      </c>
      <c r="AP8" s="2" t="s">
        <v>87</v>
      </c>
      <c r="AQ8" s="2" t="s">
        <v>63</v>
      </c>
      <c r="AR8" s="2" t="s">
        <v>63</v>
      </c>
      <c r="AS8" s="2" t="s">
        <v>88</v>
      </c>
      <c r="AU8" s="2" t="s">
        <v>120</v>
      </c>
      <c r="AV8" s="2" t="s">
        <v>121</v>
      </c>
      <c r="AW8" s="2" t="s">
        <v>91</v>
      </c>
      <c r="AX8" s="2" t="s">
        <v>63</v>
      </c>
      <c r="AY8" s="2" t="s">
        <v>92</v>
      </c>
      <c r="AZ8" s="2" t="s">
        <v>123</v>
      </c>
      <c r="BA8" s="2" t="s">
        <v>133</v>
      </c>
      <c r="BB8" s="2" t="s">
        <v>94</v>
      </c>
      <c r="BC8" s="2" t="s">
        <v>95</v>
      </c>
      <c r="BD8" s="2" t="s">
        <v>96</v>
      </c>
    </row>
    <row r="9" spans="1:56">
      <c r="A9">
        <v>4</v>
      </c>
      <c r="B9" s="2" t="s">
        <v>56</v>
      </c>
      <c r="C9" s="2" t="s">
        <v>56</v>
      </c>
      <c r="D9" s="2" t="s">
        <v>134</v>
      </c>
      <c r="E9" s="2" t="s">
        <v>135</v>
      </c>
      <c r="F9" s="2" t="s">
        <v>5</v>
      </c>
      <c r="G9" s="2" t="s">
        <v>59</v>
      </c>
      <c r="H9" s="2" t="s">
        <v>136</v>
      </c>
      <c r="I9" s="2" t="s">
        <v>61</v>
      </c>
      <c r="J9" s="2" t="s">
        <v>137</v>
      </c>
      <c r="K9" s="2" t="s">
        <v>63</v>
      </c>
      <c r="L9" s="5" t="s">
        <v>138</v>
      </c>
      <c r="M9" s="2" t="s">
        <v>65</v>
      </c>
      <c r="Q9" s="2" t="s">
        <v>139</v>
      </c>
      <c r="R9" s="2" t="s">
        <v>140</v>
      </c>
      <c r="S9" s="3" t="s">
        <v>141</v>
      </c>
      <c r="T9" s="3" t="s">
        <v>142</v>
      </c>
      <c r="U9" s="2" t="s">
        <v>143</v>
      </c>
      <c r="V9" s="2" t="s">
        <v>144</v>
      </c>
      <c r="W9" s="2" t="s">
        <v>144</v>
      </c>
      <c r="Y9" s="2" t="s">
        <v>72</v>
      </c>
      <c r="Z9" s="2" t="s">
        <v>73</v>
      </c>
      <c r="AA9" s="2" t="s">
        <v>74</v>
      </c>
      <c r="AB9" s="2" t="s">
        <v>75</v>
      </c>
      <c r="AC9" s="2" t="s">
        <v>76</v>
      </c>
      <c r="AD9" s="2" t="s">
        <v>145</v>
      </c>
      <c r="AE9" s="2" t="s">
        <v>78</v>
      </c>
      <c r="AF9" s="2" t="s">
        <v>146</v>
      </c>
      <c r="AG9" s="2" t="s">
        <v>80</v>
      </c>
      <c r="AH9" s="2" t="s">
        <v>146</v>
      </c>
      <c r="AI9" s="2" t="s">
        <v>147</v>
      </c>
      <c r="AJ9" s="3" t="s">
        <v>148</v>
      </c>
      <c r="AK9" s="2" t="s">
        <v>83</v>
      </c>
      <c r="AL9" s="2" t="s">
        <v>83</v>
      </c>
      <c r="AM9" s="2" t="s">
        <v>149</v>
      </c>
      <c r="AN9" s="2" t="s">
        <v>85</v>
      </c>
      <c r="AO9" s="2" t="s">
        <v>86</v>
      </c>
      <c r="AP9" s="2" t="s">
        <v>87</v>
      </c>
      <c r="AQ9" s="2" t="s">
        <v>63</v>
      </c>
      <c r="AR9" s="2" t="s">
        <v>63</v>
      </c>
      <c r="AS9" s="2" t="s">
        <v>88</v>
      </c>
      <c r="AU9" s="2" t="s">
        <v>89</v>
      </c>
      <c r="AV9" s="2" t="s">
        <v>90</v>
      </c>
      <c r="AW9" s="2" t="s">
        <v>91</v>
      </c>
      <c r="AX9" s="2" t="s">
        <v>63</v>
      </c>
      <c r="AY9" s="2" t="s">
        <v>150</v>
      </c>
      <c r="AZ9" s="2" t="s">
        <v>93</v>
      </c>
      <c r="BA9" s="2" t="s">
        <v>136</v>
      </c>
      <c r="BB9" s="2" t="s">
        <v>94</v>
      </c>
      <c r="BC9" s="2" t="s">
        <v>95</v>
      </c>
      <c r="BD9" s="2" t="s">
        <v>96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sqref="A1:N1"/>
    </sheetView>
  </sheetViews>
  <sheetFormatPr defaultRowHeight="13.5"/>
  <cols>
    <col min="1" max="1" width="4.625" customWidth="1"/>
    <col min="2" max="2" width="6.375" bestFit="1" customWidth="1"/>
    <col min="3" max="3" width="16.625" customWidth="1"/>
    <col min="4" max="4" width="23.75" bestFit="1" customWidth="1"/>
    <col min="5" max="5" width="23.625" customWidth="1"/>
    <col min="6" max="10" width="8.625" customWidth="1"/>
    <col min="11" max="11" width="6.625" customWidth="1"/>
    <col min="12" max="12" width="17.875" bestFit="1" customWidth="1"/>
    <col min="13" max="13" width="6.625" customWidth="1"/>
    <col min="14" max="14" width="16.625" customWidth="1"/>
    <col min="24" max="24" width="9" customWidth="1"/>
  </cols>
  <sheetData>
    <row r="1" spans="1:32" ht="15.75">
      <c r="A1" s="46" t="s">
        <v>151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8"/>
      <c r="P1" s="8"/>
      <c r="Q1" s="8"/>
    </row>
    <row r="2" spans="1:32" ht="15.75">
      <c r="A2" s="47" t="s">
        <v>152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8"/>
      <c r="P2" s="8"/>
      <c r="Q2" s="8"/>
    </row>
    <row r="3" spans="1:32" ht="15.75">
      <c r="A3" s="47" t="s">
        <v>153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8"/>
      <c r="P3" s="8"/>
      <c r="Q3" s="8"/>
    </row>
    <row r="4" spans="1:32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75">
      <c r="A5" s="48" t="s">
        <v>154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8"/>
      <c r="P5" s="8"/>
      <c r="Q5" s="8"/>
    </row>
    <row r="6" spans="1:32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155</v>
      </c>
      <c r="M6" s="42">
        <v>45349.622719907406</v>
      </c>
      <c r="N6" s="43"/>
      <c r="O6" s="8"/>
      <c r="P6" s="8"/>
      <c r="Q6" s="8"/>
    </row>
    <row r="7" spans="1:32" ht="15.75">
      <c r="A7" s="8" t="s">
        <v>158</v>
      </c>
      <c r="B7" s="8"/>
      <c r="C7" s="8"/>
      <c r="D7" s="45" t="s">
        <v>79</v>
      </c>
      <c r="E7" s="45"/>
      <c r="F7" s="45"/>
      <c r="G7" s="45"/>
      <c r="H7" s="45"/>
      <c r="I7" s="45"/>
      <c r="J7" s="45"/>
      <c r="K7" s="45"/>
      <c r="L7" s="9" t="s">
        <v>156</v>
      </c>
      <c r="M7" s="44" t="s">
        <v>157</v>
      </c>
      <c r="N7" s="43"/>
      <c r="O7" s="8"/>
      <c r="P7" s="8"/>
      <c r="Q7" s="8"/>
      <c r="X7" s="13"/>
    </row>
    <row r="8" spans="1:32" ht="15.75">
      <c r="A8" s="8"/>
      <c r="B8" s="8"/>
      <c r="C8" s="8"/>
      <c r="D8" s="8" t="s">
        <v>81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75">
      <c r="A9" s="8"/>
      <c r="B9" s="8"/>
      <c r="C9" s="8"/>
      <c r="D9" s="8" t="s">
        <v>159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75">
      <c r="A10" s="8" t="s">
        <v>160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75">
      <c r="A11" s="8" t="s">
        <v>161</v>
      </c>
      <c r="B11" s="8"/>
      <c r="C11" s="8"/>
      <c r="D11" s="8" t="s">
        <v>162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163</v>
      </c>
      <c r="B13" s="14" t="s">
        <v>7</v>
      </c>
      <c r="C13" s="14" t="s">
        <v>164</v>
      </c>
      <c r="D13" s="14" t="s">
        <v>6</v>
      </c>
      <c r="E13" s="15" t="str">
        <f>HYPERLINK("https://doc.sbtjapan.com/CCRPDF/SITC_V2412W_240227_145649_Pack.pdf","CHASSIS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165</v>
      </c>
      <c r="K13" s="14" t="s">
        <v>166</v>
      </c>
      <c r="L13" s="14" t="s">
        <v>24</v>
      </c>
      <c r="M13" s="14" t="s">
        <v>167</v>
      </c>
      <c r="N13" s="14" t="s">
        <v>168</v>
      </c>
      <c r="O13" s="11"/>
      <c r="P13" s="7"/>
      <c r="Q13" s="7"/>
    </row>
    <row r="14" spans="1:32" ht="18" customHeight="1">
      <c r="A14" s="14">
        <v>1</v>
      </c>
      <c r="B14" s="14">
        <v>2016</v>
      </c>
      <c r="C14" s="14" t="s">
        <v>169</v>
      </c>
      <c r="D14" s="14" t="s">
        <v>59</v>
      </c>
      <c r="E14" s="15" t="str">
        <f>HYPERLINK("https://doc.sbtjapan.com/CCRPDF/IO4-138CCR.PDF","TRJ150-0067261")</f>
        <v>TRJ150-0067261</v>
      </c>
      <c r="F14" s="16">
        <v>2050</v>
      </c>
      <c r="G14" s="17">
        <v>4.76</v>
      </c>
      <c r="H14" s="17">
        <v>1.88</v>
      </c>
      <c r="I14" s="17">
        <v>1.85</v>
      </c>
      <c r="J14" s="18">
        <f>ROUND(G14*H14*I14,3)</f>
        <v>16.555</v>
      </c>
      <c r="K14" s="17">
        <v>2.69</v>
      </c>
      <c r="L14" s="14" t="s">
        <v>72</v>
      </c>
      <c r="M14" s="19" t="s">
        <v>170</v>
      </c>
      <c r="N14" s="20">
        <v>2838000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2009</v>
      </c>
      <c r="C15" s="14" t="s">
        <v>169</v>
      </c>
      <c r="D15" s="14" t="s">
        <v>99</v>
      </c>
      <c r="E15" s="15" t="str">
        <f>HYPERLINK("https://doc.sbtjapan.com/CCRPDF/LO2-913CCR.PDF","NHW20-3541484")</f>
        <v>NHW20-3541484</v>
      </c>
      <c r="F15" s="16">
        <v>1260</v>
      </c>
      <c r="G15" s="17">
        <v>4.4400000000000004</v>
      </c>
      <c r="H15" s="17">
        <v>1.72</v>
      </c>
      <c r="I15" s="17">
        <v>1.49</v>
      </c>
      <c r="J15" s="18">
        <f>ROUND(G15*H15*I15,3)</f>
        <v>11.379</v>
      </c>
      <c r="K15" s="17">
        <v>1.49</v>
      </c>
      <c r="L15" s="14" t="s">
        <v>109</v>
      </c>
      <c r="M15" s="19" t="s">
        <v>170</v>
      </c>
      <c r="N15" s="20">
        <v>310000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2012</v>
      </c>
      <c r="C16" s="14" t="s">
        <v>169</v>
      </c>
      <c r="D16" s="14" t="s">
        <v>99</v>
      </c>
      <c r="E16" s="15" t="str">
        <f>HYPERLINK("https://doc.sbtjapan.com/CCRPDF/MK5-033CCR.PDF","NHW20-3587174")</f>
        <v>NHW20-3587174</v>
      </c>
      <c r="F16" s="16">
        <v>1260</v>
      </c>
      <c r="G16" s="17">
        <v>4.4400000000000004</v>
      </c>
      <c r="H16" s="17">
        <v>1.72</v>
      </c>
      <c r="I16" s="17">
        <v>1.49</v>
      </c>
      <c r="J16" s="18">
        <f>ROUND(G16*H16*I16,3)</f>
        <v>11.379</v>
      </c>
      <c r="K16" s="17">
        <v>1.49</v>
      </c>
      <c r="L16" s="14" t="s">
        <v>109</v>
      </c>
      <c r="M16" s="19" t="s">
        <v>170</v>
      </c>
      <c r="N16" s="20">
        <v>377000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2015</v>
      </c>
      <c r="C17" s="14" t="s">
        <v>169</v>
      </c>
      <c r="D17" s="14" t="s">
        <v>59</v>
      </c>
      <c r="E17" s="15" t="str">
        <f>HYPERLINK("https://doc.sbtjapan.com/CCRPDF/YD3-044CCR.PDF","TRJ150-0059789")</f>
        <v>TRJ150-0059789</v>
      </c>
      <c r="F17" s="16">
        <v>2060</v>
      </c>
      <c r="G17" s="17">
        <v>4.76</v>
      </c>
      <c r="H17" s="17">
        <v>1.88</v>
      </c>
      <c r="I17" s="17">
        <v>1.85</v>
      </c>
      <c r="J17" s="18">
        <f>ROUND(G17*H17*I17,3)</f>
        <v>16.555</v>
      </c>
      <c r="K17" s="17">
        <v>2.69</v>
      </c>
      <c r="L17" s="14" t="s">
        <v>72</v>
      </c>
      <c r="M17" s="19" t="s">
        <v>170</v>
      </c>
      <c r="N17" s="20">
        <v>2638000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23"/>
      <c r="B18" s="24" t="s">
        <v>171</v>
      </c>
      <c r="C18" s="24">
        <v>4</v>
      </c>
      <c r="D18" s="24" t="s">
        <v>172</v>
      </c>
      <c r="E18" s="26">
        <f>SUM(F13:F17)</f>
        <v>6630</v>
      </c>
      <c r="F18" s="24" t="s">
        <v>173</v>
      </c>
      <c r="G18" s="23"/>
      <c r="H18" s="24"/>
      <c r="I18" s="27">
        <f>SUM(J13:J17)</f>
        <v>55.867999999999995</v>
      </c>
      <c r="J18" s="24" t="s">
        <v>174</v>
      </c>
      <c r="K18" s="23"/>
      <c r="L18" s="24"/>
      <c r="M18" s="24"/>
      <c r="N18" s="28">
        <f>SUM(N14:N17)</f>
        <v>6163000</v>
      </c>
      <c r="O18" s="7"/>
      <c r="P18" s="7"/>
      <c r="Q18" s="7"/>
    </row>
    <row r="19" spans="1:32" ht="14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2" spans="1:32" ht="20.25">
      <c r="A22" s="39" t="s">
        <v>175</v>
      </c>
      <c r="B22" s="39"/>
      <c r="C22" s="39"/>
      <c r="D22" s="7" t="s">
        <v>176</v>
      </c>
      <c r="E22" s="7"/>
      <c r="F22" s="40" t="s">
        <v>177</v>
      </c>
      <c r="G22" s="41"/>
      <c r="H22" s="41"/>
      <c r="I22" s="41"/>
      <c r="J22" s="41"/>
      <c r="K22" s="41"/>
      <c r="L22" s="7" t="s">
        <v>178</v>
      </c>
      <c r="M22" s="7"/>
      <c r="N22" s="7"/>
      <c r="O22" s="7"/>
      <c r="P22" s="7"/>
      <c r="Q22" s="7"/>
    </row>
    <row r="23" spans="1:32" ht="14.25">
      <c r="A23" s="39" t="s">
        <v>179</v>
      </c>
      <c r="B23" s="39"/>
      <c r="C23" s="39"/>
      <c r="D23" s="7" t="s">
        <v>180</v>
      </c>
      <c r="E23" s="7"/>
      <c r="F23" s="7"/>
      <c r="G23" s="7"/>
      <c r="H23" s="7"/>
      <c r="I23" s="7"/>
      <c r="J23" s="7"/>
      <c r="K23" s="7"/>
      <c r="L23" s="29" t="s">
        <v>181</v>
      </c>
      <c r="M23" s="30"/>
      <c r="N23" s="31"/>
      <c r="O23" s="7"/>
      <c r="P23" s="7"/>
      <c r="Q23" s="7"/>
    </row>
    <row r="24" spans="1:32" ht="14.25">
      <c r="A24" s="39" t="s">
        <v>182</v>
      </c>
      <c r="B24" s="39"/>
      <c r="C24" s="39"/>
      <c r="D24" s="7" t="s">
        <v>183</v>
      </c>
      <c r="E24" s="7"/>
      <c r="F24" s="7"/>
      <c r="G24" s="7"/>
      <c r="H24" s="7"/>
      <c r="I24" s="7"/>
      <c r="J24" s="7"/>
      <c r="K24" s="7"/>
      <c r="L24" s="21" t="s">
        <v>184</v>
      </c>
      <c r="M24" s="7"/>
      <c r="N24" s="22"/>
      <c r="O24" s="7"/>
      <c r="P24" s="7"/>
      <c r="Q24" s="7"/>
    </row>
    <row r="25" spans="1:32" ht="14.25">
      <c r="A25" s="39" t="s">
        <v>185</v>
      </c>
      <c r="B25" s="39"/>
      <c r="C25" s="39"/>
      <c r="D25" s="7" t="s">
        <v>186</v>
      </c>
      <c r="E25" s="7"/>
      <c r="F25" s="7"/>
      <c r="G25" s="7"/>
      <c r="H25" s="7"/>
      <c r="I25" s="7"/>
      <c r="J25" s="7"/>
      <c r="K25" s="7"/>
      <c r="L25" s="21" t="s">
        <v>187</v>
      </c>
      <c r="M25" s="7"/>
      <c r="N25" s="22"/>
      <c r="O25" s="7"/>
      <c r="P25" s="7"/>
      <c r="Q25" s="7"/>
    </row>
    <row r="26" spans="1:32" ht="14.25">
      <c r="A26" s="39" t="s">
        <v>188</v>
      </c>
      <c r="B26" s="39"/>
      <c r="C26" s="39"/>
      <c r="D26" s="32">
        <v>45362</v>
      </c>
      <c r="E26" s="7"/>
      <c r="F26" s="7"/>
      <c r="G26" s="7"/>
      <c r="H26" s="7"/>
      <c r="I26" s="7"/>
      <c r="J26" s="7"/>
      <c r="K26" s="7"/>
      <c r="L26" s="23" t="str">
        <f>D24</f>
        <v>SITC TOYOHASHI</v>
      </c>
      <c r="M26" s="24"/>
      <c r="N26" s="25"/>
      <c r="O26" s="7"/>
      <c r="P26" s="7"/>
      <c r="Q26" s="7"/>
    </row>
    <row r="27" spans="1:32" ht="14.25">
      <c r="A27" s="39" t="s">
        <v>189</v>
      </c>
      <c r="B27" s="39"/>
      <c r="C27" s="39"/>
      <c r="D27" s="7" t="s">
        <v>190</v>
      </c>
      <c r="E27" s="7"/>
      <c r="F27" s="7"/>
      <c r="G27" s="33" t="s">
        <v>191</v>
      </c>
      <c r="H27" s="7" t="s">
        <v>192</v>
      </c>
      <c r="I27" s="7"/>
      <c r="J27" s="7"/>
      <c r="K27" s="7"/>
      <c r="L27" s="7"/>
      <c r="M27" s="7"/>
      <c r="N27" s="7"/>
      <c r="O27" s="7"/>
      <c r="P27" s="7"/>
      <c r="Q27" s="7"/>
    </row>
    <row r="28" spans="1:32" ht="14.25">
      <c r="A28" s="39" t="s">
        <v>193</v>
      </c>
      <c r="B28" s="39"/>
      <c r="C28" s="39"/>
      <c r="D28" s="7" t="s">
        <v>194</v>
      </c>
      <c r="E28" s="7"/>
      <c r="F28" s="7"/>
      <c r="G28" s="33" t="s">
        <v>195</v>
      </c>
      <c r="H28" s="7" t="s">
        <v>196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32" ht="14.25">
      <c r="A30" s="7" t="s">
        <v>197</v>
      </c>
      <c r="B30" s="7"/>
      <c r="C30" s="7"/>
      <c r="D30" s="7" t="s">
        <v>198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 ht="14.25">
      <c r="A32" s="39" t="s">
        <v>151</v>
      </c>
      <c r="B32" s="39"/>
      <c r="C32" s="3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 t="s">
        <v>199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1:N1"/>
    <mergeCell ref="A2:N2"/>
    <mergeCell ref="A3:N3"/>
    <mergeCell ref="A5:N5"/>
    <mergeCell ref="F22:K22"/>
    <mergeCell ref="A23:C23"/>
    <mergeCell ref="A24:C24"/>
    <mergeCell ref="M6:N6"/>
    <mergeCell ref="M7:N7"/>
    <mergeCell ref="D7:K7"/>
    <mergeCell ref="A32:C32"/>
    <mergeCell ref="A25:C25"/>
    <mergeCell ref="A26:C26"/>
    <mergeCell ref="A27:C27"/>
    <mergeCell ref="A28:C28"/>
    <mergeCell ref="A22:C22"/>
  </mergeCells>
  <phoneticPr fontId="1"/>
  <printOptions horizontalCentered="1"/>
  <pageMargins left="0" right="0" top="0.22222222222222221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23.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46" t="s">
        <v>151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5.75">
      <c r="A2" s="47" t="s">
        <v>152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5.75">
      <c r="A3" s="47" t="s">
        <v>200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8" t="s">
        <v>201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155</v>
      </c>
      <c r="M6" s="42">
        <v>45349.622858796298</v>
      </c>
      <c r="N6" s="42"/>
      <c r="O6" s="43"/>
      <c r="P6" s="8"/>
      <c r="Q6" s="8"/>
      <c r="R6" s="8"/>
    </row>
    <row r="7" spans="1:24" ht="15.75">
      <c r="A7" s="8" t="s">
        <v>202</v>
      </c>
      <c r="B7" s="8"/>
      <c r="C7" s="8"/>
      <c r="D7" s="45" t="s">
        <v>203</v>
      </c>
      <c r="E7" s="50"/>
      <c r="F7" s="50"/>
      <c r="G7" s="50"/>
      <c r="H7" s="50"/>
      <c r="I7" s="50"/>
      <c r="J7" s="50"/>
      <c r="K7" s="50"/>
      <c r="L7" s="9" t="s">
        <v>156</v>
      </c>
      <c r="M7" s="10" t="str">
        <f>INVOICE!M7</f>
        <v>MONO-270224-4</v>
      </c>
      <c r="N7" s="10"/>
      <c r="O7" s="8"/>
      <c r="P7" s="8"/>
      <c r="Q7" s="8"/>
      <c r="R7" s="8"/>
      <c r="X7" s="13"/>
    </row>
    <row r="8" spans="1:24" ht="15.75">
      <c r="A8" s="8"/>
      <c r="B8" s="8"/>
      <c r="C8" s="8"/>
      <c r="D8" s="45" t="s">
        <v>147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204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205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160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161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208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163</v>
      </c>
      <c r="E17" s="14" t="s">
        <v>7</v>
      </c>
      <c r="F17" s="14" t="s">
        <v>164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165</v>
      </c>
      <c r="N17" s="35" t="s">
        <v>166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INVOICE!A17</f>
        <v>4</v>
      </c>
      <c r="E18" s="14">
        <f>INVOICE!B17</f>
        <v>2015</v>
      </c>
      <c r="F18" s="14" t="str">
        <f>INVOICE!C17</f>
        <v>TOYOTA</v>
      </c>
      <c r="G18" s="14" t="str">
        <f>INVOICE!D17</f>
        <v>LAND CRUISER PRADO</v>
      </c>
      <c r="H18" s="14" t="str">
        <f>INVOICE!E17</f>
        <v>TRJ150-0059789</v>
      </c>
      <c r="I18" s="16">
        <f>INVOICE!F17</f>
        <v>2060</v>
      </c>
      <c r="J18" s="17">
        <f>INVOICE!G17</f>
        <v>4.76</v>
      </c>
      <c r="K18" s="17">
        <f>INVOICE!H17</f>
        <v>1.88</v>
      </c>
      <c r="L18" s="17">
        <f>INVOICE!I17</f>
        <v>1.85</v>
      </c>
      <c r="M18" s="34">
        <f>ROUND(J18*K18*L18,3)</f>
        <v>16.555</v>
      </c>
      <c r="N18" s="36">
        <v>2.69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171</v>
      </c>
      <c r="F19" s="24">
        <v>1</v>
      </c>
      <c r="G19" s="24" t="s">
        <v>206</v>
      </c>
      <c r="H19" s="26">
        <f>SUM(I18:I18)</f>
        <v>2060</v>
      </c>
      <c r="I19" s="24" t="s">
        <v>173</v>
      </c>
      <c r="J19" s="23"/>
      <c r="K19" s="24"/>
      <c r="L19" s="27">
        <f>SUM(M18:M18)</f>
        <v>16.555</v>
      </c>
      <c r="M19" s="25" t="s">
        <v>174</v>
      </c>
      <c r="N19" s="37"/>
      <c r="O19" s="7"/>
      <c r="P19" s="7"/>
      <c r="Q19" s="7"/>
      <c r="R19" s="7"/>
    </row>
    <row r="22" spans="1:18" ht="18.75">
      <c r="G22" s="51" t="s">
        <v>177</v>
      </c>
      <c r="H22" s="52"/>
      <c r="I22" s="52"/>
      <c r="J22" s="52"/>
      <c r="K22" s="52"/>
    </row>
    <row r="23" spans="1:18" ht="14.25">
      <c r="A23" s="39" t="s">
        <v>175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178</v>
      </c>
      <c r="M23" s="7"/>
      <c r="N23" s="7"/>
      <c r="O23" s="7"/>
      <c r="P23" s="7"/>
      <c r="Q23" s="7"/>
      <c r="R23" s="7"/>
    </row>
    <row r="24" spans="1:18" ht="14.25">
      <c r="A24" s="39" t="s">
        <v>179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207</v>
      </c>
      <c r="M24" s="30"/>
      <c r="N24" s="30"/>
      <c r="O24" s="31"/>
      <c r="P24" s="7"/>
      <c r="Q24" s="7"/>
      <c r="R24" s="7"/>
    </row>
    <row r="25" spans="1:18" ht="14.25">
      <c r="A25" s="39" t="s">
        <v>182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185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188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189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191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193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195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151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199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23.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46" t="s">
        <v>151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5.75">
      <c r="A2" s="47" t="s">
        <v>152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5.75">
      <c r="A3" s="47" t="s">
        <v>200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8" t="s">
        <v>201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155</v>
      </c>
      <c r="M6" s="42">
        <v>45349.622893518521</v>
      </c>
      <c r="N6" s="42"/>
      <c r="O6" s="43"/>
      <c r="P6" s="8"/>
      <c r="Q6" s="8"/>
      <c r="R6" s="8"/>
    </row>
    <row r="7" spans="1:24" ht="15.75">
      <c r="A7" s="8" t="s">
        <v>202</v>
      </c>
      <c r="B7" s="8"/>
      <c r="C7" s="8"/>
      <c r="D7" s="45" t="s">
        <v>209</v>
      </c>
      <c r="E7" s="50"/>
      <c r="F7" s="50"/>
      <c r="G7" s="50"/>
      <c r="H7" s="50"/>
      <c r="I7" s="50"/>
      <c r="J7" s="50"/>
      <c r="K7" s="50"/>
      <c r="L7" s="9" t="s">
        <v>156</v>
      </c>
      <c r="M7" s="10" t="str">
        <f>INVOICE!M7</f>
        <v>MONO-270224-4</v>
      </c>
      <c r="N7" s="10"/>
      <c r="O7" s="8"/>
      <c r="P7" s="8"/>
      <c r="Q7" s="8"/>
      <c r="R7" s="8"/>
      <c r="X7" s="13"/>
    </row>
    <row r="8" spans="1:24" ht="15.75">
      <c r="A8" s="8"/>
      <c r="B8" s="8"/>
      <c r="C8" s="8"/>
      <c r="D8" s="45" t="s">
        <v>81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210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205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160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161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208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163</v>
      </c>
      <c r="E17" s="14" t="s">
        <v>7</v>
      </c>
      <c r="F17" s="14" t="s">
        <v>164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165</v>
      </c>
      <c r="N17" s="35" t="s">
        <v>166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INVOICE!A14</f>
        <v>1</v>
      </c>
      <c r="E18" s="14">
        <f>INVOICE!B14</f>
        <v>2016</v>
      </c>
      <c r="F18" s="14" t="str">
        <f>INVOICE!C14</f>
        <v>TOYOTA</v>
      </c>
      <c r="G18" s="14" t="str">
        <f>INVOICE!D14</f>
        <v>LAND CRUISER PRADO</v>
      </c>
      <c r="H18" s="14" t="str">
        <f>INVOICE!E14</f>
        <v>TRJ150-0067261</v>
      </c>
      <c r="I18" s="16">
        <f>INVOICE!F14</f>
        <v>2050</v>
      </c>
      <c r="J18" s="17">
        <f>INVOICE!G14</f>
        <v>4.76</v>
      </c>
      <c r="K18" s="17">
        <f>INVOICE!H14</f>
        <v>1.88</v>
      </c>
      <c r="L18" s="17">
        <f>INVOICE!I14</f>
        <v>1.85</v>
      </c>
      <c r="M18" s="34">
        <f>ROUND(J18*K18*L18,3)</f>
        <v>16.555</v>
      </c>
      <c r="N18" s="36">
        <v>2.69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171</v>
      </c>
      <c r="F19" s="24">
        <v>1</v>
      </c>
      <c r="G19" s="24" t="s">
        <v>206</v>
      </c>
      <c r="H19" s="26">
        <f>SUM(I18:I18)</f>
        <v>2050</v>
      </c>
      <c r="I19" s="24" t="s">
        <v>173</v>
      </c>
      <c r="J19" s="23"/>
      <c r="K19" s="24"/>
      <c r="L19" s="27">
        <f>SUM(M18:M18)</f>
        <v>16.555</v>
      </c>
      <c r="M19" s="25" t="s">
        <v>174</v>
      </c>
      <c r="N19" s="37"/>
      <c r="O19" s="7"/>
      <c r="P19" s="7"/>
      <c r="Q19" s="7"/>
      <c r="R19" s="7"/>
    </row>
    <row r="22" spans="1:18" ht="18.75">
      <c r="G22" s="51" t="s">
        <v>177</v>
      </c>
      <c r="H22" s="52"/>
      <c r="I22" s="52"/>
      <c r="J22" s="52"/>
      <c r="K22" s="52"/>
    </row>
    <row r="23" spans="1:18" ht="14.25">
      <c r="A23" s="39" t="s">
        <v>175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178</v>
      </c>
      <c r="M23" s="7"/>
      <c r="N23" s="7"/>
      <c r="O23" s="7"/>
      <c r="P23" s="7"/>
      <c r="Q23" s="7"/>
      <c r="R23" s="7"/>
    </row>
    <row r="24" spans="1:18" ht="14.25">
      <c r="A24" s="39" t="s">
        <v>179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207</v>
      </c>
      <c r="M24" s="30"/>
      <c r="N24" s="30"/>
      <c r="O24" s="31"/>
      <c r="P24" s="7"/>
      <c r="Q24" s="7"/>
      <c r="R24" s="7"/>
    </row>
    <row r="25" spans="1:18" ht="14.25">
      <c r="A25" s="39" t="s">
        <v>182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185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188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189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191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193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195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151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199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7.125" bestFit="1" customWidth="1"/>
    <col min="8" max="8" width="18.625" customWidth="1"/>
    <col min="9" max="14" width="9.625" customWidth="1"/>
    <col min="25" max="25" width="9" customWidth="1"/>
  </cols>
  <sheetData>
    <row r="1" spans="1:25" ht="15.75">
      <c r="A1" s="46" t="s">
        <v>151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5" ht="15.75">
      <c r="A2" s="47" t="s">
        <v>152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5" ht="15.75">
      <c r="A3" s="47" t="s">
        <v>200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5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5" ht="15.75">
      <c r="A5" s="48" t="s">
        <v>201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5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155</v>
      </c>
      <c r="M6" s="42">
        <v>45349.62295138889</v>
      </c>
      <c r="N6" s="42"/>
      <c r="O6" s="43"/>
      <c r="P6" s="8"/>
      <c r="Q6" s="8"/>
      <c r="R6" s="8"/>
    </row>
    <row r="7" spans="1:25" ht="15.75">
      <c r="A7" s="8" t="s">
        <v>202</v>
      </c>
      <c r="B7" s="8"/>
      <c r="C7" s="8"/>
      <c r="D7" s="45" t="s">
        <v>211</v>
      </c>
      <c r="E7" s="50"/>
      <c r="F7" s="50"/>
      <c r="G7" s="50"/>
      <c r="H7" s="50"/>
      <c r="I7" s="50"/>
      <c r="J7" s="50"/>
      <c r="K7" s="50"/>
      <c r="L7" s="9" t="s">
        <v>156</v>
      </c>
      <c r="M7" s="10" t="str">
        <f>INVOICE!M7</f>
        <v>MONO-270224-4</v>
      </c>
      <c r="N7" s="10"/>
      <c r="O7" s="8"/>
      <c r="P7" s="8"/>
      <c r="Q7" s="8"/>
      <c r="R7" s="8"/>
      <c r="Y7" s="13"/>
    </row>
    <row r="8" spans="1:25" ht="34.5" customHeight="1">
      <c r="A8" s="8"/>
      <c r="B8" s="8"/>
      <c r="C8" s="8"/>
      <c r="D8" s="45" t="s">
        <v>117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Y8" s="13"/>
    </row>
    <row r="9" spans="1:25" ht="15.75">
      <c r="A9" s="8"/>
      <c r="B9" s="8"/>
      <c r="C9" s="8"/>
      <c r="D9" s="8" t="s">
        <v>212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5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5" ht="15.75">
      <c r="A11" s="8" t="s">
        <v>205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Y11" s="13"/>
    </row>
    <row r="12" spans="1:25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Y12" s="13"/>
    </row>
    <row r="13" spans="1:25" ht="14.25">
      <c r="A13" s="7" t="s">
        <v>160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5" ht="14.25">
      <c r="A14" s="7" t="s">
        <v>161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5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5" ht="14.25">
      <c r="A16" s="7"/>
      <c r="B16" s="7"/>
      <c r="C16" s="7"/>
      <c r="D16" s="7" t="s">
        <v>208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163</v>
      </c>
      <c r="E17" s="14" t="s">
        <v>7</v>
      </c>
      <c r="F17" s="14" t="s">
        <v>164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165</v>
      </c>
      <c r="N17" s="35" t="s">
        <v>166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INVOICE!A16</f>
        <v>3</v>
      </c>
      <c r="E18" s="14">
        <f>INVOICE!B16</f>
        <v>2012</v>
      </c>
      <c r="F18" s="14" t="str">
        <f>INVOICE!C16</f>
        <v>TOYOTA</v>
      </c>
      <c r="G18" s="14" t="str">
        <f>INVOICE!D16</f>
        <v>PRIUS</v>
      </c>
      <c r="H18" s="14" t="str">
        <f>INVOICE!E16</f>
        <v>NHW20-3587174</v>
      </c>
      <c r="I18" s="16">
        <f>INVOICE!F16</f>
        <v>1260</v>
      </c>
      <c r="J18" s="17">
        <f>INVOICE!G16</f>
        <v>4.4400000000000004</v>
      </c>
      <c r="K18" s="17">
        <f>INVOICE!H16</f>
        <v>1.72</v>
      </c>
      <c r="L18" s="17">
        <f>INVOICE!I16</f>
        <v>1.49</v>
      </c>
      <c r="M18" s="34">
        <f>ROUND(J18*K18*L18,3)</f>
        <v>11.379</v>
      </c>
      <c r="N18" s="36">
        <v>1.49</v>
      </c>
      <c r="O18" s="7"/>
      <c r="P18" s="7"/>
      <c r="Q18" s="7"/>
      <c r="R18" s="7"/>
    </row>
    <row r="19" spans="1:18" ht="18" customHeight="1">
      <c r="A19" s="7"/>
      <c r="B19" s="7"/>
      <c r="C19" s="7"/>
      <c r="D19" s="14">
        <f>INVOICE!A15</f>
        <v>2</v>
      </c>
      <c r="E19" s="14">
        <f>INVOICE!B15</f>
        <v>2009</v>
      </c>
      <c r="F19" s="14" t="str">
        <f>INVOICE!C15</f>
        <v>TOYOTA</v>
      </c>
      <c r="G19" s="14" t="str">
        <f>INVOICE!D15</f>
        <v>PRIUS</v>
      </c>
      <c r="H19" s="14" t="str">
        <f>INVOICE!E15</f>
        <v>NHW20-3541484</v>
      </c>
      <c r="I19" s="16">
        <f>INVOICE!F15</f>
        <v>1260</v>
      </c>
      <c r="J19" s="17">
        <f>INVOICE!G15</f>
        <v>4.4400000000000004</v>
      </c>
      <c r="K19" s="17">
        <f>INVOICE!H15</f>
        <v>1.72</v>
      </c>
      <c r="L19" s="17">
        <f>INVOICE!I15</f>
        <v>1.49</v>
      </c>
      <c r="M19" s="34">
        <f>ROUND(J19*K19*L19,3)</f>
        <v>11.379</v>
      </c>
      <c r="N19" s="36">
        <v>1.49</v>
      </c>
      <c r="O19" s="7"/>
      <c r="P19" s="7"/>
      <c r="Q19" s="7"/>
      <c r="R19" s="7"/>
    </row>
    <row r="20" spans="1:18" ht="18" customHeight="1">
      <c r="A20" s="7"/>
      <c r="B20" s="7"/>
      <c r="C20" s="7"/>
      <c r="D20" s="23"/>
      <c r="E20" s="24" t="s">
        <v>171</v>
      </c>
      <c r="F20" s="24">
        <v>2</v>
      </c>
      <c r="G20" s="24" t="s">
        <v>206</v>
      </c>
      <c r="H20" s="26">
        <f>SUM(I18:I19)</f>
        <v>2520</v>
      </c>
      <c r="I20" s="24" t="s">
        <v>173</v>
      </c>
      <c r="J20" s="23"/>
      <c r="K20" s="24"/>
      <c r="L20" s="27">
        <f>SUM(M18:M19)</f>
        <v>22.757999999999999</v>
      </c>
      <c r="M20" s="25" t="s">
        <v>174</v>
      </c>
      <c r="N20" s="37"/>
      <c r="O20" s="7"/>
      <c r="P20" s="7"/>
      <c r="Q20" s="7"/>
      <c r="R20" s="7"/>
    </row>
    <row r="23" spans="1:18" ht="18.75">
      <c r="G23" s="51" t="s">
        <v>177</v>
      </c>
      <c r="H23" s="52"/>
      <c r="I23" s="52"/>
      <c r="J23" s="52"/>
      <c r="K23" s="52"/>
    </row>
    <row r="24" spans="1:18" ht="14.25">
      <c r="A24" s="39" t="s">
        <v>175</v>
      </c>
      <c r="B24" s="39"/>
      <c r="C24" s="39"/>
      <c r="D24" s="7" t="str">
        <f>INVOICE!D22</f>
        <v>OSAKA, JAPAN</v>
      </c>
      <c r="E24" s="7"/>
      <c r="F24" s="7"/>
      <c r="G24" s="7"/>
      <c r="H24" s="7"/>
      <c r="I24" s="7"/>
      <c r="J24" s="7"/>
      <c r="K24" s="7"/>
      <c r="L24" s="7" t="s">
        <v>178</v>
      </c>
      <c r="M24" s="7"/>
      <c r="N24" s="7"/>
      <c r="O24" s="7"/>
      <c r="P24" s="7"/>
      <c r="Q24" s="7"/>
      <c r="R24" s="7"/>
    </row>
    <row r="25" spans="1:18" ht="14.25">
      <c r="A25" s="39" t="s">
        <v>179</v>
      </c>
      <c r="B25" s="39"/>
      <c r="C25" s="39"/>
      <c r="D25" s="7" t="str">
        <f>INVOICE!D23</f>
        <v>ULAANBAATAR,MONGOLIA</v>
      </c>
      <c r="E25" s="7"/>
      <c r="F25" s="7"/>
      <c r="G25" s="7"/>
      <c r="H25" s="7"/>
      <c r="I25" s="7"/>
      <c r="J25" s="7"/>
      <c r="K25" s="7"/>
      <c r="L25" s="29" t="s">
        <v>207</v>
      </c>
      <c r="M25" s="30"/>
      <c r="N25" s="30"/>
      <c r="O25" s="31"/>
      <c r="P25" s="7"/>
      <c r="Q25" s="7"/>
      <c r="R25" s="7"/>
    </row>
    <row r="26" spans="1:18" ht="14.25">
      <c r="A26" s="39" t="s">
        <v>182</v>
      </c>
      <c r="B26" s="39"/>
      <c r="C26" s="39"/>
      <c r="D26" s="7" t="str">
        <f>INVOICE!D24</f>
        <v>SITC TOYOHASHI</v>
      </c>
      <c r="E26" s="7"/>
      <c r="F26" s="7"/>
      <c r="G26" s="7"/>
      <c r="H26" s="7"/>
      <c r="I26" s="7"/>
      <c r="J26" s="7"/>
      <c r="K26" s="7"/>
      <c r="L26" s="21" t="str">
        <f>INVOICE!L24</f>
        <v>ULAANBAATAR</v>
      </c>
      <c r="M26" s="7"/>
      <c r="N26" s="7"/>
      <c r="O26" s="22"/>
      <c r="P26" s="7"/>
      <c r="Q26" s="7"/>
      <c r="R26" s="7"/>
    </row>
    <row r="27" spans="1:18" ht="14.25">
      <c r="A27" s="39" t="s">
        <v>185</v>
      </c>
      <c r="B27" s="39"/>
      <c r="C27" s="39"/>
      <c r="D27" s="7" t="str">
        <f>INVOICE!D25</f>
        <v>NO.2412W</v>
      </c>
      <c r="E27" s="7"/>
      <c r="F27" s="7"/>
      <c r="G27" s="7"/>
      <c r="H27" s="7"/>
      <c r="I27" s="7"/>
      <c r="J27" s="7"/>
      <c r="K27" s="7"/>
      <c r="L27" s="21" t="str">
        <f>INVOICE!L25&amp; "  " &amp; INVOICE!N25</f>
        <v xml:space="preserve">C/S NO.  </v>
      </c>
      <c r="M27" s="7"/>
      <c r="N27" s="7"/>
      <c r="O27" s="22"/>
      <c r="P27" s="7"/>
      <c r="Q27" s="7"/>
      <c r="R27" s="7"/>
    </row>
    <row r="28" spans="1:18" ht="14.25">
      <c r="A28" s="39" t="s">
        <v>188</v>
      </c>
      <c r="B28" s="39"/>
      <c r="C28" s="39"/>
      <c r="D28" s="32">
        <f>INVOICE!D26</f>
        <v>45362</v>
      </c>
      <c r="E28" s="7"/>
      <c r="F28" s="7"/>
      <c r="G28" s="7"/>
      <c r="H28" s="7"/>
      <c r="I28" s="7"/>
      <c r="J28" s="7"/>
      <c r="K28" s="7"/>
      <c r="L28" s="23" t="str">
        <f>INVOICE!L26</f>
        <v>SITC TOYOHASHI</v>
      </c>
      <c r="M28" s="24"/>
      <c r="N28" s="24"/>
      <c r="O28" s="25"/>
      <c r="P28" s="7"/>
      <c r="Q28" s="7"/>
      <c r="R28" s="7"/>
    </row>
    <row r="29" spans="1:18" ht="14.25">
      <c r="A29" s="39" t="s">
        <v>189</v>
      </c>
      <c r="B29" s="39"/>
      <c r="C29" s="39"/>
      <c r="D29" s="7" t="str">
        <f>INVOICE!D27</f>
        <v>SYNC LOGISTICS INC.</v>
      </c>
      <c r="E29" s="7"/>
      <c r="F29" s="7"/>
      <c r="G29" s="7"/>
      <c r="H29" s="33" t="s">
        <v>191</v>
      </c>
      <c r="I29" s="7" t="str">
        <f>INVOICE!H27</f>
        <v>COLLECT AS ARRANGED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39" t="s">
        <v>193</v>
      </c>
      <c r="B30" s="39"/>
      <c r="C30" s="39"/>
      <c r="D30" s="7" t="str">
        <f>INVOICE!D28</f>
        <v xml:space="preserve">SITC </v>
      </c>
      <c r="E30" s="7"/>
      <c r="F30" s="7"/>
      <c r="G30" s="7"/>
      <c r="H30" s="33" t="s">
        <v>195</v>
      </c>
      <c r="I30" s="7" t="str">
        <f>INVOICE!H28</f>
        <v>OSAKA, JAPAN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39" t="s">
        <v>151</v>
      </c>
      <c r="B32" s="39"/>
      <c r="C32" s="3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 t="s">
        <v>199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D8:K8"/>
    <mergeCell ref="D11:K11"/>
    <mergeCell ref="D12:K12"/>
    <mergeCell ref="A32:C32"/>
    <mergeCell ref="A27:C27"/>
    <mergeCell ref="A28:C28"/>
    <mergeCell ref="A29:C29"/>
    <mergeCell ref="A30:C30"/>
    <mergeCell ref="G23:K23"/>
    <mergeCell ref="A24:C24"/>
    <mergeCell ref="A25:C25"/>
    <mergeCell ref="A26:C26"/>
  </mergeCells>
  <phoneticPr fontId="1"/>
  <printOptions horizontalCentered="1"/>
  <pageMargins left="0" right="0" top="0.22222222222222221" bottom="0.27777777777777779" header="0.1388888888888889" footer="0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SHIPPING LIST</vt:lpstr>
      <vt:lpstr>INVOICE</vt:lpstr>
      <vt:lpstr>INST-1</vt:lpstr>
      <vt:lpstr>INST-2</vt:lpstr>
      <vt:lpstr>INST-3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</dc:creator>
  <cp:lastModifiedBy>ATL Document Yashu</cp:lastModifiedBy>
  <dcterms:created xsi:type="dcterms:W3CDTF">2024-02-27T05:56:37Z</dcterms:created>
  <dcterms:modified xsi:type="dcterms:W3CDTF">2024-03-07T15:57:24Z</dcterms:modified>
</cp:coreProperties>
</file>