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TLCSGunjan\Downloads\EBKG07974114\EBKG07974114\21236\"/>
    </mc:Choice>
  </mc:AlternateContent>
  <xr:revisionPtr revIDLastSave="0" documentId="8_{199963F1-3A1B-4A74-A0E1-8C35378B846C}" xr6:coauthVersionLast="47" xr6:coauthVersionMax="47" xr10:uidLastSave="{00000000-0000-0000-0000-000000000000}"/>
  <bookViews>
    <workbookView xWindow="-120" yWindow="-120" windowWidth="29040" windowHeight="15720" firstSheet="1" activeTab="1"/>
  </bookViews>
  <sheets>
    <sheet name="SHIPPING LIST" sheetId="1" state="hidden" r:id="rId1"/>
    <sheet name="INVOICE" sheetId="2" r:id="rId2"/>
    <sheet name="INST-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5" l="1"/>
  <c r="H22" i="5"/>
  <c r="I32" i="5"/>
  <c r="D32" i="5"/>
  <c r="I31" i="5"/>
  <c r="D31" i="5"/>
  <c r="L30" i="5"/>
  <c r="D30" i="5"/>
  <c r="L29" i="5"/>
  <c r="D29" i="5"/>
  <c r="L28" i="5"/>
  <c r="D28" i="5"/>
  <c r="D27" i="5"/>
  <c r="D26" i="5"/>
  <c r="L21" i="5"/>
  <c r="K21" i="5"/>
  <c r="J21" i="5"/>
  <c r="M21" i="5"/>
  <c r="I21" i="5"/>
  <c r="H21" i="5"/>
  <c r="G21" i="5"/>
  <c r="F21" i="5"/>
  <c r="E21" i="5"/>
  <c r="D21" i="5"/>
  <c r="D14" i="5"/>
  <c r="M7" i="5"/>
  <c r="L27" i="2"/>
  <c r="N19" i="2"/>
  <c r="E19" i="2"/>
  <c r="E13" i="2"/>
  <c r="J18" i="2"/>
  <c r="E18" i="2"/>
  <c r="J17" i="2"/>
  <c r="E17" i="2"/>
  <c r="J16" i="2"/>
  <c r="E16" i="2"/>
  <c r="J15" i="2"/>
  <c r="E15" i="2"/>
  <c r="J14" i="2"/>
  <c r="I19" i="2"/>
  <c r="E14" i="2"/>
</calcChain>
</file>

<file path=xl/sharedStrings.xml><?xml version="1.0" encoding="utf-8"?>
<sst xmlns="http://schemas.openxmlformats.org/spreadsheetml/2006/main" count="430" uniqueCount="237">
  <si>
    <t>SHIPPING ORDER LIST</t>
  </si>
  <si>
    <t>Rsv</t>
  </si>
  <si>
    <t>Sold</t>
  </si>
  <si>
    <t>STOCKNO</t>
  </si>
  <si>
    <t>KOBUTSUNO</t>
  </si>
  <si>
    <t>輸出</t>
  </si>
  <si>
    <t>NAME</t>
  </si>
  <si>
    <t>YEAR</t>
  </si>
  <si>
    <t>MON</t>
  </si>
  <si>
    <t>CHASSIS NO</t>
  </si>
  <si>
    <t>B</t>
  </si>
  <si>
    <t>入庫日</t>
  </si>
  <si>
    <t>PORT</t>
  </si>
  <si>
    <t>最終搬出日</t>
  </si>
  <si>
    <t>入庫状態</t>
  </si>
  <si>
    <t>入港メモ</t>
  </si>
  <si>
    <t>BUYDATE</t>
  </si>
  <si>
    <t>AUCTION</t>
  </si>
  <si>
    <t>回号</t>
  </si>
  <si>
    <t>号車</t>
  </si>
  <si>
    <t>TOTALCOST</t>
  </si>
  <si>
    <t>KM1</t>
  </si>
  <si>
    <t>KM2</t>
  </si>
  <si>
    <t>OPTIONS</t>
  </si>
  <si>
    <t>FUEL</t>
  </si>
  <si>
    <t>CC</t>
  </si>
  <si>
    <t>LENGTH</t>
  </si>
  <si>
    <t>WIDTH</t>
  </si>
  <si>
    <t>HEIGHT</t>
  </si>
  <si>
    <t>WEIGHT</t>
  </si>
  <si>
    <t>SellPerson</t>
  </si>
  <si>
    <t>CUSTOMER</t>
  </si>
  <si>
    <t>CUST_CONTRY</t>
  </si>
  <si>
    <t>Consignee</t>
  </si>
  <si>
    <t>ConsigneeAddress</t>
  </si>
  <si>
    <t>ConsigneeTel</t>
  </si>
  <si>
    <t>Notify</t>
  </si>
  <si>
    <t>NotifyAddress</t>
  </si>
  <si>
    <t>SellPrice</t>
  </si>
  <si>
    <t>Cur</t>
  </si>
  <si>
    <t>Freight</t>
  </si>
  <si>
    <t>指定船会社</t>
  </si>
  <si>
    <t>ARRIVE PORT</t>
  </si>
  <si>
    <t>RsvShippingMEMO</t>
  </si>
  <si>
    <t>乙仲名</t>
  </si>
  <si>
    <t>EngineNO</t>
  </si>
  <si>
    <t>型式</t>
  </si>
  <si>
    <t>総排気量</t>
  </si>
  <si>
    <t>INSPECTIONTYPE</t>
  </si>
  <si>
    <t>SalesStaffRequest</t>
  </si>
  <si>
    <t>COLOR</t>
  </si>
  <si>
    <t>TYPE</t>
  </si>
  <si>
    <t>ProdYear</t>
  </si>
  <si>
    <t>CustomerCountry_Code</t>
  </si>
  <si>
    <t>BookingCompany_Code</t>
  </si>
  <si>
    <t>Important</t>
    <phoneticPr fontId="1"/>
  </si>
  <si>
    <t>●</t>
  </si>
  <si>
    <t>LF5947</t>
  </si>
  <si>
    <t>IREN-04097</t>
  </si>
  <si>
    <t>GOLF</t>
  </si>
  <si>
    <t>2013</t>
  </si>
  <si>
    <t>12</t>
  </si>
  <si>
    <t>WVWZZZAUZEW165680</t>
  </si>
  <si>
    <t/>
  </si>
  <si>
    <t>NAGOYA</t>
  </si>
  <si>
    <t>2024/01/11 0:00:00</t>
  </si>
  <si>
    <t>ZIP OSAKA</t>
  </si>
  <si>
    <t>1215</t>
  </si>
  <si>
    <t>87</t>
  </si>
  <si>
    <t>591800</t>
  </si>
  <si>
    <t>44</t>
  </si>
  <si>
    <t>PETROL</t>
  </si>
  <si>
    <t>1190</t>
  </si>
  <si>
    <t>426</t>
  </si>
  <si>
    <t>180</t>
  </si>
  <si>
    <t>148</t>
  </si>
  <si>
    <t>1240</t>
  </si>
  <si>
    <t>MSLASKAR</t>
  </si>
  <si>
    <t>MOLONEY MOTORS</t>
  </si>
  <si>
    <t>IRELAND</t>
  </si>
  <si>
    <t>FOREMOST FREIGHT LTD</t>
  </si>
  <si>
    <t>DIGITAL OFFICE CENTRE BALHEARY ROAD SWORDS CO. K67 E5A0 DUBLIN IRELAND</t>
  </si>
  <si>
    <t>35319630391</t>
  </si>
  <si>
    <t>SAME AS CONSIGNEE</t>
  </si>
  <si>
    <t>709320</t>
  </si>
  <si>
    <t>￥</t>
  </si>
  <si>
    <t>PREPAID</t>
  </si>
  <si>
    <t>MSC</t>
  </si>
  <si>
    <t>AUTOLOGI NAGOYA</t>
  </si>
  <si>
    <t>DBA-AUCJZ</t>
  </si>
  <si>
    <t>1.19</t>
  </si>
  <si>
    <t>NO NEED INSPECTION</t>
  </si>
  <si>
    <t>*</t>
  </si>
  <si>
    <t>WHITE</t>
  </si>
  <si>
    <t>SEDAN</t>
  </si>
  <si>
    <t>5</t>
  </si>
  <si>
    <t>27</t>
  </si>
  <si>
    <t>70</t>
  </si>
  <si>
    <t>MC3721</t>
  </si>
  <si>
    <t>IREN-04098</t>
  </si>
  <si>
    <t>A3</t>
  </si>
  <si>
    <t>2017</t>
  </si>
  <si>
    <t>WAUZZZ8V0J1027192</t>
  </si>
  <si>
    <t>2024/01/13 0:00:00</t>
  </si>
  <si>
    <t>JU NARA</t>
  </si>
  <si>
    <t>1720</t>
  </si>
  <si>
    <t>3012</t>
  </si>
  <si>
    <t>1284300</t>
  </si>
  <si>
    <t>38</t>
  </si>
  <si>
    <t>1400</t>
  </si>
  <si>
    <t>446</t>
  </si>
  <si>
    <t>179</t>
  </si>
  <si>
    <t>140</t>
  </si>
  <si>
    <t>1320</t>
  </si>
  <si>
    <t>WESTBROOK MOTORS LTD</t>
  </si>
  <si>
    <t>DIGITAL OFFICE CENTRE BALHEARY ROAD SWORDS CO.  K67 E5A0 DUBLIN IRELAND</t>
  </si>
  <si>
    <t>1443590</t>
  </si>
  <si>
    <t>DBA-8VCXSL</t>
  </si>
  <si>
    <t>1.39</t>
  </si>
  <si>
    <t>PEARL</t>
  </si>
  <si>
    <t>NB9342</t>
  </si>
  <si>
    <t>IREN-04095</t>
  </si>
  <si>
    <t>2015</t>
  </si>
  <si>
    <t>10</t>
  </si>
  <si>
    <t>WAUZZZ8V8F1094727</t>
  </si>
  <si>
    <t>2024/01/09 0:00:00</t>
  </si>
  <si>
    <t>TAA KINKI</t>
  </si>
  <si>
    <t>1826</t>
  </si>
  <si>
    <t>5029</t>
  </si>
  <si>
    <t>636800</t>
  </si>
  <si>
    <t>92</t>
  </si>
  <si>
    <t>1330</t>
  </si>
  <si>
    <t>SOHAIL ANJUM</t>
  </si>
  <si>
    <t>753760</t>
  </si>
  <si>
    <t>BLACK</t>
  </si>
  <si>
    <t>OI5732</t>
  </si>
  <si>
    <t>IREN-04096</t>
  </si>
  <si>
    <t>PRIUS</t>
  </si>
  <si>
    <t>2020</t>
  </si>
  <si>
    <t>1</t>
  </si>
  <si>
    <t>ZVW51-6132957</t>
  </si>
  <si>
    <t>2024/01/10 0:00:00</t>
  </si>
  <si>
    <t>BAY AUC</t>
  </si>
  <si>
    <t>2239</t>
  </si>
  <si>
    <t>50267</t>
  </si>
  <si>
    <t>1151300</t>
  </si>
  <si>
    <t>144</t>
  </si>
  <si>
    <t>S AW NV AB ABS BACK CAMERA,CRUISE CONTROL</t>
  </si>
  <si>
    <t>HYBRID(PETROL)</t>
  </si>
  <si>
    <t>1800</t>
  </si>
  <si>
    <t>457</t>
  </si>
  <si>
    <t>176</t>
  </si>
  <si>
    <t>147</t>
  </si>
  <si>
    <t>1350</t>
  </si>
  <si>
    <t>STEVEN LIU</t>
  </si>
  <si>
    <t>1303200</t>
  </si>
  <si>
    <t>DAA-ZVW51</t>
  </si>
  <si>
    <t>1.79</t>
  </si>
  <si>
    <t>SILVER</t>
  </si>
  <si>
    <t>2019</t>
  </si>
  <si>
    <t>TL5760</t>
  </si>
  <si>
    <t>IREN-04094</t>
  </si>
  <si>
    <t>1 SERIES</t>
  </si>
  <si>
    <t>6</t>
  </si>
  <si>
    <t>WBA1A12050J210749</t>
  </si>
  <si>
    <t>2023/12/14 0:00:00</t>
  </si>
  <si>
    <t>1213</t>
  </si>
  <si>
    <t>150</t>
  </si>
  <si>
    <t>381800</t>
  </si>
  <si>
    <t>116I SPORTS AW NV AB ABS BACK CAMERA</t>
  </si>
  <si>
    <t>1590</t>
  </si>
  <si>
    <t>433</t>
  </si>
  <si>
    <t>1430</t>
  </si>
  <si>
    <t>MIHAIL TRESTIANU</t>
  </si>
  <si>
    <t>475000</t>
  </si>
  <si>
    <t>DBA-1A16</t>
  </si>
  <si>
    <t>1.59</t>
  </si>
  <si>
    <t>WBA1A12050JZ10749→WBA1A12050J210749</t>
    <phoneticPr fontId="1"/>
  </si>
  <si>
    <t>SBT CO.,LTD.</t>
  </si>
  <si>
    <t>YOKOHAMA SHI KANAGAWA KU KINKO-CHO 2-6 YOKOHAMA PLAZA BLDG 10F 221-0056</t>
  </si>
  <si>
    <t>PHONE: +81-45-290-9480 / FAX: +81-45-290-9481 / ENTERPRISE CODE: 2020001057820</t>
  </si>
  <si>
    <t>I N V O I C E</t>
  </si>
  <si>
    <t>DATE:</t>
  </si>
  <si>
    <t>INV NO:</t>
  </si>
  <si>
    <t>IREN-150224-4</t>
  </si>
  <si>
    <t>SOLD TO :</t>
  </si>
  <si>
    <t>(PH)35319630391</t>
  </si>
  <si>
    <t>FINAL</t>
  </si>
  <si>
    <t>DESTINATION :</t>
  </si>
  <si>
    <t>DUBLIN, IRELAND</t>
  </si>
  <si>
    <t>NO</t>
  </si>
  <si>
    <t>MAKER</t>
  </si>
  <si>
    <t>MEAS</t>
  </si>
  <si>
    <t>DISP</t>
  </si>
  <si>
    <t>SEAT</t>
  </si>
  <si>
    <t>C&amp;F</t>
  </si>
  <si>
    <t>VOLKSWAGEN</t>
  </si>
  <si>
    <t>AUDI</t>
  </si>
  <si>
    <t>TOYOTA</t>
  </si>
  <si>
    <t>BMW</t>
  </si>
  <si>
    <t>TOTAL</t>
  </si>
  <si>
    <t>UNITS</t>
  </si>
  <si>
    <t>KGS</t>
  </si>
  <si>
    <t>M3</t>
  </si>
  <si>
    <t>SHIPPING FROM :</t>
  </si>
  <si>
    <t>NAGOYA, JAPAN</t>
  </si>
  <si>
    <t>BOOKING NO :EBKG07974114</t>
  </si>
  <si>
    <t>MARKS &amp; NO.S</t>
  </si>
  <si>
    <t>SHIPPED TO :</t>
  </si>
  <si>
    <t>DUBLIN,IRELAND</t>
  </si>
  <si>
    <t>S.B.T</t>
  </si>
  <si>
    <t>SHIPPED PER :</t>
  </si>
  <si>
    <t>MSC BASEL V</t>
  </si>
  <si>
    <t>DUBLIN</t>
  </si>
  <si>
    <t>VOY :</t>
  </si>
  <si>
    <t>NO.HI409A</t>
  </si>
  <si>
    <t>C/S NO.</t>
  </si>
  <si>
    <t>SHIPPED ON :</t>
  </si>
  <si>
    <t>BOOKING :</t>
  </si>
  <si>
    <t>MSC JAPAN</t>
  </si>
  <si>
    <t>FREIGHT :</t>
  </si>
  <si>
    <t>PREPAID AS ARRANGED</t>
  </si>
  <si>
    <t>SHIPPING COMPANY :</t>
  </si>
  <si>
    <t>B/L ISSUE BY :</t>
  </si>
  <si>
    <t>YOKOHAMA, JAPAN</t>
  </si>
  <si>
    <t>PAYMENT :</t>
  </si>
  <si>
    <t>T/T REMITTANCE</t>
  </si>
  <si>
    <t>AUTHORIZED SIGNATURE</t>
  </si>
  <si>
    <t>PHONE: +81-45-290-9485 / FAX: +81-45-290-9486</t>
  </si>
  <si>
    <t>SHIPPING INSTRUCTION</t>
  </si>
  <si>
    <t>CONSIGNEE :</t>
  </si>
  <si>
    <t>FOREMOST FREIGHT LTD</t>
    <phoneticPr fontId="1"/>
  </si>
  <si>
    <t>(PH) 35319630391  (E-MAIL) barry@foremost.ie;selina@foremost.ie</t>
    <phoneticPr fontId="1"/>
  </si>
  <si>
    <t>NOTIFY PARTY :</t>
  </si>
  <si>
    <t>UNIT</t>
  </si>
  <si>
    <t>S. B. T</t>
  </si>
  <si>
    <t>BOOKING NO :EBKG07974114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</si>
</sst>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¥&quot;#,##0;&quot;¥&quot;\-#,##0"/>
    <numFmt numFmtId="177" formatCode="[$-409]d\-mmm\-yy;@"/>
    <numFmt numFmtId="178" formatCode="###0.00;\-###0.00"/>
    <numFmt numFmtId="179" formatCode="###0.000;\-###0.000"/>
  </numFmts>
  <fonts count="12">
    <font>
      <sz val="11"/>
      <color theme="1"/>
      <name val="Aptos Narrow"/>
      <family val="3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Aptos Narrow"/>
      <family val="3"/>
      <charset val="128"/>
      <scheme val="minor"/>
    </font>
    <font>
      <b/>
      <sz val="14"/>
      <color theme="1"/>
      <name val="Aptos Narrow"/>
      <family val="3"/>
      <charset val="128"/>
      <scheme val="minor"/>
    </font>
    <font>
      <sz val="11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b/>
      <u/>
      <sz val="12"/>
      <color theme="1"/>
      <name val="Microsoft Sans Serif"/>
      <family val="2"/>
    </font>
    <font>
      <u/>
      <sz val="12"/>
      <color theme="1"/>
      <name val="Microsoft Sans Serif"/>
      <family val="2"/>
    </font>
    <font>
      <u/>
      <sz val="11"/>
      <color theme="10"/>
      <name val="Aptos Narrow"/>
      <family val="3"/>
      <charset val="128"/>
      <scheme val="minor"/>
    </font>
    <font>
      <b/>
      <sz val="16"/>
      <color theme="1"/>
      <name val="Microsoft Sans Serif"/>
      <family val="2"/>
    </font>
    <font>
      <b/>
      <sz val="16"/>
      <color theme="1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1" applyFill="1" applyBorder="1" applyAlignment="1">
      <alignment horizontal="center" vertical="center"/>
    </xf>
    <xf numFmtId="37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37" fontId="4" fillId="0" borderId="4" xfId="0" applyNumberFormat="1" applyFont="1" applyFill="1" applyBorder="1">
      <alignment vertical="center"/>
    </xf>
    <xf numFmtId="179" fontId="4" fillId="0" borderId="5" xfId="0" applyNumberFormat="1" applyFont="1" applyFill="1" applyBorder="1">
      <alignment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179" fontId="4" fillId="0" borderId="1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2</xdr:col>
      <xdr:colOff>914400</xdr:colOff>
      <xdr:row>39</xdr:row>
      <xdr:rowOff>133350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ECFA3DC-AA36-FF1C-C5D9-A0518040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"/>
          <a:ext cx="1752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3</xdr:col>
      <xdr:colOff>57150</xdr:colOff>
      <xdr:row>40</xdr:row>
      <xdr:rowOff>133350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51664758-6E1A-C981-06B7-AF89BA63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1752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workbookViewId="0">
      <selection sqref="A1:V1"/>
    </sheetView>
  </sheetViews>
  <sheetFormatPr defaultRowHeight="13.5"/>
  <cols>
    <col min="1" max="1" width="3.625" customWidth="1"/>
    <col min="2" max="3" width="4.375" customWidth="1"/>
    <col min="4" max="4" width="8.625" customWidth="1"/>
    <col min="5" max="5" width="11.625" customWidth="1"/>
    <col min="6" max="6" width="5.625" customWidth="1"/>
    <col min="7" max="7" width="11.625" customWidth="1"/>
    <col min="8" max="8" width="6.125" customWidth="1"/>
    <col min="9" max="9" width="4.875" customWidth="1"/>
    <col min="10" max="10" width="15.125" customWidth="1"/>
    <col min="11" max="11" width="3.125" customWidth="1"/>
    <col min="12" max="12" width="10.625" style="5" customWidth="1"/>
    <col min="13" max="14" width="10.625" customWidth="1"/>
    <col min="15" max="16" width="8.375" customWidth="1"/>
    <col min="17" max="17" width="10.625" customWidth="1"/>
    <col min="18" max="18" width="12.625" customWidth="1"/>
    <col min="19" max="20" width="8.125" customWidth="1"/>
    <col min="21" max="21" width="11.125" customWidth="1"/>
    <col min="22" max="23" width="5.125" customWidth="1"/>
    <col min="24" max="24" width="33.625" customWidth="1"/>
    <col min="25" max="25" width="7.75" customWidth="1"/>
    <col min="26" max="26" width="6.125" customWidth="1"/>
    <col min="27" max="30" width="5.875" customWidth="1"/>
    <col min="31" max="31" width="9.625" customWidth="1"/>
    <col min="32" max="32" width="27.5" bestFit="1" customWidth="1"/>
    <col min="33" max="33" width="15.5" bestFit="1" customWidth="1"/>
    <col min="34" max="34" width="25.75" bestFit="1" customWidth="1"/>
    <col min="35" max="35" width="84.125" bestFit="1" customWidth="1"/>
    <col min="36" max="36" width="13.5" bestFit="1" customWidth="1"/>
    <col min="37" max="38" width="21.875" bestFit="1" customWidth="1"/>
    <col min="40" max="40" width="4.5" bestFit="1" customWidth="1"/>
    <col min="41" max="41" width="9.5" bestFit="1" customWidth="1"/>
    <col min="42" max="42" width="11" bestFit="1" customWidth="1"/>
    <col min="43" max="43" width="14" bestFit="1" customWidth="1"/>
    <col min="44" max="44" width="19.125" bestFit="1" customWidth="1"/>
    <col min="45" max="45" width="20.375" bestFit="1" customWidth="1"/>
    <col min="46" max="46" width="10.125" bestFit="1" customWidth="1"/>
    <col min="47" max="47" width="13.625" bestFit="1" customWidth="1"/>
    <col min="49" max="50" width="17.625" customWidth="1"/>
  </cols>
  <sheetData>
    <row r="1" spans="1:56" ht="17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5" spans="1:56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4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t="s">
        <v>52</v>
      </c>
      <c r="BB5" t="s">
        <v>53</v>
      </c>
      <c r="BC5" t="s">
        <v>54</v>
      </c>
      <c r="BD5" t="s">
        <v>55</v>
      </c>
    </row>
    <row r="6" spans="1:56">
      <c r="A6">
        <v>1</v>
      </c>
      <c r="B6" s="2" t="s">
        <v>56</v>
      </c>
      <c r="C6" s="2" t="s">
        <v>56</v>
      </c>
      <c r="D6" s="2" t="s">
        <v>57</v>
      </c>
      <c r="E6" s="2" t="s">
        <v>58</v>
      </c>
      <c r="F6" s="2" t="s">
        <v>5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M6" s="2" t="s">
        <v>64</v>
      </c>
      <c r="Q6" s="2" t="s">
        <v>65</v>
      </c>
      <c r="R6" s="2" t="s">
        <v>66</v>
      </c>
      <c r="S6" s="3" t="s">
        <v>67</v>
      </c>
      <c r="T6" s="3" t="s">
        <v>68</v>
      </c>
      <c r="U6" s="2" t="s">
        <v>69</v>
      </c>
      <c r="V6" s="2" t="s">
        <v>70</v>
      </c>
      <c r="W6" s="2" t="s">
        <v>70</v>
      </c>
      <c r="Y6" s="2" t="s">
        <v>71</v>
      </c>
      <c r="Z6" s="2" t="s">
        <v>72</v>
      </c>
      <c r="AA6" s="2" t="s">
        <v>73</v>
      </c>
      <c r="AB6" s="2" t="s">
        <v>74</v>
      </c>
      <c r="AC6" s="2" t="s">
        <v>75</v>
      </c>
      <c r="AD6" s="2" t="s">
        <v>76</v>
      </c>
      <c r="AE6" s="2" t="s">
        <v>77</v>
      </c>
      <c r="AF6" s="2" t="s">
        <v>78</v>
      </c>
      <c r="AG6" s="2" t="s">
        <v>79</v>
      </c>
      <c r="AH6" s="2" t="s">
        <v>80</v>
      </c>
      <c r="AI6" s="2" t="s">
        <v>81</v>
      </c>
      <c r="AJ6" s="3" t="s">
        <v>82</v>
      </c>
      <c r="AK6" s="2" t="s">
        <v>83</v>
      </c>
      <c r="AL6" s="2" t="s">
        <v>83</v>
      </c>
      <c r="AM6" s="2" t="s">
        <v>84</v>
      </c>
      <c r="AN6" s="2" t="s">
        <v>85</v>
      </c>
      <c r="AO6" s="2" t="s">
        <v>86</v>
      </c>
      <c r="AP6" s="2" t="s">
        <v>87</v>
      </c>
      <c r="AQ6" s="2" t="s">
        <v>63</v>
      </c>
      <c r="AR6" s="2" t="s">
        <v>63</v>
      </c>
      <c r="AS6" s="2" t="s">
        <v>88</v>
      </c>
      <c r="AU6" s="2" t="s">
        <v>89</v>
      </c>
      <c r="AV6" s="2" t="s">
        <v>90</v>
      </c>
      <c r="AW6" s="2" t="s">
        <v>91</v>
      </c>
      <c r="AX6" s="2" t="s">
        <v>92</v>
      </c>
      <c r="AY6" s="2" t="s">
        <v>93</v>
      </c>
      <c r="AZ6" s="2" t="s">
        <v>94</v>
      </c>
      <c r="BB6" s="2" t="s">
        <v>95</v>
      </c>
      <c r="BC6" s="2" t="s">
        <v>96</v>
      </c>
      <c r="BD6" s="2" t="s">
        <v>97</v>
      </c>
    </row>
    <row r="7" spans="1:56">
      <c r="A7">
        <v>2</v>
      </c>
      <c r="B7" s="2" t="s">
        <v>56</v>
      </c>
      <c r="C7" s="2" t="s">
        <v>56</v>
      </c>
      <c r="D7" s="2" t="s">
        <v>98</v>
      </c>
      <c r="E7" s="2" t="s">
        <v>99</v>
      </c>
      <c r="F7" s="2" t="s">
        <v>5</v>
      </c>
      <c r="G7" s="2" t="s">
        <v>100</v>
      </c>
      <c r="H7" s="2" t="s">
        <v>101</v>
      </c>
      <c r="I7" s="2" t="s">
        <v>61</v>
      </c>
      <c r="J7" s="2" t="s">
        <v>102</v>
      </c>
      <c r="K7" s="2" t="s">
        <v>63</v>
      </c>
      <c r="M7" s="2" t="s">
        <v>64</v>
      </c>
      <c r="Q7" s="2" t="s">
        <v>103</v>
      </c>
      <c r="R7" s="2" t="s">
        <v>104</v>
      </c>
      <c r="S7" s="3" t="s">
        <v>105</v>
      </c>
      <c r="T7" s="3" t="s">
        <v>106</v>
      </c>
      <c r="U7" s="2" t="s">
        <v>107</v>
      </c>
      <c r="V7" s="2" t="s">
        <v>108</v>
      </c>
      <c r="W7" s="2" t="s">
        <v>108</v>
      </c>
      <c r="Y7" s="2" t="s">
        <v>71</v>
      </c>
      <c r="Z7" s="2" t="s">
        <v>109</v>
      </c>
      <c r="AA7" s="2" t="s">
        <v>110</v>
      </c>
      <c r="AB7" s="2" t="s">
        <v>111</v>
      </c>
      <c r="AC7" s="2" t="s">
        <v>112</v>
      </c>
      <c r="AD7" s="2" t="s">
        <v>113</v>
      </c>
      <c r="AE7" s="2" t="s">
        <v>77</v>
      </c>
      <c r="AF7" s="2" t="s">
        <v>114</v>
      </c>
      <c r="AG7" s="2" t="s">
        <v>79</v>
      </c>
      <c r="AH7" s="2" t="s">
        <v>80</v>
      </c>
      <c r="AI7" s="2" t="s">
        <v>115</v>
      </c>
      <c r="AJ7" s="3" t="s">
        <v>82</v>
      </c>
      <c r="AK7" s="2" t="s">
        <v>83</v>
      </c>
      <c r="AL7" s="2" t="s">
        <v>83</v>
      </c>
      <c r="AM7" s="2" t="s">
        <v>116</v>
      </c>
      <c r="AN7" s="2" t="s">
        <v>85</v>
      </c>
      <c r="AO7" s="2" t="s">
        <v>86</v>
      </c>
      <c r="AP7" s="2" t="s">
        <v>87</v>
      </c>
      <c r="AQ7" s="2" t="s">
        <v>63</v>
      </c>
      <c r="AR7" s="2" t="s">
        <v>63</v>
      </c>
      <c r="AS7" s="2" t="s">
        <v>88</v>
      </c>
      <c r="AU7" s="2" t="s">
        <v>117</v>
      </c>
      <c r="AV7" s="2" t="s">
        <v>118</v>
      </c>
      <c r="AW7" s="2" t="s">
        <v>91</v>
      </c>
      <c r="AX7" s="2" t="s">
        <v>92</v>
      </c>
      <c r="AY7" s="2" t="s">
        <v>119</v>
      </c>
      <c r="AZ7" s="2" t="s">
        <v>94</v>
      </c>
      <c r="BB7" s="2" t="s">
        <v>95</v>
      </c>
      <c r="BC7" s="2" t="s">
        <v>96</v>
      </c>
      <c r="BD7" s="2" t="s">
        <v>97</v>
      </c>
    </row>
    <row r="8" spans="1:56">
      <c r="A8">
        <v>3</v>
      </c>
      <c r="B8" s="2" t="s">
        <v>56</v>
      </c>
      <c r="C8" s="2" t="s">
        <v>56</v>
      </c>
      <c r="D8" s="2" t="s">
        <v>120</v>
      </c>
      <c r="E8" s="2" t="s">
        <v>121</v>
      </c>
      <c r="F8" s="2" t="s">
        <v>5</v>
      </c>
      <c r="G8" s="2" t="s">
        <v>100</v>
      </c>
      <c r="H8" s="2" t="s">
        <v>122</v>
      </c>
      <c r="I8" s="2" t="s">
        <v>123</v>
      </c>
      <c r="J8" s="2" t="s">
        <v>124</v>
      </c>
      <c r="K8" s="2" t="s">
        <v>63</v>
      </c>
      <c r="M8" s="2" t="s">
        <v>64</v>
      </c>
      <c r="Q8" s="2" t="s">
        <v>125</v>
      </c>
      <c r="R8" s="2" t="s">
        <v>126</v>
      </c>
      <c r="S8" s="3" t="s">
        <v>127</v>
      </c>
      <c r="T8" s="3" t="s">
        <v>128</v>
      </c>
      <c r="U8" s="2" t="s">
        <v>129</v>
      </c>
      <c r="V8" s="2" t="s">
        <v>130</v>
      </c>
      <c r="W8" s="2" t="s">
        <v>130</v>
      </c>
      <c r="Y8" s="2" t="s">
        <v>71</v>
      </c>
      <c r="Z8" s="2" t="s">
        <v>109</v>
      </c>
      <c r="AA8" s="2" t="s">
        <v>110</v>
      </c>
      <c r="AB8" s="2" t="s">
        <v>111</v>
      </c>
      <c r="AC8" s="2" t="s">
        <v>112</v>
      </c>
      <c r="AD8" s="2" t="s">
        <v>131</v>
      </c>
      <c r="AE8" s="2" t="s">
        <v>77</v>
      </c>
      <c r="AF8" s="2" t="s">
        <v>132</v>
      </c>
      <c r="AG8" s="2" t="s">
        <v>79</v>
      </c>
      <c r="AH8" s="2" t="s">
        <v>80</v>
      </c>
      <c r="AI8" s="2" t="s">
        <v>81</v>
      </c>
      <c r="AJ8" s="3" t="s">
        <v>82</v>
      </c>
      <c r="AK8" s="2" t="s">
        <v>83</v>
      </c>
      <c r="AL8" s="2" t="s">
        <v>83</v>
      </c>
      <c r="AM8" s="2" t="s">
        <v>133</v>
      </c>
      <c r="AN8" s="2" t="s">
        <v>85</v>
      </c>
      <c r="AO8" s="2" t="s">
        <v>86</v>
      </c>
      <c r="AP8" s="2" t="s">
        <v>87</v>
      </c>
      <c r="AQ8" s="2" t="s">
        <v>63</v>
      </c>
      <c r="AR8" s="2" t="s">
        <v>63</v>
      </c>
      <c r="AS8" s="2" t="s">
        <v>88</v>
      </c>
      <c r="AU8" s="2" t="s">
        <v>117</v>
      </c>
      <c r="AV8" s="2" t="s">
        <v>118</v>
      </c>
      <c r="AW8" s="2" t="s">
        <v>91</v>
      </c>
      <c r="AX8" s="2" t="s">
        <v>92</v>
      </c>
      <c r="AY8" s="2" t="s">
        <v>134</v>
      </c>
      <c r="AZ8" s="2" t="s">
        <v>94</v>
      </c>
      <c r="BB8" s="2" t="s">
        <v>95</v>
      </c>
      <c r="BC8" s="2" t="s">
        <v>96</v>
      </c>
      <c r="BD8" s="2" t="s">
        <v>97</v>
      </c>
    </row>
    <row r="9" spans="1:56">
      <c r="A9">
        <v>4</v>
      </c>
      <c r="B9" s="2" t="s">
        <v>56</v>
      </c>
      <c r="C9" s="2" t="s">
        <v>56</v>
      </c>
      <c r="D9" s="2" t="s">
        <v>135</v>
      </c>
      <c r="E9" s="2" t="s">
        <v>136</v>
      </c>
      <c r="F9" s="2" t="s">
        <v>5</v>
      </c>
      <c r="G9" s="2" t="s">
        <v>137</v>
      </c>
      <c r="H9" s="2" t="s">
        <v>138</v>
      </c>
      <c r="I9" s="2" t="s">
        <v>139</v>
      </c>
      <c r="J9" s="2" t="s">
        <v>140</v>
      </c>
      <c r="K9" s="2" t="s">
        <v>63</v>
      </c>
      <c r="M9" s="2" t="s">
        <v>64</v>
      </c>
      <c r="Q9" s="2" t="s">
        <v>141</v>
      </c>
      <c r="R9" s="2" t="s">
        <v>142</v>
      </c>
      <c r="S9" s="3" t="s">
        <v>143</v>
      </c>
      <c r="T9" s="3" t="s">
        <v>144</v>
      </c>
      <c r="U9" s="2" t="s">
        <v>145</v>
      </c>
      <c r="V9" s="2" t="s">
        <v>146</v>
      </c>
      <c r="W9" s="2" t="s">
        <v>146</v>
      </c>
      <c r="X9" s="2" t="s">
        <v>147</v>
      </c>
      <c r="Y9" s="2" t="s">
        <v>148</v>
      </c>
      <c r="Z9" s="2" t="s">
        <v>149</v>
      </c>
      <c r="AA9" s="2" t="s">
        <v>150</v>
      </c>
      <c r="AB9" s="2" t="s">
        <v>151</v>
      </c>
      <c r="AC9" s="2" t="s">
        <v>152</v>
      </c>
      <c r="AD9" s="2" t="s">
        <v>153</v>
      </c>
      <c r="AE9" s="2" t="s">
        <v>77</v>
      </c>
      <c r="AF9" s="2" t="s">
        <v>154</v>
      </c>
      <c r="AG9" s="2" t="s">
        <v>79</v>
      </c>
      <c r="AH9" s="2" t="s">
        <v>80</v>
      </c>
      <c r="AI9" s="2" t="s">
        <v>115</v>
      </c>
      <c r="AJ9" s="3" t="s">
        <v>82</v>
      </c>
      <c r="AK9" s="2" t="s">
        <v>83</v>
      </c>
      <c r="AL9" s="2" t="s">
        <v>83</v>
      </c>
      <c r="AM9" s="2" t="s">
        <v>155</v>
      </c>
      <c r="AN9" s="2" t="s">
        <v>85</v>
      </c>
      <c r="AO9" s="2" t="s">
        <v>86</v>
      </c>
      <c r="AP9" s="2" t="s">
        <v>87</v>
      </c>
      <c r="AQ9" s="2" t="s">
        <v>63</v>
      </c>
      <c r="AR9" s="2" t="s">
        <v>63</v>
      </c>
      <c r="AS9" s="2" t="s">
        <v>88</v>
      </c>
      <c r="AU9" s="2" t="s">
        <v>156</v>
      </c>
      <c r="AV9" s="2" t="s">
        <v>157</v>
      </c>
      <c r="AW9" s="2" t="s">
        <v>91</v>
      </c>
      <c r="AX9" s="2" t="s">
        <v>92</v>
      </c>
      <c r="AY9" s="2" t="s">
        <v>158</v>
      </c>
      <c r="AZ9" s="2" t="s">
        <v>94</v>
      </c>
      <c r="BA9" s="2" t="s">
        <v>159</v>
      </c>
      <c r="BB9" s="2" t="s">
        <v>95</v>
      </c>
      <c r="BC9" s="2" t="s">
        <v>96</v>
      </c>
      <c r="BD9" s="2" t="s">
        <v>97</v>
      </c>
    </row>
    <row r="10" spans="1:56">
      <c r="A10">
        <v>5</v>
      </c>
      <c r="B10" s="2" t="s">
        <v>56</v>
      </c>
      <c r="C10" s="2" t="s">
        <v>56</v>
      </c>
      <c r="D10" s="2" t="s">
        <v>160</v>
      </c>
      <c r="E10" s="2" t="s">
        <v>161</v>
      </c>
      <c r="F10" s="2" t="s">
        <v>5</v>
      </c>
      <c r="G10" s="2" t="s">
        <v>162</v>
      </c>
      <c r="H10" s="2" t="s">
        <v>60</v>
      </c>
      <c r="I10" s="2" t="s">
        <v>163</v>
      </c>
      <c r="J10" s="2" t="s">
        <v>164</v>
      </c>
      <c r="K10" s="2" t="s">
        <v>63</v>
      </c>
      <c r="M10" s="2" t="s">
        <v>64</v>
      </c>
      <c r="Q10" s="2" t="s">
        <v>165</v>
      </c>
      <c r="R10" s="2" t="s">
        <v>66</v>
      </c>
      <c r="S10" s="3" t="s">
        <v>166</v>
      </c>
      <c r="T10" s="3" t="s">
        <v>167</v>
      </c>
      <c r="U10" s="2" t="s">
        <v>168</v>
      </c>
      <c r="V10" s="2" t="s">
        <v>130</v>
      </c>
      <c r="W10" s="2" t="s">
        <v>130</v>
      </c>
      <c r="X10" s="2" t="s">
        <v>169</v>
      </c>
      <c r="Y10" s="2" t="s">
        <v>71</v>
      </c>
      <c r="Z10" s="2" t="s">
        <v>170</v>
      </c>
      <c r="AA10" s="2" t="s">
        <v>171</v>
      </c>
      <c r="AB10" s="2" t="s">
        <v>151</v>
      </c>
      <c r="AC10" s="2" t="s">
        <v>146</v>
      </c>
      <c r="AD10" s="2" t="s">
        <v>172</v>
      </c>
      <c r="AE10" s="2" t="s">
        <v>77</v>
      </c>
      <c r="AF10" s="2" t="s">
        <v>173</v>
      </c>
      <c r="AG10" s="2" t="s">
        <v>79</v>
      </c>
      <c r="AH10" s="2" t="s">
        <v>80</v>
      </c>
      <c r="AI10" s="2" t="s">
        <v>81</v>
      </c>
      <c r="AJ10" s="3" t="s">
        <v>82</v>
      </c>
      <c r="AK10" s="2" t="s">
        <v>83</v>
      </c>
      <c r="AL10" s="2" t="s">
        <v>83</v>
      </c>
      <c r="AM10" s="2" t="s">
        <v>174</v>
      </c>
      <c r="AN10" s="2" t="s">
        <v>85</v>
      </c>
      <c r="AO10" s="2" t="s">
        <v>86</v>
      </c>
      <c r="AP10" s="2" t="s">
        <v>87</v>
      </c>
      <c r="AQ10" s="2" t="s">
        <v>63</v>
      </c>
      <c r="AR10" s="2" t="s">
        <v>63</v>
      </c>
      <c r="AS10" s="2" t="s">
        <v>88</v>
      </c>
      <c r="AU10" s="2" t="s">
        <v>175</v>
      </c>
      <c r="AV10" s="2" t="s">
        <v>176</v>
      </c>
      <c r="AW10" s="2" t="s">
        <v>91</v>
      </c>
      <c r="AX10" s="2" t="s">
        <v>92</v>
      </c>
      <c r="AY10" s="2" t="s">
        <v>93</v>
      </c>
      <c r="AZ10" s="2" t="s">
        <v>94</v>
      </c>
      <c r="BB10" s="2" t="s">
        <v>95</v>
      </c>
      <c r="BC10" s="2" t="s">
        <v>96</v>
      </c>
      <c r="BD10" s="2" t="s">
        <v>177</v>
      </c>
    </row>
  </sheetData>
  <mergeCells count="1">
    <mergeCell ref="A1:V1"/>
  </mergeCells>
  <phoneticPr fontId="1"/>
  <printOptions horizont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00"/>
  <sheetViews>
    <sheetView tabSelected="1" workbookViewId="0">
      <selection activeCell="F23" sqref="F23:K23"/>
    </sheetView>
  </sheetViews>
  <sheetFormatPr defaultRowHeight="13.5"/>
  <cols>
    <col min="1" max="1" width="4.625" customWidth="1"/>
    <col min="2" max="2" width="6.375" bestFit="1" customWidth="1"/>
    <col min="3" max="3" width="16.625" customWidth="1"/>
    <col min="4" max="4" width="16.125" customWidth="1"/>
    <col min="5" max="5" width="23.625" customWidth="1"/>
    <col min="6" max="10" width="8.625" customWidth="1"/>
    <col min="11" max="11" width="6.625" customWidth="1"/>
    <col min="12" max="12" width="17.875" bestFit="1" customWidth="1"/>
    <col min="13" max="13" width="6.625" customWidth="1"/>
    <col min="14" max="14" width="16.625" customWidth="1"/>
    <col min="24" max="24" width="9" customWidth="1"/>
  </cols>
  <sheetData>
    <row r="1" spans="1:32" ht="15.75">
      <c r="A1" s="39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7"/>
      <c r="P1" s="7"/>
      <c r="Q1" s="7"/>
    </row>
    <row r="2" spans="1:32" ht="15.75">
      <c r="A2" s="41" t="s">
        <v>179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7"/>
      <c r="P2" s="7"/>
      <c r="Q2" s="7"/>
    </row>
    <row r="3" spans="1:32" ht="15.75">
      <c r="A3" s="41" t="s">
        <v>180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7"/>
      <c r="P3" s="7"/>
      <c r="Q3" s="7"/>
    </row>
    <row r="4" spans="1:32" ht="15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32" ht="15.75">
      <c r="A5" s="43" t="s">
        <v>181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7"/>
      <c r="P5" s="7"/>
      <c r="Q5" s="7"/>
    </row>
    <row r="6" spans="1:32" ht="15.7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 t="s">
        <v>182</v>
      </c>
      <c r="M6" s="44">
        <v>45337.567754629628</v>
      </c>
      <c r="N6" s="45"/>
      <c r="O6" s="7"/>
      <c r="P6" s="7"/>
      <c r="Q6" s="7"/>
    </row>
    <row r="7" spans="1:32" ht="15.75">
      <c r="A7" s="7" t="s">
        <v>185</v>
      </c>
      <c r="B7" s="7"/>
      <c r="C7" s="7"/>
      <c r="D7" s="47" t="s">
        <v>80</v>
      </c>
      <c r="E7" s="48"/>
      <c r="F7" s="48"/>
      <c r="G7" s="48"/>
      <c r="H7" s="48"/>
      <c r="I7" s="48"/>
      <c r="J7" s="48"/>
      <c r="K7" s="48"/>
      <c r="L7" s="8" t="s">
        <v>183</v>
      </c>
      <c r="M7" s="46" t="s">
        <v>184</v>
      </c>
      <c r="N7" s="45"/>
      <c r="O7" s="7"/>
      <c r="P7" s="7"/>
      <c r="Q7" s="7"/>
      <c r="X7" s="11"/>
    </row>
    <row r="8" spans="1:32" ht="15.75">
      <c r="A8" s="7"/>
      <c r="B8" s="7"/>
      <c r="C8" s="7"/>
      <c r="D8" s="7" t="s">
        <v>115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32" ht="15.75">
      <c r="A9" s="7"/>
      <c r="B9" s="7"/>
      <c r="C9" s="7"/>
      <c r="D9" s="7" t="s">
        <v>186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32" ht="15.75">
      <c r="A10" s="7" t="s">
        <v>187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32" ht="15.75">
      <c r="A11" s="7" t="s">
        <v>188</v>
      </c>
      <c r="B11" s="7"/>
      <c r="C11" s="7"/>
      <c r="D11" s="7" t="s">
        <v>189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32" ht="15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32" ht="18" customHeight="1">
      <c r="A13" s="12" t="s">
        <v>190</v>
      </c>
      <c r="B13" s="12" t="s">
        <v>7</v>
      </c>
      <c r="C13" s="12" t="s">
        <v>191</v>
      </c>
      <c r="D13" s="12" t="s">
        <v>6</v>
      </c>
      <c r="E13" s="13" t="str">
        <f>HYPERLINK("https://doc.sbtjapan.com/CCRPDF/MSC_VHI409A_240215_133740_Pack.pdf","CHASSIS NO")</f>
        <v>CHASSIS NO</v>
      </c>
      <c r="F13" s="12" t="s">
        <v>29</v>
      </c>
      <c r="G13" s="12" t="s">
        <v>26</v>
      </c>
      <c r="H13" s="12" t="s">
        <v>27</v>
      </c>
      <c r="I13" s="12" t="s">
        <v>28</v>
      </c>
      <c r="J13" s="12" t="s">
        <v>192</v>
      </c>
      <c r="K13" s="12" t="s">
        <v>193</v>
      </c>
      <c r="L13" s="12" t="s">
        <v>24</v>
      </c>
      <c r="M13" s="12" t="s">
        <v>194</v>
      </c>
      <c r="N13" s="12" t="s">
        <v>195</v>
      </c>
      <c r="O13" s="9"/>
      <c r="P13" s="6"/>
      <c r="Q13" s="6"/>
    </row>
    <row r="14" spans="1:32" ht="18" customHeight="1">
      <c r="A14" s="12">
        <v>1</v>
      </c>
      <c r="B14" s="12">
        <v>2013</v>
      </c>
      <c r="C14" s="12" t="s">
        <v>196</v>
      </c>
      <c r="D14" s="12" t="s">
        <v>59</v>
      </c>
      <c r="E14" s="13" t="str">
        <f>HYPERLINK("https://doc.sbtjapan.com/CCRPDF/LF5-947CCR.PDF","WVWZZZAUZEW165680")</f>
        <v>WVWZZZAUZEW165680</v>
      </c>
      <c r="F14" s="14">
        <v>1240</v>
      </c>
      <c r="G14" s="15">
        <v>4.26</v>
      </c>
      <c r="H14" s="15">
        <v>1.8</v>
      </c>
      <c r="I14" s="15">
        <v>1.48</v>
      </c>
      <c r="J14" s="16">
        <f>ROUND(G14*H14*I14,3)</f>
        <v>11.349</v>
      </c>
      <c r="K14" s="15">
        <v>1.19</v>
      </c>
      <c r="L14" s="12" t="s">
        <v>71</v>
      </c>
      <c r="M14" s="17" t="s">
        <v>95</v>
      </c>
      <c r="N14" s="18">
        <v>732000</v>
      </c>
      <c r="O14" s="9"/>
      <c r="P14" s="9"/>
      <c r="Q14" s="9"/>
      <c r="R14" s="10"/>
      <c r="S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8" customHeight="1">
      <c r="A15" s="12">
        <v>2</v>
      </c>
      <c r="B15" s="12">
        <v>2017</v>
      </c>
      <c r="C15" s="12" t="s">
        <v>197</v>
      </c>
      <c r="D15" s="12" t="s">
        <v>100</v>
      </c>
      <c r="E15" s="13" t="str">
        <f>HYPERLINK("https://doc.sbtjapan.com/CCRPDF/MC3-721CCR.PDF","WAUZZZ8V0J1027192")</f>
        <v>WAUZZZ8V0J1027192</v>
      </c>
      <c r="F15" s="14">
        <v>1320</v>
      </c>
      <c r="G15" s="15">
        <v>4.46</v>
      </c>
      <c r="H15" s="15">
        <v>1.79</v>
      </c>
      <c r="I15" s="15">
        <v>1.4</v>
      </c>
      <c r="J15" s="16">
        <f>ROUND(G15*H15*I15,3)</f>
        <v>11.177</v>
      </c>
      <c r="K15" s="15">
        <v>1.39</v>
      </c>
      <c r="L15" s="12" t="s">
        <v>71</v>
      </c>
      <c r="M15" s="17" t="s">
        <v>95</v>
      </c>
      <c r="N15" s="18">
        <v>1459000</v>
      </c>
      <c r="O15" s="9"/>
      <c r="P15" s="9"/>
      <c r="Q15" s="9"/>
      <c r="R15" s="10"/>
      <c r="S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8" customHeight="1">
      <c r="A16" s="12">
        <v>3</v>
      </c>
      <c r="B16" s="12">
        <v>2015</v>
      </c>
      <c r="C16" s="12" t="s">
        <v>197</v>
      </c>
      <c r="D16" s="12" t="s">
        <v>100</v>
      </c>
      <c r="E16" s="13" t="str">
        <f>HYPERLINK("https://doc.sbtjapan.com/CCRPDF/NB9-342CCR.PDF","WAUZZZ8V8F1094727")</f>
        <v>WAUZZZ8V8F1094727</v>
      </c>
      <c r="F16" s="14">
        <v>1330</v>
      </c>
      <c r="G16" s="15">
        <v>4.46</v>
      </c>
      <c r="H16" s="15">
        <v>1.79</v>
      </c>
      <c r="I16" s="15">
        <v>1.4</v>
      </c>
      <c r="J16" s="16">
        <f>ROUND(G16*H16*I16,3)</f>
        <v>11.177</v>
      </c>
      <c r="K16" s="15">
        <v>1.39</v>
      </c>
      <c r="L16" s="12" t="s">
        <v>71</v>
      </c>
      <c r="M16" s="17" t="s">
        <v>95</v>
      </c>
      <c r="N16" s="18">
        <v>776000</v>
      </c>
      <c r="O16" s="9"/>
      <c r="P16" s="9"/>
      <c r="Q16" s="9"/>
      <c r="R16" s="10"/>
      <c r="S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8" customHeight="1">
      <c r="A17" s="12">
        <v>4</v>
      </c>
      <c r="B17" s="12">
        <v>2020</v>
      </c>
      <c r="C17" s="12" t="s">
        <v>198</v>
      </c>
      <c r="D17" s="12" t="s">
        <v>137</v>
      </c>
      <c r="E17" s="13" t="str">
        <f>HYPERLINK("https://doc.sbtjapan.com/CCRPDF/OI5-732CCR.PDF","ZVW51-6132957")</f>
        <v>ZVW51-6132957</v>
      </c>
      <c r="F17" s="14">
        <v>1350</v>
      </c>
      <c r="G17" s="15">
        <v>4.57</v>
      </c>
      <c r="H17" s="15">
        <v>1.76</v>
      </c>
      <c r="I17" s="15">
        <v>1.47</v>
      </c>
      <c r="J17" s="16">
        <f>ROUND(G17*H17*I17,3)</f>
        <v>11.824</v>
      </c>
      <c r="K17" s="15">
        <v>1.79</v>
      </c>
      <c r="L17" s="12" t="s">
        <v>148</v>
      </c>
      <c r="M17" s="17" t="s">
        <v>95</v>
      </c>
      <c r="N17" s="18">
        <v>1320000</v>
      </c>
      <c r="O17" s="9"/>
      <c r="P17" s="9"/>
      <c r="Q17" s="9"/>
      <c r="R17" s="10"/>
      <c r="S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8" customHeight="1">
      <c r="A18" s="12">
        <v>5</v>
      </c>
      <c r="B18" s="12">
        <v>2013</v>
      </c>
      <c r="C18" s="12" t="s">
        <v>199</v>
      </c>
      <c r="D18" s="12" t="s">
        <v>162</v>
      </c>
      <c r="E18" s="13" t="str">
        <f>HYPERLINK("https://doc.sbtjapan.com/CCRPDF/TL5-760CCR.PDF","WBA1A12050J210749")</f>
        <v>WBA1A12050J210749</v>
      </c>
      <c r="F18" s="14">
        <v>1430</v>
      </c>
      <c r="G18" s="15">
        <v>4.33</v>
      </c>
      <c r="H18" s="15">
        <v>1.76</v>
      </c>
      <c r="I18" s="15">
        <v>1.44</v>
      </c>
      <c r="J18" s="16">
        <f>ROUND(G18*H18*I18,3)</f>
        <v>10.974</v>
      </c>
      <c r="K18" s="15">
        <v>1.59</v>
      </c>
      <c r="L18" s="12" t="s">
        <v>71</v>
      </c>
      <c r="M18" s="17" t="s">
        <v>95</v>
      </c>
      <c r="N18" s="18">
        <v>500000</v>
      </c>
      <c r="O18" s="9"/>
      <c r="P18" s="9"/>
      <c r="Q18" s="9"/>
      <c r="R18" s="10"/>
      <c r="S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8" customHeight="1">
      <c r="A19" s="21"/>
      <c r="B19" s="22" t="s">
        <v>200</v>
      </c>
      <c r="C19" s="22">
        <v>5</v>
      </c>
      <c r="D19" s="22" t="s">
        <v>201</v>
      </c>
      <c r="E19" s="24">
        <f>SUM(F13:F18)</f>
        <v>6670</v>
      </c>
      <c r="F19" s="22" t="s">
        <v>202</v>
      </c>
      <c r="G19" s="21"/>
      <c r="H19" s="22"/>
      <c r="I19" s="25">
        <f>SUM(J13:J18)</f>
        <v>56.501000000000005</v>
      </c>
      <c r="J19" s="22" t="s">
        <v>203</v>
      </c>
      <c r="K19" s="21"/>
      <c r="L19" s="22"/>
      <c r="M19" s="22"/>
      <c r="N19" s="26">
        <f>SUM(N14:N18)</f>
        <v>4787000</v>
      </c>
      <c r="O19" s="6"/>
      <c r="P19" s="6"/>
      <c r="Q19" s="6"/>
    </row>
    <row r="20" spans="1:32" ht="14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3" spans="1:32" ht="20.25">
      <c r="A23" s="35" t="s">
        <v>204</v>
      </c>
      <c r="B23" s="36"/>
      <c r="C23" s="36"/>
      <c r="D23" s="6" t="s">
        <v>205</v>
      </c>
      <c r="E23" s="6"/>
      <c r="F23" s="37" t="s">
        <v>236</v>
      </c>
      <c r="G23" s="38"/>
      <c r="H23" s="38"/>
      <c r="I23" s="38"/>
      <c r="J23" s="38"/>
      <c r="K23" s="38"/>
      <c r="L23" s="6" t="s">
        <v>207</v>
      </c>
      <c r="M23" s="6"/>
      <c r="N23" s="6"/>
      <c r="O23" s="6"/>
      <c r="P23" s="6"/>
      <c r="Q23" s="6"/>
    </row>
    <row r="24" spans="1:32" ht="14.25">
      <c r="A24" s="35" t="s">
        <v>208</v>
      </c>
      <c r="B24" s="36"/>
      <c r="C24" s="36"/>
      <c r="D24" s="6" t="s">
        <v>209</v>
      </c>
      <c r="E24" s="6"/>
      <c r="F24" s="6"/>
      <c r="G24" s="6"/>
      <c r="H24" s="6"/>
      <c r="I24" s="6"/>
      <c r="J24" s="6"/>
      <c r="K24" s="6"/>
      <c r="L24" s="27" t="s">
        <v>210</v>
      </c>
      <c r="M24" s="28"/>
      <c r="N24" s="29"/>
      <c r="O24" s="6"/>
      <c r="P24" s="6"/>
      <c r="Q24" s="6"/>
    </row>
    <row r="25" spans="1:32" ht="14.25">
      <c r="A25" s="35" t="s">
        <v>211</v>
      </c>
      <c r="B25" s="36"/>
      <c r="C25" s="36"/>
      <c r="D25" s="6" t="s">
        <v>212</v>
      </c>
      <c r="E25" s="6"/>
      <c r="F25" s="6"/>
      <c r="G25" s="6"/>
      <c r="H25" s="6"/>
      <c r="I25" s="6"/>
      <c r="J25" s="6"/>
      <c r="K25" s="6"/>
      <c r="L25" s="19" t="s">
        <v>213</v>
      </c>
      <c r="M25" s="6"/>
      <c r="N25" s="20"/>
      <c r="O25" s="6"/>
      <c r="P25" s="6"/>
      <c r="Q25" s="6"/>
    </row>
    <row r="26" spans="1:32" ht="14.25">
      <c r="A26" s="35" t="s">
        <v>214</v>
      </c>
      <c r="B26" s="36"/>
      <c r="C26" s="36"/>
      <c r="D26" s="6" t="s">
        <v>215</v>
      </c>
      <c r="E26" s="6"/>
      <c r="F26" s="6"/>
      <c r="G26" s="6"/>
      <c r="H26" s="6"/>
      <c r="I26" s="6"/>
      <c r="J26" s="6"/>
      <c r="K26" s="6"/>
      <c r="L26" s="19" t="s">
        <v>216</v>
      </c>
      <c r="M26" s="6"/>
      <c r="N26" s="20"/>
      <c r="O26" s="6"/>
      <c r="P26" s="6"/>
      <c r="Q26" s="6"/>
    </row>
    <row r="27" spans="1:32" ht="14.25">
      <c r="A27" s="35" t="s">
        <v>217</v>
      </c>
      <c r="B27" s="36"/>
      <c r="C27" s="36"/>
      <c r="D27" s="30">
        <v>45351</v>
      </c>
      <c r="E27" s="6"/>
      <c r="F27" s="6"/>
      <c r="G27" s="6"/>
      <c r="H27" s="6"/>
      <c r="I27" s="6"/>
      <c r="J27" s="6"/>
      <c r="K27" s="6"/>
      <c r="L27" s="21" t="str">
        <f>D25</f>
        <v>MSC BASEL V</v>
      </c>
      <c r="M27" s="22"/>
      <c r="N27" s="23"/>
      <c r="O27" s="6"/>
      <c r="P27" s="6"/>
      <c r="Q27" s="6"/>
    </row>
    <row r="28" spans="1:32" ht="14.25">
      <c r="A28" s="35" t="s">
        <v>218</v>
      </c>
      <c r="B28" s="36"/>
      <c r="C28" s="36"/>
      <c r="D28" s="6" t="s">
        <v>219</v>
      </c>
      <c r="E28" s="6"/>
      <c r="F28" s="6"/>
      <c r="G28" s="31" t="s">
        <v>220</v>
      </c>
      <c r="H28" s="6" t="s">
        <v>221</v>
      </c>
      <c r="I28" s="6"/>
      <c r="J28" s="6"/>
      <c r="K28" s="6"/>
      <c r="L28" s="6"/>
      <c r="M28" s="6"/>
      <c r="N28" s="6"/>
      <c r="O28" s="6"/>
      <c r="P28" s="6"/>
      <c r="Q28" s="6"/>
    </row>
    <row r="29" spans="1:32" ht="14.25">
      <c r="A29" s="35" t="s">
        <v>222</v>
      </c>
      <c r="B29" s="36"/>
      <c r="C29" s="36"/>
      <c r="D29" s="6" t="s">
        <v>87</v>
      </c>
      <c r="E29" s="6"/>
      <c r="F29" s="6"/>
      <c r="G29" s="31" t="s">
        <v>223</v>
      </c>
      <c r="H29" s="6" t="s">
        <v>224</v>
      </c>
      <c r="I29" s="6"/>
      <c r="J29" s="6"/>
      <c r="K29" s="6"/>
      <c r="L29" s="6"/>
      <c r="M29" s="6"/>
      <c r="N29" s="6"/>
      <c r="O29" s="6"/>
      <c r="P29" s="6"/>
      <c r="Q29" s="6"/>
    </row>
    <row r="30" spans="1:32" ht="14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32" ht="14.25">
      <c r="A31" s="6" t="s">
        <v>225</v>
      </c>
      <c r="B31" s="6"/>
      <c r="C31" s="6"/>
      <c r="D31" s="6" t="s">
        <v>226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32" ht="14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4.25">
      <c r="A33" s="35" t="s">
        <v>178</v>
      </c>
      <c r="B33" s="36"/>
      <c r="C33" s="3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4.25">
      <c r="A34" s="6" t="s">
        <v>227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4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4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4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4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4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4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4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4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4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4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4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4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4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4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4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4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4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4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4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4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4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4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4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4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4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4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4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4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4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4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4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4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4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4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4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4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4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4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4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4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4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4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4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4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4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4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4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4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4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4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4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4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4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4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4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4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4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4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4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4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4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4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4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4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4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4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4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4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4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4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4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4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4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4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4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4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4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4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4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4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4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4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4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4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4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4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4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4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4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4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4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4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4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4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4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4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4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4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4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4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4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4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4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4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4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4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4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4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4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4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4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4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4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4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4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4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4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4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4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4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4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4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4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4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4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4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4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4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4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4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4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4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4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4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4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4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4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4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4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4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4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4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4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4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4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4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4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4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4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4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4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4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4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4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4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4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4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4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4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4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4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4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4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4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</sheetData>
  <mergeCells count="16">
    <mergeCell ref="A23:C23"/>
    <mergeCell ref="F23:K23"/>
    <mergeCell ref="A24:C24"/>
    <mergeCell ref="A1:N1"/>
    <mergeCell ref="A2:N2"/>
    <mergeCell ref="A3:N3"/>
    <mergeCell ref="A5:N5"/>
    <mergeCell ref="M6:N6"/>
    <mergeCell ref="M7:N7"/>
    <mergeCell ref="D7:K7"/>
    <mergeCell ref="A25:C25"/>
    <mergeCell ref="A26:C26"/>
    <mergeCell ref="A27:C27"/>
    <mergeCell ref="A28:C28"/>
    <mergeCell ref="A29:C29"/>
    <mergeCell ref="A33:C33"/>
  </mergeCells>
  <phoneticPr fontId="1"/>
  <printOptions horizontalCentered="1"/>
  <pageMargins left="0" right="0" top="0.22222222222222221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5"/>
  <sheetViews>
    <sheetView workbookViewId="0">
      <selection activeCell="L23" sqref="L23"/>
    </sheetView>
  </sheetViews>
  <sheetFormatPr defaultRowHeight="13.5"/>
  <cols>
    <col min="2" max="3" width="6.625" customWidth="1"/>
    <col min="4" max="4" width="10.625" customWidth="1"/>
    <col min="5" max="5" width="6.375" bestFit="1" customWidth="1"/>
    <col min="6" max="6" width="15.25" bestFit="1" customWidth="1"/>
    <col min="7" max="7" width="9.75" bestFit="1" customWidth="1"/>
    <col min="8" max="8" width="23.875" bestFit="1" customWidth="1"/>
    <col min="9" max="9" width="9" bestFit="1" customWidth="1"/>
    <col min="10" max="10" width="9.125" bestFit="1" customWidth="1"/>
    <col min="11" max="11" width="7.625" bestFit="1" customWidth="1"/>
    <col min="12" max="12" width="8.5" bestFit="1" customWidth="1"/>
    <col min="13" max="13" width="7" bestFit="1" customWidth="1"/>
    <col min="24" max="24" width="9" customWidth="1"/>
  </cols>
  <sheetData>
    <row r="1" spans="1:24" ht="15.75">
      <c r="A1" s="39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7"/>
      <c r="P1" s="7"/>
      <c r="Q1" s="7"/>
    </row>
    <row r="2" spans="1:24" ht="15.75">
      <c r="A2" s="41" t="s">
        <v>179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7"/>
      <c r="P2" s="7"/>
      <c r="Q2" s="7"/>
    </row>
    <row r="3" spans="1:24" ht="15.75">
      <c r="A3" s="41" t="s">
        <v>228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7"/>
      <c r="P3" s="7"/>
      <c r="Q3" s="7"/>
    </row>
    <row r="4" spans="1:24" ht="15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4" ht="15.75">
      <c r="A5" s="43" t="s">
        <v>229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7"/>
      <c r="P5" s="7"/>
      <c r="Q5" s="7"/>
    </row>
    <row r="6" spans="1:24" ht="15.7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 t="s">
        <v>182</v>
      </c>
      <c r="M6" s="44">
        <v>45337.56790509259</v>
      </c>
      <c r="N6" s="45"/>
      <c r="O6" s="7"/>
      <c r="P6" s="7"/>
      <c r="Q6" s="7"/>
    </row>
    <row r="7" spans="1:24" ht="15.75">
      <c r="A7" s="7" t="s">
        <v>230</v>
      </c>
      <c r="B7" s="7"/>
      <c r="C7" s="7"/>
      <c r="D7" s="47" t="s">
        <v>231</v>
      </c>
      <c r="E7" s="48"/>
      <c r="F7" s="48"/>
      <c r="G7" s="48"/>
      <c r="H7" s="48"/>
      <c r="I7" s="48"/>
      <c r="J7" s="48"/>
      <c r="K7" s="48"/>
      <c r="L7" s="8" t="s">
        <v>183</v>
      </c>
      <c r="M7" s="32" t="str">
        <f>INVOICE!M7</f>
        <v>IREN-150224-4</v>
      </c>
      <c r="N7" s="7"/>
      <c r="O7" s="7"/>
      <c r="P7" s="7"/>
      <c r="Q7" s="7"/>
      <c r="X7" s="11"/>
    </row>
    <row r="8" spans="1:24" ht="34.5" customHeight="1">
      <c r="A8" s="7"/>
      <c r="B8" s="7"/>
      <c r="C8" s="7"/>
      <c r="D8" s="47" t="s">
        <v>81</v>
      </c>
      <c r="E8" s="48"/>
      <c r="F8" s="48"/>
      <c r="G8" s="48"/>
      <c r="H8" s="48"/>
      <c r="I8" s="48"/>
      <c r="J8" s="48"/>
      <c r="K8" s="48"/>
      <c r="L8" s="7"/>
      <c r="M8" s="7"/>
      <c r="N8" s="7"/>
      <c r="O8" s="7"/>
      <c r="P8" s="7"/>
      <c r="Q8" s="7"/>
      <c r="X8" s="11"/>
    </row>
    <row r="9" spans="1:24" ht="15.75">
      <c r="A9" s="7"/>
      <c r="B9" s="7"/>
      <c r="C9" s="7"/>
      <c r="D9" s="7" t="s">
        <v>232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24" ht="15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24" ht="15.75">
      <c r="A11" s="7" t="s">
        <v>233</v>
      </c>
      <c r="B11" s="7"/>
      <c r="C11" s="7"/>
      <c r="D11" s="47" t="s">
        <v>83</v>
      </c>
      <c r="E11" s="48"/>
      <c r="F11" s="48"/>
      <c r="G11" s="48"/>
      <c r="H11" s="48"/>
      <c r="I11" s="48"/>
      <c r="J11" s="48"/>
      <c r="K11" s="48"/>
      <c r="L11" s="7"/>
      <c r="M11" s="7"/>
      <c r="N11" s="7"/>
      <c r="O11" s="7"/>
      <c r="P11" s="7"/>
      <c r="Q11" s="7"/>
      <c r="X11" s="11"/>
    </row>
    <row r="12" spans="1:24" ht="15.75">
      <c r="A12" s="7"/>
      <c r="B12" s="7"/>
      <c r="C12" s="7"/>
      <c r="D12" s="47"/>
      <c r="E12" s="48"/>
      <c r="F12" s="48"/>
      <c r="G12" s="48"/>
      <c r="H12" s="48"/>
      <c r="I12" s="48"/>
      <c r="J12" s="48"/>
      <c r="K12" s="48"/>
      <c r="L12" s="7"/>
      <c r="M12" s="7"/>
      <c r="N12" s="7"/>
      <c r="O12" s="7"/>
      <c r="P12" s="7"/>
      <c r="Q12" s="7"/>
      <c r="X12" s="11"/>
    </row>
    <row r="13" spans="1:24" ht="14.25">
      <c r="A13" s="6" t="s">
        <v>187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4" ht="14.25">
      <c r="A14" s="6" t="s">
        <v>188</v>
      </c>
      <c r="B14" s="6"/>
      <c r="C14" s="6"/>
      <c r="D14" s="35" t="str">
        <f>IF(INVOICE!D11=0,"",INVOICE!D11)</f>
        <v>DUBLIN, IRELAND</v>
      </c>
      <c r="E14" s="36"/>
      <c r="F14" s="36"/>
      <c r="G14" s="36"/>
      <c r="H14" s="36"/>
      <c r="I14" s="36"/>
      <c r="J14" s="36"/>
      <c r="K14" s="6"/>
      <c r="L14" s="6"/>
      <c r="M14" s="6"/>
      <c r="N14" s="6"/>
      <c r="O14" s="6"/>
      <c r="P14" s="6"/>
      <c r="Q14" s="6"/>
    </row>
    <row r="15" spans="1:24" ht="14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24" ht="18" customHeight="1">
      <c r="A16" s="9"/>
      <c r="B16" s="9"/>
      <c r="C16" s="9"/>
      <c r="D16" s="12" t="s">
        <v>190</v>
      </c>
      <c r="E16" s="12" t="s">
        <v>7</v>
      </c>
      <c r="F16" s="12" t="s">
        <v>191</v>
      </c>
      <c r="G16" s="12" t="s">
        <v>6</v>
      </c>
      <c r="H16" s="12" t="s">
        <v>9</v>
      </c>
      <c r="I16" s="12" t="s">
        <v>29</v>
      </c>
      <c r="J16" s="12" t="s">
        <v>26</v>
      </c>
      <c r="K16" s="12" t="s">
        <v>27</v>
      </c>
      <c r="L16" s="12" t="s">
        <v>28</v>
      </c>
      <c r="M16" s="12" t="s">
        <v>192</v>
      </c>
      <c r="N16" s="9"/>
      <c r="O16" s="6"/>
      <c r="P16" s="6"/>
      <c r="Q16" s="6"/>
    </row>
    <row r="17" spans="1:17" ht="18" customHeight="1">
      <c r="A17" s="9"/>
      <c r="B17" s="9"/>
      <c r="C17" s="9"/>
      <c r="D17" s="12">
        <v>1</v>
      </c>
      <c r="E17" s="12">
        <v>2013</v>
      </c>
      <c r="F17" s="12" t="s">
        <v>196</v>
      </c>
      <c r="G17" s="12" t="s">
        <v>59</v>
      </c>
      <c r="H17" s="12" t="s">
        <v>62</v>
      </c>
      <c r="I17" s="12">
        <v>1240</v>
      </c>
      <c r="J17" s="12">
        <v>4.26</v>
      </c>
      <c r="K17" s="12">
        <v>1.8</v>
      </c>
      <c r="L17" s="12">
        <v>1.48</v>
      </c>
      <c r="M17" s="12">
        <v>11.349</v>
      </c>
      <c r="N17" s="9"/>
      <c r="O17" s="6"/>
      <c r="P17" s="6"/>
      <c r="Q17" s="6"/>
    </row>
    <row r="18" spans="1:17" ht="18" customHeight="1">
      <c r="A18" s="9"/>
      <c r="B18" s="9"/>
      <c r="C18" s="9"/>
      <c r="D18" s="12">
        <v>2</v>
      </c>
      <c r="E18" s="12">
        <v>2017</v>
      </c>
      <c r="F18" s="12" t="s">
        <v>197</v>
      </c>
      <c r="G18" s="12" t="s">
        <v>100</v>
      </c>
      <c r="H18" s="12" t="s">
        <v>102</v>
      </c>
      <c r="I18" s="12">
        <v>1320</v>
      </c>
      <c r="J18" s="12">
        <v>4.46</v>
      </c>
      <c r="K18" s="12">
        <v>1.79</v>
      </c>
      <c r="L18" s="12">
        <v>1.4</v>
      </c>
      <c r="M18" s="12">
        <v>11.177</v>
      </c>
      <c r="N18" s="9"/>
      <c r="O18" s="6"/>
      <c r="P18" s="6"/>
      <c r="Q18" s="6"/>
    </row>
    <row r="19" spans="1:17" ht="18" customHeight="1">
      <c r="A19" s="9"/>
      <c r="B19" s="9"/>
      <c r="C19" s="9"/>
      <c r="D19" s="12">
        <v>3</v>
      </c>
      <c r="E19" s="12">
        <v>2015</v>
      </c>
      <c r="F19" s="12" t="s">
        <v>197</v>
      </c>
      <c r="G19" s="12" t="s">
        <v>100</v>
      </c>
      <c r="H19" s="12" t="s">
        <v>124</v>
      </c>
      <c r="I19" s="12">
        <v>1330</v>
      </c>
      <c r="J19" s="12">
        <v>4.46</v>
      </c>
      <c r="K19" s="12">
        <v>1.79</v>
      </c>
      <c r="L19" s="12">
        <v>1.4</v>
      </c>
      <c r="M19" s="12">
        <v>11.177</v>
      </c>
      <c r="N19" s="9"/>
      <c r="O19" s="6"/>
      <c r="P19" s="6"/>
      <c r="Q19" s="6"/>
    </row>
    <row r="20" spans="1:17" ht="18" customHeight="1">
      <c r="A20" s="9"/>
      <c r="B20" s="9"/>
      <c r="C20" s="9"/>
      <c r="D20" s="12">
        <v>4</v>
      </c>
      <c r="E20" s="12">
        <v>2020</v>
      </c>
      <c r="F20" s="12" t="s">
        <v>198</v>
      </c>
      <c r="G20" s="12" t="s">
        <v>137</v>
      </c>
      <c r="H20" s="12" t="s">
        <v>140</v>
      </c>
      <c r="I20" s="12">
        <v>1350</v>
      </c>
      <c r="J20" s="12">
        <v>4.57</v>
      </c>
      <c r="K20" s="12">
        <v>1.76</v>
      </c>
      <c r="L20" s="12">
        <v>1.47</v>
      </c>
      <c r="M20" s="12">
        <v>11.824</v>
      </c>
      <c r="N20" s="9"/>
      <c r="O20" s="6"/>
      <c r="P20" s="6"/>
      <c r="Q20" s="6"/>
    </row>
    <row r="21" spans="1:17" ht="18" customHeight="1">
      <c r="A21" s="6"/>
      <c r="B21" s="6"/>
      <c r="C21" s="6"/>
      <c r="D21" s="12">
        <f>INVOICE!A18</f>
        <v>5</v>
      </c>
      <c r="E21" s="12">
        <f>INVOICE!B18</f>
        <v>2013</v>
      </c>
      <c r="F21" s="12" t="str">
        <f>INVOICE!C18</f>
        <v>BMW</v>
      </c>
      <c r="G21" s="12" t="str">
        <f>INVOICE!D18</f>
        <v>1 SERIES</v>
      </c>
      <c r="H21" s="12" t="str">
        <f>INVOICE!E18</f>
        <v>WBA1A12050J210749</v>
      </c>
      <c r="I21" s="14">
        <f>INVOICE!F18</f>
        <v>1430</v>
      </c>
      <c r="J21" s="15">
        <f>INVOICE!G18</f>
        <v>4.33</v>
      </c>
      <c r="K21" s="15">
        <f>INVOICE!H18</f>
        <v>1.76</v>
      </c>
      <c r="L21" s="15">
        <f>INVOICE!I18</f>
        <v>1.44</v>
      </c>
      <c r="M21" s="33">
        <f>ROUND(J21*K21*L21,3)</f>
        <v>10.974</v>
      </c>
      <c r="N21" s="6"/>
      <c r="O21" s="6"/>
      <c r="P21" s="6"/>
      <c r="Q21" s="6"/>
    </row>
    <row r="22" spans="1:17" ht="14.25">
      <c r="A22" s="6"/>
      <c r="B22" s="6"/>
      <c r="C22" s="6"/>
      <c r="D22" s="21"/>
      <c r="E22" s="22" t="s">
        <v>200</v>
      </c>
      <c r="F22" s="22">
        <v>5</v>
      </c>
      <c r="G22" s="22" t="s">
        <v>234</v>
      </c>
      <c r="H22" s="24">
        <f>SUM(I17:I21)</f>
        <v>6670</v>
      </c>
      <c r="I22" s="22" t="s">
        <v>202</v>
      </c>
      <c r="J22" s="21"/>
      <c r="K22" s="22"/>
      <c r="L22" s="25">
        <f>SUM(M17:M21)</f>
        <v>56.501000000000005</v>
      </c>
      <c r="M22" s="23" t="s">
        <v>203</v>
      </c>
      <c r="N22" s="6"/>
      <c r="O22" s="6"/>
      <c r="P22" s="6"/>
      <c r="Q22" s="6"/>
    </row>
    <row r="25" spans="1:17" ht="18.75">
      <c r="G25" s="49" t="s">
        <v>206</v>
      </c>
      <c r="H25" s="42"/>
      <c r="I25" s="42"/>
      <c r="J25" s="42"/>
      <c r="K25" s="42"/>
    </row>
    <row r="26" spans="1:17" ht="14.25">
      <c r="A26" s="35" t="s">
        <v>204</v>
      </c>
      <c r="B26" s="36"/>
      <c r="C26" s="36"/>
      <c r="D26" s="6" t="str">
        <f>INVOICE!D23</f>
        <v>NAGOYA, JAPAN</v>
      </c>
      <c r="E26" s="6"/>
      <c r="F26" s="6"/>
      <c r="G26" s="6"/>
      <c r="H26" s="6"/>
      <c r="I26" s="6"/>
      <c r="J26" s="6"/>
      <c r="K26" s="6"/>
      <c r="L26" s="6" t="s">
        <v>207</v>
      </c>
      <c r="M26" s="6"/>
      <c r="N26" s="6"/>
      <c r="O26" s="6"/>
      <c r="P26" s="6"/>
      <c r="Q26" s="6"/>
    </row>
    <row r="27" spans="1:17" ht="14.25">
      <c r="A27" s="35" t="s">
        <v>208</v>
      </c>
      <c r="B27" s="36"/>
      <c r="C27" s="36"/>
      <c r="D27" s="6" t="str">
        <f>INVOICE!D24</f>
        <v>DUBLIN,IRELAND</v>
      </c>
      <c r="E27" s="6"/>
      <c r="F27" s="6"/>
      <c r="G27" s="6"/>
      <c r="H27" s="6"/>
      <c r="I27" s="6"/>
      <c r="J27" s="6"/>
      <c r="K27" s="6"/>
      <c r="L27" s="27" t="s">
        <v>235</v>
      </c>
      <c r="M27" s="28"/>
      <c r="N27" s="29"/>
      <c r="O27" s="6"/>
      <c r="P27" s="6"/>
      <c r="Q27" s="6"/>
    </row>
    <row r="28" spans="1:17" ht="14.25">
      <c r="A28" s="35" t="s">
        <v>211</v>
      </c>
      <c r="B28" s="36"/>
      <c r="C28" s="36"/>
      <c r="D28" s="6" t="str">
        <f>INVOICE!D25</f>
        <v>MSC BASEL V</v>
      </c>
      <c r="E28" s="6"/>
      <c r="F28" s="6"/>
      <c r="G28" s="6"/>
      <c r="H28" s="6"/>
      <c r="I28" s="6"/>
      <c r="J28" s="6"/>
      <c r="K28" s="6"/>
      <c r="L28" s="19" t="str">
        <f>INVOICE!L25</f>
        <v>DUBLIN</v>
      </c>
      <c r="M28" s="6"/>
      <c r="N28" s="20"/>
      <c r="O28" s="6"/>
      <c r="P28" s="6"/>
      <c r="Q28" s="6"/>
    </row>
    <row r="29" spans="1:17" ht="14.25">
      <c r="A29" s="35" t="s">
        <v>214</v>
      </c>
      <c r="B29" s="36"/>
      <c r="C29" s="36"/>
      <c r="D29" s="6" t="str">
        <f>INVOICE!D26</f>
        <v>NO.HI409A</v>
      </c>
      <c r="E29" s="6"/>
      <c r="F29" s="6"/>
      <c r="G29" s="6"/>
      <c r="H29" s="6"/>
      <c r="I29" s="6"/>
      <c r="J29" s="6"/>
      <c r="K29" s="6"/>
      <c r="L29" s="19" t="str">
        <f>INVOICE!L26&amp; "  " &amp; INVOICE!N26</f>
        <v xml:space="preserve">C/S NO.  </v>
      </c>
      <c r="M29" s="6"/>
      <c r="N29" s="20"/>
      <c r="O29" s="6"/>
      <c r="P29" s="6"/>
      <c r="Q29" s="6"/>
    </row>
    <row r="30" spans="1:17" ht="14.25">
      <c r="A30" s="35" t="s">
        <v>217</v>
      </c>
      <c r="B30" s="36"/>
      <c r="C30" s="36"/>
      <c r="D30" s="30">
        <f>INVOICE!D27</f>
        <v>45351</v>
      </c>
      <c r="E30" s="6"/>
      <c r="F30" s="6"/>
      <c r="G30" s="6"/>
      <c r="H30" s="6"/>
      <c r="I30" s="6"/>
      <c r="J30" s="6"/>
      <c r="K30" s="6"/>
      <c r="L30" s="21" t="str">
        <f>INVOICE!L27</f>
        <v>MSC BASEL V</v>
      </c>
      <c r="M30" s="22"/>
      <c r="N30" s="23"/>
      <c r="O30" s="6"/>
      <c r="P30" s="6"/>
      <c r="Q30" s="6"/>
    </row>
    <row r="31" spans="1:17" ht="14.25">
      <c r="A31" s="35" t="s">
        <v>218</v>
      </c>
      <c r="B31" s="36"/>
      <c r="C31" s="36"/>
      <c r="D31" s="6" t="str">
        <f>INVOICE!D28</f>
        <v>MSC JAPAN</v>
      </c>
      <c r="E31" s="6"/>
      <c r="F31" s="6"/>
      <c r="G31" s="6"/>
      <c r="H31" s="31" t="s">
        <v>220</v>
      </c>
      <c r="I31" s="6" t="str">
        <f>INVOICE!H28</f>
        <v>PREPAID AS ARRANGED</v>
      </c>
      <c r="J31" s="6"/>
      <c r="K31" s="6"/>
      <c r="L31" s="6"/>
      <c r="M31" s="6"/>
      <c r="N31" s="6"/>
      <c r="O31" s="6"/>
      <c r="P31" s="6"/>
      <c r="Q31" s="6"/>
    </row>
    <row r="32" spans="1:17" ht="14.25">
      <c r="A32" s="35" t="s">
        <v>222</v>
      </c>
      <c r="B32" s="36"/>
      <c r="C32" s="36"/>
      <c r="D32" s="6" t="str">
        <f>INVOICE!D29</f>
        <v>MSC</v>
      </c>
      <c r="E32" s="6"/>
      <c r="F32" s="6"/>
      <c r="G32" s="6"/>
      <c r="H32" s="31" t="s">
        <v>223</v>
      </c>
      <c r="I32" s="6" t="str">
        <f>INVOICE!H29</f>
        <v>YOKOHAMA, JAPAN</v>
      </c>
      <c r="J32" s="6"/>
      <c r="K32" s="6"/>
      <c r="L32" s="6"/>
      <c r="M32" s="6"/>
      <c r="N32" s="6"/>
      <c r="O32" s="6"/>
      <c r="P32" s="6"/>
      <c r="Q32" s="6"/>
    </row>
    <row r="33" spans="1:17" ht="14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4.25">
      <c r="A34" s="35" t="s">
        <v>178</v>
      </c>
      <c r="B34" s="36"/>
      <c r="C34" s="3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4.25">
      <c r="A35" s="6" t="s">
        <v>227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4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4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4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4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4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4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4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4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4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4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4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4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4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4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4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4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4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4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4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4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4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4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4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4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4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4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4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4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4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4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4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4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4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4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4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4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4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4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4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4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4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4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4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4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4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4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4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4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4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4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4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4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4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4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4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4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4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4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4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4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4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4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4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4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4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4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4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4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4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4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4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4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4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4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4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4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4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4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4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4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4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4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4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4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4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4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4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4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4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4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4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4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4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4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4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4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4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4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4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4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4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4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4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4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4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4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4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4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4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4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4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4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4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4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4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4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4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4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4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4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4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4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4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4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4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4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4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4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4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4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4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4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4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4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4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4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4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4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4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4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4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4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4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4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4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4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4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4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4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4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4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4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4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4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4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4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4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4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4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4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4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4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4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4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4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4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4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4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</sheetData>
  <mergeCells count="19">
    <mergeCell ref="A27:C27"/>
    <mergeCell ref="A28:C28"/>
    <mergeCell ref="A29:C29"/>
    <mergeCell ref="A1:N1"/>
    <mergeCell ref="A2:N2"/>
    <mergeCell ref="A3:N3"/>
    <mergeCell ref="A5:N5"/>
    <mergeCell ref="M6:N6"/>
    <mergeCell ref="D7:K7"/>
    <mergeCell ref="A30:C30"/>
    <mergeCell ref="A31:C31"/>
    <mergeCell ref="A32:C32"/>
    <mergeCell ref="A34:C34"/>
    <mergeCell ref="D8:K8"/>
    <mergeCell ref="D11:K11"/>
    <mergeCell ref="D12:K12"/>
    <mergeCell ref="D14:J14"/>
    <mergeCell ref="G25:K25"/>
    <mergeCell ref="A26:C26"/>
  </mergeCells>
  <phoneticPr fontId="1"/>
  <pageMargins left="6.9444444444444448E-2" right="6.9444444444444448E-2" top="0.22222222222222221" bottom="0.27777777777777779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 LIST</vt:lpstr>
      <vt:lpstr>INVOICE</vt:lpstr>
      <vt:lpstr>INST-3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Izumita Yuzuri (8901)</dc:creator>
  <cp:lastModifiedBy>ATL CS Gunjan</cp:lastModifiedBy>
  <dcterms:created xsi:type="dcterms:W3CDTF">2024-02-15T04:37:30Z</dcterms:created>
  <dcterms:modified xsi:type="dcterms:W3CDTF">2024-02-27T05:53:40Z</dcterms:modified>
</cp:coreProperties>
</file>