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trot/Downloads/Documents for testing/SITCT24002320/All Excel Files/"/>
    </mc:Choice>
  </mc:AlternateContent>
  <xr:revisionPtr revIDLastSave="0" documentId="8_{BD0804CF-A69F-6041-AAA6-C9897177FD67}" xr6:coauthVersionLast="47" xr6:coauthVersionMax="47" xr10:uidLastSave="{00000000-0000-0000-0000-000000000000}"/>
  <bookViews>
    <workbookView xWindow="120" yWindow="500" windowWidth="19260" windowHeight="990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M18" i="8" s="1"/>
  <c r="L19" i="8" s="1"/>
  <c r="K18" i="8"/>
  <c r="L18" i="8"/>
  <c r="I18" i="8"/>
  <c r="H19" i="8"/>
  <c r="G18" i="8"/>
  <c r="F18" i="8"/>
  <c r="E18" i="8"/>
  <c r="D18" i="8"/>
  <c r="D14" i="8"/>
  <c r="M7" i="8"/>
  <c r="I30" i="7"/>
  <c r="D30" i="7"/>
  <c r="I29" i="7"/>
  <c r="D29" i="7"/>
  <c r="D28" i="7"/>
  <c r="L27" i="7"/>
  <c r="D27" i="7"/>
  <c r="L26" i="7"/>
  <c r="D26" i="7"/>
  <c r="D25" i="7"/>
  <c r="D24" i="7"/>
  <c r="J18" i="7"/>
  <c r="M18" i="7" s="1"/>
  <c r="L20" i="7" s="1"/>
  <c r="K18" i="7"/>
  <c r="L18" i="7"/>
  <c r="J19" i="7"/>
  <c r="M19" i="7" s="1"/>
  <c r="K19" i="7"/>
  <c r="L19" i="7"/>
  <c r="I18" i="7"/>
  <c r="H20" i="7" s="1"/>
  <c r="I19" i="7"/>
  <c r="G19" i="7"/>
  <c r="F19" i="7"/>
  <c r="E19" i="7"/>
  <c r="D19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M18" i="6" s="1"/>
  <c r="L19" i="6" s="1"/>
  <c r="K18" i="6"/>
  <c r="L18" i="6"/>
  <c r="I18" i="6"/>
  <c r="H19" i="6"/>
  <c r="G18" i="6"/>
  <c r="F18" i="6"/>
  <c r="E18" i="6"/>
  <c r="D18" i="6"/>
  <c r="D14" i="6"/>
  <c r="M7" i="6"/>
  <c r="I29" i="5"/>
  <c r="D29" i="5"/>
  <c r="I28" i="5"/>
  <c r="D28" i="5"/>
  <c r="L27" i="5"/>
  <c r="D27" i="5"/>
  <c r="L26" i="5"/>
  <c r="D26" i="5"/>
  <c r="L25" i="5"/>
  <c r="D25" i="5"/>
  <c r="D24" i="5"/>
  <c r="D23" i="5"/>
  <c r="J18" i="5"/>
  <c r="M18" i="5" s="1"/>
  <c r="L19" i="5" s="1"/>
  <c r="K18" i="5"/>
  <c r="L18" i="5"/>
  <c r="I18" i="5"/>
  <c r="H19" i="5"/>
  <c r="G18" i="5"/>
  <c r="F18" i="5"/>
  <c r="E18" i="5"/>
  <c r="D18" i="5"/>
  <c r="D14" i="5"/>
  <c r="M7" i="5"/>
  <c r="L27" i="2"/>
  <c r="L27" i="8" s="1"/>
  <c r="N19" i="2"/>
  <c r="J14" i="2"/>
  <c r="I19" i="2" s="1"/>
  <c r="J15" i="2"/>
  <c r="J16" i="2"/>
  <c r="J17" i="2"/>
  <c r="J18" i="2"/>
  <c r="E19" i="2"/>
  <c r="E13" i="2"/>
  <c r="E18" i="2"/>
  <c r="H18" i="7" s="1"/>
  <c r="E17" i="2"/>
  <c r="H18" i="8" s="1"/>
  <c r="E16" i="2"/>
  <c r="H19" i="7" s="1"/>
  <c r="E15" i="2"/>
  <c r="H18" i="6" s="1"/>
  <c r="E14" i="2"/>
  <c r="H18" i="5" s="1"/>
  <c r="L27" i="6" l="1"/>
  <c r="L28" i="7"/>
</calcChain>
</file>

<file path=xl/sharedStrings.xml><?xml version="1.0" encoding="utf-8"?>
<sst xmlns="http://schemas.openxmlformats.org/spreadsheetml/2006/main" count="560" uniqueCount="232">
  <si>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</si>
  <si>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</si>
  <si>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</si>
  <si>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</si>
  <si>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</si>
  <si>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</si>
  <si>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</si>
  <si>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</si>
  <si>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</si>
  <si>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</si>
  <si>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</si>
  <si>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</si>
  <si>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</si>
  <si>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</si>
  <si>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</si>
  <si>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</si>
  <si>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</si>
  <si>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</si>
  <si>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</si>
  <si>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</si>
  <si>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</si>
  <si>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</si>
  <si>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</si>
  <si>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</si>
  <si>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</si>
  <si>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</si>
  <si>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</si>
  <si>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</si>
  <si>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</si>
  <si>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</si>
  <si>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</si>
  <si>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</si>
  <si>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</si>
  <si>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</si>
  <si>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</si>
  <si>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</si>
  <si>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</si>
  <si>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</si>
  <si>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</si>
  <si>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</si>
  <si>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</si>
  <si>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</si>
  <si>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</si>
  <si>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</si>
  <si>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</si>
  <si>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</si>
  <si>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</si>
  <si>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</si>
  <si>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</si>
  <si>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</si>
  <si>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</si>
  <si>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</si>
  <si>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</si>
  <si>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</si>
  <si>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</si>
  <si>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</si>
  <si>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</si>
  <si>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GB7880</t>
  </si>
  <si>
    <t>MONN-13324</t>
  </si>
  <si>
    <t>PRIUS</t>
  </si>
  <si>
    <t>2013</t>
  </si>
  <si>
    <t>8</t>
  </si>
  <si>
    <t>ZVW30-1708569</t>
  </si>
  <si>
    <t/>
  </si>
  <si>
    <t>2024/01/25 0:00:00</t>
  </si>
  <si>
    <t>NAGOYA</t>
  </si>
  <si>
    <t>2024/01/13 0:00:00</t>
  </si>
  <si>
    <t>JU GIFU</t>
  </si>
  <si>
    <t>1930</t>
  </si>
  <si>
    <t>60349</t>
  </si>
  <si>
    <t>396300</t>
  </si>
  <si>
    <t>296</t>
  </si>
  <si>
    <t>HYBRID(PETROL)</t>
  </si>
  <si>
    <t>1800</t>
  </si>
  <si>
    <t>448</t>
  </si>
  <si>
    <t>174</t>
  </si>
  <si>
    <t>149</t>
  </si>
  <si>
    <t>1350</t>
  </si>
  <si>
    <t>AZAA</t>
  </si>
  <si>
    <t>AMGALANBAATAR DELGERSAIKHAN</t>
  </si>
  <si>
    <t>MONGOLIA</t>
  </si>
  <si>
    <t>HUD 5-R KHOROO YARMAG 9-238 TOOT ULAANBAATAR MONGOLIA</t>
  </si>
  <si>
    <t>95093533 89138744</t>
  </si>
  <si>
    <t>SAME AS CONSIGNEE</t>
  </si>
  <si>
    <t>332000</t>
  </si>
  <si>
    <t>￥</t>
  </si>
  <si>
    <t>COLLECT</t>
  </si>
  <si>
    <t>SITC</t>
  </si>
  <si>
    <t>AUTOLOGI NAGOYA</t>
  </si>
  <si>
    <t>DAA-ZVW30</t>
  </si>
  <si>
    <t>1.79</t>
  </si>
  <si>
    <t>NO NEED INSPECTION</t>
  </si>
  <si>
    <t>PEARL</t>
  </si>
  <si>
    <t>SEDAN</t>
  </si>
  <si>
    <t>18</t>
  </si>
  <si>
    <t>286</t>
  </si>
  <si>
    <t>248</t>
  </si>
  <si>
    <t>GN0699</t>
  </si>
  <si>
    <t>MONN-13319</t>
  </si>
  <si>
    <t>COROLLA FIELDER</t>
  </si>
  <si>
    <t>2014</t>
  </si>
  <si>
    <t>12</t>
  </si>
  <si>
    <t>NKE165-7085627</t>
  </si>
  <si>
    <t>2024/01/12 0:00:00</t>
  </si>
  <si>
    <t>MIRIVE AICHI</t>
  </si>
  <si>
    <t>175</t>
  </si>
  <si>
    <t>60172</t>
  </si>
  <si>
    <t>515300</t>
  </si>
  <si>
    <t>128</t>
  </si>
  <si>
    <t>1500</t>
  </si>
  <si>
    <t>436</t>
  </si>
  <si>
    <t>169</t>
  </si>
  <si>
    <t>147</t>
  </si>
  <si>
    <t>1180</t>
  </si>
  <si>
    <t>BATITGEL</t>
  </si>
  <si>
    <t>BAYARBYAMBA ERDENEBAT</t>
  </si>
  <si>
    <t>BAYARBAYAMBA ERDENEBAT</t>
  </si>
  <si>
    <t>SONGINOKHAIRKHAN , 20-R KHOROO SHINE TSEREGIIN KHOTKHON 1-R BAIR 51 TOOT ULAANBAATAR MONGOLIA ULAANBAATAR MONGOLIA</t>
  </si>
  <si>
    <t>97699998349</t>
  </si>
  <si>
    <t>454000</t>
  </si>
  <si>
    <t>DAA-NKE165G</t>
  </si>
  <si>
    <t>1.49</t>
  </si>
  <si>
    <t>SILVER</t>
  </si>
  <si>
    <t>STATION WAGON</t>
  </si>
  <si>
    <t>IW3392</t>
  </si>
  <si>
    <t>MONN-13311</t>
  </si>
  <si>
    <t>2010</t>
  </si>
  <si>
    <t>3</t>
  </si>
  <si>
    <t>ZVW30-1179145</t>
  </si>
  <si>
    <t>2024/01/15 0:00:00</t>
  </si>
  <si>
    <t>2024/01/11 0:00:00</t>
  </si>
  <si>
    <t>JU AICHI</t>
  </si>
  <si>
    <t>2043</t>
  </si>
  <si>
    <t>4268</t>
  </si>
  <si>
    <t>312200</t>
  </si>
  <si>
    <t>157</t>
  </si>
  <si>
    <t>446</t>
  </si>
  <si>
    <t>1380</t>
  </si>
  <si>
    <t>MUNKHJARGAL</t>
  </si>
  <si>
    <t>DOOKHUU ENKHJARGAL</t>
  </si>
  <si>
    <t>BZD, 24-R KHOROO, ERDENETOLGOI, 4-2 TOOT ULAANBAATAR MONGOLIA</t>
  </si>
  <si>
    <t>97699289383</t>
  </si>
  <si>
    <t>246000</t>
  </si>
  <si>
    <t>BLACK</t>
  </si>
  <si>
    <t>KF2198</t>
  </si>
  <si>
    <t>MONN-13318</t>
  </si>
  <si>
    <t>ZVW30-1864242</t>
  </si>
  <si>
    <t>70310</t>
  </si>
  <si>
    <t>586300</t>
  </si>
  <si>
    <t>77</t>
  </si>
  <si>
    <t>GANZORIG BADAMGARAV</t>
  </si>
  <si>
    <t>DUNDGOBI, ERDENEDALAI, 7-R BAG, DALAI GUDAMJ, 4 TOOT ULAANBAATAR MONGOLIA</t>
  </si>
  <si>
    <t>97696992233</t>
  </si>
  <si>
    <t>516000</t>
  </si>
  <si>
    <t>WHITE</t>
  </si>
  <si>
    <t>UI6610</t>
  </si>
  <si>
    <t>MONN-13292</t>
  </si>
  <si>
    <t>2009</t>
  </si>
  <si>
    <t>10</t>
  </si>
  <si>
    <t>ZVW30-1093610</t>
  </si>
  <si>
    <t>30416</t>
  </si>
  <si>
    <t>324700</t>
  </si>
  <si>
    <t>173</t>
  </si>
  <si>
    <t>S TOURING SELECTION AW NV AB ABS PUSH START,BACK CAMERA</t>
  </si>
  <si>
    <t>453</t>
  </si>
  <si>
    <t>1400</t>
  </si>
  <si>
    <t>253000</t>
  </si>
  <si>
    <t>RED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</si>
  <si>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</si>
  <si>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</si>
  <si>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</si>
  <si>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</si>
  <si>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</si>
  <si>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</si>
  <si>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MONN-290124-10</t>
  </si>
  <si>
    <t>SOLD TO :</t>
  </si>
  <si>
    <t>(PH)97696992233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</si>
  <si>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</si>
  <si>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</si>
  <si>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</si>
  <si>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</si>
  <si>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</si>
  <si>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</si>
  <si>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</si>
  <si>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</si>
  <si>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</si>
  <si>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</si>
  <si>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</si>
  <si>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</si>
  <si>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</si>
  <si>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</si>
  <si>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</si>
  <si>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</si>
  <si>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NAGOYA, JAPAN</t>
  </si>
  <si>
    <t>BOOKING NO :SITCT24002320</t>
  </si>
  <si>
    <t>MARKS &amp; NO.S</t>
  </si>
  <si>
    <t>SHIPPED TO :</t>
  </si>
  <si>
    <t>ULAANBAATAR,MONGOLIA</t>
  </si>
  <si>
    <t>S.B.T</t>
  </si>
  <si>
    <t>SHIPPED PER :</t>
  </si>
  <si>
    <t>HF LUCKY</t>
  </si>
  <si>
    <t>ULAANBAATAR</t>
  </si>
  <si>
    <t>VOY :</t>
  </si>
  <si>
    <t>NO.2408W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</si>
  <si>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</si>
  <si>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</si>
  <si>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</si>
  <si>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</si>
  <si>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</si>
  <si>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</si>
  <si>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</si>
  <si>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</si>
  <si>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</si>
  <si>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Nagoya,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</si>
  <si>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</si>
  <si>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</si>
  <si>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</si>
  <si>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</si>
  <si>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</si>
  <si>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</si>
  <si>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AMGALANBAATAR DELGERSAIKHAN</t>
    <phoneticPr fontId="1"/>
  </si>
  <si>
    <t>(PH) 95093533 89138744</t>
  </si>
  <si>
    <t>NOTIFY PARTY :</t>
  </si>
  <si>
    <t>UNIT</t>
  </si>
  <si>
    <t>S. B. T</t>
  </si>
  <si>
    <t>USED CAR</t>
  </si>
  <si>
    <t>BAYARBAYAMBA ERDENEBAT</t>
    <phoneticPr fontId="1"/>
  </si>
  <si>
    <t>(PH) 97699998349</t>
  </si>
  <si>
    <t>DOOKHUU ENKHJARGAL</t>
    <phoneticPr fontId="1"/>
  </si>
  <si>
    <t>(PH) 97699289383</t>
  </si>
  <si>
    <t>GANZORIG BADAMGARAV</t>
    <phoneticPr fontId="1"/>
  </si>
  <si>
    <t>(PH) 97696992233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</si>
</sst>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8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</xdr:col>
      <xdr:colOff>914400</xdr:colOff>
      <xdr:row>41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A5AFE32-B8F1-C3BE-B5F4-8A23A1FC8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96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1619687B-E452-AEBE-0927-F11B1FA7B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73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4E73BFC-B93D-C309-01B7-F949EDCE3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63500</xdr:colOff>
      <xdr:row>40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3EC8DFC-9A85-F159-D4AF-E69932216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1B751334-1749-BC86-D429-F52C77464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7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workbookViewId="0">
      <selection activeCell="J9" sqref="J9"/>
    </sheetView>
  </sheetViews>
  <sheetFormatPr baseColWidth="10" defaultRowHeight="14"/>
  <cols>
    <col min="1" max="1" width="3.6640625" customWidth="1"/>
    <col min="2" max="3" width="4.33203125" customWidth="1"/>
    <col min="4" max="4" width="8.6640625" customWidth="1"/>
    <col min="5" max="5" width="11.6640625" customWidth="1"/>
    <col min="6" max="6" width="5.6640625" customWidth="1"/>
    <col min="7" max="7" width="11.6640625" customWidth="1"/>
    <col min="8" max="8" width="6.1640625" customWidth="1"/>
    <col min="9" max="9" width="4.83203125" customWidth="1"/>
    <col min="10" max="10" width="15.1640625" customWidth="1"/>
    <col min="11" max="11" width="3.1640625" customWidth="1"/>
    <col min="12" max="12" width="10.6640625" style="6" customWidth="1"/>
    <col min="13" max="14" width="10.6640625" customWidth="1"/>
    <col min="15" max="16" width="8.33203125" customWidth="1"/>
    <col min="17" max="17" width="10.6640625" customWidth="1"/>
    <col min="18" max="18" width="12.6640625" customWidth="1"/>
    <col min="19" max="20" width="8.1640625" customWidth="1"/>
    <col min="21" max="21" width="11.1640625" customWidth="1"/>
    <col min="22" max="23" width="5.1640625" customWidth="1"/>
    <col min="24" max="24" width="33.6640625" customWidth="1"/>
    <col min="25" max="25" width="7.6640625" customWidth="1"/>
    <col min="26" max="26" width="6.1640625" customWidth="1"/>
    <col min="27" max="30" width="5.83203125" customWidth="1"/>
    <col min="31" max="31" width="9.6640625" customWidth="1"/>
    <col min="32" max="32" width="33.6640625" bestFit="1" customWidth="1"/>
    <col min="33" max="33" width="14.6640625" bestFit="1" customWidth="1"/>
    <col min="34" max="34" width="33.6640625" bestFit="1" customWidth="1"/>
    <col min="35" max="35" width="134.33203125" bestFit="1" customWidth="1"/>
    <col min="36" max="36" width="19" bestFit="1" customWidth="1"/>
    <col min="37" max="38" width="20.6640625" bestFit="1" customWidth="1"/>
    <col min="39" max="39" width="8.5" bestFit="1" customWidth="1"/>
    <col min="40" max="40" width="4.33203125" bestFit="1" customWidth="1"/>
    <col min="41" max="41" width="9.5" bestFit="1" customWidth="1"/>
    <col min="42" max="42" width="11" bestFit="1" customWidth="1"/>
    <col min="43" max="43" width="13.1640625" bestFit="1" customWidth="1"/>
    <col min="44" max="44" width="16.6640625" bestFit="1" customWidth="1"/>
    <col min="45" max="45" width="19.1640625" bestFit="1" customWidth="1"/>
    <col min="46" max="46" width="9.33203125" bestFit="1" customWidth="1"/>
    <col min="47" max="47" width="14" bestFit="1" customWidth="1"/>
    <col min="48" max="48" width="8.83203125" customWidth="1"/>
    <col min="49" max="50" width="17.6640625" customWidth="1"/>
    <col min="51" max="256" width="8.83203125" customWidth="1"/>
  </cols>
  <sheetData>
    <row r="1" spans="1:56" ht="17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R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63</v>
      </c>
      <c r="L7" s="5" t="s">
        <v>64</v>
      </c>
      <c r="M7" s="2" t="s">
        <v>65</v>
      </c>
      <c r="Q7" s="2" t="s">
        <v>103</v>
      </c>
      <c r="R7" s="2" t="s">
        <v>104</v>
      </c>
      <c r="S7" s="3" t="s">
        <v>105</v>
      </c>
      <c r="T7" s="3" t="s">
        <v>106</v>
      </c>
      <c r="U7" s="2" t="s">
        <v>107</v>
      </c>
      <c r="V7" s="2" t="s">
        <v>108</v>
      </c>
      <c r="W7" s="2" t="s">
        <v>108</v>
      </c>
      <c r="Y7" s="2" t="s">
        <v>72</v>
      </c>
      <c r="Z7" s="2" t="s">
        <v>109</v>
      </c>
      <c r="AA7" s="2" t="s">
        <v>110</v>
      </c>
      <c r="AB7" s="2" t="s">
        <v>111</v>
      </c>
      <c r="AC7" s="2" t="s">
        <v>112</v>
      </c>
      <c r="AD7" s="2" t="s">
        <v>113</v>
      </c>
      <c r="AE7" s="2" t="s">
        <v>114</v>
      </c>
      <c r="AF7" s="2" t="s">
        <v>115</v>
      </c>
      <c r="AG7" s="2" t="s">
        <v>80</v>
      </c>
      <c r="AH7" s="2" t="s">
        <v>116</v>
      </c>
      <c r="AI7" s="2" t="s">
        <v>117</v>
      </c>
      <c r="AJ7" s="3" t="s">
        <v>118</v>
      </c>
      <c r="AK7" s="2" t="s">
        <v>83</v>
      </c>
      <c r="AL7" s="2" t="s">
        <v>83</v>
      </c>
      <c r="AM7" s="2" t="s">
        <v>119</v>
      </c>
      <c r="AN7" s="2" t="s">
        <v>85</v>
      </c>
      <c r="AO7" s="2" t="s">
        <v>86</v>
      </c>
      <c r="AP7" s="2" t="s">
        <v>87</v>
      </c>
      <c r="AQ7" s="2" t="s">
        <v>63</v>
      </c>
      <c r="AR7" s="2" t="s">
        <v>63</v>
      </c>
      <c r="AS7" s="2" t="s">
        <v>88</v>
      </c>
      <c r="AU7" s="2" t="s">
        <v>120</v>
      </c>
      <c r="AV7" s="2" t="s">
        <v>121</v>
      </c>
      <c r="AW7" s="2" t="s">
        <v>91</v>
      </c>
      <c r="AX7" s="2" t="s">
        <v>63</v>
      </c>
      <c r="AY7" s="2" t="s">
        <v>122</v>
      </c>
      <c r="AZ7" s="2" t="s">
        <v>123</v>
      </c>
      <c r="BA7" s="2" t="s">
        <v>100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124</v>
      </c>
      <c r="E8" s="2" t="s">
        <v>125</v>
      </c>
      <c r="F8" s="2" t="s">
        <v>5</v>
      </c>
      <c r="G8" s="2" t="s">
        <v>59</v>
      </c>
      <c r="H8" s="2" t="s">
        <v>126</v>
      </c>
      <c r="I8" s="2" t="s">
        <v>127</v>
      </c>
      <c r="J8" s="2" t="s">
        <v>128</v>
      </c>
      <c r="K8" s="2" t="s">
        <v>63</v>
      </c>
      <c r="L8" s="5" t="s">
        <v>129</v>
      </c>
      <c r="M8" s="2" t="s">
        <v>65</v>
      </c>
      <c r="Q8" s="2" t="s">
        <v>130</v>
      </c>
      <c r="R8" s="2" t="s">
        <v>131</v>
      </c>
      <c r="S8" s="3" t="s">
        <v>132</v>
      </c>
      <c r="T8" s="3" t="s">
        <v>133</v>
      </c>
      <c r="U8" s="2" t="s">
        <v>134</v>
      </c>
      <c r="V8" s="2" t="s">
        <v>135</v>
      </c>
      <c r="W8" s="2" t="s">
        <v>135</v>
      </c>
      <c r="Y8" s="2" t="s">
        <v>72</v>
      </c>
      <c r="Z8" s="2" t="s">
        <v>73</v>
      </c>
      <c r="AA8" s="2" t="s">
        <v>136</v>
      </c>
      <c r="AB8" s="2" t="s">
        <v>75</v>
      </c>
      <c r="AC8" s="2" t="s">
        <v>76</v>
      </c>
      <c r="AD8" s="2" t="s">
        <v>137</v>
      </c>
      <c r="AE8" s="2" t="s">
        <v>138</v>
      </c>
      <c r="AF8" s="2" t="s">
        <v>139</v>
      </c>
      <c r="AG8" s="2" t="s">
        <v>80</v>
      </c>
      <c r="AH8" s="2" t="s">
        <v>139</v>
      </c>
      <c r="AI8" s="2" t="s">
        <v>140</v>
      </c>
      <c r="AJ8" s="3" t="s">
        <v>141</v>
      </c>
      <c r="AK8" s="2" t="s">
        <v>83</v>
      </c>
      <c r="AL8" s="2" t="s">
        <v>83</v>
      </c>
      <c r="AM8" s="2" t="s">
        <v>142</v>
      </c>
      <c r="AN8" s="2" t="s">
        <v>85</v>
      </c>
      <c r="AO8" s="2" t="s">
        <v>86</v>
      </c>
      <c r="AP8" s="2" t="s">
        <v>87</v>
      </c>
      <c r="AQ8" s="2" t="s">
        <v>63</v>
      </c>
      <c r="AR8" s="2" t="s">
        <v>63</v>
      </c>
      <c r="AS8" s="2" t="s">
        <v>88</v>
      </c>
      <c r="AU8" s="2" t="s">
        <v>89</v>
      </c>
      <c r="AV8" s="2" t="s">
        <v>90</v>
      </c>
      <c r="AW8" s="2" t="s">
        <v>91</v>
      </c>
      <c r="AX8" s="2" t="s">
        <v>63</v>
      </c>
      <c r="AY8" s="2" t="s">
        <v>143</v>
      </c>
      <c r="AZ8" s="2" t="s">
        <v>93</v>
      </c>
      <c r="BA8" s="2" t="s">
        <v>126</v>
      </c>
      <c r="BB8" s="2" t="s">
        <v>94</v>
      </c>
      <c r="BC8" s="2" t="s">
        <v>95</v>
      </c>
      <c r="BD8" s="2" t="s">
        <v>96</v>
      </c>
    </row>
    <row r="9" spans="1:56">
      <c r="A9">
        <v>4</v>
      </c>
      <c r="B9" s="2" t="s">
        <v>56</v>
      </c>
      <c r="C9" s="2" t="s">
        <v>56</v>
      </c>
      <c r="D9" s="2" t="s">
        <v>144</v>
      </c>
      <c r="E9" s="2" t="s">
        <v>145</v>
      </c>
      <c r="F9" s="2" t="s">
        <v>5</v>
      </c>
      <c r="G9" s="2" t="s">
        <v>59</v>
      </c>
      <c r="H9" s="2" t="s">
        <v>100</v>
      </c>
      <c r="I9" s="2" t="s">
        <v>101</v>
      </c>
      <c r="J9" s="2" t="s">
        <v>146</v>
      </c>
      <c r="K9" s="2" t="s">
        <v>63</v>
      </c>
      <c r="L9" s="5" t="s">
        <v>64</v>
      </c>
      <c r="M9" s="2" t="s">
        <v>65</v>
      </c>
      <c r="Q9" s="2" t="s">
        <v>103</v>
      </c>
      <c r="R9" s="2" t="s">
        <v>104</v>
      </c>
      <c r="S9" s="3" t="s">
        <v>105</v>
      </c>
      <c r="T9" s="3" t="s">
        <v>147</v>
      </c>
      <c r="U9" s="2" t="s">
        <v>148</v>
      </c>
      <c r="V9" s="2" t="s">
        <v>149</v>
      </c>
      <c r="W9" s="2" t="s">
        <v>149</v>
      </c>
      <c r="Y9" s="2" t="s">
        <v>72</v>
      </c>
      <c r="Z9" s="2" t="s">
        <v>73</v>
      </c>
      <c r="AA9" s="2" t="s">
        <v>74</v>
      </c>
      <c r="AB9" s="2" t="s">
        <v>75</v>
      </c>
      <c r="AC9" s="2" t="s">
        <v>76</v>
      </c>
      <c r="AD9" s="2" t="s">
        <v>77</v>
      </c>
      <c r="AE9" s="2" t="s">
        <v>78</v>
      </c>
      <c r="AF9" s="2" t="s">
        <v>150</v>
      </c>
      <c r="AG9" s="2" t="s">
        <v>80</v>
      </c>
      <c r="AH9" s="2" t="s">
        <v>150</v>
      </c>
      <c r="AI9" s="2" t="s">
        <v>151</v>
      </c>
      <c r="AJ9" s="3" t="s">
        <v>152</v>
      </c>
      <c r="AK9" s="2" t="s">
        <v>83</v>
      </c>
      <c r="AL9" s="2" t="s">
        <v>83</v>
      </c>
      <c r="AM9" s="2" t="s">
        <v>153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63</v>
      </c>
      <c r="AS9" s="2" t="s">
        <v>88</v>
      </c>
      <c r="AU9" s="2" t="s">
        <v>89</v>
      </c>
      <c r="AV9" s="2" t="s">
        <v>90</v>
      </c>
      <c r="AW9" s="2" t="s">
        <v>91</v>
      </c>
      <c r="AX9" s="2" t="s">
        <v>63</v>
      </c>
      <c r="AY9" s="2" t="s">
        <v>154</v>
      </c>
      <c r="AZ9" s="2" t="s">
        <v>93</v>
      </c>
      <c r="BA9" s="2" t="s">
        <v>100</v>
      </c>
      <c r="BB9" s="2" t="s">
        <v>94</v>
      </c>
      <c r="BC9" s="2" t="s">
        <v>95</v>
      </c>
      <c r="BD9" s="2" t="s">
        <v>96</v>
      </c>
    </row>
    <row r="10" spans="1:56">
      <c r="A10">
        <v>5</v>
      </c>
      <c r="B10" s="2" t="s">
        <v>56</v>
      </c>
      <c r="C10" s="2" t="s">
        <v>56</v>
      </c>
      <c r="D10" s="2" t="s">
        <v>155</v>
      </c>
      <c r="E10" s="2" t="s">
        <v>156</v>
      </c>
      <c r="F10" s="2" t="s">
        <v>5</v>
      </c>
      <c r="G10" s="2" t="s">
        <v>59</v>
      </c>
      <c r="H10" s="2" t="s">
        <v>157</v>
      </c>
      <c r="I10" s="2" t="s">
        <v>158</v>
      </c>
      <c r="J10" s="2" t="s">
        <v>159</v>
      </c>
      <c r="K10" s="2" t="s">
        <v>63</v>
      </c>
      <c r="L10" s="5" t="s">
        <v>64</v>
      </c>
      <c r="M10" s="2" t="s">
        <v>65</v>
      </c>
      <c r="Q10" s="2" t="s">
        <v>130</v>
      </c>
      <c r="R10" s="2" t="s">
        <v>131</v>
      </c>
      <c r="S10" s="3" t="s">
        <v>132</v>
      </c>
      <c r="T10" s="3" t="s">
        <v>160</v>
      </c>
      <c r="U10" s="2" t="s">
        <v>161</v>
      </c>
      <c r="V10" s="2" t="s">
        <v>162</v>
      </c>
      <c r="W10" s="2" t="s">
        <v>162</v>
      </c>
      <c r="X10" s="2" t="s">
        <v>163</v>
      </c>
      <c r="Y10" s="2" t="s">
        <v>72</v>
      </c>
      <c r="Z10" s="2" t="s">
        <v>73</v>
      </c>
      <c r="AA10" s="2" t="s">
        <v>164</v>
      </c>
      <c r="AB10" s="2" t="s">
        <v>75</v>
      </c>
      <c r="AC10" s="2" t="s">
        <v>76</v>
      </c>
      <c r="AD10" s="2" t="s">
        <v>165</v>
      </c>
      <c r="AE10" s="2" t="s">
        <v>138</v>
      </c>
      <c r="AF10" s="2" t="s">
        <v>139</v>
      </c>
      <c r="AG10" s="2" t="s">
        <v>80</v>
      </c>
      <c r="AH10" s="2" t="s">
        <v>139</v>
      </c>
      <c r="AI10" s="2" t="s">
        <v>140</v>
      </c>
      <c r="AJ10" s="3" t="s">
        <v>141</v>
      </c>
      <c r="AK10" s="2" t="s">
        <v>83</v>
      </c>
      <c r="AL10" s="2" t="s">
        <v>83</v>
      </c>
      <c r="AM10" s="2" t="s">
        <v>166</v>
      </c>
      <c r="AN10" s="2" t="s">
        <v>85</v>
      </c>
      <c r="AO10" s="2" t="s">
        <v>86</v>
      </c>
      <c r="AP10" s="2" t="s">
        <v>87</v>
      </c>
      <c r="AQ10" s="2" t="s">
        <v>63</v>
      </c>
      <c r="AR10" s="2" t="s">
        <v>63</v>
      </c>
      <c r="AS10" s="2" t="s">
        <v>88</v>
      </c>
      <c r="AU10" s="2" t="s">
        <v>89</v>
      </c>
      <c r="AV10" s="2" t="s">
        <v>90</v>
      </c>
      <c r="AW10" s="2" t="s">
        <v>91</v>
      </c>
      <c r="AX10" s="2" t="s">
        <v>63</v>
      </c>
      <c r="AY10" s="2" t="s">
        <v>167</v>
      </c>
      <c r="AZ10" s="2" t="s">
        <v>93</v>
      </c>
      <c r="BA10" s="2" t="s">
        <v>157</v>
      </c>
      <c r="BB10" s="2" t="s">
        <v>94</v>
      </c>
      <c r="BC10" s="2" t="s">
        <v>95</v>
      </c>
      <c r="BD10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sqref="A1:N1"/>
    </sheetView>
  </sheetViews>
  <sheetFormatPr baseColWidth="10" defaultRowHeight="14"/>
  <cols>
    <col min="1" max="1" width="4.6640625" customWidth="1"/>
    <col min="2" max="2" width="6.33203125" bestFit="1" customWidth="1"/>
    <col min="3" max="3" width="16.6640625" customWidth="1"/>
    <col min="4" max="4" width="19.5" bestFit="1" customWidth="1"/>
    <col min="5" max="5" width="23.6640625" customWidth="1"/>
    <col min="6" max="10" width="8.6640625" customWidth="1"/>
    <col min="11" max="11" width="6.6640625" customWidth="1"/>
    <col min="12" max="12" width="17.83203125" bestFit="1" customWidth="1"/>
    <col min="13" max="13" width="6.6640625" customWidth="1"/>
    <col min="14" max="14" width="16.6640625" customWidth="1"/>
    <col min="15" max="23" width="8.83203125" customWidth="1"/>
    <col min="24" max="24" width="9" customWidth="1"/>
    <col min="25" max="256" width="8.83203125" customWidth="1"/>
  </cols>
  <sheetData>
    <row r="1" spans="1:32" ht="16">
      <c r="A1" s="46" t="s">
        <v>168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6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6">
      <c r="A3" s="47" t="s">
        <v>170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6">
      <c r="A5" s="48" t="s">
        <v>171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172</v>
      </c>
      <c r="M6" s="42">
        <v>45320.675798611112</v>
      </c>
      <c r="N6" s="43"/>
      <c r="O6" s="8"/>
      <c r="P6" s="8"/>
      <c r="Q6" s="8"/>
    </row>
    <row r="7" spans="1:32" ht="16">
      <c r="A7" s="8" t="s">
        <v>175</v>
      </c>
      <c r="B7" s="8"/>
      <c r="C7" s="8"/>
      <c r="D7" s="45" t="s">
        <v>150</v>
      </c>
      <c r="E7" s="45"/>
      <c r="F7" s="45"/>
      <c r="G7" s="45"/>
      <c r="H7" s="45"/>
      <c r="I7" s="45"/>
      <c r="J7" s="45"/>
      <c r="K7" s="45"/>
      <c r="L7" s="9" t="s">
        <v>173</v>
      </c>
      <c r="M7" s="44" t="s">
        <v>174</v>
      </c>
      <c r="N7" s="43"/>
      <c r="O7" s="8"/>
      <c r="P7" s="8"/>
      <c r="Q7" s="8"/>
      <c r="X7" s="13"/>
    </row>
    <row r="8" spans="1:32" ht="16">
      <c r="A8" s="8"/>
      <c r="B8" s="8"/>
      <c r="C8" s="8"/>
      <c r="D8" s="8" t="s">
        <v>151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6">
      <c r="A9" s="8"/>
      <c r="B9" s="8"/>
      <c r="C9" s="8"/>
      <c r="D9" s="8" t="s">
        <v>176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6">
      <c r="A10" s="8" t="s">
        <v>177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6">
      <c r="A11" s="8" t="s">
        <v>178</v>
      </c>
      <c r="B11" s="8"/>
      <c r="C11" s="8"/>
      <c r="D11" s="8" t="s">
        <v>179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180</v>
      </c>
      <c r="B13" s="14" t="s">
        <v>7</v>
      </c>
      <c r="C13" s="14" t="s">
        <v>181</v>
      </c>
      <c r="D13" s="14" t="s">
        <v>6</v>
      </c>
      <c r="E13" s="15" t="str">
        <f>HYPERLINK("https://doc.sbtjapan.com/CCRPDF/SITC_V2408W_240129_161320_Pack.pdf","CHASSIS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182</v>
      </c>
      <c r="K13" s="14" t="s">
        <v>183</v>
      </c>
      <c r="L13" s="14" t="s">
        <v>24</v>
      </c>
      <c r="M13" s="14" t="s">
        <v>184</v>
      </c>
      <c r="N13" s="14" t="s">
        <v>185</v>
      </c>
      <c r="O13" s="11"/>
      <c r="P13" s="7"/>
      <c r="Q13" s="7"/>
    </row>
    <row r="14" spans="1:32" ht="18" customHeight="1">
      <c r="A14" s="14">
        <v>1</v>
      </c>
      <c r="B14" s="14">
        <v>2013</v>
      </c>
      <c r="C14" s="14" t="s">
        <v>186</v>
      </c>
      <c r="D14" s="14" t="s">
        <v>59</v>
      </c>
      <c r="E14" s="15" t="str">
        <f>HYPERLINK("https://doc.sbtjapan.com/CCRPDF/GB7-880CCR.PDF","ZVW30-1708569")</f>
        <v>ZVW30-1708569</v>
      </c>
      <c r="F14" s="16">
        <v>1350</v>
      </c>
      <c r="G14" s="17">
        <v>4.4800000000000004</v>
      </c>
      <c r="H14" s="17">
        <v>1.74</v>
      </c>
      <c r="I14" s="17">
        <v>1.49</v>
      </c>
      <c r="J14" s="18">
        <f>ROUND(G14*H14*I14,3)</f>
        <v>11.615</v>
      </c>
      <c r="K14" s="17">
        <v>1.79</v>
      </c>
      <c r="L14" s="14" t="s">
        <v>72</v>
      </c>
      <c r="M14" s="19" t="s">
        <v>187</v>
      </c>
      <c r="N14" s="20">
        <v>367000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2014</v>
      </c>
      <c r="C15" s="14" t="s">
        <v>186</v>
      </c>
      <c r="D15" s="14" t="s">
        <v>99</v>
      </c>
      <c r="E15" s="15" t="str">
        <f>HYPERLINK("https://doc.sbtjapan.com/CCRPDF/GN0-699CCR.PDF","NKE165-7085627")</f>
        <v>NKE165-7085627</v>
      </c>
      <c r="F15" s="16">
        <v>1180</v>
      </c>
      <c r="G15" s="17">
        <v>4.3600000000000003</v>
      </c>
      <c r="H15" s="17">
        <v>1.69</v>
      </c>
      <c r="I15" s="17">
        <v>1.47</v>
      </c>
      <c r="J15" s="18">
        <f>ROUND(G15*H15*I15,3)</f>
        <v>10.832000000000001</v>
      </c>
      <c r="K15" s="17">
        <v>1.49</v>
      </c>
      <c r="L15" s="14" t="s">
        <v>72</v>
      </c>
      <c r="M15" s="19" t="s">
        <v>187</v>
      </c>
      <c r="N15" s="20">
        <v>489000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2010</v>
      </c>
      <c r="C16" s="14" t="s">
        <v>186</v>
      </c>
      <c r="D16" s="14" t="s">
        <v>59</v>
      </c>
      <c r="E16" s="15" t="str">
        <f>HYPERLINK("https://doc.sbtjapan.com/CCRPDF/IW3-392CCR.PDF","ZVW30-1179145")</f>
        <v>ZVW30-1179145</v>
      </c>
      <c r="F16" s="16">
        <v>1380</v>
      </c>
      <c r="G16" s="17">
        <v>4.46</v>
      </c>
      <c r="H16" s="17">
        <v>1.74</v>
      </c>
      <c r="I16" s="17">
        <v>1.49</v>
      </c>
      <c r="J16" s="18">
        <f>ROUND(G16*H16*I16,3)</f>
        <v>11.563000000000001</v>
      </c>
      <c r="K16" s="17">
        <v>1.79</v>
      </c>
      <c r="L16" s="14" t="s">
        <v>72</v>
      </c>
      <c r="M16" s="19" t="s">
        <v>187</v>
      </c>
      <c r="N16" s="20">
        <v>278000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2014</v>
      </c>
      <c r="C17" s="14" t="s">
        <v>186</v>
      </c>
      <c r="D17" s="14" t="s">
        <v>59</v>
      </c>
      <c r="E17" s="15" t="str">
        <f>HYPERLINK("https://doc.sbtjapan.com/CCRPDF/KF2-198CCR.PDF","ZVW30-1864242")</f>
        <v>ZVW30-1864242</v>
      </c>
      <c r="F17" s="16">
        <v>1350</v>
      </c>
      <c r="G17" s="17">
        <v>4.4800000000000004</v>
      </c>
      <c r="H17" s="17">
        <v>1.74</v>
      </c>
      <c r="I17" s="17">
        <v>1.49</v>
      </c>
      <c r="J17" s="18">
        <f>ROUND(G17*H17*I17,3)</f>
        <v>11.615</v>
      </c>
      <c r="K17" s="17">
        <v>1.79</v>
      </c>
      <c r="L17" s="14" t="s">
        <v>72</v>
      </c>
      <c r="M17" s="19" t="s">
        <v>187</v>
      </c>
      <c r="N17" s="20">
        <v>551000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14">
        <v>5</v>
      </c>
      <c r="B18" s="14">
        <v>2009</v>
      </c>
      <c r="C18" s="14" t="s">
        <v>186</v>
      </c>
      <c r="D18" s="14" t="s">
        <v>59</v>
      </c>
      <c r="E18" s="15" t="str">
        <f>HYPERLINK("https://doc.sbtjapan.com/CCRPDF/UI6-610CCR.PDF","ZVW30-1093610")</f>
        <v>ZVW30-1093610</v>
      </c>
      <c r="F18" s="16">
        <v>1400</v>
      </c>
      <c r="G18" s="17">
        <v>4.53</v>
      </c>
      <c r="H18" s="17">
        <v>1.74</v>
      </c>
      <c r="I18" s="17">
        <v>1.49</v>
      </c>
      <c r="J18" s="18">
        <f>ROUND(G18*H18*I18,3)</f>
        <v>11.744</v>
      </c>
      <c r="K18" s="17">
        <v>1.79</v>
      </c>
      <c r="L18" s="14" t="s">
        <v>72</v>
      </c>
      <c r="M18" s="19" t="s">
        <v>187</v>
      </c>
      <c r="N18" s="20">
        <v>288000</v>
      </c>
      <c r="O18" s="11"/>
      <c r="P18" s="11"/>
      <c r="Q18" s="11"/>
      <c r="R18" s="12"/>
      <c r="S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23"/>
      <c r="B19" s="24" t="s">
        <v>188</v>
      </c>
      <c r="C19" s="24">
        <v>5</v>
      </c>
      <c r="D19" s="24" t="s">
        <v>189</v>
      </c>
      <c r="E19" s="26">
        <f>SUM(F13:F18)</f>
        <v>6660</v>
      </c>
      <c r="F19" s="24" t="s">
        <v>190</v>
      </c>
      <c r="G19" s="23"/>
      <c r="H19" s="24"/>
      <c r="I19" s="27">
        <f>SUM(J13:J18)</f>
        <v>57.369000000000007</v>
      </c>
      <c r="J19" s="24" t="s">
        <v>191</v>
      </c>
      <c r="K19" s="23"/>
      <c r="L19" s="24"/>
      <c r="M19" s="24"/>
      <c r="N19" s="28">
        <f>SUM(N14:N18)</f>
        <v>1973000</v>
      </c>
      <c r="O19" s="7"/>
      <c r="P19" s="7"/>
      <c r="Q19" s="7"/>
    </row>
    <row r="20" spans="1:3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3" spans="1:32" ht="20">
      <c r="A23" s="39" t="s">
        <v>192</v>
      </c>
      <c r="B23" s="39"/>
      <c r="C23" s="39"/>
      <c r="D23" s="7" t="s">
        <v>193</v>
      </c>
      <c r="E23" s="7"/>
      <c r="F23" s="40" t="s">
        <v>194</v>
      </c>
      <c r="G23" s="41"/>
      <c r="H23" s="41"/>
      <c r="I23" s="41"/>
      <c r="J23" s="41"/>
      <c r="K23" s="41"/>
      <c r="L23" s="7" t="s">
        <v>195</v>
      </c>
      <c r="M23" s="7"/>
      <c r="N23" s="7"/>
      <c r="O23" s="7"/>
      <c r="P23" s="7"/>
      <c r="Q23" s="7"/>
    </row>
    <row r="24" spans="1:32">
      <c r="A24" s="39" t="s">
        <v>196</v>
      </c>
      <c r="B24" s="39"/>
      <c r="C24" s="39"/>
      <c r="D24" s="7" t="s">
        <v>197</v>
      </c>
      <c r="E24" s="7"/>
      <c r="F24" s="7"/>
      <c r="G24" s="7"/>
      <c r="H24" s="7"/>
      <c r="I24" s="7"/>
      <c r="J24" s="7"/>
      <c r="K24" s="7"/>
      <c r="L24" s="29" t="s">
        <v>198</v>
      </c>
      <c r="M24" s="30"/>
      <c r="N24" s="31"/>
      <c r="O24" s="7"/>
      <c r="P24" s="7"/>
      <c r="Q24" s="7"/>
    </row>
    <row r="25" spans="1:32">
      <c r="A25" s="39" t="s">
        <v>199</v>
      </c>
      <c r="B25" s="39"/>
      <c r="C25" s="39"/>
      <c r="D25" s="7" t="s">
        <v>200</v>
      </c>
      <c r="E25" s="7"/>
      <c r="F25" s="7"/>
      <c r="G25" s="7"/>
      <c r="H25" s="7"/>
      <c r="I25" s="7"/>
      <c r="J25" s="7"/>
      <c r="K25" s="7"/>
      <c r="L25" s="21" t="s">
        <v>201</v>
      </c>
      <c r="M25" s="7"/>
      <c r="N25" s="22"/>
      <c r="O25" s="7"/>
      <c r="P25" s="7"/>
      <c r="Q25" s="7"/>
    </row>
    <row r="26" spans="1:32">
      <c r="A26" s="39" t="s">
        <v>202</v>
      </c>
      <c r="B26" s="39"/>
      <c r="C26" s="39"/>
      <c r="D26" s="7" t="s">
        <v>203</v>
      </c>
      <c r="E26" s="7"/>
      <c r="F26" s="7"/>
      <c r="G26" s="7"/>
      <c r="H26" s="7"/>
      <c r="I26" s="7"/>
      <c r="J26" s="7"/>
      <c r="K26" s="7"/>
      <c r="L26" s="21" t="s">
        <v>204</v>
      </c>
      <c r="M26" s="7"/>
      <c r="N26" s="22"/>
      <c r="O26" s="7"/>
      <c r="P26" s="7"/>
      <c r="Q26" s="7"/>
    </row>
    <row r="27" spans="1:32">
      <c r="A27" s="39" t="s">
        <v>205</v>
      </c>
      <c r="B27" s="39"/>
      <c r="C27" s="39"/>
      <c r="D27" s="32">
        <v>45332</v>
      </c>
      <c r="E27" s="7"/>
      <c r="F27" s="7"/>
      <c r="G27" s="7"/>
      <c r="H27" s="7"/>
      <c r="I27" s="7"/>
      <c r="J27" s="7"/>
      <c r="K27" s="7"/>
      <c r="L27" s="23" t="str">
        <f>D25</f>
        <v>HF LUCKY</v>
      </c>
      <c r="M27" s="24"/>
      <c r="N27" s="25"/>
      <c r="O27" s="7"/>
      <c r="P27" s="7"/>
      <c r="Q27" s="7"/>
    </row>
    <row r="28" spans="1:32">
      <c r="A28" s="39" t="s">
        <v>206</v>
      </c>
      <c r="B28" s="39"/>
      <c r="C28" s="39"/>
      <c r="D28" s="7" t="s">
        <v>207</v>
      </c>
      <c r="E28" s="7"/>
      <c r="F28" s="7"/>
      <c r="G28" s="33" t="s">
        <v>208</v>
      </c>
      <c r="H28" s="7" t="s">
        <v>209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>
      <c r="A29" s="39" t="s">
        <v>210</v>
      </c>
      <c r="B29" s="39"/>
      <c r="C29" s="39"/>
      <c r="D29" s="7" t="s">
        <v>211</v>
      </c>
      <c r="E29" s="7"/>
      <c r="F29" s="7"/>
      <c r="G29" s="33" t="s">
        <v>212</v>
      </c>
      <c r="H29" s="7" t="s">
        <v>213</v>
      </c>
      <c r="I29" s="7"/>
      <c r="J29" s="7"/>
      <c r="K29" s="7"/>
      <c r="L29" s="7"/>
      <c r="M29" s="7"/>
      <c r="N29" s="7"/>
      <c r="O29" s="7"/>
      <c r="P29" s="7"/>
      <c r="Q29" s="7"/>
    </row>
    <row r="30" spans="1:3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>
      <c r="A31" s="7" t="s">
        <v>214</v>
      </c>
      <c r="B31" s="7"/>
      <c r="C31" s="7"/>
      <c r="D31" s="7" t="s">
        <v>215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39" t="s">
        <v>168</v>
      </c>
      <c r="B33" s="39"/>
      <c r="C33" s="3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 t="s">
        <v>216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3:K23"/>
    <mergeCell ref="A24:C24"/>
    <mergeCell ref="A25:C25"/>
    <mergeCell ref="M6:N6"/>
    <mergeCell ref="M7:N7"/>
    <mergeCell ref="D7:K7"/>
    <mergeCell ref="A33:C33"/>
    <mergeCell ref="A26:C26"/>
    <mergeCell ref="A27:C27"/>
    <mergeCell ref="A28:C28"/>
    <mergeCell ref="A29:C29"/>
    <mergeCell ref="A23:C23"/>
  </mergeCells>
  <phoneticPr fontId="1"/>
  <printOptions horizontalCentered="1"/>
  <pageMargins left="0" right="0" top="0.22222222222222221" bottom="0" header="0" footer="0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172</v>
      </c>
      <c r="M6" s="42">
        <v>45320.676006944443</v>
      </c>
      <c r="N6" s="42"/>
      <c r="O6" s="43"/>
      <c r="P6" s="8"/>
      <c r="Q6" s="8"/>
      <c r="R6" s="8"/>
    </row>
    <row r="7" spans="1:24" ht="16">
      <c r="A7" s="8" t="s">
        <v>219</v>
      </c>
      <c r="B7" s="8"/>
      <c r="C7" s="8"/>
      <c r="D7" s="45" t="s">
        <v>220</v>
      </c>
      <c r="E7" s="50"/>
      <c r="F7" s="50"/>
      <c r="G7" s="50"/>
      <c r="H7" s="50"/>
      <c r="I7" s="50"/>
      <c r="J7" s="50"/>
      <c r="K7" s="50"/>
      <c r="L7" s="9" t="s">
        <v>173</v>
      </c>
      <c r="M7" s="10" t="str">
        <f>INVOICE!M7</f>
        <v>MONN-290124-10</v>
      </c>
      <c r="N7" s="10"/>
      <c r="O7" s="8"/>
      <c r="P7" s="8"/>
      <c r="Q7" s="8"/>
      <c r="R7" s="8"/>
      <c r="X7" s="13"/>
    </row>
    <row r="8" spans="1:24" ht="16">
      <c r="A8" s="8"/>
      <c r="B8" s="8"/>
      <c r="C8" s="8"/>
      <c r="D8" s="45" t="s">
        <v>81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222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178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180</v>
      </c>
      <c r="E17" s="14" t="s">
        <v>7</v>
      </c>
      <c r="F17" s="14" t="s">
        <v>181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182</v>
      </c>
      <c r="N17" s="35" t="s">
        <v>183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2013</v>
      </c>
      <c r="F18" s="14" t="str">
        <f>INVOICE!C14</f>
        <v>TOYOTA</v>
      </c>
      <c r="G18" s="14" t="str">
        <f>INVOICE!D14</f>
        <v>PRIUS</v>
      </c>
      <c r="H18" s="14" t="str">
        <f>INVOICE!E14</f>
        <v>ZVW30-1708569</v>
      </c>
      <c r="I18" s="16">
        <f>INVOICE!F14</f>
        <v>1350</v>
      </c>
      <c r="J18" s="17">
        <f>INVOICE!G14</f>
        <v>4.4800000000000004</v>
      </c>
      <c r="K18" s="17">
        <f>INVOICE!H14</f>
        <v>1.74</v>
      </c>
      <c r="L18" s="17">
        <f>INVOICE!I14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1350</v>
      </c>
      <c r="I19" s="24" t="s">
        <v>190</v>
      </c>
      <c r="J19" s="23"/>
      <c r="K19" s="24"/>
      <c r="L19" s="27">
        <f>SUM(M18:M18)</f>
        <v>11.615</v>
      </c>
      <c r="M19" s="25" t="s">
        <v>191</v>
      </c>
      <c r="N19" s="37"/>
      <c r="O19" s="7"/>
      <c r="P19" s="7"/>
      <c r="Q19" s="7"/>
      <c r="R19" s="7"/>
    </row>
    <row r="22" spans="1:18" ht="19">
      <c r="G22" s="51" t="s">
        <v>194</v>
      </c>
      <c r="H22" s="52"/>
      <c r="I22" s="52"/>
      <c r="J22" s="52"/>
      <c r="K22" s="52"/>
    </row>
    <row r="23" spans="1:18">
      <c r="A23" s="39" t="s">
        <v>192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>
      <c r="A24" s="39" t="s">
        <v>196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>
      <c r="A25" s="39" t="s">
        <v>199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202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205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206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208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210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212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168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19.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172</v>
      </c>
      <c r="M6" s="42">
        <v>45320.676053240742</v>
      </c>
      <c r="N6" s="42"/>
      <c r="O6" s="43"/>
      <c r="P6" s="8"/>
      <c r="Q6" s="8"/>
      <c r="R6" s="8"/>
    </row>
    <row r="7" spans="1:24" ht="16">
      <c r="A7" s="8" t="s">
        <v>219</v>
      </c>
      <c r="B7" s="8"/>
      <c r="C7" s="8"/>
      <c r="D7" s="45" t="s">
        <v>226</v>
      </c>
      <c r="E7" s="50"/>
      <c r="F7" s="50"/>
      <c r="G7" s="50"/>
      <c r="H7" s="50"/>
      <c r="I7" s="50"/>
      <c r="J7" s="50"/>
      <c r="K7" s="50"/>
      <c r="L7" s="9" t="s">
        <v>173</v>
      </c>
      <c r="M7" s="10" t="str">
        <f>INVOICE!M7</f>
        <v>MONN-290124-10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117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222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178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180</v>
      </c>
      <c r="E17" s="14" t="s">
        <v>7</v>
      </c>
      <c r="F17" s="14" t="s">
        <v>181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182</v>
      </c>
      <c r="N17" s="35" t="s">
        <v>183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2014</v>
      </c>
      <c r="F18" s="14" t="str">
        <f>INVOICE!C15</f>
        <v>TOYOTA</v>
      </c>
      <c r="G18" s="14" t="str">
        <f>INVOICE!D15</f>
        <v>COROLLA FIELDER</v>
      </c>
      <c r="H18" s="14" t="str">
        <f>INVOICE!E15</f>
        <v>NKE165-7085627</v>
      </c>
      <c r="I18" s="16">
        <f>INVOICE!F15</f>
        <v>1180</v>
      </c>
      <c r="J18" s="17">
        <f>INVOICE!G15</f>
        <v>4.3600000000000003</v>
      </c>
      <c r="K18" s="17">
        <f>INVOICE!H15</f>
        <v>1.69</v>
      </c>
      <c r="L18" s="17">
        <f>INVOICE!I15</f>
        <v>1.47</v>
      </c>
      <c r="M18" s="34">
        <f>ROUND(J18*K18*L18,3)</f>
        <v>10.832000000000001</v>
      </c>
      <c r="N18" s="36">
        <v>1.49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1180</v>
      </c>
      <c r="I19" s="24" t="s">
        <v>190</v>
      </c>
      <c r="J19" s="23"/>
      <c r="K19" s="24"/>
      <c r="L19" s="27">
        <f>SUM(M18:M18)</f>
        <v>10.832000000000001</v>
      </c>
      <c r="M19" s="25" t="s">
        <v>191</v>
      </c>
      <c r="N19" s="37"/>
      <c r="O19" s="7"/>
      <c r="P19" s="7"/>
      <c r="Q19" s="7"/>
      <c r="R19" s="7"/>
    </row>
    <row r="22" spans="1:18" ht="19">
      <c r="G22" s="51" t="s">
        <v>194</v>
      </c>
      <c r="H22" s="52"/>
      <c r="I22" s="52"/>
      <c r="J22" s="52"/>
      <c r="K22" s="52"/>
    </row>
    <row r="23" spans="1:18">
      <c r="A23" s="39" t="s">
        <v>192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>
      <c r="A24" s="39" t="s">
        <v>196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>
      <c r="A25" s="39" t="s">
        <v>199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202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205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206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208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210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212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168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172</v>
      </c>
      <c r="M6" s="42">
        <v>45320.676099537035</v>
      </c>
      <c r="N6" s="42"/>
      <c r="O6" s="43"/>
      <c r="P6" s="8"/>
      <c r="Q6" s="8"/>
      <c r="R6" s="8"/>
    </row>
    <row r="7" spans="1:24" ht="16">
      <c r="A7" s="8" t="s">
        <v>219</v>
      </c>
      <c r="B7" s="8"/>
      <c r="C7" s="8"/>
      <c r="D7" s="45" t="s">
        <v>228</v>
      </c>
      <c r="E7" s="50"/>
      <c r="F7" s="50"/>
      <c r="G7" s="50"/>
      <c r="H7" s="50"/>
      <c r="I7" s="50"/>
      <c r="J7" s="50"/>
      <c r="K7" s="50"/>
      <c r="L7" s="9" t="s">
        <v>173</v>
      </c>
      <c r="M7" s="10" t="str">
        <f>INVOICE!M7</f>
        <v>MONN-290124-10</v>
      </c>
      <c r="N7" s="10"/>
      <c r="O7" s="8"/>
      <c r="P7" s="8"/>
      <c r="Q7" s="8"/>
      <c r="R7" s="8"/>
      <c r="X7" s="13"/>
    </row>
    <row r="8" spans="1:24" ht="16">
      <c r="A8" s="8"/>
      <c r="B8" s="8"/>
      <c r="C8" s="8"/>
      <c r="D8" s="45" t="s">
        <v>140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222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178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180</v>
      </c>
      <c r="E17" s="14" t="s">
        <v>7</v>
      </c>
      <c r="F17" s="14" t="s">
        <v>181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182</v>
      </c>
      <c r="N17" s="35" t="s">
        <v>183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INVOICE!A18</f>
        <v>5</v>
      </c>
      <c r="E18" s="14">
        <f>INVOICE!B18</f>
        <v>2009</v>
      </c>
      <c r="F18" s="14" t="str">
        <f>INVOICE!C18</f>
        <v>TOYOTA</v>
      </c>
      <c r="G18" s="14" t="str">
        <f>INVOICE!D18</f>
        <v>PRIUS</v>
      </c>
      <c r="H18" s="14" t="str">
        <f>INVOICE!E18</f>
        <v>ZVW30-1093610</v>
      </c>
      <c r="I18" s="16">
        <f>INVOICE!F18</f>
        <v>1400</v>
      </c>
      <c r="J18" s="17">
        <f>INVOICE!G18</f>
        <v>4.53</v>
      </c>
      <c r="K18" s="17">
        <f>INVOICE!H18</f>
        <v>1.74</v>
      </c>
      <c r="L18" s="17">
        <f>INVOICE!I18</f>
        <v>1.49</v>
      </c>
      <c r="M18" s="34">
        <f>ROUND(J18*K18*L18,3)</f>
        <v>11.744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INVOICE!A16</f>
        <v>3</v>
      </c>
      <c r="E19" s="14">
        <f>INVOICE!B16</f>
        <v>2010</v>
      </c>
      <c r="F19" s="14" t="str">
        <f>INVOICE!C16</f>
        <v>TOYOTA</v>
      </c>
      <c r="G19" s="14" t="str">
        <f>INVOICE!D16</f>
        <v>PRIUS</v>
      </c>
      <c r="H19" s="14" t="str">
        <f>INVOICE!E16</f>
        <v>ZVW30-1179145</v>
      </c>
      <c r="I19" s="16">
        <f>INVOICE!F16</f>
        <v>1380</v>
      </c>
      <c r="J19" s="17">
        <f>INVOICE!G16</f>
        <v>4.46</v>
      </c>
      <c r="K19" s="17">
        <f>INVOICE!H16</f>
        <v>1.74</v>
      </c>
      <c r="L19" s="17">
        <f>INVOICE!I16</f>
        <v>1.49</v>
      </c>
      <c r="M19" s="34">
        <f>ROUND(J19*K19*L19,3)</f>
        <v>11.563000000000001</v>
      </c>
      <c r="N19" s="36">
        <v>1.79</v>
      </c>
      <c r="O19" s="7"/>
      <c r="P19" s="7"/>
      <c r="Q19" s="7"/>
      <c r="R19" s="7"/>
    </row>
    <row r="20" spans="1:18">
      <c r="A20" s="7"/>
      <c r="B20" s="7"/>
      <c r="C20" s="7"/>
      <c r="D20" s="23"/>
      <c r="E20" s="24" t="s">
        <v>188</v>
      </c>
      <c r="F20" s="24">
        <v>2</v>
      </c>
      <c r="G20" s="24" t="s">
        <v>223</v>
      </c>
      <c r="H20" s="26">
        <f>SUM(I18:I19)</f>
        <v>2780</v>
      </c>
      <c r="I20" s="24" t="s">
        <v>190</v>
      </c>
      <c r="J20" s="23"/>
      <c r="K20" s="24"/>
      <c r="L20" s="27">
        <f>SUM(M18:M19)</f>
        <v>23.307000000000002</v>
      </c>
      <c r="M20" s="25" t="s">
        <v>191</v>
      </c>
      <c r="N20" s="37"/>
      <c r="O20" s="7"/>
      <c r="P20" s="7"/>
      <c r="Q20" s="7"/>
      <c r="R20" s="7"/>
    </row>
    <row r="23" spans="1:18" ht="19">
      <c r="G23" s="51" t="s">
        <v>194</v>
      </c>
      <c r="H23" s="52"/>
      <c r="I23" s="52"/>
      <c r="J23" s="52"/>
      <c r="K23" s="52"/>
    </row>
    <row r="24" spans="1:18">
      <c r="A24" s="39" t="s">
        <v>192</v>
      </c>
      <c r="B24" s="39"/>
      <c r="C24" s="39"/>
      <c r="D24" s="7" t="str">
        <f>INVOICE!D23</f>
        <v>NAGOYA, JAPAN</v>
      </c>
      <c r="E24" s="7"/>
      <c r="F24" s="7"/>
      <c r="G24" s="7"/>
      <c r="H24" s="7"/>
      <c r="I24" s="7"/>
      <c r="J24" s="7"/>
      <c r="K24" s="7"/>
      <c r="L24" s="7" t="s">
        <v>195</v>
      </c>
      <c r="M24" s="7"/>
      <c r="N24" s="7"/>
      <c r="O24" s="7"/>
      <c r="P24" s="7"/>
      <c r="Q24" s="7"/>
      <c r="R24" s="7"/>
    </row>
    <row r="25" spans="1:18">
      <c r="A25" s="39" t="s">
        <v>196</v>
      </c>
      <c r="B25" s="39"/>
      <c r="C25" s="39"/>
      <c r="D25" s="7" t="str">
        <f>INVOICE!D24</f>
        <v>ULAANBAATAR,MONGOLIA</v>
      </c>
      <c r="E25" s="7"/>
      <c r="F25" s="7"/>
      <c r="G25" s="7"/>
      <c r="H25" s="7"/>
      <c r="I25" s="7"/>
      <c r="J25" s="7"/>
      <c r="K25" s="7"/>
      <c r="L25" s="29" t="s">
        <v>224</v>
      </c>
      <c r="M25" s="30"/>
      <c r="N25" s="30"/>
      <c r="O25" s="31"/>
      <c r="P25" s="7"/>
      <c r="Q25" s="7"/>
      <c r="R25" s="7"/>
    </row>
    <row r="26" spans="1:18">
      <c r="A26" s="39" t="s">
        <v>199</v>
      </c>
      <c r="B26" s="39"/>
      <c r="C26" s="39"/>
      <c r="D26" s="7" t="str">
        <f>INVOICE!D25</f>
        <v>HF LUCKY</v>
      </c>
      <c r="E26" s="7"/>
      <c r="F26" s="7"/>
      <c r="G26" s="7"/>
      <c r="H26" s="7"/>
      <c r="I26" s="7"/>
      <c r="J26" s="7"/>
      <c r="K26" s="7"/>
      <c r="L26" s="21" t="str">
        <f>INVOICE!L25</f>
        <v>ULAANBAATAR</v>
      </c>
      <c r="M26" s="7"/>
      <c r="N26" s="7"/>
      <c r="O26" s="22"/>
      <c r="P26" s="7"/>
      <c r="Q26" s="7"/>
      <c r="R26" s="7"/>
    </row>
    <row r="27" spans="1:18">
      <c r="A27" s="39" t="s">
        <v>202</v>
      </c>
      <c r="B27" s="39"/>
      <c r="C27" s="39"/>
      <c r="D27" s="7" t="str">
        <f>INVOICE!D26</f>
        <v>NO.2408W</v>
      </c>
      <c r="E27" s="7"/>
      <c r="F27" s="7"/>
      <c r="G27" s="7"/>
      <c r="H27" s="7"/>
      <c r="I27" s="7"/>
      <c r="J27" s="7"/>
      <c r="K27" s="7"/>
      <c r="L27" s="21" t="str">
        <f>INVOICE!L26&amp; "  " &amp; INVOICE!N26</f>
        <v xml:space="preserve">C/S NO.  </v>
      </c>
      <c r="M27" s="7"/>
      <c r="N27" s="7"/>
      <c r="O27" s="22"/>
      <c r="P27" s="7"/>
      <c r="Q27" s="7"/>
      <c r="R27" s="7"/>
    </row>
    <row r="28" spans="1:18">
      <c r="A28" s="39" t="s">
        <v>205</v>
      </c>
      <c r="B28" s="39"/>
      <c r="C28" s="39"/>
      <c r="D28" s="32">
        <f>INVOICE!D27</f>
        <v>45332</v>
      </c>
      <c r="E28" s="7"/>
      <c r="F28" s="7"/>
      <c r="G28" s="7"/>
      <c r="H28" s="7"/>
      <c r="I28" s="7"/>
      <c r="J28" s="7"/>
      <c r="K28" s="7"/>
      <c r="L28" s="23" t="str">
        <f>INVOICE!L27</f>
        <v>HF LUCKY</v>
      </c>
      <c r="M28" s="24"/>
      <c r="N28" s="24"/>
      <c r="O28" s="25"/>
      <c r="P28" s="7"/>
      <c r="Q28" s="7"/>
      <c r="R28" s="7"/>
    </row>
    <row r="29" spans="1:18">
      <c r="A29" s="39" t="s">
        <v>206</v>
      </c>
      <c r="B29" s="39"/>
      <c r="C29" s="39"/>
      <c r="D29" s="7" t="str">
        <f>INVOICE!D28</f>
        <v>SYNC LOGISTICS INC.</v>
      </c>
      <c r="E29" s="7"/>
      <c r="F29" s="7"/>
      <c r="G29" s="7"/>
      <c r="H29" s="33" t="s">
        <v>208</v>
      </c>
      <c r="I29" s="7" t="str">
        <f>INVOICE!H28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39" t="s">
        <v>210</v>
      </c>
      <c r="B30" s="39"/>
      <c r="C30" s="39"/>
      <c r="D30" s="7" t="str">
        <f>INVOICE!D29</f>
        <v xml:space="preserve">SITC </v>
      </c>
      <c r="E30" s="7"/>
      <c r="F30" s="7"/>
      <c r="G30" s="7"/>
      <c r="H30" s="33" t="s">
        <v>212</v>
      </c>
      <c r="I30" s="7" t="str">
        <f>INVOICE!H29</f>
        <v>Nagoya,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39" t="s">
        <v>168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 t="s">
        <v>216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3:K23"/>
    <mergeCell ref="D8:K8"/>
    <mergeCell ref="D11:K11"/>
    <mergeCell ref="D12:K12"/>
    <mergeCell ref="A28:C28"/>
    <mergeCell ref="A29:C29"/>
    <mergeCell ref="A30:C30"/>
    <mergeCell ref="A32:C32"/>
    <mergeCell ref="A24:C24"/>
    <mergeCell ref="A25:C25"/>
    <mergeCell ref="A26:C26"/>
    <mergeCell ref="A27:C27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4" width="8.83203125" customWidth="1"/>
    <col min="25" max="25" width="9" customWidth="1"/>
    <col min="26" max="256" width="8.83203125" customWidth="1"/>
  </cols>
  <sheetData>
    <row r="1" spans="1:25" ht="16">
      <c r="A1" s="46" t="s">
        <v>168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6">
      <c r="A2" s="47" t="s">
        <v>169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6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6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172</v>
      </c>
      <c r="M6" s="42">
        <v>45320.676145833335</v>
      </c>
      <c r="N6" s="42"/>
      <c r="O6" s="43"/>
      <c r="P6" s="8"/>
      <c r="Q6" s="8"/>
      <c r="R6" s="8"/>
    </row>
    <row r="7" spans="1:25" ht="16">
      <c r="A7" s="8" t="s">
        <v>219</v>
      </c>
      <c r="B7" s="8"/>
      <c r="C7" s="8"/>
      <c r="D7" s="45" t="s">
        <v>230</v>
      </c>
      <c r="E7" s="50"/>
      <c r="F7" s="50"/>
      <c r="G7" s="50"/>
      <c r="H7" s="50"/>
      <c r="I7" s="50"/>
      <c r="J7" s="50"/>
      <c r="K7" s="50"/>
      <c r="L7" s="9" t="s">
        <v>173</v>
      </c>
      <c r="M7" s="10" t="str">
        <f>INVOICE!M7</f>
        <v>MONN-290124-10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151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6">
      <c r="A9" s="8"/>
      <c r="B9" s="8"/>
      <c r="C9" s="8"/>
      <c r="D9" s="8" t="s">
        <v>231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6">
      <c r="A11" s="8" t="s">
        <v>222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>
      <c r="A13" s="7" t="s">
        <v>177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>
      <c r="A14" s="7" t="s">
        <v>178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180</v>
      </c>
      <c r="E17" s="14" t="s">
        <v>7</v>
      </c>
      <c r="F17" s="14" t="s">
        <v>181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182</v>
      </c>
      <c r="N17" s="35" t="s">
        <v>183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2014</v>
      </c>
      <c r="F18" s="14" t="str">
        <f>INVOICE!C17</f>
        <v>TOYOTA</v>
      </c>
      <c r="G18" s="14" t="str">
        <f>INVOICE!D17</f>
        <v>PRIUS</v>
      </c>
      <c r="H18" s="14" t="str">
        <f>INVOICE!E17</f>
        <v>ZVW30-1864242</v>
      </c>
      <c r="I18" s="16">
        <f>INVOICE!F17</f>
        <v>1350</v>
      </c>
      <c r="J18" s="17">
        <f>INVOICE!G17</f>
        <v>4.4800000000000004</v>
      </c>
      <c r="K18" s="17">
        <f>INVOICE!H17</f>
        <v>1.74</v>
      </c>
      <c r="L18" s="17">
        <f>INVOICE!I17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1350</v>
      </c>
      <c r="I19" s="24" t="s">
        <v>190</v>
      </c>
      <c r="J19" s="23"/>
      <c r="K19" s="24"/>
      <c r="L19" s="27">
        <f>SUM(M18:M18)</f>
        <v>11.615</v>
      </c>
      <c r="M19" s="25" t="s">
        <v>191</v>
      </c>
      <c r="N19" s="37"/>
      <c r="O19" s="7"/>
      <c r="P19" s="7"/>
      <c r="Q19" s="7"/>
      <c r="R19" s="7"/>
    </row>
    <row r="22" spans="1:18" ht="19">
      <c r="G22" s="51" t="s">
        <v>194</v>
      </c>
      <c r="H22" s="52"/>
      <c r="I22" s="52"/>
      <c r="J22" s="52"/>
      <c r="K22" s="52"/>
    </row>
    <row r="23" spans="1:18">
      <c r="A23" s="39" t="s">
        <v>192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>
      <c r="A24" s="39" t="s">
        <v>196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>
      <c r="A25" s="39" t="s">
        <v>199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202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205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206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208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210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212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168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ANANT SHANKER MATHUR</cp:lastModifiedBy>
  <dcterms:created xsi:type="dcterms:W3CDTF">2024-01-29T07:13:02Z</dcterms:created>
  <dcterms:modified xsi:type="dcterms:W3CDTF">2024-02-14T05:27:57Z</dcterms:modified>
</cp:coreProperties>
</file>