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trot/Downloads/Documents for testing/SITCT24002320/All Excel Files/"/>
    </mc:Choice>
  </mc:AlternateContent>
  <xr:revisionPtr revIDLastSave="0" documentId="8_{D87CF03F-9425-BE48-ADF3-9104C80FFE74}" xr6:coauthVersionLast="47" xr6:coauthVersionMax="47" xr10:uidLastSave="{00000000-0000-0000-0000-000000000000}"/>
  <bookViews>
    <workbookView xWindow="120" yWindow="500" windowWidth="19260" windowHeight="9900" activeTab="5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M18" i="8" s="1"/>
  <c r="L19" i="8" s="1"/>
  <c r="K18" i="8"/>
  <c r="L18" i="8"/>
  <c r="I18" i="8"/>
  <c r="H19" i="8"/>
  <c r="G18" i="8"/>
  <c r="F18" i="8"/>
  <c r="E18" i="8"/>
  <c r="D18" i="8"/>
  <c r="D14" i="8"/>
  <c r="M7" i="8"/>
  <c r="I29" i="7"/>
  <c r="D29" i="7"/>
  <c r="I28" i="7"/>
  <c r="D28" i="7"/>
  <c r="D27" i="7"/>
  <c r="L26" i="7"/>
  <c r="D26" i="7"/>
  <c r="L25" i="7"/>
  <c r="D25" i="7"/>
  <c r="D24" i="7"/>
  <c r="D23" i="7"/>
  <c r="J18" i="7"/>
  <c r="M18" i="7" s="1"/>
  <c r="L19" i="7" s="1"/>
  <c r="K18" i="7"/>
  <c r="L18" i="7"/>
  <c r="I18" i="7"/>
  <c r="H19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M18" i="6" s="1"/>
  <c r="L19" i="6" s="1"/>
  <c r="K18" i="6"/>
  <c r="L18" i="6"/>
  <c r="I18" i="6"/>
  <c r="H19" i="6"/>
  <c r="G18" i="6"/>
  <c r="F18" i="6"/>
  <c r="E18" i="6"/>
  <c r="D18" i="6"/>
  <c r="D14" i="6"/>
  <c r="M7" i="6"/>
  <c r="I29" i="5"/>
  <c r="D29" i="5"/>
  <c r="I28" i="5"/>
  <c r="D28" i="5"/>
  <c r="D27" i="5"/>
  <c r="L26" i="5"/>
  <c r="D26" i="5"/>
  <c r="L25" i="5"/>
  <c r="D25" i="5"/>
  <c r="D24" i="5"/>
  <c r="D23" i="5"/>
  <c r="J18" i="5"/>
  <c r="M18" i="5" s="1"/>
  <c r="L19" i="5" s="1"/>
  <c r="K18" i="5"/>
  <c r="L18" i="5"/>
  <c r="I18" i="5"/>
  <c r="H19" i="5"/>
  <c r="G18" i="5"/>
  <c r="F18" i="5"/>
  <c r="E18" i="5"/>
  <c r="D18" i="5"/>
  <c r="D14" i="5"/>
  <c r="M7" i="5"/>
  <c r="L26" i="2"/>
  <c r="L27" i="8" s="1"/>
  <c r="N18" i="2"/>
  <c r="J14" i="2"/>
  <c r="J15" i="2"/>
  <c r="I18" i="2" s="1"/>
  <c r="J16" i="2"/>
  <c r="J17" i="2"/>
  <c r="E18" i="2"/>
  <c r="E13" i="2"/>
  <c r="E17" i="2"/>
  <c r="H18" i="6" s="1"/>
  <c r="E16" i="2"/>
  <c r="H18" i="5" s="1"/>
  <c r="E15" i="2"/>
  <c r="H18" i="7" s="1"/>
  <c r="E14" i="2"/>
  <c r="H18" i="8" s="1"/>
  <c r="L27" i="5" l="1"/>
  <c r="L27" i="7"/>
  <c r="L27" i="6"/>
</calcChain>
</file>

<file path=xl/sharedStrings.xml><?xml version="1.0" encoding="utf-8"?>
<sst xmlns="http://schemas.openxmlformats.org/spreadsheetml/2006/main" count="504" uniqueCount="228">
  <si>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</si>
  <si>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</si>
  <si>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</si>
  <si>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</si>
  <si>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</si>
  <si>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</si>
  <si>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</si>
  <si>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</si>
  <si>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</si>
  <si>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</si>
  <si>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</si>
  <si>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</si>
  <si>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</si>
  <si>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</si>
  <si>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</si>
  <si>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</si>
  <si>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</si>
  <si>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</si>
  <si>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</si>
  <si>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</si>
  <si>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</si>
  <si>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</si>
  <si>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</si>
  <si>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</si>
  <si>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</si>
  <si>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</si>
  <si>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</si>
  <si>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</si>
  <si>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</si>
  <si>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</si>
  <si>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</si>
  <si>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</si>
  <si>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</si>
  <si>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</si>
  <si>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</si>
  <si>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</si>
  <si>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</si>
  <si>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</si>
  <si>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</si>
  <si>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</si>
  <si>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</si>
  <si>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</si>
  <si>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</si>
  <si>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</si>
  <si>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</si>
  <si>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</si>
  <si>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</si>
  <si>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</si>
  <si>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</si>
  <si>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</si>
  <si>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</si>
  <si>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</si>
  <si>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</si>
  <si>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</si>
  <si>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</si>
  <si>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</si>
  <si>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</si>
  <si>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CK8679</t>
  </si>
  <si>
    <t>MONN-13293</t>
  </si>
  <si>
    <t>PRIUS ALPHA</t>
  </si>
  <si>
    <t>2012</t>
  </si>
  <si>
    <t>12</t>
  </si>
  <si>
    <t>ZVW41-3214608</t>
  </si>
  <si>
    <t/>
  </si>
  <si>
    <t>2024/01/25 0:00:00</t>
  </si>
  <si>
    <t>NAGOYA</t>
  </si>
  <si>
    <t>2024/01/11 0:00:00</t>
  </si>
  <si>
    <t>JU AICHI</t>
  </si>
  <si>
    <t>2043</t>
  </si>
  <si>
    <t>30186</t>
  </si>
  <si>
    <t>490700</t>
  </si>
  <si>
    <t>213</t>
  </si>
  <si>
    <t>HYBRID(PETROL)</t>
  </si>
  <si>
    <t>1800</t>
  </si>
  <si>
    <t>461</t>
  </si>
  <si>
    <t>177</t>
  </si>
  <si>
    <t>157</t>
  </si>
  <si>
    <t>1450</t>
  </si>
  <si>
    <t>GANZORIG</t>
  </si>
  <si>
    <t>BUUVEE MUNGUNTULGA</t>
  </si>
  <si>
    <t>MONGOLIA</t>
  </si>
  <si>
    <t>MUNGUNTULGA BUUVEE</t>
  </si>
  <si>
    <t>CHINGELTEI , 5-R KHOROO , 6-R KHOROOLOL , 12 BAIR 23 TOOT ULAANBAATAR MONGOLIA</t>
  </si>
  <si>
    <t>97699051359</t>
  </si>
  <si>
    <t>SAME AS CONSIGNEE</t>
  </si>
  <si>
    <t>417000</t>
  </si>
  <si>
    <t>￥</t>
  </si>
  <si>
    <t>COLLECT</t>
  </si>
  <si>
    <t>SITC</t>
  </si>
  <si>
    <t>AUTOLOGI NAGOYA</t>
  </si>
  <si>
    <t>DAA-ZVW41W</t>
  </si>
  <si>
    <t>1.79</t>
  </si>
  <si>
    <t>NO NEED INSPECTION</t>
  </si>
  <si>
    <t>BLUE(L)</t>
  </si>
  <si>
    <t>STATION WAGON</t>
  </si>
  <si>
    <t>18</t>
  </si>
  <si>
    <t>286</t>
  </si>
  <si>
    <t>248</t>
  </si>
  <si>
    <t>PN0504</t>
  </si>
  <si>
    <t>MONN-13279</t>
  </si>
  <si>
    <t>LAND CRUISER PRADO</t>
  </si>
  <si>
    <t>2022</t>
  </si>
  <si>
    <t>8</t>
  </si>
  <si>
    <t>TRJ150-0149053</t>
  </si>
  <si>
    <t>2024/01/10 0:00:00</t>
  </si>
  <si>
    <t>CAA CHUBU</t>
  </si>
  <si>
    <t>1723</t>
  </si>
  <si>
    <t>33050</t>
  </si>
  <si>
    <t>4373500</t>
  </si>
  <si>
    <t>16</t>
  </si>
  <si>
    <t>PETROL</t>
  </si>
  <si>
    <t>2700</t>
  </si>
  <si>
    <t>482</t>
  </si>
  <si>
    <t>188</t>
  </si>
  <si>
    <t>190</t>
  </si>
  <si>
    <t>2150</t>
  </si>
  <si>
    <t>BEGZ TSEND-AYUSH</t>
  </si>
  <si>
    <t>KHAN-UUL DUUREG 18-R KHOROO STADION ORGIL UDIRDLAGIIN AKDEMI GUDAMJ 208-R BAIR 502 TOOT ULAANBAATAR MONGOLIA</t>
  </si>
  <si>
    <t>97699545677</t>
  </si>
  <si>
    <t>4513250</t>
  </si>
  <si>
    <t>3BA-TRJ150W</t>
  </si>
  <si>
    <t>2.69</t>
  </si>
  <si>
    <t>PEARL</t>
  </si>
  <si>
    <t>QL2294</t>
  </si>
  <si>
    <t>MONN-13289</t>
  </si>
  <si>
    <t>HARRIER HYBRID</t>
  </si>
  <si>
    <t>2016</t>
  </si>
  <si>
    <t>2</t>
  </si>
  <si>
    <t>AVU65-0039035</t>
  </si>
  <si>
    <t>30270</t>
  </si>
  <si>
    <t>1689500</t>
  </si>
  <si>
    <t>80</t>
  </si>
  <si>
    <t>2500</t>
  </si>
  <si>
    <t>472</t>
  </si>
  <si>
    <t>183</t>
  </si>
  <si>
    <t>169</t>
  </si>
  <si>
    <t>1770</t>
  </si>
  <si>
    <t>AMARJARGAL CHINZORIG</t>
  </si>
  <si>
    <t>SUKHBAATAR DUUREG 5-R KHOROO GOLOMT KHOTKHON UNDSEN KHUULIIN GUDAMJ C BAIR 63 TOOT ULAANBAATAR MONGOLIA</t>
  </si>
  <si>
    <t>91994441</t>
  </si>
  <si>
    <t>1705000</t>
  </si>
  <si>
    <t>DAA-AVU65W</t>
  </si>
  <si>
    <t>2.49</t>
  </si>
  <si>
    <t>ZD0649</t>
  </si>
  <si>
    <t>MONN-13286</t>
  </si>
  <si>
    <t>PRIUS</t>
  </si>
  <si>
    <t>2013</t>
  </si>
  <si>
    <t>6</t>
  </si>
  <si>
    <t>ZVW30-1701992</t>
  </si>
  <si>
    <t>90449</t>
  </si>
  <si>
    <t>594500</t>
  </si>
  <si>
    <t>181</t>
  </si>
  <si>
    <t>448</t>
  </si>
  <si>
    <t>174</t>
  </si>
  <si>
    <t>149</t>
  </si>
  <si>
    <t>1390</t>
  </si>
  <si>
    <t>BILGUUN</t>
  </si>
  <si>
    <t>BATCHIMEG USUKHBAATAR</t>
  </si>
  <si>
    <t>KHAN-UUL DISTRICT, 1-R KHOROO, 120 MYNGAT, 16-R BAIR 15 TOOT ULAANBAATAR MONGOLIA</t>
  </si>
  <si>
    <t>97690949999</t>
  </si>
  <si>
    <t>520000</t>
  </si>
  <si>
    <t>DAA-ZVW30</t>
  </si>
  <si>
    <t>SEDAN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</si>
  <si>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</si>
  <si>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</si>
  <si>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</si>
  <si>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</si>
  <si>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</si>
  <si>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</si>
  <si>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MONN-290124-7</t>
  </si>
  <si>
    <t>SOLD TO :</t>
  </si>
  <si>
    <t>(PH)97699051359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</si>
  <si>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</si>
  <si>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</si>
  <si>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</si>
  <si>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</si>
  <si>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</si>
  <si>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</si>
  <si>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</si>
  <si>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</si>
  <si>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</si>
  <si>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</si>
  <si>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</si>
  <si>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7</t>
  </si>
  <si>
    <t>TOTAL</t>
  </si>
  <si>
    <t>UNITS</t>
  </si>
  <si>
    <t>KGS</t>
  </si>
  <si>
    <t>M3</t>
  </si>
  <si>
    <t>SHIPPING FROM :</t>
  </si>
  <si>
    <t>NAGOYA, JAPAN</t>
  </si>
  <si>
    <t>BOOKING NO :SITCT24002320</t>
  </si>
  <si>
    <t>MARKS &amp; NO.S</t>
  </si>
  <si>
    <t>SHIPPED TO :</t>
  </si>
  <si>
    <t>ULAANBAATAR,MONGOLIA</t>
  </si>
  <si>
    <t>S.B.T</t>
  </si>
  <si>
    <t>SHIPPED PER :</t>
  </si>
  <si>
    <t>HF LUCKY</t>
  </si>
  <si>
    <t>ULAANBAATAR</t>
  </si>
  <si>
    <t>VOY :</t>
  </si>
  <si>
    <t>NO.2408W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</si>
  <si>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</si>
  <si>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</si>
  <si>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</si>
  <si>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</si>
  <si>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</si>
  <si>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</si>
  <si>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</si>
  <si>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</si>
  <si>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</si>
  <si>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Nagoya,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</si>
  <si>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</si>
  <si>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</si>
  <si>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</si>
  <si>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</si>
  <si>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</si>
  <si>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</si>
  <si>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AMARJARGAL CHINZORIG</t>
    <phoneticPr fontId="1"/>
  </si>
  <si>
    <t>(PH) 91994441</t>
  </si>
  <si>
    <t>NOTIFY PARTY :</t>
  </si>
  <si>
    <t>UNIT</t>
  </si>
  <si>
    <t>S. B. T</t>
  </si>
  <si>
    <t>USED CAR</t>
  </si>
  <si>
    <t>BATCHIMEG USUKHBAATAR</t>
    <phoneticPr fontId="1"/>
  </si>
  <si>
    <t>(PH) 97690949999</t>
  </si>
  <si>
    <t>BEGZ TSEND-AYUSH</t>
    <phoneticPr fontId="1"/>
  </si>
  <si>
    <t>(PH) 97699545677</t>
  </si>
  <si>
    <t>MUNGUNTULGA BUUVEE</t>
    <phoneticPr fontId="1"/>
  </si>
  <si>
    <t>(PH) 97699051359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</si>
</sst>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8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2</xdr:col>
      <xdr:colOff>914400</xdr:colOff>
      <xdr:row>40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003EB03-126D-9C58-8F41-928AB1117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0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BBDA8BAB-3800-B173-5943-091E1C78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D43F722B-B82D-E173-EF15-3763F8A11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18466D66-C1D5-700F-C06A-0DF463C5A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2B3136B0-1E34-9A65-551B-D3D50D77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7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"/>
  <sheetViews>
    <sheetView workbookViewId="0">
      <selection activeCell="J6" sqref="J6"/>
    </sheetView>
  </sheetViews>
  <sheetFormatPr baseColWidth="10" defaultRowHeight="14"/>
  <cols>
    <col min="1" max="1" width="3.6640625" customWidth="1"/>
    <col min="2" max="3" width="4.33203125" customWidth="1"/>
    <col min="4" max="4" width="8.6640625" customWidth="1"/>
    <col min="5" max="5" width="11.6640625" customWidth="1"/>
    <col min="6" max="6" width="5.6640625" customWidth="1"/>
    <col min="7" max="7" width="11.6640625" customWidth="1"/>
    <col min="8" max="8" width="6.1640625" customWidth="1"/>
    <col min="9" max="9" width="4.83203125" customWidth="1"/>
    <col min="10" max="10" width="15.1640625" customWidth="1"/>
    <col min="11" max="11" width="3.1640625" customWidth="1"/>
    <col min="12" max="12" width="10.6640625" style="6" customWidth="1"/>
    <col min="13" max="14" width="10.6640625" customWidth="1"/>
    <col min="15" max="16" width="8.33203125" customWidth="1"/>
    <col min="17" max="17" width="10.6640625" customWidth="1"/>
    <col min="18" max="18" width="12.6640625" customWidth="1"/>
    <col min="19" max="20" width="8.1640625" customWidth="1"/>
    <col min="21" max="21" width="11.1640625" customWidth="1"/>
    <col min="22" max="23" width="5.1640625" customWidth="1"/>
    <col min="24" max="24" width="33.6640625" customWidth="1"/>
    <col min="25" max="25" width="7.6640625" customWidth="1"/>
    <col min="26" max="26" width="6.1640625" customWidth="1"/>
    <col min="27" max="30" width="5.83203125" customWidth="1"/>
    <col min="31" max="31" width="9.6640625" customWidth="1"/>
    <col min="32" max="32" width="26.6640625" bestFit="1" customWidth="1"/>
    <col min="33" max="33" width="14.6640625" bestFit="1" customWidth="1"/>
    <col min="34" max="34" width="26.6640625" bestFit="1" customWidth="1"/>
    <col min="35" max="35" width="126.5" bestFit="1" customWidth="1"/>
    <col min="36" max="36" width="12.6640625" bestFit="1" customWidth="1"/>
    <col min="37" max="38" width="20.6640625" bestFit="1" customWidth="1"/>
    <col min="39" max="39" width="8.5" bestFit="1" customWidth="1"/>
    <col min="40" max="40" width="4.33203125" bestFit="1" customWidth="1"/>
    <col min="41" max="41" width="9.5" bestFit="1" customWidth="1"/>
    <col min="42" max="42" width="11" bestFit="1" customWidth="1"/>
    <col min="43" max="43" width="13.1640625" bestFit="1" customWidth="1"/>
    <col min="44" max="44" width="16.6640625" bestFit="1" customWidth="1"/>
    <col min="45" max="45" width="19.1640625" bestFit="1" customWidth="1"/>
    <col min="46" max="46" width="9.33203125" bestFit="1" customWidth="1"/>
    <col min="47" max="47" width="13.83203125" bestFit="1" customWidth="1"/>
    <col min="48" max="48" width="8.83203125" customWidth="1"/>
    <col min="49" max="50" width="17.6640625" customWidth="1"/>
    <col min="51" max="256" width="8.83203125" customWidth="1"/>
  </cols>
  <sheetData>
    <row r="1" spans="1:56" ht="17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81</v>
      </c>
      <c r="AI6" s="2" t="s">
        <v>82</v>
      </c>
      <c r="AJ6" s="3" t="s">
        <v>83</v>
      </c>
      <c r="AK6" s="2" t="s">
        <v>84</v>
      </c>
      <c r="AL6" s="2" t="s">
        <v>84</v>
      </c>
      <c r="AM6" s="2" t="s">
        <v>85</v>
      </c>
      <c r="AN6" s="2" t="s">
        <v>86</v>
      </c>
      <c r="AO6" s="2" t="s">
        <v>87</v>
      </c>
      <c r="AP6" s="2" t="s">
        <v>88</v>
      </c>
      <c r="AQ6" s="2" t="s">
        <v>63</v>
      </c>
      <c r="AR6" s="2" t="s">
        <v>63</v>
      </c>
      <c r="AS6" s="2" t="s">
        <v>89</v>
      </c>
      <c r="AU6" s="2" t="s">
        <v>90</v>
      </c>
      <c r="AV6" s="2" t="s">
        <v>91</v>
      </c>
      <c r="AW6" s="2" t="s">
        <v>92</v>
      </c>
      <c r="AX6" s="2" t="s">
        <v>63</v>
      </c>
      <c r="AY6" s="2" t="s">
        <v>93</v>
      </c>
      <c r="AZ6" s="2" t="s">
        <v>94</v>
      </c>
      <c r="BA6" s="2" t="s">
        <v>60</v>
      </c>
      <c r="BB6" s="2" t="s">
        <v>95</v>
      </c>
      <c r="BC6" s="2" t="s">
        <v>96</v>
      </c>
      <c r="BD6" s="2" t="s">
        <v>97</v>
      </c>
    </row>
    <row r="7" spans="1:56">
      <c r="A7">
        <v>2</v>
      </c>
      <c r="B7" s="2" t="s">
        <v>56</v>
      </c>
      <c r="C7" s="2" t="s">
        <v>56</v>
      </c>
      <c r="D7" s="2" t="s">
        <v>98</v>
      </c>
      <c r="E7" s="2" t="s">
        <v>99</v>
      </c>
      <c r="F7" s="2" t="s">
        <v>5</v>
      </c>
      <c r="G7" s="2" t="s">
        <v>100</v>
      </c>
      <c r="H7" s="2" t="s">
        <v>101</v>
      </c>
      <c r="I7" s="2" t="s">
        <v>102</v>
      </c>
      <c r="J7" s="2" t="s">
        <v>103</v>
      </c>
      <c r="K7" s="2" t="s">
        <v>63</v>
      </c>
      <c r="L7" s="5" t="s">
        <v>64</v>
      </c>
      <c r="M7" s="2" t="s">
        <v>65</v>
      </c>
      <c r="Q7" s="2" t="s">
        <v>104</v>
      </c>
      <c r="R7" s="2" t="s">
        <v>105</v>
      </c>
      <c r="S7" s="3" t="s">
        <v>106</v>
      </c>
      <c r="T7" s="3" t="s">
        <v>107</v>
      </c>
      <c r="U7" s="2" t="s">
        <v>108</v>
      </c>
      <c r="V7" s="2" t="s">
        <v>109</v>
      </c>
      <c r="W7" s="2" t="s">
        <v>109</v>
      </c>
      <c r="Y7" s="2" t="s">
        <v>110</v>
      </c>
      <c r="Z7" s="2" t="s">
        <v>111</v>
      </c>
      <c r="AA7" s="2" t="s">
        <v>112</v>
      </c>
      <c r="AB7" s="2" t="s">
        <v>113</v>
      </c>
      <c r="AC7" s="2" t="s">
        <v>114</v>
      </c>
      <c r="AD7" s="2" t="s">
        <v>115</v>
      </c>
      <c r="AE7" s="2" t="s">
        <v>78</v>
      </c>
      <c r="AF7" s="2" t="s">
        <v>116</v>
      </c>
      <c r="AG7" s="2" t="s">
        <v>80</v>
      </c>
      <c r="AH7" s="2" t="s">
        <v>116</v>
      </c>
      <c r="AI7" s="2" t="s">
        <v>117</v>
      </c>
      <c r="AJ7" s="3" t="s">
        <v>118</v>
      </c>
      <c r="AK7" s="2" t="s">
        <v>84</v>
      </c>
      <c r="AL7" s="2" t="s">
        <v>84</v>
      </c>
      <c r="AM7" s="2" t="s">
        <v>119</v>
      </c>
      <c r="AN7" s="2" t="s">
        <v>86</v>
      </c>
      <c r="AO7" s="2" t="s">
        <v>87</v>
      </c>
      <c r="AP7" s="2" t="s">
        <v>88</v>
      </c>
      <c r="AQ7" s="2" t="s">
        <v>63</v>
      </c>
      <c r="AR7" s="2" t="s">
        <v>63</v>
      </c>
      <c r="AS7" s="2" t="s">
        <v>89</v>
      </c>
      <c r="AU7" s="2" t="s">
        <v>120</v>
      </c>
      <c r="AV7" s="2" t="s">
        <v>121</v>
      </c>
      <c r="AW7" s="2" t="s">
        <v>92</v>
      </c>
      <c r="AX7" s="2" t="s">
        <v>63</v>
      </c>
      <c r="AY7" s="2" t="s">
        <v>122</v>
      </c>
      <c r="AZ7" s="2" t="s">
        <v>94</v>
      </c>
      <c r="BA7" s="2" t="s">
        <v>101</v>
      </c>
      <c r="BB7" s="2" t="s">
        <v>95</v>
      </c>
      <c r="BC7" s="2" t="s">
        <v>96</v>
      </c>
      <c r="BD7" s="2" t="s">
        <v>97</v>
      </c>
    </row>
    <row r="8" spans="1:56">
      <c r="A8">
        <v>3</v>
      </c>
      <c r="B8" s="2" t="s">
        <v>56</v>
      </c>
      <c r="C8" s="2" t="s">
        <v>56</v>
      </c>
      <c r="D8" s="2" t="s">
        <v>123</v>
      </c>
      <c r="E8" s="2" t="s">
        <v>124</v>
      </c>
      <c r="F8" s="2" t="s">
        <v>5</v>
      </c>
      <c r="G8" s="2" t="s">
        <v>125</v>
      </c>
      <c r="H8" s="2" t="s">
        <v>126</v>
      </c>
      <c r="I8" s="2" t="s">
        <v>127</v>
      </c>
      <c r="J8" s="2" t="s">
        <v>128</v>
      </c>
      <c r="K8" s="2" t="s">
        <v>63</v>
      </c>
      <c r="L8" s="5" t="s">
        <v>64</v>
      </c>
      <c r="M8" s="2" t="s">
        <v>65</v>
      </c>
      <c r="Q8" s="2" t="s">
        <v>104</v>
      </c>
      <c r="R8" s="2" t="s">
        <v>105</v>
      </c>
      <c r="S8" s="3" t="s">
        <v>106</v>
      </c>
      <c r="T8" s="3" t="s">
        <v>129</v>
      </c>
      <c r="U8" s="2" t="s">
        <v>130</v>
      </c>
      <c r="V8" s="2" t="s">
        <v>131</v>
      </c>
      <c r="W8" s="2" t="s">
        <v>131</v>
      </c>
      <c r="Y8" s="2" t="s">
        <v>72</v>
      </c>
      <c r="Z8" s="2" t="s">
        <v>132</v>
      </c>
      <c r="AA8" s="2" t="s">
        <v>133</v>
      </c>
      <c r="AB8" s="2" t="s">
        <v>134</v>
      </c>
      <c r="AC8" s="2" t="s">
        <v>135</v>
      </c>
      <c r="AD8" s="2" t="s">
        <v>136</v>
      </c>
      <c r="AE8" s="2" t="s">
        <v>78</v>
      </c>
      <c r="AF8" s="2" t="s">
        <v>137</v>
      </c>
      <c r="AG8" s="2" t="s">
        <v>80</v>
      </c>
      <c r="AH8" s="2" t="s">
        <v>137</v>
      </c>
      <c r="AI8" s="2" t="s">
        <v>138</v>
      </c>
      <c r="AJ8" s="3" t="s">
        <v>139</v>
      </c>
      <c r="AK8" s="2" t="s">
        <v>84</v>
      </c>
      <c r="AL8" s="2" t="s">
        <v>84</v>
      </c>
      <c r="AM8" s="2" t="s">
        <v>140</v>
      </c>
      <c r="AN8" s="2" t="s">
        <v>86</v>
      </c>
      <c r="AO8" s="2" t="s">
        <v>87</v>
      </c>
      <c r="AP8" s="2" t="s">
        <v>88</v>
      </c>
      <c r="AQ8" s="2" t="s">
        <v>63</v>
      </c>
      <c r="AS8" s="2" t="s">
        <v>89</v>
      </c>
      <c r="AU8" s="2" t="s">
        <v>141</v>
      </c>
      <c r="AV8" s="2" t="s">
        <v>142</v>
      </c>
      <c r="AW8" s="2" t="s">
        <v>92</v>
      </c>
      <c r="AX8" s="2" t="s">
        <v>63</v>
      </c>
      <c r="AY8" s="2" t="s">
        <v>122</v>
      </c>
      <c r="AZ8" s="2" t="s">
        <v>94</v>
      </c>
      <c r="BA8" s="2" t="s">
        <v>126</v>
      </c>
      <c r="BB8" s="2" t="s">
        <v>95</v>
      </c>
      <c r="BC8" s="2" t="s">
        <v>96</v>
      </c>
      <c r="BD8" s="2" t="s">
        <v>97</v>
      </c>
    </row>
    <row r="9" spans="1:56">
      <c r="A9">
        <v>4</v>
      </c>
      <c r="B9" s="2" t="s">
        <v>56</v>
      </c>
      <c r="C9" s="2" t="s">
        <v>56</v>
      </c>
      <c r="D9" s="2" t="s">
        <v>143</v>
      </c>
      <c r="E9" s="2" t="s">
        <v>144</v>
      </c>
      <c r="F9" s="2" t="s">
        <v>5</v>
      </c>
      <c r="G9" s="2" t="s">
        <v>145</v>
      </c>
      <c r="H9" s="2" t="s">
        <v>146</v>
      </c>
      <c r="I9" s="2" t="s">
        <v>147</v>
      </c>
      <c r="J9" s="2" t="s">
        <v>148</v>
      </c>
      <c r="K9" s="2" t="s">
        <v>63</v>
      </c>
      <c r="L9" s="5" t="s">
        <v>64</v>
      </c>
      <c r="M9" s="2" t="s">
        <v>65</v>
      </c>
      <c r="Q9" s="2" t="s">
        <v>104</v>
      </c>
      <c r="R9" s="2" t="s">
        <v>105</v>
      </c>
      <c r="S9" s="3" t="s">
        <v>106</v>
      </c>
      <c r="T9" s="3" t="s">
        <v>149</v>
      </c>
      <c r="U9" s="2" t="s">
        <v>150</v>
      </c>
      <c r="V9" s="2" t="s">
        <v>151</v>
      </c>
      <c r="W9" s="2" t="s">
        <v>151</v>
      </c>
      <c r="Y9" s="2" t="s">
        <v>72</v>
      </c>
      <c r="Z9" s="2" t="s">
        <v>73</v>
      </c>
      <c r="AA9" s="2" t="s">
        <v>152</v>
      </c>
      <c r="AB9" s="2" t="s">
        <v>153</v>
      </c>
      <c r="AC9" s="2" t="s">
        <v>154</v>
      </c>
      <c r="AD9" s="2" t="s">
        <v>155</v>
      </c>
      <c r="AE9" s="2" t="s">
        <v>156</v>
      </c>
      <c r="AF9" s="2" t="s">
        <v>157</v>
      </c>
      <c r="AG9" s="2" t="s">
        <v>80</v>
      </c>
      <c r="AH9" s="2" t="s">
        <v>157</v>
      </c>
      <c r="AI9" s="2" t="s">
        <v>158</v>
      </c>
      <c r="AJ9" s="3" t="s">
        <v>159</v>
      </c>
      <c r="AK9" s="2" t="s">
        <v>84</v>
      </c>
      <c r="AL9" s="2" t="s">
        <v>84</v>
      </c>
      <c r="AM9" s="2" t="s">
        <v>160</v>
      </c>
      <c r="AN9" s="2" t="s">
        <v>86</v>
      </c>
      <c r="AO9" s="2" t="s">
        <v>87</v>
      </c>
      <c r="AP9" s="2" t="s">
        <v>88</v>
      </c>
      <c r="AQ9" s="2" t="s">
        <v>63</v>
      </c>
      <c r="AR9" s="2" t="s">
        <v>63</v>
      </c>
      <c r="AS9" s="2" t="s">
        <v>89</v>
      </c>
      <c r="AU9" s="2" t="s">
        <v>161</v>
      </c>
      <c r="AV9" s="2" t="s">
        <v>91</v>
      </c>
      <c r="AW9" s="2" t="s">
        <v>92</v>
      </c>
      <c r="AX9" s="2" t="s">
        <v>63</v>
      </c>
      <c r="AY9" s="2" t="s">
        <v>122</v>
      </c>
      <c r="AZ9" s="2" t="s">
        <v>162</v>
      </c>
      <c r="BA9" s="2" t="s">
        <v>146</v>
      </c>
      <c r="BB9" s="2" t="s">
        <v>95</v>
      </c>
      <c r="BC9" s="2" t="s">
        <v>96</v>
      </c>
      <c r="BD9" s="2" t="s">
        <v>97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workbookViewId="0">
      <selection sqref="A1:N1"/>
    </sheetView>
  </sheetViews>
  <sheetFormatPr baseColWidth="10" defaultRowHeight="14"/>
  <cols>
    <col min="1" max="1" width="4.6640625" customWidth="1"/>
    <col min="2" max="2" width="6.33203125" bestFit="1" customWidth="1"/>
    <col min="3" max="3" width="16.6640625" customWidth="1"/>
    <col min="4" max="4" width="23.6640625" bestFit="1" customWidth="1"/>
    <col min="5" max="5" width="23.6640625" customWidth="1"/>
    <col min="6" max="10" width="8.6640625" customWidth="1"/>
    <col min="11" max="11" width="6.6640625" customWidth="1"/>
    <col min="12" max="12" width="17.83203125" bestFit="1" customWidth="1"/>
    <col min="13" max="13" width="6.6640625" customWidth="1"/>
    <col min="14" max="14" width="16.6640625" customWidth="1"/>
    <col min="15" max="23" width="8.83203125" customWidth="1"/>
    <col min="24" max="24" width="9" customWidth="1"/>
    <col min="25" max="256" width="8.83203125" customWidth="1"/>
  </cols>
  <sheetData>
    <row r="1" spans="1:32" ht="16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6">
      <c r="A2" s="47" t="s">
        <v>164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6">
      <c r="A3" s="47" t="s">
        <v>165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6">
      <c r="A5" s="48" t="s">
        <v>166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167</v>
      </c>
      <c r="M6" s="42">
        <v>45320.671597222223</v>
      </c>
      <c r="N6" s="43"/>
      <c r="O6" s="8"/>
      <c r="P6" s="8"/>
      <c r="Q6" s="8"/>
    </row>
    <row r="7" spans="1:32" ht="16">
      <c r="A7" s="8" t="s">
        <v>170</v>
      </c>
      <c r="B7" s="8"/>
      <c r="C7" s="8"/>
      <c r="D7" s="45" t="s">
        <v>81</v>
      </c>
      <c r="E7" s="45"/>
      <c r="F7" s="45"/>
      <c r="G7" s="45"/>
      <c r="H7" s="45"/>
      <c r="I7" s="45"/>
      <c r="J7" s="45"/>
      <c r="K7" s="45"/>
      <c r="L7" s="9" t="s">
        <v>168</v>
      </c>
      <c r="M7" s="44" t="s">
        <v>169</v>
      </c>
      <c r="N7" s="43"/>
      <c r="O7" s="8"/>
      <c r="P7" s="8"/>
      <c r="Q7" s="8"/>
      <c r="X7" s="13"/>
    </row>
    <row r="8" spans="1:32" ht="16">
      <c r="A8" s="8"/>
      <c r="B8" s="8"/>
      <c r="C8" s="8"/>
      <c r="D8" s="8" t="s">
        <v>82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6">
      <c r="A9" s="8"/>
      <c r="B9" s="8"/>
      <c r="C9" s="8"/>
      <c r="D9" s="8" t="s">
        <v>171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6">
      <c r="A10" s="8" t="s">
        <v>172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6">
      <c r="A11" s="8" t="s">
        <v>173</v>
      </c>
      <c r="B11" s="8"/>
      <c r="C11" s="8"/>
      <c r="D11" s="8" t="s">
        <v>174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175</v>
      </c>
      <c r="B13" s="14" t="s">
        <v>7</v>
      </c>
      <c r="C13" s="14" t="s">
        <v>176</v>
      </c>
      <c r="D13" s="14" t="s">
        <v>6</v>
      </c>
      <c r="E13" s="15" t="str">
        <f>HYPERLINK("https://doc.sbtjapan.com/CCRPDF/SITC_V2408W_240129_160716_Pack.pdf","CHASSIS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177</v>
      </c>
      <c r="K13" s="14" t="s">
        <v>178</v>
      </c>
      <c r="L13" s="14" t="s">
        <v>24</v>
      </c>
      <c r="M13" s="14" t="s">
        <v>179</v>
      </c>
      <c r="N13" s="14" t="s">
        <v>180</v>
      </c>
      <c r="O13" s="11"/>
      <c r="P13" s="7"/>
      <c r="Q13" s="7"/>
    </row>
    <row r="14" spans="1:32" ht="18" customHeight="1">
      <c r="A14" s="14">
        <v>1</v>
      </c>
      <c r="B14" s="14">
        <v>2012</v>
      </c>
      <c r="C14" s="14" t="s">
        <v>181</v>
      </c>
      <c r="D14" s="14" t="s">
        <v>59</v>
      </c>
      <c r="E14" s="15" t="str">
        <f>HYPERLINK("https://doc.sbtjapan.com/CCRPDF/CK8-679CCR.PDF","ZVW41-3214608")</f>
        <v>ZVW41-3214608</v>
      </c>
      <c r="F14" s="16">
        <v>1450</v>
      </c>
      <c r="G14" s="17">
        <v>4.6100000000000003</v>
      </c>
      <c r="H14" s="17">
        <v>1.77</v>
      </c>
      <c r="I14" s="17">
        <v>1.57</v>
      </c>
      <c r="J14" s="18">
        <f>ROUND(G14*H14*I14,3)</f>
        <v>12.811</v>
      </c>
      <c r="K14" s="17">
        <v>1.79</v>
      </c>
      <c r="L14" s="14" t="s">
        <v>72</v>
      </c>
      <c r="M14" s="19" t="s">
        <v>182</v>
      </c>
      <c r="N14" s="20">
        <v>452000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2022</v>
      </c>
      <c r="C15" s="14" t="s">
        <v>181</v>
      </c>
      <c r="D15" s="14" t="s">
        <v>100</v>
      </c>
      <c r="E15" s="15" t="str">
        <f>HYPERLINK("https://doc.sbtjapan.com/CCRPDF/PN0-504CCR.PDF","TRJ150-0149053")</f>
        <v>TRJ150-0149053</v>
      </c>
      <c r="F15" s="16">
        <v>2150</v>
      </c>
      <c r="G15" s="17">
        <v>4.82</v>
      </c>
      <c r="H15" s="17">
        <v>1.88</v>
      </c>
      <c r="I15" s="17">
        <v>1.9</v>
      </c>
      <c r="J15" s="18">
        <f>ROUND(G15*H15*I15,3)</f>
        <v>17.216999999999999</v>
      </c>
      <c r="K15" s="17">
        <v>2.69</v>
      </c>
      <c r="L15" s="14" t="s">
        <v>110</v>
      </c>
      <c r="M15" s="19" t="s">
        <v>183</v>
      </c>
      <c r="N15" s="20">
        <v>4548250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2016</v>
      </c>
      <c r="C16" s="14" t="s">
        <v>181</v>
      </c>
      <c r="D16" s="14" t="s">
        <v>125</v>
      </c>
      <c r="E16" s="15" t="str">
        <f>HYPERLINK("https://doc.sbtjapan.com/CCRPDF/QL2-294CCR.PDF","AVU65-0039035")</f>
        <v>AVU65-0039035</v>
      </c>
      <c r="F16" s="16">
        <v>1770</v>
      </c>
      <c r="G16" s="17">
        <v>4.72</v>
      </c>
      <c r="H16" s="17">
        <v>1.83</v>
      </c>
      <c r="I16" s="17">
        <v>1.69</v>
      </c>
      <c r="J16" s="18">
        <f>ROUND(G16*H16*I16,3)</f>
        <v>14.598000000000001</v>
      </c>
      <c r="K16" s="17">
        <v>2.4900000000000002</v>
      </c>
      <c r="L16" s="14" t="s">
        <v>72</v>
      </c>
      <c r="M16" s="19" t="s">
        <v>182</v>
      </c>
      <c r="N16" s="20">
        <v>1740000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2013</v>
      </c>
      <c r="C17" s="14" t="s">
        <v>181</v>
      </c>
      <c r="D17" s="14" t="s">
        <v>145</v>
      </c>
      <c r="E17" s="15" t="str">
        <f>HYPERLINK("https://doc.sbtjapan.com/CCRPDF/ZD0-649CCR.PDF","ZVW30-1701992")</f>
        <v>ZVW30-1701992</v>
      </c>
      <c r="F17" s="16">
        <v>1390</v>
      </c>
      <c r="G17" s="17">
        <v>4.4800000000000004</v>
      </c>
      <c r="H17" s="17">
        <v>1.74</v>
      </c>
      <c r="I17" s="17">
        <v>1.49</v>
      </c>
      <c r="J17" s="18">
        <f>ROUND(G17*H17*I17,3)</f>
        <v>11.615</v>
      </c>
      <c r="K17" s="17">
        <v>1.79</v>
      </c>
      <c r="L17" s="14" t="s">
        <v>72</v>
      </c>
      <c r="M17" s="19" t="s">
        <v>182</v>
      </c>
      <c r="N17" s="20">
        <v>555000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23"/>
      <c r="B18" s="24" t="s">
        <v>184</v>
      </c>
      <c r="C18" s="24">
        <v>4</v>
      </c>
      <c r="D18" s="24" t="s">
        <v>185</v>
      </c>
      <c r="E18" s="26">
        <f>SUM(F13:F17)</f>
        <v>6760</v>
      </c>
      <c r="F18" s="24" t="s">
        <v>186</v>
      </c>
      <c r="G18" s="23"/>
      <c r="H18" s="24"/>
      <c r="I18" s="27">
        <f>SUM(J13:J17)</f>
        <v>56.241</v>
      </c>
      <c r="J18" s="24" t="s">
        <v>187</v>
      </c>
      <c r="K18" s="23"/>
      <c r="L18" s="24"/>
      <c r="M18" s="24"/>
      <c r="N18" s="28">
        <f>SUM(N14:N17)</f>
        <v>7295250</v>
      </c>
      <c r="O18" s="7"/>
      <c r="P18" s="7"/>
      <c r="Q18" s="7"/>
    </row>
    <row r="19" spans="1:3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2" spans="1:32" ht="20">
      <c r="A22" s="39" t="s">
        <v>188</v>
      </c>
      <c r="B22" s="39"/>
      <c r="C22" s="39"/>
      <c r="D22" s="7" t="s">
        <v>189</v>
      </c>
      <c r="E22" s="7"/>
      <c r="F22" s="40" t="s">
        <v>190</v>
      </c>
      <c r="G22" s="41"/>
      <c r="H22" s="41"/>
      <c r="I22" s="41"/>
      <c r="J22" s="41"/>
      <c r="K22" s="41"/>
      <c r="L22" s="7" t="s">
        <v>191</v>
      </c>
      <c r="M22" s="7"/>
      <c r="N22" s="7"/>
      <c r="O22" s="7"/>
      <c r="P22" s="7"/>
      <c r="Q22" s="7"/>
    </row>
    <row r="23" spans="1:32">
      <c r="A23" s="39" t="s">
        <v>192</v>
      </c>
      <c r="B23" s="39"/>
      <c r="C23" s="39"/>
      <c r="D23" s="7" t="s">
        <v>193</v>
      </c>
      <c r="E23" s="7"/>
      <c r="F23" s="7"/>
      <c r="G23" s="7"/>
      <c r="H23" s="7"/>
      <c r="I23" s="7"/>
      <c r="J23" s="7"/>
      <c r="K23" s="7"/>
      <c r="L23" s="29" t="s">
        <v>194</v>
      </c>
      <c r="M23" s="30"/>
      <c r="N23" s="31"/>
      <c r="O23" s="7"/>
      <c r="P23" s="7"/>
      <c r="Q23" s="7"/>
    </row>
    <row r="24" spans="1:32">
      <c r="A24" s="39" t="s">
        <v>195</v>
      </c>
      <c r="B24" s="39"/>
      <c r="C24" s="39"/>
      <c r="D24" s="7" t="s">
        <v>196</v>
      </c>
      <c r="E24" s="7"/>
      <c r="F24" s="7"/>
      <c r="G24" s="7"/>
      <c r="H24" s="7"/>
      <c r="I24" s="7"/>
      <c r="J24" s="7"/>
      <c r="K24" s="7"/>
      <c r="L24" s="21" t="s">
        <v>197</v>
      </c>
      <c r="M24" s="7"/>
      <c r="N24" s="22"/>
      <c r="O24" s="7"/>
      <c r="P24" s="7"/>
      <c r="Q24" s="7"/>
    </row>
    <row r="25" spans="1:32">
      <c r="A25" s="39" t="s">
        <v>198</v>
      </c>
      <c r="B25" s="39"/>
      <c r="C25" s="39"/>
      <c r="D25" s="7" t="s">
        <v>199</v>
      </c>
      <c r="E25" s="7"/>
      <c r="F25" s="7"/>
      <c r="G25" s="7"/>
      <c r="H25" s="7"/>
      <c r="I25" s="7"/>
      <c r="J25" s="7"/>
      <c r="K25" s="7"/>
      <c r="L25" s="21" t="s">
        <v>200</v>
      </c>
      <c r="M25" s="7"/>
      <c r="N25" s="22"/>
      <c r="O25" s="7"/>
      <c r="P25" s="7"/>
      <c r="Q25" s="7"/>
    </row>
    <row r="26" spans="1:32">
      <c r="A26" s="39" t="s">
        <v>201</v>
      </c>
      <c r="B26" s="39"/>
      <c r="C26" s="39"/>
      <c r="D26" s="32">
        <v>45332</v>
      </c>
      <c r="E26" s="7"/>
      <c r="F26" s="7"/>
      <c r="G26" s="7"/>
      <c r="H26" s="7"/>
      <c r="I26" s="7"/>
      <c r="J26" s="7"/>
      <c r="K26" s="7"/>
      <c r="L26" s="23" t="str">
        <f>D24</f>
        <v>HF LUCKY</v>
      </c>
      <c r="M26" s="24"/>
      <c r="N26" s="25"/>
      <c r="O26" s="7"/>
      <c r="P26" s="7"/>
      <c r="Q26" s="7"/>
    </row>
    <row r="27" spans="1:32">
      <c r="A27" s="39" t="s">
        <v>202</v>
      </c>
      <c r="B27" s="39"/>
      <c r="C27" s="39"/>
      <c r="D27" s="7" t="s">
        <v>203</v>
      </c>
      <c r="E27" s="7"/>
      <c r="F27" s="7"/>
      <c r="G27" s="33" t="s">
        <v>204</v>
      </c>
      <c r="H27" s="7" t="s">
        <v>205</v>
      </c>
      <c r="I27" s="7"/>
      <c r="J27" s="7"/>
      <c r="K27" s="7"/>
      <c r="L27" s="7"/>
      <c r="M27" s="7"/>
      <c r="N27" s="7"/>
      <c r="O27" s="7"/>
      <c r="P27" s="7"/>
      <c r="Q27" s="7"/>
    </row>
    <row r="28" spans="1:32">
      <c r="A28" s="39" t="s">
        <v>206</v>
      </c>
      <c r="B28" s="39"/>
      <c r="C28" s="39"/>
      <c r="D28" s="7" t="s">
        <v>207</v>
      </c>
      <c r="E28" s="7"/>
      <c r="F28" s="7"/>
      <c r="G28" s="33" t="s">
        <v>208</v>
      </c>
      <c r="H28" s="7" t="s">
        <v>209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32">
      <c r="A30" s="7" t="s">
        <v>210</v>
      </c>
      <c r="B30" s="7"/>
      <c r="C30" s="7"/>
      <c r="D30" s="7" t="s">
        <v>211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>
      <c r="A32" s="39" t="s">
        <v>163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7" t="s">
        <v>212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2:K22"/>
    <mergeCell ref="A23:C23"/>
    <mergeCell ref="A24:C24"/>
    <mergeCell ref="M6:N6"/>
    <mergeCell ref="M7:N7"/>
    <mergeCell ref="D7:K7"/>
    <mergeCell ref="A32:C32"/>
    <mergeCell ref="A25:C25"/>
    <mergeCell ref="A26:C26"/>
    <mergeCell ref="A27:C27"/>
    <mergeCell ref="A28:C28"/>
    <mergeCell ref="A22:C22"/>
  </mergeCells>
  <phoneticPr fontId="1"/>
  <printOptions horizontalCentered="1"/>
  <pageMargins left="0" right="0" top="0.22222222222222221" bottom="0" header="0" footer="0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17.832031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167</v>
      </c>
      <c r="M6" s="42">
        <v>45320.671793981484</v>
      </c>
      <c r="N6" s="42"/>
      <c r="O6" s="43"/>
      <c r="P6" s="8"/>
      <c r="Q6" s="8"/>
      <c r="R6" s="8"/>
    </row>
    <row r="7" spans="1:24" ht="16">
      <c r="A7" s="8" t="s">
        <v>215</v>
      </c>
      <c r="B7" s="8"/>
      <c r="C7" s="8"/>
      <c r="D7" s="45" t="s">
        <v>216</v>
      </c>
      <c r="E7" s="50"/>
      <c r="F7" s="50"/>
      <c r="G7" s="50"/>
      <c r="H7" s="50"/>
      <c r="I7" s="50"/>
      <c r="J7" s="50"/>
      <c r="K7" s="50"/>
      <c r="L7" s="9" t="s">
        <v>168</v>
      </c>
      <c r="M7" s="10" t="str">
        <f>INVOICE!M7</f>
        <v>MONN-290124-7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138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217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218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173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175</v>
      </c>
      <c r="E17" s="14" t="s">
        <v>7</v>
      </c>
      <c r="F17" s="14" t="s">
        <v>176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177</v>
      </c>
      <c r="N17" s="35" t="s">
        <v>178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2016</v>
      </c>
      <c r="F18" s="14" t="str">
        <f>INVOICE!C16</f>
        <v>TOYOTA</v>
      </c>
      <c r="G18" s="14" t="str">
        <f>INVOICE!D16</f>
        <v>HARRIER HYBRID</v>
      </c>
      <c r="H18" s="14" t="str">
        <f>INVOICE!E16</f>
        <v>AVU65-0039035</v>
      </c>
      <c r="I18" s="16">
        <f>INVOICE!F16</f>
        <v>1770</v>
      </c>
      <c r="J18" s="17">
        <f>INVOICE!G16</f>
        <v>4.72</v>
      </c>
      <c r="K18" s="17">
        <f>INVOICE!H16</f>
        <v>1.83</v>
      </c>
      <c r="L18" s="17">
        <f>INVOICE!I16</f>
        <v>1.69</v>
      </c>
      <c r="M18" s="34">
        <f>ROUND(J18*K18*L18,3)</f>
        <v>14.598000000000001</v>
      </c>
      <c r="N18" s="36">
        <v>2.4900000000000002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1770</v>
      </c>
      <c r="I19" s="24" t="s">
        <v>186</v>
      </c>
      <c r="J19" s="23"/>
      <c r="K19" s="24"/>
      <c r="L19" s="27">
        <f>SUM(M18:M18)</f>
        <v>14.598000000000001</v>
      </c>
      <c r="M19" s="25" t="s">
        <v>187</v>
      </c>
      <c r="N19" s="37"/>
      <c r="O19" s="7"/>
      <c r="P19" s="7"/>
      <c r="Q19" s="7"/>
      <c r="R19" s="7"/>
    </row>
    <row r="22" spans="1:18" ht="19">
      <c r="G22" s="51" t="s">
        <v>190</v>
      </c>
      <c r="H22" s="52"/>
      <c r="I22" s="52"/>
      <c r="J22" s="52"/>
      <c r="K22" s="52"/>
    </row>
    <row r="23" spans="1:18">
      <c r="A23" s="39" t="s">
        <v>188</v>
      </c>
      <c r="B23" s="39"/>
      <c r="C23" s="39"/>
      <c r="D23" s="7" t="str">
        <f>INVOICE!D22</f>
        <v>NAGOYA,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>
      <c r="A24" s="39" t="s">
        <v>192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>
      <c r="A25" s="39" t="s">
        <v>195</v>
      </c>
      <c r="B25" s="39"/>
      <c r="C25" s="39"/>
      <c r="D25" s="7" t="str">
        <f>INVOICE!D24</f>
        <v>HF LUCKY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>
      <c r="A26" s="39" t="s">
        <v>198</v>
      </c>
      <c r="B26" s="39"/>
      <c r="C26" s="39"/>
      <c r="D26" s="7" t="str">
        <f>INVOICE!D25</f>
        <v>NO.2408W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201</v>
      </c>
      <c r="B27" s="39"/>
      <c r="C27" s="39"/>
      <c r="D27" s="32">
        <f>INVOICE!D26</f>
        <v>45332</v>
      </c>
      <c r="E27" s="7"/>
      <c r="F27" s="7"/>
      <c r="G27" s="7"/>
      <c r="H27" s="7"/>
      <c r="I27" s="7"/>
      <c r="J27" s="7"/>
      <c r="K27" s="7"/>
      <c r="L27" s="23" t="str">
        <f>INVOICE!L26</f>
        <v>HF LUCKY</v>
      </c>
      <c r="M27" s="24"/>
      <c r="N27" s="24"/>
      <c r="O27" s="25"/>
      <c r="P27" s="7"/>
      <c r="Q27" s="7"/>
      <c r="R27" s="7"/>
    </row>
    <row r="28" spans="1:18">
      <c r="A28" s="39" t="s">
        <v>202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206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163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167</v>
      </c>
      <c r="M6" s="42">
        <v>45320.671840277777</v>
      </c>
      <c r="N6" s="42"/>
      <c r="O6" s="43"/>
      <c r="P6" s="8"/>
      <c r="Q6" s="8"/>
      <c r="R6" s="8"/>
    </row>
    <row r="7" spans="1:24" ht="16">
      <c r="A7" s="8" t="s">
        <v>215</v>
      </c>
      <c r="B7" s="8"/>
      <c r="C7" s="8"/>
      <c r="D7" s="45" t="s">
        <v>222</v>
      </c>
      <c r="E7" s="50"/>
      <c r="F7" s="50"/>
      <c r="G7" s="50"/>
      <c r="H7" s="50"/>
      <c r="I7" s="50"/>
      <c r="J7" s="50"/>
      <c r="K7" s="50"/>
      <c r="L7" s="9" t="s">
        <v>168</v>
      </c>
      <c r="M7" s="10" t="str">
        <f>INVOICE!M7</f>
        <v>MONN-290124-7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158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218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173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175</v>
      </c>
      <c r="E17" s="14" t="s">
        <v>7</v>
      </c>
      <c r="F17" s="14" t="s">
        <v>176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177</v>
      </c>
      <c r="N17" s="35" t="s">
        <v>178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2013</v>
      </c>
      <c r="F18" s="14" t="str">
        <f>INVOICE!C17</f>
        <v>TOYOTA</v>
      </c>
      <c r="G18" s="14" t="str">
        <f>INVOICE!D17</f>
        <v>PRIUS</v>
      </c>
      <c r="H18" s="14" t="str">
        <f>INVOICE!E17</f>
        <v>ZVW30-1701992</v>
      </c>
      <c r="I18" s="16">
        <f>INVOICE!F17</f>
        <v>1390</v>
      </c>
      <c r="J18" s="17">
        <f>INVOICE!G17</f>
        <v>4.4800000000000004</v>
      </c>
      <c r="K18" s="17">
        <f>INVOICE!H17</f>
        <v>1.74</v>
      </c>
      <c r="L18" s="17">
        <f>INVOICE!I17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1390</v>
      </c>
      <c r="I19" s="24" t="s">
        <v>186</v>
      </c>
      <c r="J19" s="23"/>
      <c r="K19" s="24"/>
      <c r="L19" s="27">
        <f>SUM(M18:M18)</f>
        <v>11.615</v>
      </c>
      <c r="M19" s="25" t="s">
        <v>187</v>
      </c>
      <c r="N19" s="37"/>
      <c r="O19" s="7"/>
      <c r="P19" s="7"/>
      <c r="Q19" s="7"/>
      <c r="R19" s="7"/>
    </row>
    <row r="22" spans="1:18" ht="19">
      <c r="G22" s="51" t="s">
        <v>190</v>
      </c>
      <c r="H22" s="52"/>
      <c r="I22" s="52"/>
      <c r="J22" s="52"/>
      <c r="K22" s="52"/>
    </row>
    <row r="23" spans="1:18">
      <c r="A23" s="39" t="s">
        <v>188</v>
      </c>
      <c r="B23" s="39"/>
      <c r="C23" s="39"/>
      <c r="D23" s="7" t="str">
        <f>INVOICE!D22</f>
        <v>NAGOYA,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>
      <c r="A24" s="39" t="s">
        <v>192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>
      <c r="A25" s="39" t="s">
        <v>195</v>
      </c>
      <c r="B25" s="39"/>
      <c r="C25" s="39"/>
      <c r="D25" s="7" t="str">
        <f>INVOICE!D24</f>
        <v>HF LUCKY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>
      <c r="A26" s="39" t="s">
        <v>198</v>
      </c>
      <c r="B26" s="39"/>
      <c r="C26" s="39"/>
      <c r="D26" s="7" t="str">
        <f>INVOICE!D25</f>
        <v>NO.2408W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201</v>
      </c>
      <c r="B27" s="39"/>
      <c r="C27" s="39"/>
      <c r="D27" s="32">
        <f>INVOICE!D26</f>
        <v>45332</v>
      </c>
      <c r="E27" s="7"/>
      <c r="F27" s="7"/>
      <c r="G27" s="7"/>
      <c r="H27" s="7"/>
      <c r="I27" s="7"/>
      <c r="J27" s="7"/>
      <c r="K27" s="7"/>
      <c r="L27" s="23" t="str">
        <f>INVOICE!L26</f>
        <v>HF LUCKY</v>
      </c>
      <c r="M27" s="24"/>
      <c r="N27" s="24"/>
      <c r="O27" s="25"/>
      <c r="P27" s="7"/>
      <c r="Q27" s="7"/>
      <c r="R27" s="7"/>
    </row>
    <row r="28" spans="1:18">
      <c r="A28" s="39" t="s">
        <v>202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206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163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23.6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167</v>
      </c>
      <c r="M6" s="42">
        <v>45320.671875</v>
      </c>
      <c r="N6" s="42"/>
      <c r="O6" s="43"/>
      <c r="P6" s="8"/>
      <c r="Q6" s="8"/>
      <c r="R6" s="8"/>
    </row>
    <row r="7" spans="1:24" ht="16">
      <c r="A7" s="8" t="s">
        <v>215</v>
      </c>
      <c r="B7" s="8"/>
      <c r="C7" s="8"/>
      <c r="D7" s="45" t="s">
        <v>224</v>
      </c>
      <c r="E7" s="50"/>
      <c r="F7" s="50"/>
      <c r="G7" s="50"/>
      <c r="H7" s="50"/>
      <c r="I7" s="50"/>
      <c r="J7" s="50"/>
      <c r="K7" s="50"/>
      <c r="L7" s="9" t="s">
        <v>168</v>
      </c>
      <c r="M7" s="10" t="str">
        <f>INVOICE!M7</f>
        <v>MONN-290124-7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117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218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173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175</v>
      </c>
      <c r="E17" s="14" t="s">
        <v>7</v>
      </c>
      <c r="F17" s="14" t="s">
        <v>176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177</v>
      </c>
      <c r="N17" s="35" t="s">
        <v>178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2022</v>
      </c>
      <c r="F18" s="14" t="str">
        <f>INVOICE!C15</f>
        <v>TOYOTA</v>
      </c>
      <c r="G18" s="14" t="str">
        <f>INVOICE!D15</f>
        <v>LAND CRUISER PRADO</v>
      </c>
      <c r="H18" s="14" t="str">
        <f>INVOICE!E15</f>
        <v>TRJ150-0149053</v>
      </c>
      <c r="I18" s="16">
        <f>INVOICE!F15</f>
        <v>2150</v>
      </c>
      <c r="J18" s="17">
        <f>INVOICE!G15</f>
        <v>4.82</v>
      </c>
      <c r="K18" s="17">
        <f>INVOICE!H15</f>
        <v>1.88</v>
      </c>
      <c r="L18" s="17">
        <f>INVOICE!I15</f>
        <v>1.9</v>
      </c>
      <c r="M18" s="34">
        <f>ROUND(J18*K18*L18,3)</f>
        <v>17.216999999999999</v>
      </c>
      <c r="N18" s="36">
        <v>2.69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2150</v>
      </c>
      <c r="I19" s="24" t="s">
        <v>186</v>
      </c>
      <c r="J19" s="23"/>
      <c r="K19" s="24"/>
      <c r="L19" s="27">
        <f>SUM(M18:M18)</f>
        <v>17.216999999999999</v>
      </c>
      <c r="M19" s="25" t="s">
        <v>187</v>
      </c>
      <c r="N19" s="37"/>
      <c r="O19" s="7"/>
      <c r="P19" s="7"/>
      <c r="Q19" s="7"/>
      <c r="R19" s="7"/>
    </row>
    <row r="22" spans="1:18" ht="19">
      <c r="G22" s="51" t="s">
        <v>190</v>
      </c>
      <c r="H22" s="52"/>
      <c r="I22" s="52"/>
      <c r="J22" s="52"/>
      <c r="K22" s="52"/>
    </row>
    <row r="23" spans="1:18">
      <c r="A23" s="39" t="s">
        <v>188</v>
      </c>
      <c r="B23" s="39"/>
      <c r="C23" s="39"/>
      <c r="D23" s="7" t="str">
        <f>INVOICE!D22</f>
        <v>NAGOYA,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>
      <c r="A24" s="39" t="s">
        <v>192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>
      <c r="A25" s="39" t="s">
        <v>195</v>
      </c>
      <c r="B25" s="39"/>
      <c r="C25" s="39"/>
      <c r="D25" s="7" t="str">
        <f>INVOICE!D24</f>
        <v>HF LUCKY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>
      <c r="A26" s="39" t="s">
        <v>198</v>
      </c>
      <c r="B26" s="39"/>
      <c r="C26" s="39"/>
      <c r="D26" s="7" t="str">
        <f>INVOICE!D25</f>
        <v>NO.2408W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201</v>
      </c>
      <c r="B27" s="39"/>
      <c r="C27" s="39"/>
      <c r="D27" s="32">
        <f>INVOICE!D26</f>
        <v>45332</v>
      </c>
      <c r="E27" s="7"/>
      <c r="F27" s="7"/>
      <c r="G27" s="7"/>
      <c r="H27" s="7"/>
      <c r="I27" s="7"/>
      <c r="J27" s="7"/>
      <c r="K27" s="7"/>
      <c r="L27" s="23" t="str">
        <f>INVOICE!L26</f>
        <v>HF LUCKY</v>
      </c>
      <c r="M27" s="24"/>
      <c r="N27" s="24"/>
      <c r="O27" s="25"/>
      <c r="P27" s="7"/>
      <c r="Q27" s="7"/>
      <c r="R27" s="7"/>
    </row>
    <row r="28" spans="1:18">
      <c r="A28" s="39" t="s">
        <v>202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206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163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13.83203125" bestFit="1" customWidth="1"/>
    <col min="8" max="8" width="18.6640625" customWidth="1"/>
    <col min="9" max="14" width="9.6640625" customWidth="1"/>
    <col min="15" max="24" width="8.83203125" customWidth="1"/>
    <col min="25" max="25" width="9" customWidth="1"/>
    <col min="26" max="256" width="8.83203125" customWidth="1"/>
  </cols>
  <sheetData>
    <row r="1" spans="1:25" ht="16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6">
      <c r="A2" s="47" t="s">
        <v>164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6">
      <c r="A3" s="47" t="s">
        <v>213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6">
      <c r="A5" s="48" t="s">
        <v>214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167</v>
      </c>
      <c r="M6" s="42">
        <v>45320.6719212963</v>
      </c>
      <c r="N6" s="42"/>
      <c r="O6" s="43"/>
      <c r="P6" s="8"/>
      <c r="Q6" s="8"/>
      <c r="R6" s="8"/>
    </row>
    <row r="7" spans="1:25" ht="16">
      <c r="A7" s="8" t="s">
        <v>215</v>
      </c>
      <c r="B7" s="8"/>
      <c r="C7" s="8"/>
      <c r="D7" s="45" t="s">
        <v>226</v>
      </c>
      <c r="E7" s="50"/>
      <c r="F7" s="50"/>
      <c r="G7" s="50"/>
      <c r="H7" s="50"/>
      <c r="I7" s="50"/>
      <c r="J7" s="50"/>
      <c r="K7" s="50"/>
      <c r="L7" s="9" t="s">
        <v>168</v>
      </c>
      <c r="M7" s="10" t="str">
        <f>INVOICE!M7</f>
        <v>MONN-290124-7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82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6">
      <c r="A9" s="8"/>
      <c r="B9" s="8"/>
      <c r="C9" s="8"/>
      <c r="D9" s="8" t="s">
        <v>227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6">
      <c r="A11" s="8" t="s">
        <v>218</v>
      </c>
      <c r="B11" s="8"/>
      <c r="C11" s="8"/>
      <c r="D11" s="45" t="s">
        <v>84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>
      <c r="A13" s="7" t="s">
        <v>172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>
      <c r="A14" s="7" t="s">
        <v>173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>
      <c r="A16" s="7"/>
      <c r="B16" s="7"/>
      <c r="C16" s="7"/>
      <c r="D16" s="7" t="s">
        <v>221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175</v>
      </c>
      <c r="E17" s="14" t="s">
        <v>7</v>
      </c>
      <c r="F17" s="14" t="s">
        <v>176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177</v>
      </c>
      <c r="N17" s="35" t="s">
        <v>178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2012</v>
      </c>
      <c r="F18" s="14" t="str">
        <f>INVOICE!C14</f>
        <v>TOYOTA</v>
      </c>
      <c r="G18" s="14" t="str">
        <f>INVOICE!D14</f>
        <v>PRIUS ALPHA</v>
      </c>
      <c r="H18" s="14" t="str">
        <f>INVOICE!E14</f>
        <v>ZVW41-3214608</v>
      </c>
      <c r="I18" s="16">
        <f>INVOICE!F14</f>
        <v>1450</v>
      </c>
      <c r="J18" s="17">
        <f>INVOICE!G14</f>
        <v>4.6100000000000003</v>
      </c>
      <c r="K18" s="17">
        <f>INVOICE!H14</f>
        <v>1.77</v>
      </c>
      <c r="L18" s="17">
        <f>INVOICE!I14</f>
        <v>1.57</v>
      </c>
      <c r="M18" s="34">
        <f>ROUND(J18*K18*L18,3)</f>
        <v>12.811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184</v>
      </c>
      <c r="F19" s="24">
        <v>1</v>
      </c>
      <c r="G19" s="24" t="s">
        <v>219</v>
      </c>
      <c r="H19" s="26">
        <f>SUM(I18:I18)</f>
        <v>1450</v>
      </c>
      <c r="I19" s="24" t="s">
        <v>186</v>
      </c>
      <c r="J19" s="23"/>
      <c r="K19" s="24"/>
      <c r="L19" s="27">
        <f>SUM(M18:M18)</f>
        <v>12.811</v>
      </c>
      <c r="M19" s="25" t="s">
        <v>187</v>
      </c>
      <c r="N19" s="37"/>
      <c r="O19" s="7"/>
      <c r="P19" s="7"/>
      <c r="Q19" s="7"/>
      <c r="R19" s="7"/>
    </row>
    <row r="22" spans="1:18" ht="19">
      <c r="G22" s="51" t="s">
        <v>190</v>
      </c>
      <c r="H22" s="52"/>
      <c r="I22" s="52"/>
      <c r="J22" s="52"/>
      <c r="K22" s="52"/>
    </row>
    <row r="23" spans="1:18">
      <c r="A23" s="39" t="s">
        <v>188</v>
      </c>
      <c r="B23" s="39"/>
      <c r="C23" s="39"/>
      <c r="D23" s="7" t="str">
        <f>INVOICE!D22</f>
        <v>NAGOYA, JAPAN</v>
      </c>
      <c r="E23" s="7"/>
      <c r="F23" s="7"/>
      <c r="G23" s="7"/>
      <c r="H23" s="7"/>
      <c r="I23" s="7"/>
      <c r="J23" s="7"/>
      <c r="K23" s="7"/>
      <c r="L23" s="7" t="s">
        <v>191</v>
      </c>
      <c r="M23" s="7"/>
      <c r="N23" s="7"/>
      <c r="O23" s="7"/>
      <c r="P23" s="7"/>
      <c r="Q23" s="7"/>
      <c r="R23" s="7"/>
    </row>
    <row r="24" spans="1:18">
      <c r="A24" s="39" t="s">
        <v>192</v>
      </c>
      <c r="B24" s="39"/>
      <c r="C24" s="39"/>
      <c r="D24" s="7" t="str">
        <f>INVOICE!D23</f>
        <v>ULAANBAATAR,MONGOLIA</v>
      </c>
      <c r="E24" s="7"/>
      <c r="F24" s="7"/>
      <c r="G24" s="7"/>
      <c r="H24" s="7"/>
      <c r="I24" s="7"/>
      <c r="J24" s="7"/>
      <c r="K24" s="7"/>
      <c r="L24" s="29" t="s">
        <v>220</v>
      </c>
      <c r="M24" s="30"/>
      <c r="N24" s="30"/>
      <c r="O24" s="31"/>
      <c r="P24" s="7"/>
      <c r="Q24" s="7"/>
      <c r="R24" s="7"/>
    </row>
    <row r="25" spans="1:18">
      <c r="A25" s="39" t="s">
        <v>195</v>
      </c>
      <c r="B25" s="39"/>
      <c r="C25" s="39"/>
      <c r="D25" s="7" t="str">
        <f>INVOICE!D24</f>
        <v>HF LUCKY</v>
      </c>
      <c r="E25" s="7"/>
      <c r="F25" s="7"/>
      <c r="G25" s="7"/>
      <c r="H25" s="7"/>
      <c r="I25" s="7"/>
      <c r="J25" s="7"/>
      <c r="K25" s="7"/>
      <c r="L25" s="21" t="str">
        <f>INVOICE!L24</f>
        <v>ULAANBAATAR</v>
      </c>
      <c r="M25" s="7"/>
      <c r="N25" s="7"/>
      <c r="O25" s="22"/>
      <c r="P25" s="7"/>
      <c r="Q25" s="7"/>
      <c r="R25" s="7"/>
    </row>
    <row r="26" spans="1:18">
      <c r="A26" s="39" t="s">
        <v>198</v>
      </c>
      <c r="B26" s="39"/>
      <c r="C26" s="39"/>
      <c r="D26" s="7" t="str">
        <f>INVOICE!D25</f>
        <v>NO.2408W</v>
      </c>
      <c r="E26" s="7"/>
      <c r="F26" s="7"/>
      <c r="G26" s="7"/>
      <c r="H26" s="7"/>
      <c r="I26" s="7"/>
      <c r="J26" s="7"/>
      <c r="K26" s="7"/>
      <c r="L26" s="21" t="str">
        <f>INVOICE!L25&amp; "  " &amp; INVOICE!N25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201</v>
      </c>
      <c r="B27" s="39"/>
      <c r="C27" s="39"/>
      <c r="D27" s="32">
        <f>INVOICE!D26</f>
        <v>45332</v>
      </c>
      <c r="E27" s="7"/>
      <c r="F27" s="7"/>
      <c r="G27" s="7"/>
      <c r="H27" s="7"/>
      <c r="I27" s="7"/>
      <c r="J27" s="7"/>
      <c r="K27" s="7"/>
      <c r="L27" s="23" t="str">
        <f>INVOICE!L26</f>
        <v>HF LUCKY</v>
      </c>
      <c r="M27" s="24"/>
      <c r="N27" s="24"/>
      <c r="O27" s="25"/>
      <c r="P27" s="7"/>
      <c r="Q27" s="7"/>
      <c r="R27" s="7"/>
    </row>
    <row r="28" spans="1:18">
      <c r="A28" s="39" t="s">
        <v>202</v>
      </c>
      <c r="B28" s="39"/>
      <c r="C28" s="39"/>
      <c r="D28" s="7" t="str">
        <f>INVOICE!D27</f>
        <v>SYNC LOGISTICS INC.</v>
      </c>
      <c r="E28" s="7"/>
      <c r="F28" s="7"/>
      <c r="G28" s="7"/>
      <c r="H28" s="33" t="s">
        <v>204</v>
      </c>
      <c r="I28" s="7" t="str">
        <f>INVOICE!H27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206</v>
      </c>
      <c r="B29" s="39"/>
      <c r="C29" s="39"/>
      <c r="D29" s="7" t="str">
        <f>INVOICE!D28</f>
        <v xml:space="preserve">SITC </v>
      </c>
      <c r="E29" s="7"/>
      <c r="F29" s="7"/>
      <c r="G29" s="7"/>
      <c r="H29" s="33" t="s">
        <v>208</v>
      </c>
      <c r="I29" s="7" t="str">
        <f>INVOICE!H28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163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7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ANANT SHANKER MATHUR</cp:lastModifiedBy>
  <dcterms:created xsi:type="dcterms:W3CDTF">2024-01-29T07:06:59Z</dcterms:created>
  <dcterms:modified xsi:type="dcterms:W3CDTF">2024-02-14T05:24:21Z</dcterms:modified>
</cp:coreProperties>
</file>