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xtrot/Downloads/Documents for testing/SITCT24002320/All Excel Files/"/>
    </mc:Choice>
  </mc:AlternateContent>
  <xr:revisionPtr revIDLastSave="0" documentId="8_{E94F3DDB-1994-144D-8782-ED768F5FEB3B}" xr6:coauthVersionLast="47" xr6:coauthVersionMax="47" xr10:uidLastSave="{00000000-0000-0000-0000-000000000000}"/>
  <bookViews>
    <workbookView xWindow="120" yWindow="500" windowWidth="19260" windowHeight="9900" activeTab="5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8" l="1"/>
  <c r="D29" i="8"/>
  <c r="I28" i="8"/>
  <c r="D28" i="8"/>
  <c r="D27" i="8"/>
  <c r="L26" i="8"/>
  <c r="D26" i="8"/>
  <c r="L25" i="8"/>
  <c r="D25" i="8"/>
  <c r="D24" i="8"/>
  <c r="D23" i="8"/>
  <c r="J18" i="8"/>
  <c r="M18" i="8" s="1"/>
  <c r="L19" i="8" s="1"/>
  <c r="K18" i="8"/>
  <c r="L18" i="8"/>
  <c r="I18" i="8"/>
  <c r="H19" i="8"/>
  <c r="G18" i="8"/>
  <c r="F18" i="8"/>
  <c r="E18" i="8"/>
  <c r="D18" i="8"/>
  <c r="D14" i="8"/>
  <c r="M7" i="8"/>
  <c r="I29" i="7"/>
  <c r="D29" i="7"/>
  <c r="I28" i="7"/>
  <c r="D28" i="7"/>
  <c r="D27" i="7"/>
  <c r="L26" i="7"/>
  <c r="D26" i="7"/>
  <c r="L25" i="7"/>
  <c r="D25" i="7"/>
  <c r="D24" i="7"/>
  <c r="D23" i="7"/>
  <c r="J18" i="7"/>
  <c r="M18" i="7" s="1"/>
  <c r="L19" i="7" s="1"/>
  <c r="K18" i="7"/>
  <c r="L18" i="7"/>
  <c r="I18" i="7"/>
  <c r="H19" i="7"/>
  <c r="G18" i="7"/>
  <c r="F18" i="7"/>
  <c r="E18" i="7"/>
  <c r="D18" i="7"/>
  <c r="D14" i="7"/>
  <c r="M7" i="7"/>
  <c r="I30" i="6"/>
  <c r="D30" i="6"/>
  <c r="I29" i="6"/>
  <c r="D29" i="6"/>
  <c r="D28" i="6"/>
  <c r="L27" i="6"/>
  <c r="D27" i="6"/>
  <c r="L26" i="6"/>
  <c r="D26" i="6"/>
  <c r="D25" i="6"/>
  <c r="D24" i="6"/>
  <c r="J18" i="6"/>
  <c r="M18" i="6" s="1"/>
  <c r="L20" i="6" s="1"/>
  <c r="K18" i="6"/>
  <c r="L18" i="6"/>
  <c r="J19" i="6"/>
  <c r="M19" i="6" s="1"/>
  <c r="K19" i="6"/>
  <c r="L19" i="6"/>
  <c r="I18" i="6"/>
  <c r="H20" i="6" s="1"/>
  <c r="I19" i="6"/>
  <c r="G19" i="6"/>
  <c r="F19" i="6"/>
  <c r="E19" i="6"/>
  <c r="D19" i="6"/>
  <c r="G18" i="6"/>
  <c r="F18" i="6"/>
  <c r="E18" i="6"/>
  <c r="D18" i="6"/>
  <c r="D14" i="6"/>
  <c r="M7" i="6"/>
  <c r="I29" i="5"/>
  <c r="D29" i="5"/>
  <c r="I28" i="5"/>
  <c r="D28" i="5"/>
  <c r="D27" i="5"/>
  <c r="L26" i="5"/>
  <c r="D26" i="5"/>
  <c r="L25" i="5"/>
  <c r="D25" i="5"/>
  <c r="D24" i="5"/>
  <c r="D23" i="5"/>
  <c r="J18" i="5"/>
  <c r="M18" i="5" s="1"/>
  <c r="L19" i="5" s="1"/>
  <c r="K18" i="5"/>
  <c r="L18" i="5"/>
  <c r="I18" i="5"/>
  <c r="H19" i="5"/>
  <c r="G18" i="5"/>
  <c r="F18" i="5"/>
  <c r="E18" i="5"/>
  <c r="D18" i="5"/>
  <c r="D14" i="5"/>
  <c r="M7" i="5"/>
  <c r="L27" i="2"/>
  <c r="L27" i="8" s="1"/>
  <c r="N19" i="2"/>
  <c r="J14" i="2"/>
  <c r="I19" i="2" s="1"/>
  <c r="J15" i="2"/>
  <c r="J16" i="2"/>
  <c r="J17" i="2"/>
  <c r="J18" i="2"/>
  <c r="E19" i="2"/>
  <c r="E13" i="2"/>
  <c r="E18" i="2"/>
  <c r="H18" i="7" s="1"/>
  <c r="E17" i="2"/>
  <c r="H18" i="8" s="1"/>
  <c r="E16" i="2"/>
  <c r="H18" i="5" s="1"/>
  <c r="E15" i="2"/>
  <c r="H19" i="6" s="1"/>
  <c r="E14" i="2"/>
  <c r="H18" i="6" s="1"/>
  <c r="L27" i="7" l="1"/>
  <c r="L27" i="5"/>
  <c r="L28" i="6"/>
</calcChain>
</file>

<file path=xl/sharedStrings.xml><?xml version="1.0" encoding="utf-8"?>
<sst xmlns="http://schemas.openxmlformats.org/spreadsheetml/2006/main" count="559" uniqueCount="221">
  <si>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</si>
  <si>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</si>
  <si>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</si>
  <si>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</si>
  <si>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</si>
  <si>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</si>
  <si>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</si>
  <si>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</si>
  <si>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</si>
  <si>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</si>
  <si>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</si>
  <si>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</si>
  <si>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</si>
  <si>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</si>
  <si>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</si>
  <si>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</si>
  <si>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</si>
  <si>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</si>
  <si>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</si>
  <si>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</si>
  <si>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</si>
  <si>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</si>
  <si>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</si>
  <si>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</si>
  <si>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</si>
  <si>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</si>
  <si>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</si>
  <si>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</si>
  <si>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</si>
  <si>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</si>
  <si>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</si>
  <si>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</si>
  <si>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</si>
  <si>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</si>
  <si>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</si>
  <si>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</si>
  <si>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</si>
  <si>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</si>
  <si>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</si>
  <si>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</si>
  <si>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</si>
  <si>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</si>
  <si>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</si>
  <si>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</si>
  <si>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</si>
  <si>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</si>
  <si>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</si>
  <si>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</si>
  <si>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</si>
  <si>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</si>
  <si>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</si>
  <si>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</si>
  <si>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</si>
  <si>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</si>
  <si>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</si>
  <si>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</si>
  <si>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</si>
  <si>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GQ3269</t>
  </si>
  <si>
    <t>MONN-13268</t>
  </si>
  <si>
    <t>PRIUS</t>
  </si>
  <si>
    <t>2013</t>
  </si>
  <si>
    <t>12</t>
  </si>
  <si>
    <t>ZVW30-1772695</t>
  </si>
  <si>
    <t/>
  </si>
  <si>
    <t>2024/01/25 0:00:00</t>
  </si>
  <si>
    <t>NAGOYA</t>
  </si>
  <si>
    <t>2024/01/05 0:00:00</t>
  </si>
  <si>
    <t>MIRIVE AICHI</t>
  </si>
  <si>
    <t>174</t>
  </si>
  <si>
    <t>50027</t>
  </si>
  <si>
    <t>354300</t>
  </si>
  <si>
    <t>146</t>
  </si>
  <si>
    <t>S NV AB ABS BACK CAMERA</t>
  </si>
  <si>
    <t>HYBRID(PETROL)</t>
  </si>
  <si>
    <t>1800</t>
  </si>
  <si>
    <t>448</t>
  </si>
  <si>
    <t>149</t>
  </si>
  <si>
    <t>1350</t>
  </si>
  <si>
    <t>MUNKHJARGAL</t>
  </si>
  <si>
    <t>BATSUKH  BAYARMAGNAI</t>
  </si>
  <si>
    <t>MONGOLIA</t>
  </si>
  <si>
    <t>BATSUKH BAYARMAGNAI</t>
  </si>
  <si>
    <t>BAYANZURKH DISTRICT, 5R KHOROO, MONEL UUL 4-82 ULAANBAATAR MONGOLIA ULAANBAATAR MONGOLIA</t>
  </si>
  <si>
    <t>97688066550</t>
  </si>
  <si>
    <t>SAME AS CONSIGNEE</t>
  </si>
  <si>
    <t>279000</t>
  </si>
  <si>
    <t>￥</t>
  </si>
  <si>
    <t>COLLECT</t>
  </si>
  <si>
    <t>SITC</t>
  </si>
  <si>
    <t>AUTOLOGI NAGOYA</t>
  </si>
  <si>
    <t>DAA-ZVW30</t>
  </si>
  <si>
    <t>1.79</t>
  </si>
  <si>
    <t>NO NEED INSPECTION</t>
  </si>
  <si>
    <t>BLACK</t>
  </si>
  <si>
    <t>SEDAN</t>
  </si>
  <si>
    <t>18</t>
  </si>
  <si>
    <t>286</t>
  </si>
  <si>
    <t>248</t>
  </si>
  <si>
    <t>IA6425</t>
  </si>
  <si>
    <t>MONN-13275</t>
  </si>
  <si>
    <t>1</t>
  </si>
  <si>
    <t>ZVW30-1614889</t>
  </si>
  <si>
    <t>2024/01/09 0:00:00</t>
  </si>
  <si>
    <t>JU MIE</t>
  </si>
  <si>
    <t>1803</t>
  </si>
  <si>
    <t>2009</t>
  </si>
  <si>
    <t>317500</t>
  </si>
  <si>
    <t>180</t>
  </si>
  <si>
    <t>251000</t>
  </si>
  <si>
    <t>2012</t>
  </si>
  <si>
    <t>IK0639</t>
  </si>
  <si>
    <t>MONN-13264</t>
  </si>
  <si>
    <t>2010</t>
  </si>
  <si>
    <t>2</t>
  </si>
  <si>
    <t>ZVW30-1169085</t>
  </si>
  <si>
    <t>70231</t>
  </si>
  <si>
    <t>324500</t>
  </si>
  <si>
    <t>162</t>
  </si>
  <si>
    <t>446</t>
  </si>
  <si>
    <t>BADRAKH NYAMDAVAA</t>
  </si>
  <si>
    <t>BAYANZURKH DUUREG , 15R KHOROO , 13R KHOROOLOL  72B-89 ULAANBAATAR MONGOLIA</t>
  </si>
  <si>
    <t>97688835588</t>
  </si>
  <si>
    <t>250000</t>
  </si>
  <si>
    <t>PEARL</t>
  </si>
  <si>
    <t>SM6724</t>
  </si>
  <si>
    <t>MONN-13280</t>
  </si>
  <si>
    <t>2006</t>
  </si>
  <si>
    <t>NHW20-7086130</t>
  </si>
  <si>
    <t>2024/01/10 0:00:00</t>
  </si>
  <si>
    <t>CAA CHUBU</t>
  </si>
  <si>
    <t>1723</t>
  </si>
  <si>
    <t>10184</t>
  </si>
  <si>
    <t>350500</t>
  </si>
  <si>
    <t>89</t>
  </si>
  <si>
    <t>1500</t>
  </si>
  <si>
    <t>444</t>
  </si>
  <si>
    <t>172</t>
  </si>
  <si>
    <t>1260</t>
  </si>
  <si>
    <t>DOOKHUU ENKHJARGAL</t>
  </si>
  <si>
    <t>BZD, 24-R KHOROO, ERDENETOLGOI, 4-2 TOOT ULAANBAATAR MONGOLIA</t>
  </si>
  <si>
    <t>97699289383</t>
  </si>
  <si>
    <t>278100</t>
  </si>
  <si>
    <t>DAA-NHW20</t>
  </si>
  <si>
    <t>1.49</t>
  </si>
  <si>
    <t>SILVER</t>
  </si>
  <si>
    <t>UB5353</t>
  </si>
  <si>
    <t>MONN-13282</t>
  </si>
  <si>
    <t>3</t>
  </si>
  <si>
    <t>ZVW30-5430176</t>
  </si>
  <si>
    <t>90535</t>
  </si>
  <si>
    <t>443500</t>
  </si>
  <si>
    <t>159</t>
  </si>
  <si>
    <t>BAYARLAKH DAVAADORJ</t>
  </si>
  <si>
    <t>BAYARLAKH  DAVAADORJ</t>
  </si>
  <si>
    <t>SONGINOKHAIRKHAN DUUREG, 5R KHOROO, 7-3 ULAANBAATAR MONGOLIA</t>
  </si>
  <si>
    <t>99156154</t>
  </si>
  <si>
    <t>371000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</si>
  <si>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</si>
  <si>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</si>
  <si>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</si>
  <si>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</si>
  <si>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</si>
  <si>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</si>
  <si>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MONN-290124-4</t>
  </si>
  <si>
    <t>SOLD TO :</t>
  </si>
  <si>
    <t>(PH)99156154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</si>
  <si>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</si>
  <si>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</si>
  <si>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</si>
  <si>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</si>
  <si>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</si>
  <si>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</si>
  <si>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</si>
  <si>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</si>
  <si>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</si>
  <si>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</si>
  <si>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</si>
  <si>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TOTAL</t>
  </si>
  <si>
    <t>UNITS</t>
  </si>
  <si>
    <t>KGS</t>
  </si>
  <si>
    <t>M3</t>
  </si>
  <si>
    <t>SHIPPING FROM :</t>
  </si>
  <si>
    <t>NAGOYA, JAPAN</t>
  </si>
  <si>
    <t>BOOKING NO :SITCT24002320</t>
  </si>
  <si>
    <t>MARKS &amp; NO.S</t>
  </si>
  <si>
    <t>SHIPPED TO :</t>
  </si>
  <si>
    <t>ULAANBAATAR,MONGOLIA</t>
  </si>
  <si>
    <t>S.B.T</t>
  </si>
  <si>
    <t>SHIPPED PER :</t>
  </si>
  <si>
    <t>HF LUCKY</t>
  </si>
  <si>
    <t>ULAANBAATAR</t>
  </si>
  <si>
    <t>VOY :</t>
  </si>
  <si>
    <t>NO.2408W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</si>
  <si>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</si>
  <si>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</si>
  <si>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</si>
  <si>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</si>
  <si>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</si>
  <si>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</si>
  <si>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</si>
  <si>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</si>
  <si>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</si>
  <si>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Nagoya,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</si>
  <si>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</si>
  <si>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</si>
  <si>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</si>
  <si>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</si>
  <si>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</si>
  <si>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</si>
  <si>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BADRAKH NYAMDAVAA</t>
    <phoneticPr fontId="1"/>
  </si>
  <si>
    <t>(PH) 97688835588</t>
  </si>
  <si>
    <t>NOTIFY PARTY :</t>
  </si>
  <si>
    <t>UNIT</t>
  </si>
  <si>
    <t>S. B. T</t>
  </si>
  <si>
    <t>USED CAR</t>
  </si>
  <si>
    <t>BATSUKH BAYARMAGNAI</t>
    <phoneticPr fontId="1"/>
  </si>
  <si>
    <t>(PH) 97688066550</t>
  </si>
  <si>
    <t>BAYARLAKH  DAVAADORJ</t>
    <phoneticPr fontId="1"/>
  </si>
  <si>
    <t>(PH) 99156154</t>
  </si>
  <si>
    <t>DOOKHUU ENKHJARGAL</t>
    <phoneticPr fontId="1"/>
  </si>
  <si>
    <t>(PH) 97699289383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</si>
</sst>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6" formatCode="[$-409]d\-mmm\-yy;@"/>
    <numFmt numFmtId="177" formatCode="###0.00;\-###0.00"/>
    <numFmt numFmtId="178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8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8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6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</xdr:col>
      <xdr:colOff>914400</xdr:colOff>
      <xdr:row>41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27EB315-A4D6-3A29-0ED8-CD9AF79B5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96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D40F7625-AF8C-950D-77E4-DACE086B3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9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3</xdr:col>
      <xdr:colOff>63500</xdr:colOff>
      <xdr:row>40</xdr:row>
      <xdr:rowOff>38100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A27766D2-0347-7B1C-8D3C-98296DC71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45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6F1F5B74-31D5-8D07-9F08-2D984444D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73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A25381E-B7A4-55E8-7FC5-1ABF05A8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7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workbookViewId="0">
      <selection activeCell="J9" sqref="J9"/>
    </sheetView>
  </sheetViews>
  <sheetFormatPr baseColWidth="10" defaultRowHeight="14"/>
  <cols>
    <col min="1" max="1" width="3.6640625" customWidth="1"/>
    <col min="2" max="3" width="4.33203125" customWidth="1"/>
    <col min="4" max="4" width="8.6640625" customWidth="1"/>
    <col min="5" max="5" width="11.6640625" customWidth="1"/>
    <col min="6" max="6" width="5.6640625" customWidth="1"/>
    <col min="7" max="7" width="11.6640625" customWidth="1"/>
    <col min="8" max="8" width="6.1640625" customWidth="1"/>
    <col min="9" max="9" width="4.83203125" customWidth="1"/>
    <col min="10" max="10" width="15.1640625" customWidth="1"/>
    <col min="11" max="11" width="3.1640625" customWidth="1"/>
    <col min="12" max="12" width="10.6640625" style="6" customWidth="1"/>
    <col min="13" max="14" width="10.6640625" customWidth="1"/>
    <col min="15" max="16" width="8.33203125" customWidth="1"/>
    <col min="17" max="17" width="10.6640625" customWidth="1"/>
    <col min="18" max="18" width="12.6640625" customWidth="1"/>
    <col min="19" max="20" width="8.1640625" customWidth="1"/>
    <col min="21" max="21" width="11.1640625" customWidth="1"/>
    <col min="22" max="23" width="5.1640625" customWidth="1"/>
    <col min="24" max="24" width="33.6640625" customWidth="1"/>
    <col min="25" max="25" width="7.6640625" customWidth="1"/>
    <col min="26" max="26" width="6.1640625" customWidth="1"/>
    <col min="27" max="30" width="5.83203125" customWidth="1"/>
    <col min="31" max="31" width="9.6640625" customWidth="1"/>
    <col min="32" max="32" width="24.83203125" bestFit="1" customWidth="1"/>
    <col min="33" max="33" width="14.6640625" bestFit="1" customWidth="1"/>
    <col min="34" max="34" width="25" bestFit="1" customWidth="1"/>
    <col min="35" max="35" width="104.33203125" bestFit="1" customWidth="1"/>
    <col min="36" max="36" width="12.6640625" bestFit="1" customWidth="1"/>
    <col min="37" max="38" width="20.6640625" bestFit="1" customWidth="1"/>
    <col min="39" max="39" width="8.5" bestFit="1" customWidth="1"/>
    <col min="40" max="40" width="4.33203125" bestFit="1" customWidth="1"/>
    <col min="41" max="41" width="9.5" bestFit="1" customWidth="1"/>
    <col min="42" max="42" width="11" bestFit="1" customWidth="1"/>
    <col min="43" max="43" width="13.1640625" bestFit="1" customWidth="1"/>
    <col min="44" max="44" width="16.6640625" bestFit="1" customWidth="1"/>
    <col min="45" max="45" width="19.1640625" bestFit="1" customWidth="1"/>
    <col min="46" max="46" width="9.33203125" bestFit="1" customWidth="1"/>
    <col min="47" max="47" width="12.1640625" bestFit="1" customWidth="1"/>
    <col min="48" max="48" width="8.83203125" customWidth="1"/>
    <col min="49" max="50" width="17.6640625" customWidth="1"/>
    <col min="51" max="256" width="8.83203125" customWidth="1"/>
  </cols>
  <sheetData>
    <row r="1" spans="1:56" ht="17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X6" s="2" t="s">
        <v>72</v>
      </c>
      <c r="Y6" s="2" t="s">
        <v>73</v>
      </c>
      <c r="Z6" s="2" t="s">
        <v>74</v>
      </c>
      <c r="AA6" s="2" t="s">
        <v>75</v>
      </c>
      <c r="AB6" s="2" t="s">
        <v>68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81</v>
      </c>
      <c r="AI6" s="2" t="s">
        <v>82</v>
      </c>
      <c r="AJ6" s="3" t="s">
        <v>83</v>
      </c>
      <c r="AK6" s="2" t="s">
        <v>84</v>
      </c>
      <c r="AL6" s="2" t="s">
        <v>84</v>
      </c>
      <c r="AM6" s="2" t="s">
        <v>85</v>
      </c>
      <c r="AN6" s="2" t="s">
        <v>86</v>
      </c>
      <c r="AO6" s="2" t="s">
        <v>87</v>
      </c>
      <c r="AP6" s="2" t="s">
        <v>88</v>
      </c>
      <c r="AQ6" s="2" t="s">
        <v>63</v>
      </c>
      <c r="AR6" s="2" t="s">
        <v>63</v>
      </c>
      <c r="AS6" s="2" t="s">
        <v>89</v>
      </c>
      <c r="AU6" s="2" t="s">
        <v>90</v>
      </c>
      <c r="AV6" s="2" t="s">
        <v>91</v>
      </c>
      <c r="AW6" s="2" t="s">
        <v>92</v>
      </c>
      <c r="AX6" s="2" t="s">
        <v>63</v>
      </c>
      <c r="AY6" s="2" t="s">
        <v>93</v>
      </c>
      <c r="AZ6" s="2" t="s">
        <v>94</v>
      </c>
      <c r="BA6" s="2" t="s">
        <v>60</v>
      </c>
      <c r="BB6" s="2" t="s">
        <v>95</v>
      </c>
      <c r="BC6" s="2" t="s">
        <v>96</v>
      </c>
      <c r="BD6" s="2" t="s">
        <v>97</v>
      </c>
    </row>
    <row r="7" spans="1:56">
      <c r="A7">
        <v>2</v>
      </c>
      <c r="B7" s="2" t="s">
        <v>56</v>
      </c>
      <c r="C7" s="2" t="s">
        <v>56</v>
      </c>
      <c r="D7" s="2" t="s">
        <v>98</v>
      </c>
      <c r="E7" s="2" t="s">
        <v>99</v>
      </c>
      <c r="F7" s="2" t="s">
        <v>5</v>
      </c>
      <c r="G7" s="2" t="s">
        <v>59</v>
      </c>
      <c r="H7" s="2" t="s">
        <v>60</v>
      </c>
      <c r="I7" s="2" t="s">
        <v>100</v>
      </c>
      <c r="J7" s="2" t="s">
        <v>101</v>
      </c>
      <c r="K7" s="2" t="s">
        <v>63</v>
      </c>
      <c r="M7" s="2" t="s">
        <v>65</v>
      </c>
      <c r="Q7" s="2" t="s">
        <v>102</v>
      </c>
      <c r="R7" s="2" t="s">
        <v>103</v>
      </c>
      <c r="S7" s="3" t="s">
        <v>104</v>
      </c>
      <c r="T7" s="3" t="s">
        <v>105</v>
      </c>
      <c r="U7" s="2" t="s">
        <v>106</v>
      </c>
      <c r="V7" s="2" t="s">
        <v>107</v>
      </c>
      <c r="W7" s="2" t="s">
        <v>107</v>
      </c>
      <c r="Y7" s="2" t="s">
        <v>73</v>
      </c>
      <c r="Z7" s="2" t="s">
        <v>74</v>
      </c>
      <c r="AA7" s="2" t="s">
        <v>75</v>
      </c>
      <c r="AB7" s="2" t="s">
        <v>68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3" t="s">
        <v>83</v>
      </c>
      <c r="AK7" s="2" t="s">
        <v>84</v>
      </c>
      <c r="AL7" s="2" t="s">
        <v>84</v>
      </c>
      <c r="AM7" s="2" t="s">
        <v>108</v>
      </c>
      <c r="AN7" s="2" t="s">
        <v>86</v>
      </c>
      <c r="AO7" s="2" t="s">
        <v>87</v>
      </c>
      <c r="AP7" s="2" t="s">
        <v>88</v>
      </c>
      <c r="AQ7" s="2" t="s">
        <v>63</v>
      </c>
      <c r="AR7" s="2" t="s">
        <v>63</v>
      </c>
      <c r="AS7" s="2" t="s">
        <v>89</v>
      </c>
      <c r="AU7" s="2" t="s">
        <v>90</v>
      </c>
      <c r="AV7" s="2" t="s">
        <v>91</v>
      </c>
      <c r="AW7" s="2" t="s">
        <v>92</v>
      </c>
      <c r="AX7" s="2" t="s">
        <v>63</v>
      </c>
      <c r="AY7" s="2" t="s">
        <v>93</v>
      </c>
      <c r="AZ7" s="2" t="s">
        <v>94</v>
      </c>
      <c r="BA7" s="2" t="s">
        <v>109</v>
      </c>
      <c r="BB7" s="2" t="s">
        <v>95</v>
      </c>
      <c r="BC7" s="2" t="s">
        <v>96</v>
      </c>
      <c r="BD7" s="2" t="s">
        <v>97</v>
      </c>
    </row>
    <row r="8" spans="1:56">
      <c r="A8">
        <v>3</v>
      </c>
      <c r="B8" s="2" t="s">
        <v>56</v>
      </c>
      <c r="C8" s="2" t="s">
        <v>56</v>
      </c>
      <c r="D8" s="2" t="s">
        <v>110</v>
      </c>
      <c r="E8" s="2" t="s">
        <v>111</v>
      </c>
      <c r="F8" s="2" t="s">
        <v>5</v>
      </c>
      <c r="G8" s="2" t="s">
        <v>59</v>
      </c>
      <c r="H8" s="2" t="s">
        <v>112</v>
      </c>
      <c r="I8" s="2" t="s">
        <v>113</v>
      </c>
      <c r="J8" s="2" t="s">
        <v>114</v>
      </c>
      <c r="K8" s="2" t="s">
        <v>63</v>
      </c>
      <c r="L8" s="5" t="s">
        <v>64</v>
      </c>
      <c r="M8" s="2" t="s">
        <v>65</v>
      </c>
      <c r="Q8" s="2" t="s">
        <v>66</v>
      </c>
      <c r="R8" s="2" t="s">
        <v>67</v>
      </c>
      <c r="S8" s="3" t="s">
        <v>68</v>
      </c>
      <c r="T8" s="3" t="s">
        <v>115</v>
      </c>
      <c r="U8" s="2" t="s">
        <v>116</v>
      </c>
      <c r="V8" s="2" t="s">
        <v>117</v>
      </c>
      <c r="W8" s="2" t="s">
        <v>117</v>
      </c>
      <c r="Y8" s="2" t="s">
        <v>73</v>
      </c>
      <c r="Z8" s="2" t="s">
        <v>74</v>
      </c>
      <c r="AA8" s="2" t="s">
        <v>118</v>
      </c>
      <c r="AB8" s="2" t="s">
        <v>68</v>
      </c>
      <c r="AC8" s="2" t="s">
        <v>76</v>
      </c>
      <c r="AD8" s="2" t="s">
        <v>77</v>
      </c>
      <c r="AE8" s="2" t="s">
        <v>78</v>
      </c>
      <c r="AF8" s="2" t="s">
        <v>119</v>
      </c>
      <c r="AG8" s="2" t="s">
        <v>80</v>
      </c>
      <c r="AH8" s="2" t="s">
        <v>119</v>
      </c>
      <c r="AI8" s="2" t="s">
        <v>120</v>
      </c>
      <c r="AJ8" s="3" t="s">
        <v>121</v>
      </c>
      <c r="AK8" s="2" t="s">
        <v>84</v>
      </c>
      <c r="AL8" s="2" t="s">
        <v>84</v>
      </c>
      <c r="AM8" s="2" t="s">
        <v>122</v>
      </c>
      <c r="AN8" s="2" t="s">
        <v>86</v>
      </c>
      <c r="AO8" s="2" t="s">
        <v>87</v>
      </c>
      <c r="AP8" s="2" t="s">
        <v>88</v>
      </c>
      <c r="AQ8" s="2" t="s">
        <v>63</v>
      </c>
      <c r="AR8" s="2" t="s">
        <v>63</v>
      </c>
      <c r="AS8" s="2" t="s">
        <v>89</v>
      </c>
      <c r="AU8" s="2" t="s">
        <v>90</v>
      </c>
      <c r="AV8" s="2" t="s">
        <v>91</v>
      </c>
      <c r="AW8" s="2" t="s">
        <v>92</v>
      </c>
      <c r="AX8" s="2" t="s">
        <v>63</v>
      </c>
      <c r="AY8" s="2" t="s">
        <v>123</v>
      </c>
      <c r="AZ8" s="2" t="s">
        <v>94</v>
      </c>
      <c r="BA8" s="2" t="s">
        <v>112</v>
      </c>
      <c r="BB8" s="2" t="s">
        <v>95</v>
      </c>
      <c r="BC8" s="2" t="s">
        <v>96</v>
      </c>
      <c r="BD8" s="2" t="s">
        <v>97</v>
      </c>
    </row>
    <row r="9" spans="1:56">
      <c r="A9">
        <v>4</v>
      </c>
      <c r="B9" s="2" t="s">
        <v>56</v>
      </c>
      <c r="C9" s="2" t="s">
        <v>56</v>
      </c>
      <c r="D9" s="2" t="s">
        <v>124</v>
      </c>
      <c r="E9" s="2" t="s">
        <v>125</v>
      </c>
      <c r="F9" s="2" t="s">
        <v>5</v>
      </c>
      <c r="G9" s="2" t="s">
        <v>59</v>
      </c>
      <c r="H9" s="2" t="s">
        <v>126</v>
      </c>
      <c r="I9" s="2" t="s">
        <v>61</v>
      </c>
      <c r="J9" s="2" t="s">
        <v>127</v>
      </c>
      <c r="K9" s="2" t="s">
        <v>63</v>
      </c>
      <c r="L9" s="5" t="s">
        <v>64</v>
      </c>
      <c r="M9" s="2" t="s">
        <v>65</v>
      </c>
      <c r="Q9" s="2" t="s">
        <v>128</v>
      </c>
      <c r="R9" s="2" t="s">
        <v>129</v>
      </c>
      <c r="S9" s="3" t="s">
        <v>130</v>
      </c>
      <c r="T9" s="3" t="s">
        <v>131</v>
      </c>
      <c r="U9" s="2" t="s">
        <v>132</v>
      </c>
      <c r="V9" s="2" t="s">
        <v>133</v>
      </c>
      <c r="W9" s="2" t="s">
        <v>133</v>
      </c>
      <c r="Y9" s="2" t="s">
        <v>73</v>
      </c>
      <c r="Z9" s="2" t="s">
        <v>134</v>
      </c>
      <c r="AA9" s="2" t="s">
        <v>135</v>
      </c>
      <c r="AB9" s="2" t="s">
        <v>136</v>
      </c>
      <c r="AC9" s="2" t="s">
        <v>76</v>
      </c>
      <c r="AD9" s="2" t="s">
        <v>137</v>
      </c>
      <c r="AE9" s="2" t="s">
        <v>78</v>
      </c>
      <c r="AF9" s="2" t="s">
        <v>138</v>
      </c>
      <c r="AG9" s="2" t="s">
        <v>80</v>
      </c>
      <c r="AH9" s="2" t="s">
        <v>138</v>
      </c>
      <c r="AI9" s="2" t="s">
        <v>139</v>
      </c>
      <c r="AJ9" s="3" t="s">
        <v>140</v>
      </c>
      <c r="AK9" s="2" t="s">
        <v>84</v>
      </c>
      <c r="AL9" s="2" t="s">
        <v>84</v>
      </c>
      <c r="AM9" s="2" t="s">
        <v>141</v>
      </c>
      <c r="AN9" s="2" t="s">
        <v>86</v>
      </c>
      <c r="AO9" s="2" t="s">
        <v>87</v>
      </c>
      <c r="AP9" s="2" t="s">
        <v>88</v>
      </c>
      <c r="AQ9" s="2" t="s">
        <v>63</v>
      </c>
      <c r="AR9" s="2" t="s">
        <v>63</v>
      </c>
      <c r="AS9" s="2" t="s">
        <v>89</v>
      </c>
      <c r="AU9" s="2" t="s">
        <v>142</v>
      </c>
      <c r="AV9" s="2" t="s">
        <v>143</v>
      </c>
      <c r="AW9" s="2" t="s">
        <v>92</v>
      </c>
      <c r="AX9" s="2" t="s">
        <v>63</v>
      </c>
      <c r="AY9" s="2" t="s">
        <v>144</v>
      </c>
      <c r="AZ9" s="2" t="s">
        <v>94</v>
      </c>
      <c r="BA9" s="2" t="s">
        <v>126</v>
      </c>
      <c r="BB9" s="2" t="s">
        <v>95</v>
      </c>
      <c r="BC9" s="2" t="s">
        <v>96</v>
      </c>
      <c r="BD9" s="2" t="s">
        <v>97</v>
      </c>
    </row>
    <row r="10" spans="1:56">
      <c r="A10">
        <v>5</v>
      </c>
      <c r="B10" s="2" t="s">
        <v>56</v>
      </c>
      <c r="C10" s="2" t="s">
        <v>56</v>
      </c>
      <c r="D10" s="2" t="s">
        <v>145</v>
      </c>
      <c r="E10" s="2" t="s">
        <v>146</v>
      </c>
      <c r="F10" s="2" t="s">
        <v>5</v>
      </c>
      <c r="G10" s="2" t="s">
        <v>59</v>
      </c>
      <c r="H10" s="2" t="s">
        <v>109</v>
      </c>
      <c r="I10" s="2" t="s">
        <v>147</v>
      </c>
      <c r="J10" s="2" t="s">
        <v>148</v>
      </c>
      <c r="K10" s="2" t="s">
        <v>63</v>
      </c>
      <c r="L10" s="5" t="s">
        <v>64</v>
      </c>
      <c r="M10" s="2" t="s">
        <v>65</v>
      </c>
      <c r="Q10" s="2" t="s">
        <v>128</v>
      </c>
      <c r="R10" s="2" t="s">
        <v>129</v>
      </c>
      <c r="S10" s="3" t="s">
        <v>130</v>
      </c>
      <c r="T10" s="3" t="s">
        <v>149</v>
      </c>
      <c r="U10" s="2" t="s">
        <v>150</v>
      </c>
      <c r="V10" s="2" t="s">
        <v>151</v>
      </c>
      <c r="W10" s="2" t="s">
        <v>151</v>
      </c>
      <c r="Y10" s="2" t="s">
        <v>73</v>
      </c>
      <c r="Z10" s="2" t="s">
        <v>74</v>
      </c>
      <c r="AA10" s="2" t="s">
        <v>75</v>
      </c>
      <c r="AB10" s="2" t="s">
        <v>68</v>
      </c>
      <c r="AC10" s="2" t="s">
        <v>76</v>
      </c>
      <c r="AD10" s="2" t="s">
        <v>77</v>
      </c>
      <c r="AE10" s="2" t="s">
        <v>78</v>
      </c>
      <c r="AF10" s="2" t="s">
        <v>152</v>
      </c>
      <c r="AG10" s="2" t="s">
        <v>80</v>
      </c>
      <c r="AH10" s="2" t="s">
        <v>153</v>
      </c>
      <c r="AI10" s="2" t="s">
        <v>154</v>
      </c>
      <c r="AJ10" s="3" t="s">
        <v>155</v>
      </c>
      <c r="AK10" s="2" t="s">
        <v>84</v>
      </c>
      <c r="AL10" s="2" t="s">
        <v>84</v>
      </c>
      <c r="AM10" s="2" t="s">
        <v>156</v>
      </c>
      <c r="AN10" s="2" t="s">
        <v>86</v>
      </c>
      <c r="AO10" s="2" t="s">
        <v>87</v>
      </c>
      <c r="AP10" s="2" t="s">
        <v>88</v>
      </c>
      <c r="AQ10" s="2" t="s">
        <v>63</v>
      </c>
      <c r="AR10" s="2" t="s">
        <v>63</v>
      </c>
      <c r="AS10" s="2" t="s">
        <v>89</v>
      </c>
      <c r="AU10" s="2" t="s">
        <v>90</v>
      </c>
      <c r="AV10" s="2" t="s">
        <v>91</v>
      </c>
      <c r="AW10" s="2" t="s">
        <v>92</v>
      </c>
      <c r="AX10" s="2" t="s">
        <v>63</v>
      </c>
      <c r="AY10" s="2" t="s">
        <v>93</v>
      </c>
      <c r="AZ10" s="2" t="s">
        <v>94</v>
      </c>
      <c r="BA10" s="2" t="s">
        <v>109</v>
      </c>
      <c r="BB10" s="2" t="s">
        <v>95</v>
      </c>
      <c r="BC10" s="2" t="s">
        <v>96</v>
      </c>
      <c r="BD10" s="2" t="s">
        <v>97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workbookViewId="0">
      <selection sqref="A1:N1"/>
    </sheetView>
  </sheetViews>
  <sheetFormatPr baseColWidth="10" defaultRowHeight="14"/>
  <cols>
    <col min="1" max="1" width="4.6640625" customWidth="1"/>
    <col min="2" max="2" width="6.33203125" bestFit="1" customWidth="1"/>
    <col min="3" max="3" width="16.6640625" customWidth="1"/>
    <col min="4" max="4" width="16.1640625" customWidth="1"/>
    <col min="5" max="5" width="23.6640625" customWidth="1"/>
    <col min="6" max="10" width="8.6640625" customWidth="1"/>
    <col min="11" max="11" width="6.6640625" customWidth="1"/>
    <col min="12" max="12" width="17.83203125" bestFit="1" customWidth="1"/>
    <col min="13" max="13" width="6.6640625" customWidth="1"/>
    <col min="14" max="14" width="16.6640625" customWidth="1"/>
    <col min="15" max="23" width="8.83203125" customWidth="1"/>
    <col min="24" max="24" width="9" customWidth="1"/>
    <col min="25" max="256" width="8.83203125" customWidth="1"/>
  </cols>
  <sheetData>
    <row r="1" spans="1:32" ht="16">
      <c r="A1" s="46" t="s">
        <v>157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8"/>
      <c r="P1" s="8"/>
      <c r="Q1" s="8"/>
    </row>
    <row r="2" spans="1:32" ht="16">
      <c r="A2" s="47" t="s">
        <v>158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8"/>
      <c r="P2" s="8"/>
      <c r="Q2" s="8"/>
    </row>
    <row r="3" spans="1:32" ht="16">
      <c r="A3" s="47" t="s">
        <v>159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8"/>
      <c r="P3" s="8"/>
      <c r="Q3" s="8"/>
    </row>
    <row r="4" spans="1:32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6">
      <c r="A5" s="48" t="s">
        <v>160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8"/>
      <c r="P5" s="8"/>
      <c r="Q5" s="8"/>
    </row>
    <row r="6" spans="1:32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161</v>
      </c>
      <c r="M6" s="42">
        <v>45320.666643518518</v>
      </c>
      <c r="N6" s="43"/>
      <c r="O6" s="8"/>
      <c r="P6" s="8"/>
      <c r="Q6" s="8"/>
    </row>
    <row r="7" spans="1:32" ht="16">
      <c r="A7" s="8" t="s">
        <v>164</v>
      </c>
      <c r="B7" s="8"/>
      <c r="C7" s="8"/>
      <c r="D7" s="45" t="s">
        <v>153</v>
      </c>
      <c r="E7" s="45"/>
      <c r="F7" s="45"/>
      <c r="G7" s="45"/>
      <c r="H7" s="45"/>
      <c r="I7" s="45"/>
      <c r="J7" s="45"/>
      <c r="K7" s="45"/>
      <c r="L7" s="9" t="s">
        <v>162</v>
      </c>
      <c r="M7" s="44" t="s">
        <v>163</v>
      </c>
      <c r="N7" s="43"/>
      <c r="O7" s="8"/>
      <c r="P7" s="8"/>
      <c r="Q7" s="8"/>
      <c r="X7" s="13"/>
    </row>
    <row r="8" spans="1:32" ht="16">
      <c r="A8" s="8"/>
      <c r="B8" s="8"/>
      <c r="C8" s="8"/>
      <c r="D8" s="8" t="s">
        <v>154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6">
      <c r="A9" s="8"/>
      <c r="B9" s="8"/>
      <c r="C9" s="8"/>
      <c r="D9" s="8" t="s">
        <v>165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6">
      <c r="A10" s="8" t="s">
        <v>166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6">
      <c r="A11" s="8" t="s">
        <v>167</v>
      </c>
      <c r="B11" s="8"/>
      <c r="C11" s="8"/>
      <c r="D11" s="8" t="s">
        <v>168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169</v>
      </c>
      <c r="B13" s="14" t="s">
        <v>7</v>
      </c>
      <c r="C13" s="14" t="s">
        <v>170</v>
      </c>
      <c r="D13" s="14" t="s">
        <v>6</v>
      </c>
      <c r="E13" s="15" t="str">
        <f>HYPERLINK("https://doc.sbtjapan.com/CCRPDF/SITC_V2408W_240129_160005_Pack.pdf","CHASSIS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171</v>
      </c>
      <c r="K13" s="14" t="s">
        <v>172</v>
      </c>
      <c r="L13" s="14" t="s">
        <v>24</v>
      </c>
      <c r="M13" s="14" t="s">
        <v>173</v>
      </c>
      <c r="N13" s="14" t="s">
        <v>174</v>
      </c>
      <c r="O13" s="11"/>
      <c r="P13" s="7"/>
      <c r="Q13" s="7"/>
    </row>
    <row r="14" spans="1:32" ht="18" customHeight="1">
      <c r="A14" s="14">
        <v>1</v>
      </c>
      <c r="B14" s="14">
        <v>2013</v>
      </c>
      <c r="C14" s="14" t="s">
        <v>175</v>
      </c>
      <c r="D14" s="14" t="s">
        <v>59</v>
      </c>
      <c r="E14" s="15" t="str">
        <f>HYPERLINK("https://doc.sbtjapan.com/CCRPDF/GQ3-269CCR.PDF","ZVW30-1772695")</f>
        <v>ZVW30-1772695</v>
      </c>
      <c r="F14" s="16">
        <v>1350</v>
      </c>
      <c r="G14" s="17">
        <v>4.4800000000000004</v>
      </c>
      <c r="H14" s="17">
        <v>1.74</v>
      </c>
      <c r="I14" s="17">
        <v>1.49</v>
      </c>
      <c r="J14" s="18">
        <f>ROUND(G14*H14*I14,3)</f>
        <v>11.615</v>
      </c>
      <c r="K14" s="17">
        <v>1.79</v>
      </c>
      <c r="L14" s="14" t="s">
        <v>73</v>
      </c>
      <c r="M14" s="19" t="s">
        <v>176</v>
      </c>
      <c r="N14" s="20">
        <v>314000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2013</v>
      </c>
      <c r="C15" s="14" t="s">
        <v>175</v>
      </c>
      <c r="D15" s="14" t="s">
        <v>59</v>
      </c>
      <c r="E15" s="15" t="str">
        <f>HYPERLINK("https://doc.sbtjapan.com/CCRPDF/IA6-425CCR.PDF","ZVW30-1614889")</f>
        <v>ZVW30-1614889</v>
      </c>
      <c r="F15" s="16">
        <v>1350</v>
      </c>
      <c r="G15" s="17">
        <v>4.4800000000000004</v>
      </c>
      <c r="H15" s="17">
        <v>1.74</v>
      </c>
      <c r="I15" s="17">
        <v>1.49</v>
      </c>
      <c r="J15" s="18">
        <f>ROUND(G15*H15*I15,3)</f>
        <v>11.615</v>
      </c>
      <c r="K15" s="17">
        <v>1.79</v>
      </c>
      <c r="L15" s="14" t="s">
        <v>73</v>
      </c>
      <c r="M15" s="19" t="s">
        <v>176</v>
      </c>
      <c r="N15" s="20">
        <v>286000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2010</v>
      </c>
      <c r="C16" s="14" t="s">
        <v>175</v>
      </c>
      <c r="D16" s="14" t="s">
        <v>59</v>
      </c>
      <c r="E16" s="15" t="str">
        <f>HYPERLINK("https://doc.sbtjapan.com/CCRPDF/IK0-639CCR.PDF","ZVW30-1169085")</f>
        <v>ZVW30-1169085</v>
      </c>
      <c r="F16" s="16">
        <v>1350</v>
      </c>
      <c r="G16" s="17">
        <v>4.46</v>
      </c>
      <c r="H16" s="17">
        <v>1.74</v>
      </c>
      <c r="I16" s="17">
        <v>1.49</v>
      </c>
      <c r="J16" s="18">
        <f>ROUND(G16*H16*I16,3)</f>
        <v>11.563000000000001</v>
      </c>
      <c r="K16" s="17">
        <v>1.79</v>
      </c>
      <c r="L16" s="14" t="s">
        <v>73</v>
      </c>
      <c r="M16" s="19" t="s">
        <v>176</v>
      </c>
      <c r="N16" s="20">
        <v>285000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2006</v>
      </c>
      <c r="C17" s="14" t="s">
        <v>175</v>
      </c>
      <c r="D17" s="14" t="s">
        <v>59</v>
      </c>
      <c r="E17" s="15" t="str">
        <f>HYPERLINK("https://doc.sbtjapan.com/CCRPDF/SM6-724CCR.PDF","NHW20-7086130")</f>
        <v>NHW20-7086130</v>
      </c>
      <c r="F17" s="16">
        <v>1260</v>
      </c>
      <c r="G17" s="17">
        <v>4.4400000000000004</v>
      </c>
      <c r="H17" s="17">
        <v>1.72</v>
      </c>
      <c r="I17" s="17">
        <v>1.49</v>
      </c>
      <c r="J17" s="18">
        <f>ROUND(G17*H17*I17,3)</f>
        <v>11.379</v>
      </c>
      <c r="K17" s="17">
        <v>1.49</v>
      </c>
      <c r="L17" s="14" t="s">
        <v>73</v>
      </c>
      <c r="M17" s="19" t="s">
        <v>176</v>
      </c>
      <c r="N17" s="20">
        <v>310000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14">
        <v>5</v>
      </c>
      <c r="B18" s="14">
        <v>2012</v>
      </c>
      <c r="C18" s="14" t="s">
        <v>175</v>
      </c>
      <c r="D18" s="14" t="s">
        <v>59</v>
      </c>
      <c r="E18" s="15" t="str">
        <f>HYPERLINK("https://doc.sbtjapan.com/CCRPDF/UB5-353CCR.PDF","ZVW30-5430176")</f>
        <v>ZVW30-5430176</v>
      </c>
      <c r="F18" s="16">
        <v>1350</v>
      </c>
      <c r="G18" s="17">
        <v>4.4800000000000004</v>
      </c>
      <c r="H18" s="17">
        <v>1.74</v>
      </c>
      <c r="I18" s="17">
        <v>1.49</v>
      </c>
      <c r="J18" s="18">
        <f>ROUND(G18*H18*I18,3)</f>
        <v>11.615</v>
      </c>
      <c r="K18" s="17">
        <v>1.79</v>
      </c>
      <c r="L18" s="14" t="s">
        <v>73</v>
      </c>
      <c r="M18" s="19" t="s">
        <v>176</v>
      </c>
      <c r="N18" s="20">
        <v>406000</v>
      </c>
      <c r="O18" s="11"/>
      <c r="P18" s="11"/>
      <c r="Q18" s="11"/>
      <c r="R18" s="12"/>
      <c r="S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8" customHeight="1">
      <c r="A19" s="23"/>
      <c r="B19" s="24" t="s">
        <v>177</v>
      </c>
      <c r="C19" s="24">
        <v>5</v>
      </c>
      <c r="D19" s="24" t="s">
        <v>178</v>
      </c>
      <c r="E19" s="26">
        <f>SUM(F13:F18)</f>
        <v>6660</v>
      </c>
      <c r="F19" s="24" t="s">
        <v>179</v>
      </c>
      <c r="G19" s="23"/>
      <c r="H19" s="24"/>
      <c r="I19" s="27">
        <f>SUM(J13:J18)</f>
        <v>57.786999999999999</v>
      </c>
      <c r="J19" s="24" t="s">
        <v>180</v>
      </c>
      <c r="K19" s="23"/>
      <c r="L19" s="24"/>
      <c r="M19" s="24"/>
      <c r="N19" s="28">
        <f>SUM(N14:N18)</f>
        <v>1601000</v>
      </c>
      <c r="O19" s="7"/>
      <c r="P19" s="7"/>
      <c r="Q19" s="7"/>
    </row>
    <row r="20" spans="1:3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3" spans="1:32" ht="20">
      <c r="A23" s="39" t="s">
        <v>181</v>
      </c>
      <c r="B23" s="39"/>
      <c r="C23" s="39"/>
      <c r="D23" s="7" t="s">
        <v>182</v>
      </c>
      <c r="E23" s="7"/>
      <c r="F23" s="40" t="s">
        <v>183</v>
      </c>
      <c r="G23" s="41"/>
      <c r="H23" s="41"/>
      <c r="I23" s="41"/>
      <c r="J23" s="41"/>
      <c r="K23" s="41"/>
      <c r="L23" s="7" t="s">
        <v>184</v>
      </c>
      <c r="M23" s="7"/>
      <c r="N23" s="7"/>
      <c r="O23" s="7"/>
      <c r="P23" s="7"/>
      <c r="Q23" s="7"/>
    </row>
    <row r="24" spans="1:32">
      <c r="A24" s="39" t="s">
        <v>185</v>
      </c>
      <c r="B24" s="39"/>
      <c r="C24" s="39"/>
      <c r="D24" s="7" t="s">
        <v>186</v>
      </c>
      <c r="E24" s="7"/>
      <c r="F24" s="7"/>
      <c r="G24" s="7"/>
      <c r="H24" s="7"/>
      <c r="I24" s="7"/>
      <c r="J24" s="7"/>
      <c r="K24" s="7"/>
      <c r="L24" s="29" t="s">
        <v>187</v>
      </c>
      <c r="M24" s="30"/>
      <c r="N24" s="31"/>
      <c r="O24" s="7"/>
      <c r="P24" s="7"/>
      <c r="Q24" s="7"/>
    </row>
    <row r="25" spans="1:32">
      <c r="A25" s="39" t="s">
        <v>188</v>
      </c>
      <c r="B25" s="39"/>
      <c r="C25" s="39"/>
      <c r="D25" s="7" t="s">
        <v>189</v>
      </c>
      <c r="E25" s="7"/>
      <c r="F25" s="7"/>
      <c r="G25" s="7"/>
      <c r="H25" s="7"/>
      <c r="I25" s="7"/>
      <c r="J25" s="7"/>
      <c r="K25" s="7"/>
      <c r="L25" s="21" t="s">
        <v>190</v>
      </c>
      <c r="M25" s="7"/>
      <c r="N25" s="22"/>
      <c r="O25" s="7"/>
      <c r="P25" s="7"/>
      <c r="Q25" s="7"/>
    </row>
    <row r="26" spans="1:32">
      <c r="A26" s="39" t="s">
        <v>191</v>
      </c>
      <c r="B26" s="39"/>
      <c r="C26" s="39"/>
      <c r="D26" s="7" t="s">
        <v>192</v>
      </c>
      <c r="E26" s="7"/>
      <c r="F26" s="7"/>
      <c r="G26" s="7"/>
      <c r="H26" s="7"/>
      <c r="I26" s="7"/>
      <c r="J26" s="7"/>
      <c r="K26" s="7"/>
      <c r="L26" s="21" t="s">
        <v>193</v>
      </c>
      <c r="M26" s="7"/>
      <c r="N26" s="22"/>
      <c r="O26" s="7"/>
      <c r="P26" s="7"/>
      <c r="Q26" s="7"/>
    </row>
    <row r="27" spans="1:32">
      <c r="A27" s="39" t="s">
        <v>194</v>
      </c>
      <c r="B27" s="39"/>
      <c r="C27" s="39"/>
      <c r="D27" s="32">
        <v>45332</v>
      </c>
      <c r="E27" s="7"/>
      <c r="F27" s="7"/>
      <c r="G27" s="7"/>
      <c r="H27" s="7"/>
      <c r="I27" s="7"/>
      <c r="J27" s="7"/>
      <c r="K27" s="7"/>
      <c r="L27" s="23" t="str">
        <f>D25</f>
        <v>HF LUCKY</v>
      </c>
      <c r="M27" s="24"/>
      <c r="N27" s="25"/>
      <c r="O27" s="7"/>
      <c r="P27" s="7"/>
      <c r="Q27" s="7"/>
    </row>
    <row r="28" spans="1:32">
      <c r="A28" s="39" t="s">
        <v>195</v>
      </c>
      <c r="B28" s="39"/>
      <c r="C28" s="39"/>
      <c r="D28" s="7" t="s">
        <v>196</v>
      </c>
      <c r="E28" s="7"/>
      <c r="F28" s="7"/>
      <c r="G28" s="33" t="s">
        <v>197</v>
      </c>
      <c r="H28" s="7" t="s">
        <v>198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>
      <c r="A29" s="39" t="s">
        <v>199</v>
      </c>
      <c r="B29" s="39"/>
      <c r="C29" s="39"/>
      <c r="D29" s="7" t="s">
        <v>200</v>
      </c>
      <c r="E29" s="7"/>
      <c r="F29" s="7"/>
      <c r="G29" s="33" t="s">
        <v>201</v>
      </c>
      <c r="H29" s="7" t="s">
        <v>202</v>
      </c>
      <c r="I29" s="7"/>
      <c r="J29" s="7"/>
      <c r="K29" s="7"/>
      <c r="L29" s="7"/>
      <c r="M29" s="7"/>
      <c r="N29" s="7"/>
      <c r="O29" s="7"/>
      <c r="P29" s="7"/>
      <c r="Q29" s="7"/>
    </row>
    <row r="30" spans="1:3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>
      <c r="A31" s="7" t="s">
        <v>203</v>
      </c>
      <c r="B31" s="7"/>
      <c r="C31" s="7"/>
      <c r="D31" s="7" t="s">
        <v>204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39" t="s">
        <v>157</v>
      </c>
      <c r="B33" s="39"/>
      <c r="C33" s="3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7" t="s">
        <v>205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1:N1"/>
    <mergeCell ref="A2:N2"/>
    <mergeCell ref="A3:N3"/>
    <mergeCell ref="A5:N5"/>
    <mergeCell ref="F23:K23"/>
    <mergeCell ref="A24:C24"/>
    <mergeCell ref="A25:C25"/>
    <mergeCell ref="M6:N6"/>
    <mergeCell ref="M7:N7"/>
    <mergeCell ref="D7:K7"/>
    <mergeCell ref="A33:C33"/>
    <mergeCell ref="A26:C26"/>
    <mergeCell ref="A27:C27"/>
    <mergeCell ref="A28:C28"/>
    <mergeCell ref="A29:C29"/>
    <mergeCell ref="A23:C23"/>
  </mergeCells>
  <phoneticPr fontId="1"/>
  <printOptions horizontalCentered="1"/>
  <pageMargins left="0" right="0" top="0.22222222222222221" bottom="0" header="0" footer="0"/>
  <pageSetup paperSize="9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157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158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206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207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161</v>
      </c>
      <c r="M6" s="42">
        <v>45320.666817129626</v>
      </c>
      <c r="N6" s="42"/>
      <c r="O6" s="43"/>
      <c r="P6" s="8"/>
      <c r="Q6" s="8"/>
      <c r="R6" s="8"/>
    </row>
    <row r="7" spans="1:24" ht="16">
      <c r="A7" s="8" t="s">
        <v>208</v>
      </c>
      <c r="B7" s="8"/>
      <c r="C7" s="8"/>
      <c r="D7" s="45" t="s">
        <v>209</v>
      </c>
      <c r="E7" s="50"/>
      <c r="F7" s="50"/>
      <c r="G7" s="50"/>
      <c r="H7" s="50"/>
      <c r="I7" s="50"/>
      <c r="J7" s="50"/>
      <c r="K7" s="50"/>
      <c r="L7" s="9" t="s">
        <v>162</v>
      </c>
      <c r="M7" s="10" t="str">
        <f>INVOICE!M7</f>
        <v>MONN-290124-4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120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210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211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166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167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214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169</v>
      </c>
      <c r="E17" s="14" t="s">
        <v>7</v>
      </c>
      <c r="F17" s="14" t="s">
        <v>170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171</v>
      </c>
      <c r="N17" s="35" t="s">
        <v>172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INVOICE!A16</f>
        <v>3</v>
      </c>
      <c r="E18" s="14">
        <f>INVOICE!B16</f>
        <v>2010</v>
      </c>
      <c r="F18" s="14" t="str">
        <f>INVOICE!C16</f>
        <v>TOYOTA</v>
      </c>
      <c r="G18" s="14" t="str">
        <f>INVOICE!D16</f>
        <v>PRIUS</v>
      </c>
      <c r="H18" s="14" t="str">
        <f>INVOICE!E16</f>
        <v>ZVW30-1169085</v>
      </c>
      <c r="I18" s="16">
        <f>INVOICE!F16</f>
        <v>1350</v>
      </c>
      <c r="J18" s="17">
        <f>INVOICE!G16</f>
        <v>4.46</v>
      </c>
      <c r="K18" s="17">
        <f>INVOICE!H16</f>
        <v>1.74</v>
      </c>
      <c r="L18" s="17">
        <f>INVOICE!I16</f>
        <v>1.49</v>
      </c>
      <c r="M18" s="34">
        <f>ROUND(J18*K18*L18,3)</f>
        <v>11.563000000000001</v>
      </c>
      <c r="N18" s="36">
        <v>1.79</v>
      </c>
      <c r="O18" s="7"/>
      <c r="P18" s="7"/>
      <c r="Q18" s="7"/>
      <c r="R18" s="7"/>
    </row>
    <row r="19" spans="1:18">
      <c r="A19" s="7"/>
      <c r="B19" s="7"/>
      <c r="C19" s="7"/>
      <c r="D19" s="23"/>
      <c r="E19" s="24" t="s">
        <v>177</v>
      </c>
      <c r="F19" s="24">
        <v>1</v>
      </c>
      <c r="G19" s="24" t="s">
        <v>212</v>
      </c>
      <c r="H19" s="26">
        <f>SUM(I18:I18)</f>
        <v>1350</v>
      </c>
      <c r="I19" s="24" t="s">
        <v>179</v>
      </c>
      <c r="J19" s="23"/>
      <c r="K19" s="24"/>
      <c r="L19" s="27">
        <f>SUM(M18:M18)</f>
        <v>11.563000000000001</v>
      </c>
      <c r="M19" s="25" t="s">
        <v>180</v>
      </c>
      <c r="N19" s="37"/>
      <c r="O19" s="7"/>
      <c r="P19" s="7"/>
      <c r="Q19" s="7"/>
      <c r="R19" s="7"/>
    </row>
    <row r="22" spans="1:18" ht="19">
      <c r="G22" s="51" t="s">
        <v>183</v>
      </c>
      <c r="H22" s="52"/>
      <c r="I22" s="52"/>
      <c r="J22" s="52"/>
      <c r="K22" s="52"/>
    </row>
    <row r="23" spans="1:18">
      <c r="A23" s="39" t="s">
        <v>181</v>
      </c>
      <c r="B23" s="39"/>
      <c r="C23" s="39"/>
      <c r="D23" s="7" t="str">
        <f>INVOICE!D23</f>
        <v>NAGOYA, JAPAN</v>
      </c>
      <c r="E23" s="7"/>
      <c r="F23" s="7"/>
      <c r="G23" s="7"/>
      <c r="H23" s="7"/>
      <c r="I23" s="7"/>
      <c r="J23" s="7"/>
      <c r="K23" s="7"/>
      <c r="L23" s="7" t="s">
        <v>184</v>
      </c>
      <c r="M23" s="7"/>
      <c r="N23" s="7"/>
      <c r="O23" s="7"/>
      <c r="P23" s="7"/>
      <c r="Q23" s="7"/>
      <c r="R23" s="7"/>
    </row>
    <row r="24" spans="1:18">
      <c r="A24" s="39" t="s">
        <v>185</v>
      </c>
      <c r="B24" s="39"/>
      <c r="C24" s="39"/>
      <c r="D24" s="7" t="str">
        <f>INVOICE!D24</f>
        <v>ULAANBAATAR,MONGOLIA</v>
      </c>
      <c r="E24" s="7"/>
      <c r="F24" s="7"/>
      <c r="G24" s="7"/>
      <c r="H24" s="7"/>
      <c r="I24" s="7"/>
      <c r="J24" s="7"/>
      <c r="K24" s="7"/>
      <c r="L24" s="29" t="s">
        <v>213</v>
      </c>
      <c r="M24" s="30"/>
      <c r="N24" s="30"/>
      <c r="O24" s="31"/>
      <c r="P24" s="7"/>
      <c r="Q24" s="7"/>
      <c r="R24" s="7"/>
    </row>
    <row r="25" spans="1:18">
      <c r="A25" s="39" t="s">
        <v>188</v>
      </c>
      <c r="B25" s="39"/>
      <c r="C25" s="39"/>
      <c r="D25" s="7" t="str">
        <f>INVOICE!D25</f>
        <v>HF LUCKY</v>
      </c>
      <c r="E25" s="7"/>
      <c r="F25" s="7"/>
      <c r="G25" s="7"/>
      <c r="H25" s="7"/>
      <c r="I25" s="7"/>
      <c r="J25" s="7"/>
      <c r="K25" s="7"/>
      <c r="L25" s="21" t="str">
        <f>INVOICE!L25</f>
        <v>ULAANBAATAR</v>
      </c>
      <c r="M25" s="7"/>
      <c r="N25" s="7"/>
      <c r="O25" s="22"/>
      <c r="P25" s="7"/>
      <c r="Q25" s="7"/>
      <c r="R25" s="7"/>
    </row>
    <row r="26" spans="1:18">
      <c r="A26" s="39" t="s">
        <v>191</v>
      </c>
      <c r="B26" s="39"/>
      <c r="C26" s="39"/>
      <c r="D26" s="7" t="str">
        <f>INVOICE!D26</f>
        <v>NO.2408W</v>
      </c>
      <c r="E26" s="7"/>
      <c r="F26" s="7"/>
      <c r="G26" s="7"/>
      <c r="H26" s="7"/>
      <c r="I26" s="7"/>
      <c r="J26" s="7"/>
      <c r="K26" s="7"/>
      <c r="L26" s="21" t="str">
        <f>INVOICE!L26&amp; "  " &amp; INVOICE!N26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194</v>
      </c>
      <c r="B27" s="39"/>
      <c r="C27" s="39"/>
      <c r="D27" s="32">
        <f>INVOICE!D27</f>
        <v>45332</v>
      </c>
      <c r="E27" s="7"/>
      <c r="F27" s="7"/>
      <c r="G27" s="7"/>
      <c r="H27" s="7"/>
      <c r="I27" s="7"/>
      <c r="J27" s="7"/>
      <c r="K27" s="7"/>
      <c r="L27" s="23" t="str">
        <f>INVOICE!L27</f>
        <v>HF LUCKY</v>
      </c>
      <c r="M27" s="24"/>
      <c r="N27" s="24"/>
      <c r="O27" s="25"/>
      <c r="P27" s="7"/>
      <c r="Q27" s="7"/>
      <c r="R27" s="7"/>
    </row>
    <row r="28" spans="1:18">
      <c r="A28" s="39" t="s">
        <v>195</v>
      </c>
      <c r="B28" s="39"/>
      <c r="C28" s="39"/>
      <c r="D28" s="7" t="str">
        <f>INVOICE!D28</f>
        <v>SYNC LOGISTICS INC.</v>
      </c>
      <c r="E28" s="7"/>
      <c r="F28" s="7"/>
      <c r="G28" s="7"/>
      <c r="H28" s="33" t="s">
        <v>197</v>
      </c>
      <c r="I28" s="7" t="str">
        <f>INVOICE!H28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199</v>
      </c>
      <c r="B29" s="39"/>
      <c r="C29" s="39"/>
      <c r="D29" s="7" t="str">
        <f>INVOICE!D29</f>
        <v xml:space="preserve">SITC </v>
      </c>
      <c r="E29" s="7"/>
      <c r="F29" s="7"/>
      <c r="G29" s="7"/>
      <c r="H29" s="33" t="s">
        <v>201</v>
      </c>
      <c r="I29" s="7" t="str">
        <f>INVOICE!H29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157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205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157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158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206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207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161</v>
      </c>
      <c r="M6" s="42">
        <v>45320.666875000003</v>
      </c>
      <c r="N6" s="42"/>
      <c r="O6" s="43"/>
      <c r="P6" s="8"/>
      <c r="Q6" s="8"/>
      <c r="R6" s="8"/>
    </row>
    <row r="7" spans="1:24" ht="16">
      <c r="A7" s="8" t="s">
        <v>208</v>
      </c>
      <c r="B7" s="8"/>
      <c r="C7" s="8"/>
      <c r="D7" s="45" t="s">
        <v>215</v>
      </c>
      <c r="E7" s="50"/>
      <c r="F7" s="50"/>
      <c r="G7" s="50"/>
      <c r="H7" s="50"/>
      <c r="I7" s="50"/>
      <c r="J7" s="50"/>
      <c r="K7" s="50"/>
      <c r="L7" s="9" t="s">
        <v>162</v>
      </c>
      <c r="M7" s="10" t="str">
        <f>INVOICE!M7</f>
        <v>MONN-290124-4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82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216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211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166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167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214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169</v>
      </c>
      <c r="E17" s="14" t="s">
        <v>7</v>
      </c>
      <c r="F17" s="14" t="s">
        <v>170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171</v>
      </c>
      <c r="N17" s="35" t="s">
        <v>172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2013</v>
      </c>
      <c r="F18" s="14" t="str">
        <f>INVOICE!C14</f>
        <v>TOYOTA</v>
      </c>
      <c r="G18" s="14" t="str">
        <f>INVOICE!D14</f>
        <v>PRIUS</v>
      </c>
      <c r="H18" s="14" t="str">
        <f>INVOICE!E14</f>
        <v>ZVW30-1772695</v>
      </c>
      <c r="I18" s="16">
        <f>INVOICE!F14</f>
        <v>1350</v>
      </c>
      <c r="J18" s="17">
        <f>INVOICE!G14</f>
        <v>4.4800000000000004</v>
      </c>
      <c r="K18" s="17">
        <f>INVOICE!H14</f>
        <v>1.74</v>
      </c>
      <c r="L18" s="17">
        <f>INVOICE!I14</f>
        <v>1.49</v>
      </c>
      <c r="M18" s="34">
        <f>ROUND(J18*K18*L18,3)</f>
        <v>11.615</v>
      </c>
      <c r="N18" s="36">
        <v>1.79</v>
      </c>
      <c r="O18" s="7"/>
      <c r="P18" s="7"/>
      <c r="Q18" s="7"/>
      <c r="R18" s="7"/>
    </row>
    <row r="19" spans="1:18" ht="18" customHeight="1">
      <c r="A19" s="7"/>
      <c r="B19" s="7"/>
      <c r="C19" s="7"/>
      <c r="D19" s="14">
        <f>INVOICE!A15</f>
        <v>2</v>
      </c>
      <c r="E19" s="14">
        <f>INVOICE!B15</f>
        <v>2013</v>
      </c>
      <c r="F19" s="14" t="str">
        <f>INVOICE!C15</f>
        <v>TOYOTA</v>
      </c>
      <c r="G19" s="14" t="str">
        <f>INVOICE!D15</f>
        <v>PRIUS</v>
      </c>
      <c r="H19" s="14" t="str">
        <f>INVOICE!E15</f>
        <v>ZVW30-1614889</v>
      </c>
      <c r="I19" s="16">
        <f>INVOICE!F15</f>
        <v>1350</v>
      </c>
      <c r="J19" s="17">
        <f>INVOICE!G15</f>
        <v>4.4800000000000004</v>
      </c>
      <c r="K19" s="17">
        <f>INVOICE!H15</f>
        <v>1.74</v>
      </c>
      <c r="L19" s="17">
        <f>INVOICE!I15</f>
        <v>1.49</v>
      </c>
      <c r="M19" s="34">
        <f>ROUND(J19*K19*L19,3)</f>
        <v>11.615</v>
      </c>
      <c r="N19" s="36">
        <v>1.79</v>
      </c>
      <c r="O19" s="7"/>
      <c r="P19" s="7"/>
      <c r="Q19" s="7"/>
      <c r="R19" s="7"/>
    </row>
    <row r="20" spans="1:18">
      <c r="A20" s="7"/>
      <c r="B20" s="7"/>
      <c r="C20" s="7"/>
      <c r="D20" s="23"/>
      <c r="E20" s="24" t="s">
        <v>177</v>
      </c>
      <c r="F20" s="24">
        <v>2</v>
      </c>
      <c r="G20" s="24" t="s">
        <v>212</v>
      </c>
      <c r="H20" s="26">
        <f>SUM(I18:I19)</f>
        <v>2700</v>
      </c>
      <c r="I20" s="24" t="s">
        <v>179</v>
      </c>
      <c r="J20" s="23"/>
      <c r="K20" s="24"/>
      <c r="L20" s="27">
        <f>SUM(M18:M19)</f>
        <v>23.23</v>
      </c>
      <c r="M20" s="25" t="s">
        <v>180</v>
      </c>
      <c r="N20" s="37"/>
      <c r="O20" s="7"/>
      <c r="P20" s="7"/>
      <c r="Q20" s="7"/>
      <c r="R20" s="7"/>
    </row>
    <row r="23" spans="1:18" ht="19">
      <c r="G23" s="51" t="s">
        <v>183</v>
      </c>
      <c r="H23" s="52"/>
      <c r="I23" s="52"/>
      <c r="J23" s="52"/>
      <c r="K23" s="52"/>
    </row>
    <row r="24" spans="1:18">
      <c r="A24" s="39" t="s">
        <v>181</v>
      </c>
      <c r="B24" s="39"/>
      <c r="C24" s="39"/>
      <c r="D24" s="7" t="str">
        <f>INVOICE!D23</f>
        <v>NAGOYA, JAPAN</v>
      </c>
      <c r="E24" s="7"/>
      <c r="F24" s="7"/>
      <c r="G24" s="7"/>
      <c r="H24" s="7"/>
      <c r="I24" s="7"/>
      <c r="J24" s="7"/>
      <c r="K24" s="7"/>
      <c r="L24" s="7" t="s">
        <v>184</v>
      </c>
      <c r="M24" s="7"/>
      <c r="N24" s="7"/>
      <c r="O24" s="7"/>
      <c r="P24" s="7"/>
      <c r="Q24" s="7"/>
      <c r="R24" s="7"/>
    </row>
    <row r="25" spans="1:18">
      <c r="A25" s="39" t="s">
        <v>185</v>
      </c>
      <c r="B25" s="39"/>
      <c r="C25" s="39"/>
      <c r="D25" s="7" t="str">
        <f>INVOICE!D24</f>
        <v>ULAANBAATAR,MONGOLIA</v>
      </c>
      <c r="E25" s="7"/>
      <c r="F25" s="7"/>
      <c r="G25" s="7"/>
      <c r="H25" s="7"/>
      <c r="I25" s="7"/>
      <c r="J25" s="7"/>
      <c r="K25" s="7"/>
      <c r="L25" s="29" t="s">
        <v>213</v>
      </c>
      <c r="M25" s="30"/>
      <c r="N25" s="30"/>
      <c r="O25" s="31"/>
      <c r="P25" s="7"/>
      <c r="Q25" s="7"/>
      <c r="R25" s="7"/>
    </row>
    <row r="26" spans="1:18">
      <c r="A26" s="39" t="s">
        <v>188</v>
      </c>
      <c r="B26" s="39"/>
      <c r="C26" s="39"/>
      <c r="D26" s="7" t="str">
        <f>INVOICE!D25</f>
        <v>HF LUCKY</v>
      </c>
      <c r="E26" s="7"/>
      <c r="F26" s="7"/>
      <c r="G26" s="7"/>
      <c r="H26" s="7"/>
      <c r="I26" s="7"/>
      <c r="J26" s="7"/>
      <c r="K26" s="7"/>
      <c r="L26" s="21" t="str">
        <f>INVOICE!L25</f>
        <v>ULAANBAATAR</v>
      </c>
      <c r="M26" s="7"/>
      <c r="N26" s="7"/>
      <c r="O26" s="22"/>
      <c r="P26" s="7"/>
      <c r="Q26" s="7"/>
      <c r="R26" s="7"/>
    </row>
    <row r="27" spans="1:18">
      <c r="A27" s="39" t="s">
        <v>191</v>
      </c>
      <c r="B27" s="39"/>
      <c r="C27" s="39"/>
      <c r="D27" s="7" t="str">
        <f>INVOICE!D26</f>
        <v>NO.2408W</v>
      </c>
      <c r="E27" s="7"/>
      <c r="F27" s="7"/>
      <c r="G27" s="7"/>
      <c r="H27" s="7"/>
      <c r="I27" s="7"/>
      <c r="J27" s="7"/>
      <c r="K27" s="7"/>
      <c r="L27" s="21" t="str">
        <f>INVOICE!L26&amp; "  " &amp; INVOICE!N26</f>
        <v xml:space="preserve">C/S NO.  </v>
      </c>
      <c r="M27" s="7"/>
      <c r="N27" s="7"/>
      <c r="O27" s="22"/>
      <c r="P27" s="7"/>
      <c r="Q27" s="7"/>
      <c r="R27" s="7"/>
    </row>
    <row r="28" spans="1:18">
      <c r="A28" s="39" t="s">
        <v>194</v>
      </c>
      <c r="B28" s="39"/>
      <c r="C28" s="39"/>
      <c r="D28" s="32">
        <f>INVOICE!D27</f>
        <v>45332</v>
      </c>
      <c r="E28" s="7"/>
      <c r="F28" s="7"/>
      <c r="G28" s="7"/>
      <c r="H28" s="7"/>
      <c r="I28" s="7"/>
      <c r="J28" s="7"/>
      <c r="K28" s="7"/>
      <c r="L28" s="23" t="str">
        <f>INVOICE!L27</f>
        <v>HF LUCKY</v>
      </c>
      <c r="M28" s="24"/>
      <c r="N28" s="24"/>
      <c r="O28" s="25"/>
      <c r="P28" s="7"/>
      <c r="Q28" s="7"/>
      <c r="R28" s="7"/>
    </row>
    <row r="29" spans="1:18">
      <c r="A29" s="39" t="s">
        <v>195</v>
      </c>
      <c r="B29" s="39"/>
      <c r="C29" s="39"/>
      <c r="D29" s="7" t="str">
        <f>INVOICE!D28</f>
        <v>SYNC LOGISTICS INC.</v>
      </c>
      <c r="E29" s="7"/>
      <c r="F29" s="7"/>
      <c r="G29" s="7"/>
      <c r="H29" s="33" t="s">
        <v>197</v>
      </c>
      <c r="I29" s="7" t="str">
        <f>INVOICE!H28</f>
        <v>COLLECT AS ARRANGED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39" t="s">
        <v>199</v>
      </c>
      <c r="B30" s="39"/>
      <c r="C30" s="39"/>
      <c r="D30" s="7" t="str">
        <f>INVOICE!D29</f>
        <v xml:space="preserve">SITC </v>
      </c>
      <c r="E30" s="7"/>
      <c r="F30" s="7"/>
      <c r="G30" s="7"/>
      <c r="H30" s="33" t="s">
        <v>201</v>
      </c>
      <c r="I30" s="7" t="str">
        <f>INVOICE!H29</f>
        <v>Nagoya, Japan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39" t="s">
        <v>157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 t="s">
        <v>205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3:K23"/>
    <mergeCell ref="D8:K8"/>
    <mergeCell ref="D11:K11"/>
    <mergeCell ref="D12:K12"/>
    <mergeCell ref="A28:C28"/>
    <mergeCell ref="A29:C29"/>
    <mergeCell ref="A30:C30"/>
    <mergeCell ref="A32:C32"/>
    <mergeCell ref="A24:C24"/>
    <mergeCell ref="A25:C25"/>
    <mergeCell ref="A26:C26"/>
    <mergeCell ref="A27:C27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157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158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206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207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161</v>
      </c>
      <c r="M6" s="42">
        <v>45320.666932870372</v>
      </c>
      <c r="N6" s="42"/>
      <c r="O6" s="43"/>
      <c r="P6" s="8"/>
      <c r="Q6" s="8"/>
      <c r="R6" s="8"/>
    </row>
    <row r="7" spans="1:24" ht="16">
      <c r="A7" s="8" t="s">
        <v>208</v>
      </c>
      <c r="B7" s="8"/>
      <c r="C7" s="8"/>
      <c r="D7" s="45" t="s">
        <v>217</v>
      </c>
      <c r="E7" s="50"/>
      <c r="F7" s="50"/>
      <c r="G7" s="50"/>
      <c r="H7" s="50"/>
      <c r="I7" s="50"/>
      <c r="J7" s="50"/>
      <c r="K7" s="50"/>
      <c r="L7" s="9" t="s">
        <v>162</v>
      </c>
      <c r="M7" s="10" t="str">
        <f>INVOICE!M7</f>
        <v>MONN-290124-4</v>
      </c>
      <c r="N7" s="10"/>
      <c r="O7" s="8"/>
      <c r="P7" s="8"/>
      <c r="Q7" s="8"/>
      <c r="R7" s="8"/>
      <c r="X7" s="13"/>
    </row>
    <row r="8" spans="1:24" ht="16">
      <c r="A8" s="8"/>
      <c r="B8" s="8"/>
      <c r="C8" s="8"/>
      <c r="D8" s="45" t="s">
        <v>154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218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211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166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167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214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169</v>
      </c>
      <c r="E17" s="14" t="s">
        <v>7</v>
      </c>
      <c r="F17" s="14" t="s">
        <v>170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171</v>
      </c>
      <c r="N17" s="35" t="s">
        <v>172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INVOICE!A18</f>
        <v>5</v>
      </c>
      <c r="E18" s="14">
        <f>INVOICE!B18</f>
        <v>2012</v>
      </c>
      <c r="F18" s="14" t="str">
        <f>INVOICE!C18</f>
        <v>TOYOTA</v>
      </c>
      <c r="G18" s="14" t="str">
        <f>INVOICE!D18</f>
        <v>PRIUS</v>
      </c>
      <c r="H18" s="14" t="str">
        <f>INVOICE!E18</f>
        <v>ZVW30-5430176</v>
      </c>
      <c r="I18" s="16">
        <f>INVOICE!F18</f>
        <v>1350</v>
      </c>
      <c r="J18" s="17">
        <f>INVOICE!G18</f>
        <v>4.4800000000000004</v>
      </c>
      <c r="K18" s="17">
        <f>INVOICE!H18</f>
        <v>1.74</v>
      </c>
      <c r="L18" s="17">
        <f>INVOICE!I18</f>
        <v>1.49</v>
      </c>
      <c r="M18" s="34">
        <f>ROUND(J18*K18*L18,3)</f>
        <v>11.615</v>
      </c>
      <c r="N18" s="36">
        <v>1.79</v>
      </c>
      <c r="O18" s="7"/>
      <c r="P18" s="7"/>
      <c r="Q18" s="7"/>
      <c r="R18" s="7"/>
    </row>
    <row r="19" spans="1:18">
      <c r="A19" s="7"/>
      <c r="B19" s="7"/>
      <c r="C19" s="7"/>
      <c r="D19" s="23"/>
      <c r="E19" s="24" t="s">
        <v>177</v>
      </c>
      <c r="F19" s="24">
        <v>1</v>
      </c>
      <c r="G19" s="24" t="s">
        <v>212</v>
      </c>
      <c r="H19" s="26">
        <f>SUM(I18:I18)</f>
        <v>1350</v>
      </c>
      <c r="I19" s="24" t="s">
        <v>179</v>
      </c>
      <c r="J19" s="23"/>
      <c r="K19" s="24"/>
      <c r="L19" s="27">
        <f>SUM(M18:M18)</f>
        <v>11.615</v>
      </c>
      <c r="M19" s="25" t="s">
        <v>180</v>
      </c>
      <c r="N19" s="37"/>
      <c r="O19" s="7"/>
      <c r="P19" s="7"/>
      <c r="Q19" s="7"/>
      <c r="R19" s="7"/>
    </row>
    <row r="22" spans="1:18" ht="19">
      <c r="G22" s="51" t="s">
        <v>183</v>
      </c>
      <c r="H22" s="52"/>
      <c r="I22" s="52"/>
      <c r="J22" s="52"/>
      <c r="K22" s="52"/>
    </row>
    <row r="23" spans="1:18">
      <c r="A23" s="39" t="s">
        <v>181</v>
      </c>
      <c r="B23" s="39"/>
      <c r="C23" s="39"/>
      <c r="D23" s="7" t="str">
        <f>INVOICE!D23</f>
        <v>NAGOYA, JAPAN</v>
      </c>
      <c r="E23" s="7"/>
      <c r="F23" s="7"/>
      <c r="G23" s="7"/>
      <c r="H23" s="7"/>
      <c r="I23" s="7"/>
      <c r="J23" s="7"/>
      <c r="K23" s="7"/>
      <c r="L23" s="7" t="s">
        <v>184</v>
      </c>
      <c r="M23" s="7"/>
      <c r="N23" s="7"/>
      <c r="O23" s="7"/>
      <c r="P23" s="7"/>
      <c r="Q23" s="7"/>
      <c r="R23" s="7"/>
    </row>
    <row r="24" spans="1:18">
      <c r="A24" s="39" t="s">
        <v>185</v>
      </c>
      <c r="B24" s="39"/>
      <c r="C24" s="39"/>
      <c r="D24" s="7" t="str">
        <f>INVOICE!D24</f>
        <v>ULAANBAATAR,MONGOLIA</v>
      </c>
      <c r="E24" s="7"/>
      <c r="F24" s="7"/>
      <c r="G24" s="7"/>
      <c r="H24" s="7"/>
      <c r="I24" s="7"/>
      <c r="J24" s="7"/>
      <c r="K24" s="7"/>
      <c r="L24" s="29" t="s">
        <v>213</v>
      </c>
      <c r="M24" s="30"/>
      <c r="N24" s="30"/>
      <c r="O24" s="31"/>
      <c r="P24" s="7"/>
      <c r="Q24" s="7"/>
      <c r="R24" s="7"/>
    </row>
    <row r="25" spans="1:18">
      <c r="A25" s="39" t="s">
        <v>188</v>
      </c>
      <c r="B25" s="39"/>
      <c r="C25" s="39"/>
      <c r="D25" s="7" t="str">
        <f>INVOICE!D25</f>
        <v>HF LUCKY</v>
      </c>
      <c r="E25" s="7"/>
      <c r="F25" s="7"/>
      <c r="G25" s="7"/>
      <c r="H25" s="7"/>
      <c r="I25" s="7"/>
      <c r="J25" s="7"/>
      <c r="K25" s="7"/>
      <c r="L25" s="21" t="str">
        <f>INVOICE!L25</f>
        <v>ULAANBAATAR</v>
      </c>
      <c r="M25" s="7"/>
      <c r="N25" s="7"/>
      <c r="O25" s="22"/>
      <c r="P25" s="7"/>
      <c r="Q25" s="7"/>
      <c r="R25" s="7"/>
    </row>
    <row r="26" spans="1:18">
      <c r="A26" s="39" t="s">
        <v>191</v>
      </c>
      <c r="B26" s="39"/>
      <c r="C26" s="39"/>
      <c r="D26" s="7" t="str">
        <f>INVOICE!D26</f>
        <v>NO.2408W</v>
      </c>
      <c r="E26" s="7"/>
      <c r="F26" s="7"/>
      <c r="G26" s="7"/>
      <c r="H26" s="7"/>
      <c r="I26" s="7"/>
      <c r="J26" s="7"/>
      <c r="K26" s="7"/>
      <c r="L26" s="21" t="str">
        <f>INVOICE!L26&amp; "  " &amp; INVOICE!N26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194</v>
      </c>
      <c r="B27" s="39"/>
      <c r="C27" s="39"/>
      <c r="D27" s="32">
        <f>INVOICE!D27</f>
        <v>45332</v>
      </c>
      <c r="E27" s="7"/>
      <c r="F27" s="7"/>
      <c r="G27" s="7"/>
      <c r="H27" s="7"/>
      <c r="I27" s="7"/>
      <c r="J27" s="7"/>
      <c r="K27" s="7"/>
      <c r="L27" s="23" t="str">
        <f>INVOICE!L27</f>
        <v>HF LUCKY</v>
      </c>
      <c r="M27" s="24"/>
      <c r="N27" s="24"/>
      <c r="O27" s="25"/>
      <c r="P27" s="7"/>
      <c r="Q27" s="7"/>
      <c r="R27" s="7"/>
    </row>
    <row r="28" spans="1:18">
      <c r="A28" s="39" t="s">
        <v>195</v>
      </c>
      <c r="B28" s="39"/>
      <c r="C28" s="39"/>
      <c r="D28" s="7" t="str">
        <f>INVOICE!D28</f>
        <v>SYNC LOGISTICS INC.</v>
      </c>
      <c r="E28" s="7"/>
      <c r="F28" s="7"/>
      <c r="G28" s="7"/>
      <c r="H28" s="33" t="s">
        <v>197</v>
      </c>
      <c r="I28" s="7" t="str">
        <f>INVOICE!H28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199</v>
      </c>
      <c r="B29" s="39"/>
      <c r="C29" s="39"/>
      <c r="D29" s="7" t="str">
        <f>INVOICE!D29</f>
        <v xml:space="preserve">SITC </v>
      </c>
      <c r="E29" s="7"/>
      <c r="F29" s="7"/>
      <c r="G29" s="7"/>
      <c r="H29" s="33" t="s">
        <v>201</v>
      </c>
      <c r="I29" s="7" t="str">
        <f>INVOICE!H29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157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205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tabSelected="1"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4" width="8.83203125" customWidth="1"/>
    <col min="25" max="25" width="9" customWidth="1"/>
    <col min="26" max="256" width="8.83203125" customWidth="1"/>
  </cols>
  <sheetData>
    <row r="1" spans="1:25" ht="16">
      <c r="A1" s="46" t="s">
        <v>157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5" ht="16">
      <c r="A2" s="47" t="s">
        <v>158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5" ht="16">
      <c r="A3" s="47" t="s">
        <v>206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5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6">
      <c r="A5" s="48" t="s">
        <v>207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5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161</v>
      </c>
      <c r="M6" s="42">
        <v>45320.666979166665</v>
      </c>
      <c r="N6" s="42"/>
      <c r="O6" s="43"/>
      <c r="P6" s="8"/>
      <c r="Q6" s="8"/>
      <c r="R6" s="8"/>
    </row>
    <row r="7" spans="1:25" ht="16">
      <c r="A7" s="8" t="s">
        <v>208</v>
      </c>
      <c r="B7" s="8"/>
      <c r="C7" s="8"/>
      <c r="D7" s="45" t="s">
        <v>219</v>
      </c>
      <c r="E7" s="50"/>
      <c r="F7" s="50"/>
      <c r="G7" s="50"/>
      <c r="H7" s="50"/>
      <c r="I7" s="50"/>
      <c r="J7" s="50"/>
      <c r="K7" s="50"/>
      <c r="L7" s="9" t="s">
        <v>162</v>
      </c>
      <c r="M7" s="10" t="str">
        <f>INVOICE!M7</f>
        <v>MONN-290124-4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5" t="s">
        <v>139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Y8" s="13"/>
    </row>
    <row r="9" spans="1:25" ht="16">
      <c r="A9" s="8"/>
      <c r="B9" s="8"/>
      <c r="C9" s="8"/>
      <c r="D9" s="8" t="s">
        <v>220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6">
      <c r="A11" s="8" t="s">
        <v>211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Y11" s="13"/>
    </row>
    <row r="12" spans="1:25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Y12" s="13"/>
    </row>
    <row r="13" spans="1:25">
      <c r="A13" s="7" t="s">
        <v>166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>
      <c r="A14" s="7" t="s">
        <v>167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>
      <c r="A16" s="7"/>
      <c r="B16" s="7"/>
      <c r="C16" s="7"/>
      <c r="D16" s="7" t="s">
        <v>214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169</v>
      </c>
      <c r="E17" s="14" t="s">
        <v>7</v>
      </c>
      <c r="F17" s="14" t="s">
        <v>170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171</v>
      </c>
      <c r="N17" s="35" t="s">
        <v>172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2006</v>
      </c>
      <c r="F18" s="14" t="str">
        <f>INVOICE!C17</f>
        <v>TOYOTA</v>
      </c>
      <c r="G18" s="14" t="str">
        <f>INVOICE!D17</f>
        <v>PRIUS</v>
      </c>
      <c r="H18" s="14" t="str">
        <f>INVOICE!E17</f>
        <v>NHW20-7086130</v>
      </c>
      <c r="I18" s="16">
        <f>INVOICE!F17</f>
        <v>1260</v>
      </c>
      <c r="J18" s="17">
        <f>INVOICE!G17</f>
        <v>4.4400000000000004</v>
      </c>
      <c r="K18" s="17">
        <f>INVOICE!H17</f>
        <v>1.72</v>
      </c>
      <c r="L18" s="17">
        <f>INVOICE!I17</f>
        <v>1.49</v>
      </c>
      <c r="M18" s="34">
        <f>ROUND(J18*K18*L18,3)</f>
        <v>11.379</v>
      </c>
      <c r="N18" s="36">
        <v>1.49</v>
      </c>
      <c r="O18" s="7"/>
      <c r="P18" s="7"/>
      <c r="Q18" s="7"/>
      <c r="R18" s="7"/>
    </row>
    <row r="19" spans="1:18" ht="18" customHeight="1">
      <c r="A19" s="7"/>
      <c r="B19" s="7"/>
      <c r="C19" s="7"/>
      <c r="D19" s="23"/>
      <c r="E19" s="24" t="s">
        <v>177</v>
      </c>
      <c r="F19" s="24">
        <v>1</v>
      </c>
      <c r="G19" s="24" t="s">
        <v>212</v>
      </c>
      <c r="H19" s="26">
        <f>SUM(I18:I18)</f>
        <v>1260</v>
      </c>
      <c r="I19" s="24" t="s">
        <v>179</v>
      </c>
      <c r="J19" s="23"/>
      <c r="K19" s="24"/>
      <c r="L19" s="27">
        <f>SUM(M18:M18)</f>
        <v>11.379</v>
      </c>
      <c r="M19" s="25" t="s">
        <v>180</v>
      </c>
      <c r="N19" s="37"/>
      <c r="O19" s="7"/>
      <c r="P19" s="7"/>
      <c r="Q19" s="7"/>
      <c r="R19" s="7"/>
    </row>
    <row r="22" spans="1:18" ht="19">
      <c r="G22" s="51" t="s">
        <v>183</v>
      </c>
      <c r="H22" s="52"/>
      <c r="I22" s="52"/>
      <c r="J22" s="52"/>
      <c r="K22" s="52"/>
    </row>
    <row r="23" spans="1:18">
      <c r="A23" s="39" t="s">
        <v>181</v>
      </c>
      <c r="B23" s="39"/>
      <c r="C23" s="39"/>
      <c r="D23" s="7" t="str">
        <f>INVOICE!D23</f>
        <v>NAGOYA, JAPAN</v>
      </c>
      <c r="E23" s="7"/>
      <c r="F23" s="7"/>
      <c r="G23" s="7"/>
      <c r="H23" s="7"/>
      <c r="I23" s="7"/>
      <c r="J23" s="7"/>
      <c r="K23" s="7"/>
      <c r="L23" s="7" t="s">
        <v>184</v>
      </c>
      <c r="M23" s="7"/>
      <c r="N23" s="7"/>
      <c r="O23" s="7"/>
      <c r="P23" s="7"/>
      <c r="Q23" s="7"/>
      <c r="R23" s="7"/>
    </row>
    <row r="24" spans="1:18">
      <c r="A24" s="39" t="s">
        <v>185</v>
      </c>
      <c r="B24" s="39"/>
      <c r="C24" s="39"/>
      <c r="D24" s="7" t="str">
        <f>INVOICE!D24</f>
        <v>ULAANBAATAR,MONGOLIA</v>
      </c>
      <c r="E24" s="7"/>
      <c r="F24" s="7"/>
      <c r="G24" s="7"/>
      <c r="H24" s="7"/>
      <c r="I24" s="7"/>
      <c r="J24" s="7"/>
      <c r="K24" s="7"/>
      <c r="L24" s="29" t="s">
        <v>213</v>
      </c>
      <c r="M24" s="30"/>
      <c r="N24" s="30"/>
      <c r="O24" s="31"/>
      <c r="P24" s="7"/>
      <c r="Q24" s="7"/>
      <c r="R24" s="7"/>
    </row>
    <row r="25" spans="1:18">
      <c r="A25" s="39" t="s">
        <v>188</v>
      </c>
      <c r="B25" s="39"/>
      <c r="C25" s="39"/>
      <c r="D25" s="7" t="str">
        <f>INVOICE!D25</f>
        <v>HF LUCKY</v>
      </c>
      <c r="E25" s="7"/>
      <c r="F25" s="7"/>
      <c r="G25" s="7"/>
      <c r="H25" s="7"/>
      <c r="I25" s="7"/>
      <c r="J25" s="7"/>
      <c r="K25" s="7"/>
      <c r="L25" s="21" t="str">
        <f>INVOICE!L25</f>
        <v>ULAANBAATAR</v>
      </c>
      <c r="M25" s="7"/>
      <c r="N25" s="7"/>
      <c r="O25" s="22"/>
      <c r="P25" s="7"/>
      <c r="Q25" s="7"/>
      <c r="R25" s="7"/>
    </row>
    <row r="26" spans="1:18">
      <c r="A26" s="39" t="s">
        <v>191</v>
      </c>
      <c r="B26" s="39"/>
      <c r="C26" s="39"/>
      <c r="D26" s="7" t="str">
        <f>INVOICE!D26</f>
        <v>NO.2408W</v>
      </c>
      <c r="E26" s="7"/>
      <c r="F26" s="7"/>
      <c r="G26" s="7"/>
      <c r="H26" s="7"/>
      <c r="I26" s="7"/>
      <c r="J26" s="7"/>
      <c r="K26" s="7"/>
      <c r="L26" s="21" t="str">
        <f>INVOICE!L26&amp; "  " &amp; INVOICE!N26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194</v>
      </c>
      <c r="B27" s="39"/>
      <c r="C27" s="39"/>
      <c r="D27" s="32">
        <f>INVOICE!D27</f>
        <v>45332</v>
      </c>
      <c r="E27" s="7"/>
      <c r="F27" s="7"/>
      <c r="G27" s="7"/>
      <c r="H27" s="7"/>
      <c r="I27" s="7"/>
      <c r="J27" s="7"/>
      <c r="K27" s="7"/>
      <c r="L27" s="23" t="str">
        <f>INVOICE!L27</f>
        <v>HF LUCKY</v>
      </c>
      <c r="M27" s="24"/>
      <c r="N27" s="24"/>
      <c r="O27" s="25"/>
      <c r="P27" s="7"/>
      <c r="Q27" s="7"/>
      <c r="R27" s="7"/>
    </row>
    <row r="28" spans="1:18">
      <c r="A28" s="39" t="s">
        <v>195</v>
      </c>
      <c r="B28" s="39"/>
      <c r="C28" s="39"/>
      <c r="D28" s="7" t="str">
        <f>INVOICE!D28</f>
        <v>SYNC LOGISTICS INC.</v>
      </c>
      <c r="E28" s="7"/>
      <c r="F28" s="7"/>
      <c r="G28" s="7"/>
      <c r="H28" s="33" t="s">
        <v>197</v>
      </c>
      <c r="I28" s="7" t="str">
        <f>INVOICE!H28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199</v>
      </c>
      <c r="B29" s="39"/>
      <c r="C29" s="39"/>
      <c r="D29" s="7" t="str">
        <f>INVOICE!D29</f>
        <v xml:space="preserve">SITC </v>
      </c>
      <c r="E29" s="7"/>
      <c r="F29" s="7"/>
      <c r="G29" s="7"/>
      <c r="H29" s="33" t="s">
        <v>201</v>
      </c>
      <c r="I29" s="7" t="str">
        <f>INVOICE!H29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157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205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D8:K8"/>
    <mergeCell ref="D11:K11"/>
    <mergeCell ref="D12:K12"/>
    <mergeCell ref="A31:C31"/>
    <mergeCell ref="A26:C26"/>
    <mergeCell ref="A27:C27"/>
    <mergeCell ref="A28:C28"/>
    <mergeCell ref="A29:C29"/>
    <mergeCell ref="G22:K22"/>
    <mergeCell ref="A23:C23"/>
    <mergeCell ref="A24:C24"/>
    <mergeCell ref="A25:C25"/>
  </mergeCells>
  <phoneticPr fontId="1"/>
  <printOptions horizontalCentered="1"/>
  <pageMargins left="0" right="0" top="0.22222222222222221" bottom="0.27777777777777779" header="0.1388888888888889" footer="0"/>
  <pageSetup paperSize="9" scale="9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ANANT SHANKER MATHUR</cp:lastModifiedBy>
  <dcterms:created xsi:type="dcterms:W3CDTF">2024-01-29T06:59:51Z</dcterms:created>
  <dcterms:modified xsi:type="dcterms:W3CDTF">2024-02-14T05:23:31Z</dcterms:modified>
</cp:coreProperties>
</file>