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codeName="ThisWorkbook"/>
  <mc:AlternateContent xmlns:mc="http://schemas.openxmlformats.org/markup-compatibility/2006">
    <mc:Choice Requires="x15">
      <x15ac:absPath xmlns:x15ac="http://schemas.microsoft.com/office/spreadsheetml/2010/11/ac" url="C:\Users\mlwat\Dropbox (Personal)\Client Folders\Microsoft\Microsoft Office Template Project\02_Template Sent for MS Review\Rapid Refresh Batch B78\"/>
    </mc:Choice>
  </mc:AlternateContent>
  <xr:revisionPtr revIDLastSave="496" documentId="11_3C4179B01545E19DD6C385890107473B0B440F85" xr6:coauthVersionLast="47" xr6:coauthVersionMax="47" xr10:uidLastSave="{EEF65BDD-754E-4A8A-932F-8B399419AF04}"/>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8" i="11"/>
  <c r="H7" i="11"/>
  <c r="E9" i="11" l="1"/>
  <c r="E10" i="11"/>
  <c r="F9" i="11" l="1"/>
  <c r="F10" i="11" s="1"/>
  <c r="I5" i="11"/>
  <c r="H60" i="11"/>
  <c r="H59" i="11"/>
  <c r="H9" i="11" l="1"/>
  <c r="I6" i="11"/>
  <c r="E11" i="11" l="1"/>
  <c r="H10" i="11"/>
  <c r="F11" i="11"/>
  <c r="E12" i="11" s="1"/>
  <c r="F12" i="11" s="1"/>
  <c r="E13" i="11" s="1"/>
  <c r="J5" i="11"/>
  <c r="K5" i="11" s="1"/>
  <c r="L5" i="11" s="1"/>
  <c r="M5" i="11" s="1"/>
  <c r="N5" i="11" s="1"/>
  <c r="O5" i="11" s="1"/>
  <c r="P5" i="11" s="1"/>
  <c r="I4" i="11"/>
  <c r="F13" i="11" l="1"/>
  <c r="H11" i="11"/>
  <c r="H12" i="11"/>
  <c r="P4" i="11"/>
  <c r="Q5" i="11"/>
  <c r="R5" i="11" s="1"/>
  <c r="S5" i="11" s="1"/>
  <c r="T5" i="11" s="1"/>
  <c r="U5" i="11" s="1"/>
  <c r="V5" i="11" s="1"/>
  <c r="W5" i="11" s="1"/>
  <c r="J6" i="11"/>
  <c r="H13" i="11" l="1"/>
  <c r="E14" i="11"/>
  <c r="F14" i="11" s="1"/>
  <c r="E15" i="11" s="1"/>
  <c r="F15" i="11" s="1"/>
  <c r="E16" i="11" s="1"/>
  <c r="F16" i="11" s="1"/>
  <c r="F8" i="11" s="1"/>
  <c r="W4" i="11"/>
  <c r="X5" i="11"/>
  <c r="Y5" i="11" s="1"/>
  <c r="Z5" i="11" s="1"/>
  <c r="AA5" i="11" s="1"/>
  <c r="AB5" i="11" s="1"/>
  <c r="AC5" i="11" s="1"/>
  <c r="AD5" i="11" s="1"/>
  <c r="K6" i="11"/>
  <c r="E18" i="11" l="1"/>
  <c r="E17" i="11"/>
  <c r="H8" i="11"/>
  <c r="AE5" i="11"/>
  <c r="AF5" i="11" s="1"/>
  <c r="AG5" i="11" s="1"/>
  <c r="AH5" i="11" s="1"/>
  <c r="AI5" i="11" s="1"/>
  <c r="AJ5" i="11" s="1"/>
  <c r="AD4" i="11"/>
  <c r="L6" i="11"/>
  <c r="F18" i="11" l="1"/>
  <c r="E19" i="11" s="1"/>
  <c r="H18" i="11"/>
  <c r="AK5" i="11"/>
  <c r="AL5" i="11" s="1"/>
  <c r="AM5" i="11" s="1"/>
  <c r="AN5" i="11" s="1"/>
  <c r="AO5" i="11" s="1"/>
  <c r="AP5" i="11" s="1"/>
  <c r="AQ5" i="11" s="1"/>
  <c r="M6" i="11"/>
  <c r="F19" i="11" l="1"/>
  <c r="E20" i="11" s="1"/>
  <c r="H19" i="11"/>
  <c r="AR5" i="11"/>
  <c r="AS5" i="11" s="1"/>
  <c r="AK4" i="11"/>
  <c r="N6" i="11"/>
  <c r="F20" i="11" l="1"/>
  <c r="E21" i="11" s="1"/>
  <c r="H20" i="11"/>
  <c r="AT5" i="11"/>
  <c r="AS6" i="11"/>
  <c r="AR4" i="11"/>
  <c r="O6" i="11"/>
  <c r="F21" i="11" l="1"/>
  <c r="E22" i="11" s="1"/>
  <c r="F22" i="11" s="1"/>
  <c r="E23" i="11" s="1"/>
  <c r="F23" i="11" s="1"/>
  <c r="H21" i="11"/>
  <c r="AU5" i="11"/>
  <c r="AT6" i="11"/>
  <c r="E24" i="11" l="1"/>
  <c r="F24" i="11" s="1"/>
  <c r="H22" i="11"/>
  <c r="AV5" i="11"/>
  <c r="AU6" i="11"/>
  <c r="P6" i="11"/>
  <c r="Q6" i="11"/>
  <c r="E25" i="11" l="1"/>
  <c r="F25" i="11" s="1"/>
  <c r="E26" i="11" s="1"/>
  <c r="F26" i="11" s="1"/>
  <c r="E27" i="11" s="1"/>
  <c r="F27" i="11" s="1"/>
  <c r="F17" i="11" s="1"/>
  <c r="AW5" i="11"/>
  <c r="AV6" i="11"/>
  <c r="R6" i="11"/>
  <c r="AX5" i="11" l="1"/>
  <c r="AY5" i="11" s="1"/>
  <c r="AW6" i="11"/>
  <c r="S6" i="11"/>
  <c r="E28" i="11" l="1"/>
  <c r="H17" i="11"/>
  <c r="AY6" i="11"/>
  <c r="AZ5" i="11"/>
  <c r="AY4" i="11"/>
  <c r="AX6" i="11"/>
  <c r="T6" i="11"/>
  <c r="E29" i="11" l="1"/>
  <c r="BA5" i="11"/>
  <c r="AZ6" i="11"/>
  <c r="U6" i="11"/>
  <c r="F29" i="11" l="1"/>
  <c r="E30" i="11" s="1"/>
  <c r="H29" i="11"/>
  <c r="BA6" i="11"/>
  <c r="BB5" i="11"/>
  <c r="V6" i="11"/>
  <c r="F30" i="11" l="1"/>
  <c r="H30" i="11"/>
  <c r="BB6" i="11"/>
  <c r="BC5" i="11"/>
  <c r="W6" i="11"/>
  <c r="E31" i="11" l="1"/>
  <c r="F31" i="11" s="1"/>
  <c r="E32" i="11" s="1"/>
  <c r="F32" i="11" s="1"/>
  <c r="E33" i="11" s="1"/>
  <c r="F33" i="11" s="1"/>
  <c r="E34" i="11" s="1"/>
  <c r="F34" i="11" s="1"/>
  <c r="E36" i="11"/>
  <c r="H32" i="11"/>
  <c r="H31" i="11"/>
  <c r="BC6" i="11"/>
  <c r="BD5" i="11"/>
  <c r="X6" i="11"/>
  <c r="E35" i="11" l="1"/>
  <c r="F36" i="11"/>
  <c r="E37" i="11" s="1"/>
  <c r="H36" i="11"/>
  <c r="F28" i="11"/>
  <c r="H28" i="11" s="1"/>
  <c r="BE5" i="11"/>
  <c r="BD6" i="11"/>
  <c r="Y6" i="11"/>
  <c r="F37" i="11" l="1"/>
  <c r="E38" i="11" s="1"/>
  <c r="F38" i="11" s="1"/>
  <c r="H37" i="11"/>
  <c r="H38" i="11"/>
  <c r="E39" i="11"/>
  <c r="BE6" i="11"/>
  <c r="BF5" i="11"/>
  <c r="Z6" i="11"/>
  <c r="F39" i="11" l="1"/>
  <c r="E40" i="11" s="1"/>
  <c r="F40" i="11" s="1"/>
  <c r="E41" i="11" s="1"/>
  <c r="F41" i="11" s="1"/>
  <c r="F35" i="11" s="1"/>
  <c r="H39" i="11"/>
  <c r="BF6" i="11"/>
  <c r="BG5" i="11"/>
  <c r="BF4" i="11"/>
  <c r="AA6" i="11"/>
  <c r="H35" i="11" l="1"/>
  <c r="E43" i="11"/>
  <c r="BG6" i="11"/>
  <c r="BH5" i="11"/>
  <c r="AB6" i="11"/>
  <c r="F43" i="11" l="1"/>
  <c r="E44" i="11" s="1"/>
  <c r="F44" i="11" s="1"/>
  <c r="E42" i="11"/>
  <c r="E45" i="11"/>
  <c r="F45" i="11" s="1"/>
  <c r="E46" i="11" s="1"/>
  <c r="F46" i="11" s="1"/>
  <c r="E47" i="11" s="1"/>
  <c r="F47" i="11" s="1"/>
  <c r="E48" i="11" s="1"/>
  <c r="F48" i="11" s="1"/>
  <c r="E49" i="11" s="1"/>
  <c r="F49" i="11" s="1"/>
  <c r="E50" i="11" s="1"/>
  <c r="F50" i="11" s="1"/>
  <c r="BI5" i="11"/>
  <c r="BH6" i="11"/>
  <c r="AC6" i="11"/>
  <c r="E52" i="11" l="1"/>
  <c r="F42" i="11"/>
  <c r="BJ5" i="11"/>
  <c r="BI6" i="11"/>
  <c r="AD6" i="11"/>
  <c r="F52" i="11" l="1"/>
  <c r="E53" i="11" s="1"/>
  <c r="F53" i="11" s="1"/>
  <c r="E54" i="11" s="1"/>
  <c r="F54" i="11" s="1"/>
  <c r="E55" i="11" s="1"/>
  <c r="F55" i="11" s="1"/>
  <c r="E56" i="11" s="1"/>
  <c r="F56" i="11" s="1"/>
  <c r="E57" i="11" s="1"/>
  <c r="F57" i="11" s="1"/>
  <c r="E58" i="11" s="1"/>
  <c r="F58" i="11" s="1"/>
  <c r="F51" i="11" s="1"/>
  <c r="E51" i="11"/>
  <c r="BK5" i="11"/>
  <c r="BJ6" i="11"/>
  <c r="AE6" i="11"/>
  <c r="BL5" i="11" l="1"/>
  <c r="BM5" i="11" s="1"/>
  <c r="BK6" i="11"/>
  <c r="AF6" i="11"/>
  <c r="BM4" i="11" l="1"/>
  <c r="BN5" i="11"/>
  <c r="BM6" i="11"/>
  <c r="BL6" i="11"/>
  <c r="AG6" i="11"/>
  <c r="BO5" i="11" l="1"/>
  <c r="BN6" i="11"/>
  <c r="AH6" i="11"/>
  <c r="BP5" i="11" l="1"/>
  <c r="BO6" i="11"/>
  <c r="AI6" i="11"/>
  <c r="BQ5" i="11" l="1"/>
  <c r="BP6" i="11"/>
  <c r="AJ6" i="11"/>
  <c r="BR5" i="11" l="1"/>
  <c r="BQ6" i="11"/>
  <c r="AK6" i="11"/>
  <c r="BS5" i="11" l="1"/>
  <c r="BR6" i="11"/>
  <c r="AL6" i="11"/>
  <c r="BT5" i="11" l="1"/>
  <c r="BS6" i="11"/>
  <c r="AM6" i="11"/>
  <c r="BT4" i="11" l="1"/>
  <c r="BU5" i="11"/>
  <c r="BT6" i="11"/>
  <c r="AN6" i="11"/>
  <c r="BV5" i="11" l="1"/>
  <c r="BU6" i="11"/>
  <c r="AO6" i="11"/>
  <c r="BW5" i="11" l="1"/>
  <c r="BV6" i="11"/>
  <c r="AP6" i="11"/>
  <c r="BX5" i="11" l="1"/>
  <c r="BW6" i="11"/>
  <c r="AQ6" i="11"/>
  <c r="BY5" i="11" l="1"/>
  <c r="BX6" i="11"/>
  <c r="AR6" i="11"/>
  <c r="BZ5" i="11" l="1"/>
  <c r="BY6" i="11"/>
  <c r="CA5" i="11" l="1"/>
  <c r="BZ6" i="11"/>
  <c r="CA4" i="11" l="1"/>
  <c r="CB5" i="11"/>
  <c r="CA6" i="11"/>
  <c r="CC5" i="11" l="1"/>
  <c r="CB6" i="11"/>
  <c r="CD5" i="11" l="1"/>
  <c r="CC6" i="11"/>
  <c r="CE5" i="11" l="1"/>
  <c r="CD6" i="11"/>
  <c r="CF5" i="11" l="1"/>
  <c r="CE6" i="11"/>
  <c r="CG5" i="11" l="1"/>
  <c r="CF6" i="11"/>
  <c r="CH5" i="11" l="1"/>
  <c r="CG6" i="11"/>
  <c r="CH4" i="11" l="1"/>
  <c r="CI5" i="11"/>
  <c r="CH6" i="11"/>
  <c r="CJ5" i="11" l="1"/>
  <c r="CI6" i="11"/>
  <c r="CK5" i="11" l="1"/>
  <c r="CJ6" i="11"/>
  <c r="CL5" i="11" l="1"/>
  <c r="CK6" i="11"/>
  <c r="CM5" i="11" l="1"/>
  <c r="CL6" i="11"/>
  <c r="CN5" i="11" l="1"/>
  <c r="CM6" i="11"/>
  <c r="CO5" i="11" l="1"/>
  <c r="CN6" i="11"/>
  <c r="CO4" i="11" l="1"/>
  <c r="CP5" i="11"/>
  <c r="CO6" i="11"/>
  <c r="CQ5" i="11" l="1"/>
  <c r="CP6" i="11"/>
  <c r="CR5" i="11" l="1"/>
  <c r="CQ6" i="11"/>
  <c r="CS5" i="11" l="1"/>
  <c r="CR6" i="11"/>
  <c r="CT5" i="11" l="1"/>
  <c r="CS6" i="11"/>
  <c r="CU5" i="11" l="1"/>
  <c r="CT6" i="11"/>
  <c r="CV5" i="11" l="1"/>
  <c r="CU6" i="11"/>
  <c r="CV4" i="11" l="1"/>
  <c r="CW5" i="11"/>
  <c r="CV6" i="11"/>
  <c r="CX5" i="11" l="1"/>
  <c r="CW6" i="11"/>
  <c r="CY5" i="11" l="1"/>
  <c r="CX6" i="11"/>
  <c r="CZ5" i="11" l="1"/>
  <c r="CY6" i="11"/>
  <c r="DA5" i="11" l="1"/>
  <c r="CZ6" i="11"/>
  <c r="DB5" i="11" l="1"/>
  <c r="DA6" i="11"/>
  <c r="DB6" i="11" l="1"/>
</calcChain>
</file>

<file path=xl/sharedStrings.xml><?xml version="1.0" encoding="utf-8"?>
<sst xmlns="http://schemas.openxmlformats.org/spreadsheetml/2006/main" count="124" uniqueCount="84">
  <si>
    <t>EDP AA05</t>
  </si>
  <si>
    <t>Project start:</t>
  </si>
  <si>
    <t>Toronto Metropolitan University</t>
  </si>
  <si>
    <t>Project lead</t>
  </si>
  <si>
    <t>Display week:</t>
  </si>
  <si>
    <t>SIMPLE GANTT CHART by Vertex42.com</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</si>
  <si>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</si>
  <si>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</si>
  <si>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</si>
  <si>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</si>
  <si>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</si>
  <si>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</si>
  <si>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</si>
  <si>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Schematics and Diagrams</t>
  </si>
  <si>
    <t xml:space="preserve">Draw design schematic for parking lot </t>
  </si>
  <si>
    <t>Taskin, Yadu</t>
  </si>
  <si>
    <t>Draw design schematics for device wiring</t>
  </si>
  <si>
    <t>Kisoban</t>
  </si>
  <si>
    <t>Draw design schematics for device housing</t>
  </si>
  <si>
    <t>Zohraan</t>
  </si>
  <si>
    <t>Itegrate design schematics into parking lot</t>
  </si>
  <si>
    <t>All</t>
  </si>
  <si>
    <t>Document test plan</t>
  </si>
  <si>
    <t>Taskin, Zohraan</t>
  </si>
  <si>
    <t>Document parts list and costs</t>
  </si>
  <si>
    <t>Yadu, Kisoban</t>
  </si>
  <si>
    <t>Update related documentation</t>
  </si>
  <si>
    <t>Update schedule, document progress</t>
  </si>
  <si>
    <t>Taskin</t>
  </si>
  <si>
    <t>Parking lot automation software components</t>
  </si>
  <si>
    <t>Develop test cases for video streaming software</t>
  </si>
  <si>
    <t>Develop test cases sensor data reading</t>
  </si>
  <si>
    <t>Develop test cases for gate and lights driving software</t>
  </si>
  <si>
    <t>Develop ESP32CAM script for video streaming</t>
  </si>
  <si>
    <t>Develop sensor data reading software</t>
  </si>
  <si>
    <t>Develop gate and light control functions</t>
  </si>
  <si>
    <t>Building mock fixture fixture for integration testing</t>
  </si>
  <si>
    <t>Perform integration testing for parking lot subsystem</t>
  </si>
  <si>
    <t>Taskin, Yadu, Kisoban</t>
  </si>
  <si>
    <t>Web-App Frontend Api</t>
  </si>
  <si>
    <t>Design frontend pages</t>
  </si>
  <si>
    <t>Taskin, Zohraan, Yadu</t>
  </si>
  <si>
    <t>Design frontend api</t>
  </si>
  <si>
    <t>Develop frontend static pages</t>
  </si>
  <si>
    <t>Functional test static pages</t>
  </si>
  <si>
    <t>Web-App Backend Api</t>
  </si>
  <si>
    <t>Write backend api psuedocode</t>
  </si>
  <si>
    <t>Gokce Aslan</t>
  </si>
  <si>
    <t>Develop backend api</t>
  </si>
  <si>
    <t>Hayden Cook</t>
  </si>
  <si>
    <t>Functional testing</t>
  </si>
  <si>
    <t>Jens Martensson</t>
  </si>
  <si>
    <t>Integrate and test with frontend</t>
  </si>
  <si>
    <t>Nuria Acevedo</t>
  </si>
  <si>
    <t>Integration Testing</t>
  </si>
  <si>
    <t>Functional test parking lot functions</t>
  </si>
  <si>
    <t>Taskin, Kisoban, Yadu</t>
  </si>
  <si>
    <t>Functional test Web-Application</t>
  </si>
  <si>
    <t>Integrate Web-App and Parking lot functions</t>
  </si>
  <si>
    <t>Integration Testing Web-App &amp; Parking lot functions</t>
  </si>
  <si>
    <t>Stress testing in integration</t>
  </si>
  <si>
    <t>Re-evaluate load balancing</t>
  </si>
  <si>
    <t>Performance Testing and Wrap-Up</t>
  </si>
  <si>
    <t>Review requirements</t>
  </si>
  <si>
    <t>Validate system with requirements</t>
  </si>
  <si>
    <t>Evaluate performance of system</t>
  </si>
  <si>
    <t>Make any improvements and tweaks</t>
  </si>
  <si>
    <t>Revalidate system after changes</t>
  </si>
  <si>
    <t>Demo preparation</t>
  </si>
  <si>
    <t>Final report write-up</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</si>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</sst>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C4C4C"/>
        <bgColor indexed="64"/>
      </patternFill>
    </fill>
    <fill>
      <patternFill patternType="solid">
        <fgColor rgb="FFFC847C"/>
        <bgColor indexed="64"/>
      </patternFill>
    </fill>
  </fills>
  <borders count="39">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8" tint="0.59996337778862885"/>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rgb="FFFC847C"/>
      </left>
      <right/>
      <top/>
      <bottom/>
      <diagonal/>
    </border>
    <border>
      <left style="thin">
        <color rgb="FFFC4C4C"/>
      </left>
      <right/>
      <top style="thin">
        <color rgb="FFFC4C4C"/>
      </top>
      <bottom style="thin">
        <color rgb="FFFC4C4C"/>
      </bottom>
      <diagonal/>
    </border>
    <border>
      <left/>
      <right/>
      <top style="thin">
        <color rgb="FFFC4C4C"/>
      </top>
      <bottom style="thin">
        <color rgb="FFFC4C4C"/>
      </bottom>
      <diagonal/>
    </border>
    <border>
      <left/>
      <right style="thin">
        <color rgb="FFFC4C4C"/>
      </right>
      <top style="thin">
        <color rgb="FFFC4C4C"/>
      </top>
      <bottom style="thin">
        <color rgb="FFFC4C4C"/>
      </bottom>
      <diagonal/>
    </border>
    <border>
      <left style="thin">
        <color rgb="FFFC4C4C"/>
      </left>
      <right/>
      <top/>
      <bottom/>
      <diagonal/>
    </border>
    <border>
      <left/>
      <right style="thin">
        <color rgb="FFFC4C4C"/>
      </right>
      <top/>
      <bottom/>
      <diagonal/>
    </border>
    <border>
      <left style="thin">
        <color rgb="FFFC4C4C"/>
      </left>
      <right/>
      <top style="thin">
        <color rgb="FFFC4C4C"/>
      </top>
      <bottom/>
      <diagonal/>
    </border>
    <border>
      <left style="thin">
        <color rgb="FFFC847C"/>
      </left>
      <right/>
      <top style="thin">
        <color rgb="FFFC4C4C"/>
      </top>
      <bottom/>
      <diagonal/>
    </border>
    <border>
      <left/>
      <right/>
      <top style="thin">
        <color rgb="FFFC4C4C"/>
      </top>
      <bottom/>
      <diagonal/>
    </border>
    <border>
      <left/>
      <right style="thin">
        <color rgb="FFFC4C4C"/>
      </right>
      <top style="thin">
        <color rgb="FFFC4C4C"/>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5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10" borderId="22" xfId="12" applyFont="1" applyFill="1" applyBorder="1">
      <alignment horizontal="left" vertical="center" indent="2"/>
    </xf>
    <xf numFmtId="0" fontId="19" fillId="10" borderId="22" xfId="11" applyFont="1" applyFill="1" applyBorder="1" applyAlignment="1">
      <alignment vertical="center"/>
    </xf>
    <xf numFmtId="9" fontId="1" fillId="10" borderId="22" xfId="2" applyFont="1" applyFill="1" applyBorder="1" applyAlignment="1">
      <alignment horizontal="center" vertical="center"/>
    </xf>
    <xf numFmtId="164" fontId="19" fillId="10" borderId="22" xfId="10" applyFont="1" applyFill="1" applyBorder="1">
      <alignment horizontal="center" vertical="center"/>
    </xf>
    <xf numFmtId="0" fontId="19" fillId="13" borderId="23" xfId="12" applyFont="1" applyFill="1" applyBorder="1">
      <alignment horizontal="left" vertical="center" indent="2"/>
    </xf>
    <xf numFmtId="0" fontId="19" fillId="13" borderId="24" xfId="11" applyFont="1" applyFill="1" applyBorder="1" applyAlignment="1">
      <alignment vertical="center"/>
    </xf>
    <xf numFmtId="9" fontId="1" fillId="13" borderId="24" xfId="2" applyFont="1" applyFill="1" applyBorder="1" applyAlignment="1">
      <alignment horizontal="center" vertical="center"/>
    </xf>
    <xf numFmtId="164" fontId="19" fillId="13" borderId="24" xfId="10" applyFont="1" applyFill="1" applyBorder="1">
      <alignment horizontal="center" vertical="center"/>
    </xf>
    <xf numFmtId="164" fontId="19" fillId="13" borderId="25" xfId="10" applyFont="1" applyFill="1" applyBorder="1">
      <alignment horizontal="center" vertical="center"/>
    </xf>
    <xf numFmtId="0" fontId="23" fillId="14" borderId="26" xfId="0" applyFont="1" applyFill="1" applyBorder="1" applyAlignment="1">
      <alignment horizontal="left" vertical="center" indent="1"/>
    </xf>
    <xf numFmtId="0" fontId="19" fillId="14" borderId="27" xfId="11" applyFont="1" applyFill="1" applyBorder="1" applyAlignment="1">
      <alignment vertical="center"/>
    </xf>
    <xf numFmtId="9" fontId="1" fillId="14" borderId="27" xfId="2" applyFont="1" applyFill="1" applyBorder="1" applyAlignment="1">
      <alignment horizontal="center" vertical="center"/>
    </xf>
    <xf numFmtId="164" fontId="19" fillId="14" borderId="27" xfId="0" applyNumberFormat="1" applyFont="1" applyFill="1" applyBorder="1" applyAlignment="1">
      <alignment horizontal="center" vertical="center"/>
    </xf>
    <xf numFmtId="164" fontId="1" fillId="14" borderId="28" xfId="0" applyNumberFormat="1" applyFont="1" applyFill="1" applyBorder="1" applyAlignment="1">
      <alignment horizontal="center" vertical="center"/>
    </xf>
    <xf numFmtId="0" fontId="19" fillId="13" borderId="26" xfId="12" applyFont="1" applyFill="1" applyBorder="1">
      <alignment horizontal="left" vertical="center" indent="2"/>
    </xf>
    <xf numFmtId="0" fontId="19" fillId="13" borderId="27" xfId="11" applyFont="1" applyFill="1" applyBorder="1" applyAlignment="1">
      <alignment vertical="center"/>
    </xf>
    <xf numFmtId="9" fontId="1" fillId="13" borderId="27" xfId="2" applyFont="1" applyFill="1" applyBorder="1" applyAlignment="1">
      <alignment horizontal="center" vertical="center"/>
    </xf>
    <xf numFmtId="164" fontId="19" fillId="13" borderId="27" xfId="10" applyFont="1" applyFill="1" applyBorder="1">
      <alignment horizontal="center" vertical="center"/>
    </xf>
    <xf numFmtId="164" fontId="19" fillId="13" borderId="28" xfId="10" applyFont="1" applyFill="1" applyBorder="1">
      <alignment horizontal="center" vertical="center"/>
    </xf>
    <xf numFmtId="0" fontId="19" fillId="16" borderId="29" xfId="11" applyFont="1" applyFill="1" applyBorder="1" applyAlignment="1">
      <alignment vertical="center"/>
    </xf>
    <xf numFmtId="9" fontId="1" fillId="16" borderId="0" xfId="2" applyFont="1" applyFill="1" applyBorder="1" applyAlignment="1">
      <alignment horizontal="center" vertical="center"/>
    </xf>
    <xf numFmtId="164" fontId="19" fillId="16" borderId="0" xfId="10" applyFont="1" applyFill="1" applyBorder="1">
      <alignment horizontal="center" vertical="center"/>
    </xf>
    <xf numFmtId="0" fontId="19" fillId="16" borderId="33" xfId="12" applyFont="1" applyFill="1" applyBorder="1">
      <alignment horizontal="left" vertical="center" indent="2"/>
    </xf>
    <xf numFmtId="164" fontId="19" fillId="16" borderId="34" xfId="10" applyFont="1" applyFill="1" applyBorder="1">
      <alignment horizontal="center" vertical="center"/>
    </xf>
    <xf numFmtId="0" fontId="19" fillId="16" borderId="35" xfId="12" applyFont="1" applyFill="1" applyBorder="1">
      <alignment horizontal="left" vertical="center" indent="2"/>
    </xf>
    <xf numFmtId="0" fontId="19" fillId="16" borderId="36" xfId="11" applyFont="1" applyFill="1" applyBorder="1" applyAlignment="1">
      <alignment vertical="center"/>
    </xf>
    <xf numFmtId="9" fontId="1" fillId="16" borderId="37" xfId="2" applyFont="1" applyFill="1" applyBorder="1" applyAlignment="1">
      <alignment horizontal="center" vertical="center"/>
    </xf>
    <xf numFmtId="164" fontId="19" fillId="16" borderId="37" xfId="10" applyFont="1" applyFill="1" applyBorder="1">
      <alignment horizontal="center" vertical="center"/>
    </xf>
    <xf numFmtId="164" fontId="19" fillId="16" borderId="38" xfId="10" applyFont="1" applyFill="1" applyBorder="1">
      <alignment horizontal="center" vertical="center"/>
    </xf>
    <xf numFmtId="0" fontId="23" fillId="15" borderId="30" xfId="0" applyFont="1" applyFill="1" applyBorder="1" applyAlignment="1">
      <alignment horizontal="left" vertical="center" indent="1"/>
    </xf>
    <xf numFmtId="0" fontId="19" fillId="15" borderId="31" xfId="11" applyFont="1" applyFill="1" applyBorder="1" applyAlignment="1">
      <alignment vertical="center"/>
    </xf>
    <xf numFmtId="9" fontId="1" fillId="15" borderId="31" xfId="2" applyFont="1" applyFill="1" applyBorder="1" applyAlignment="1">
      <alignment horizontal="center" vertical="center"/>
    </xf>
    <xf numFmtId="164" fontId="19" fillId="15" borderId="31" xfId="0" applyNumberFormat="1" applyFont="1" applyFill="1" applyBorder="1" applyAlignment="1">
      <alignment horizontal="center" vertical="center"/>
    </xf>
    <xf numFmtId="164" fontId="1" fillId="15" borderId="32" xfId="0" applyNumberFormat="1" applyFont="1" applyFill="1" applyBorder="1" applyAlignment="1">
      <alignment horizontal="center" vertical="center"/>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20" fillId="11" borderId="16" xfId="0" applyFont="1" applyFill="1" applyBorder="1" applyAlignment="1">
      <alignment horizontal="center" vertical="center"/>
    </xf>
    <xf numFmtId="0" fontId="27" fillId="0" borderId="0" xfId="0" applyFont="1" applyAlignment="1">
      <alignment horizontal="left"/>
    </xf>
    <xf numFmtId="165" fontId="27" fillId="0" borderId="0" xfId="9" applyFont="1" applyBorder="1" applyAlignment="1">
      <alignment horizontal="left"/>
    </xf>
    <xf numFmtId="0" fontId="26" fillId="0" borderId="0" xfId="8" applyFont="1" applyAlignment="1">
      <alignment horizontal="left"/>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4" fillId="0" borderId="0" xfId="0" applyFont="1" applyAlignment="1"/>
    <xf numFmtId="0" fontId="28" fillId="0" borderId="0" xfId="0" applyFont="1" applyAlignment="1"/>
    <xf numFmtId="0" fontId="4" fillId="2" borderId="21"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1">
    <dxf>
      <fill>
        <patternFill patternType="solid">
          <bgColor rgb="FFFF0000"/>
        </patternFill>
      </fill>
      <border>
        <left style="thin">
          <color rgb="FFFF0000"/>
        </left>
        <right style="thin">
          <color rgb="FFFF0000"/>
        </right>
        <top style="thin">
          <color rgb="FFFF0000"/>
        </top>
        <bottom style="thin">
          <color rgb="FFFF0000"/>
        </bottom>
      </border>
    </dxf>
    <dxf>
      <fill>
        <patternFill patternType="solid">
          <bgColor theme="9"/>
        </patternFill>
      </fill>
      <border>
        <left style="thin">
          <color theme="9"/>
        </left>
        <right style="thin">
          <color theme="9"/>
        </right>
        <top style="thin">
          <color theme="9"/>
        </top>
        <bottom style="thin">
          <color theme="9"/>
        </bottom>
      </border>
    </dxf>
    <dxf>
      <font>
        <color theme="9" tint="0.59999389629810485"/>
      </font>
      <fill>
        <patternFill patternType="solid">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border>
    </dxf>
    <dxf>
      <border>
        <left style="thin">
          <color theme="5"/>
        </left>
        <right style="thin">
          <color theme="5"/>
        </right>
        <vertical/>
        <horizontal/>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patternType="solid">
          <bgColor rgb="FFFF0000"/>
        </patternFill>
      </fill>
      <border>
        <left style="thin">
          <color rgb="FFFF0000"/>
        </left>
        <right style="thin">
          <color rgb="FFFF0000"/>
        </right>
        <top style="thin">
          <color rgb="FFFF0000"/>
        </top>
        <bottom style="thin">
          <color rgb="FFFF0000"/>
        </bottom>
      </border>
    </dxf>
    <dxf>
      <fill>
        <patternFill patternType="solid">
          <bgColor theme="9"/>
        </patternFill>
      </fill>
      <border>
        <left style="thin">
          <color theme="9"/>
        </left>
        <right style="thin">
          <color theme="9"/>
        </right>
        <top style="thin">
          <color theme="9"/>
        </top>
        <bottom style="thin">
          <color theme="9"/>
        </bottom>
      </border>
    </dxf>
    <dxf>
      <font>
        <color theme="9" tint="0.59999389629810485"/>
      </font>
      <fill>
        <patternFill patternType="solid">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border>
    </dxf>
    <dxf>
      <border>
        <left style="thin">
          <color theme="5"/>
        </left>
        <right style="thin">
          <color theme="5"/>
        </right>
        <vertical/>
        <horizontal/>
      </border>
    </dxf>
    <dxf>
      <fill>
        <patternFill>
          <bgColor theme="8"/>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4C4C"/>
      <color rgb="FFFC847C"/>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78"/>
  <sheetViews>
    <sheetView showGridLines="0" tabSelected="1" showRuler="0" topLeftCell="A44" zoomScaleNormal="100" zoomScalePageLayoutView="70" workbookViewId="0">
      <selection activeCell="DE14" sqref="DE14"/>
    </sheetView>
  </sheetViews>
  <sheetFormatPr defaultColWidth="8.75" defaultRowHeight="30" customHeight="1"/>
  <cols>
    <col min="1" max="1" width="2.75" style="13" customWidth="1"/>
    <col min="2" max="2" width="51.125" bestFit="1" customWidth="1"/>
    <col min="3" max="3" width="16.75" customWidth="1"/>
    <col min="4" max="4" width="10.75" customWidth="1"/>
    <col min="5" max="5" width="10.75" style="2" customWidth="1"/>
    <col min="6" max="6" width="10.75" customWidth="1"/>
    <col min="7" max="7" width="2.75" customWidth="1"/>
    <col min="8" max="8" width="6" hidden="1" customWidth="1"/>
    <col min="9" max="64" width="2.75" customWidth="1"/>
    <col min="65" max="65" width="2.125" bestFit="1" customWidth="1"/>
    <col min="66" max="66" width="1.875" bestFit="1" customWidth="1"/>
    <col min="67" max="67" width="2.25" bestFit="1" customWidth="1"/>
    <col min="68" max="69" width="1.875" bestFit="1" customWidth="1"/>
    <col min="70" max="70" width="2.5" bestFit="1" customWidth="1"/>
    <col min="71" max="71" width="2.5" customWidth="1"/>
    <col min="72" max="89" width="2.5" bestFit="1" customWidth="1"/>
    <col min="90" max="92" width="1.875" bestFit="1" customWidth="1"/>
    <col min="93" max="93" width="2.125" bestFit="1" customWidth="1"/>
    <col min="94" max="94" width="1.875" bestFit="1" customWidth="1"/>
    <col min="95" max="95" width="2.25" bestFit="1" customWidth="1"/>
    <col min="96" max="98" width="1.875" bestFit="1" customWidth="1"/>
    <col min="99" max="106" width="2.5" bestFit="1" customWidth="1"/>
  </cols>
  <sheetData>
    <row r="1" spans="1:106" ht="90" customHeight="1">
      <c r="A1" s="14"/>
      <c r="B1" s="97" t="s">
        <v>0</v>
      </c>
      <c r="C1" s="18"/>
      <c r="D1" s="19"/>
      <c r="E1" s="20"/>
      <c r="F1" s="21"/>
      <c r="H1" s="1"/>
      <c r="I1" s="146" t="s">
        <v>1</v>
      </c>
      <c r="J1" s="150"/>
      <c r="K1" s="150"/>
      <c r="L1" s="150"/>
      <c r="M1" s="150"/>
      <c r="N1" s="150"/>
      <c r="O1" s="150"/>
      <c r="P1" s="24"/>
      <c r="Q1" s="145">
        <f>DATE(2024, 1, 15)</f>
        <v>45306</v>
      </c>
      <c r="R1" s="151"/>
      <c r="S1" s="151"/>
      <c r="T1" s="151"/>
      <c r="U1" s="151"/>
      <c r="V1" s="151"/>
      <c r="W1" s="151"/>
      <c r="X1" s="151"/>
      <c r="Y1" s="151"/>
      <c r="Z1" s="151"/>
    </row>
    <row r="2" spans="1:106" ht="30" customHeight="1">
      <c r="B2" s="95" t="s">
        <v>2</v>
      </c>
      <c r="C2" s="96" t="s">
        <v>3</v>
      </c>
      <c r="D2" s="22"/>
      <c r="E2" s="23"/>
      <c r="F2" s="22"/>
      <c r="I2" s="146" t="s">
        <v>4</v>
      </c>
      <c r="J2" s="150"/>
      <c r="K2" s="150"/>
      <c r="L2" s="150"/>
      <c r="M2" s="150"/>
      <c r="N2" s="150"/>
      <c r="O2" s="150"/>
      <c r="P2" s="24"/>
      <c r="Q2" s="144">
        <v>1</v>
      </c>
      <c r="R2" s="151"/>
      <c r="S2" s="151"/>
      <c r="T2" s="151"/>
      <c r="U2" s="151"/>
      <c r="V2" s="151"/>
      <c r="W2" s="151"/>
      <c r="X2" s="151"/>
      <c r="Y2" s="151"/>
      <c r="Z2" s="151"/>
    </row>
    <row r="3" spans="1:106" s="26" customFormat="1" ht="30" customHeight="1">
      <c r="A3" s="13"/>
      <c r="B3" s="25" t="s">
        <v>5</v>
      </c>
      <c r="D3" s="27"/>
      <c r="E3" s="28"/>
    </row>
    <row r="4" spans="1:106" s="26" customFormat="1" ht="30" customHeight="1">
      <c r="A4" s="14"/>
      <c r="B4" s="29" t="s">
        <v>6</v>
      </c>
      <c r="E4" s="30"/>
      <c r="I4" s="149">
        <f>I5</f>
        <v>45306</v>
      </c>
      <c r="J4" s="147"/>
      <c r="K4" s="147"/>
      <c r="L4" s="147"/>
      <c r="M4" s="147"/>
      <c r="N4" s="147"/>
      <c r="O4" s="147"/>
      <c r="P4" s="147">
        <f>P5</f>
        <v>45313</v>
      </c>
      <c r="Q4" s="147"/>
      <c r="R4" s="147"/>
      <c r="S4" s="147"/>
      <c r="T4" s="147"/>
      <c r="U4" s="147"/>
      <c r="V4" s="147"/>
      <c r="W4" s="147">
        <f>W5</f>
        <v>45320</v>
      </c>
      <c r="X4" s="147"/>
      <c r="Y4" s="147"/>
      <c r="Z4" s="147"/>
      <c r="AA4" s="147"/>
      <c r="AB4" s="147"/>
      <c r="AC4" s="147"/>
      <c r="AD4" s="147">
        <f>AD5</f>
        <v>45327</v>
      </c>
      <c r="AE4" s="147"/>
      <c r="AF4" s="147"/>
      <c r="AG4" s="147"/>
      <c r="AH4" s="147"/>
      <c r="AI4" s="147"/>
      <c r="AJ4" s="147"/>
      <c r="AK4" s="147">
        <f>AK5</f>
        <v>45334</v>
      </c>
      <c r="AL4" s="147"/>
      <c r="AM4" s="147"/>
      <c r="AN4" s="147"/>
      <c r="AO4" s="147"/>
      <c r="AP4" s="147"/>
      <c r="AQ4" s="147"/>
      <c r="AR4" s="147">
        <f>AR5</f>
        <v>45341</v>
      </c>
      <c r="AS4" s="147"/>
      <c r="AT4" s="147"/>
      <c r="AU4" s="147"/>
      <c r="AV4" s="147"/>
      <c r="AW4" s="147"/>
      <c r="AX4" s="147"/>
      <c r="AY4" s="147">
        <f>AY5</f>
        <v>45348</v>
      </c>
      <c r="AZ4" s="147"/>
      <c r="BA4" s="147"/>
      <c r="BB4" s="147"/>
      <c r="BC4" s="147"/>
      <c r="BD4" s="147"/>
      <c r="BE4" s="147"/>
      <c r="BF4" s="147">
        <f>BF5</f>
        <v>45355</v>
      </c>
      <c r="BG4" s="147"/>
      <c r="BH4" s="147"/>
      <c r="BI4" s="147"/>
      <c r="BJ4" s="147"/>
      <c r="BK4" s="147"/>
      <c r="BL4" s="148"/>
      <c r="BM4" s="147">
        <f t="shared" ref="BM4" si="0">BM5</f>
        <v>45362</v>
      </c>
      <c r="BN4" s="147"/>
      <c r="BO4" s="147"/>
      <c r="BP4" s="147"/>
      <c r="BQ4" s="147"/>
      <c r="BR4" s="147"/>
      <c r="BS4" s="148"/>
      <c r="BT4" s="147">
        <f t="shared" ref="BT4" si="1">BT5</f>
        <v>45369</v>
      </c>
      <c r="BU4" s="147"/>
      <c r="BV4" s="147"/>
      <c r="BW4" s="147"/>
      <c r="BX4" s="147"/>
      <c r="BY4" s="147"/>
      <c r="BZ4" s="148"/>
      <c r="CA4" s="147">
        <f t="shared" ref="CA4" si="2">CA5</f>
        <v>45376</v>
      </c>
      <c r="CB4" s="147"/>
      <c r="CC4" s="147"/>
      <c r="CD4" s="147"/>
      <c r="CE4" s="147"/>
      <c r="CF4" s="147"/>
      <c r="CG4" s="148"/>
      <c r="CH4" s="147">
        <f t="shared" ref="CH4" si="3">CH5</f>
        <v>45383</v>
      </c>
      <c r="CI4" s="147"/>
      <c r="CJ4" s="147"/>
      <c r="CK4" s="147"/>
      <c r="CL4" s="147"/>
      <c r="CM4" s="147"/>
      <c r="CN4" s="148"/>
      <c r="CO4" s="147">
        <f t="shared" ref="CO4" si="4">CO5</f>
        <v>45390</v>
      </c>
      <c r="CP4" s="147"/>
      <c r="CQ4" s="147"/>
      <c r="CR4" s="147"/>
      <c r="CS4" s="147"/>
      <c r="CT4" s="147"/>
      <c r="CU4" s="148"/>
      <c r="CV4" s="147">
        <f t="shared" ref="CV4" si="5">CV5</f>
        <v>45397</v>
      </c>
      <c r="CW4" s="147"/>
      <c r="CX4" s="147"/>
      <c r="CY4" s="147"/>
      <c r="CZ4" s="147"/>
      <c r="DA4" s="147"/>
      <c r="DB4" s="148"/>
    </row>
    <row r="5" spans="1:106" s="26" customFormat="1" ht="15" customHeight="1">
      <c r="A5" s="139"/>
      <c r="B5" s="140" t="s">
        <v>7</v>
      </c>
      <c r="C5" s="142" t="s">
        <v>8</v>
      </c>
      <c r="D5" s="143" t="s">
        <v>9</v>
      </c>
      <c r="E5" s="143" t="s">
        <v>10</v>
      </c>
      <c r="F5" s="143" t="s">
        <v>11</v>
      </c>
      <c r="I5" s="31">
        <f>Project_Start-WEEKDAY(Project_Start,1)+2+7*(Display_Week-1)</f>
        <v>45306</v>
      </c>
      <c r="J5" s="31">
        <f>I5+1</f>
        <v>45307</v>
      </c>
      <c r="K5" s="31">
        <f t="shared" ref="K5:AX5" si="6">J5+1</f>
        <v>45308</v>
      </c>
      <c r="L5" s="31">
        <f t="shared" si="6"/>
        <v>45309</v>
      </c>
      <c r="M5" s="31">
        <f t="shared" si="6"/>
        <v>45310</v>
      </c>
      <c r="N5" s="31">
        <f t="shared" si="6"/>
        <v>45311</v>
      </c>
      <c r="O5" s="32">
        <f t="shared" si="6"/>
        <v>45312</v>
      </c>
      <c r="P5" s="33">
        <f>O5+1</f>
        <v>45313</v>
      </c>
      <c r="Q5" s="31">
        <f>P5+1</f>
        <v>45314</v>
      </c>
      <c r="R5" s="31">
        <f t="shared" si="6"/>
        <v>45315</v>
      </c>
      <c r="S5" s="31">
        <f t="shared" si="6"/>
        <v>45316</v>
      </c>
      <c r="T5" s="31">
        <f t="shared" si="6"/>
        <v>45317</v>
      </c>
      <c r="U5" s="31">
        <f t="shared" si="6"/>
        <v>45318</v>
      </c>
      <c r="V5" s="32">
        <f t="shared" si="6"/>
        <v>45319</v>
      </c>
      <c r="W5" s="33">
        <f>V5+1</f>
        <v>45320</v>
      </c>
      <c r="X5" s="31">
        <f>W5+1</f>
        <v>45321</v>
      </c>
      <c r="Y5" s="31">
        <f t="shared" si="6"/>
        <v>45322</v>
      </c>
      <c r="Z5" s="31">
        <f t="shared" si="6"/>
        <v>45323</v>
      </c>
      <c r="AA5" s="31">
        <f t="shared" si="6"/>
        <v>45324</v>
      </c>
      <c r="AB5" s="31">
        <f t="shared" si="6"/>
        <v>45325</v>
      </c>
      <c r="AC5" s="32">
        <f t="shared" si="6"/>
        <v>45326</v>
      </c>
      <c r="AD5" s="33">
        <f>AC5+1</f>
        <v>45327</v>
      </c>
      <c r="AE5" s="31">
        <f>AD5+1</f>
        <v>45328</v>
      </c>
      <c r="AF5" s="31">
        <f t="shared" si="6"/>
        <v>45329</v>
      </c>
      <c r="AG5" s="31">
        <f t="shared" si="6"/>
        <v>45330</v>
      </c>
      <c r="AH5" s="31">
        <f t="shared" si="6"/>
        <v>45331</v>
      </c>
      <c r="AI5" s="31">
        <f t="shared" si="6"/>
        <v>45332</v>
      </c>
      <c r="AJ5" s="32">
        <f t="shared" si="6"/>
        <v>45333</v>
      </c>
      <c r="AK5" s="33">
        <f>AJ5+1</f>
        <v>45334</v>
      </c>
      <c r="AL5" s="31">
        <f>AK5+1</f>
        <v>45335</v>
      </c>
      <c r="AM5" s="31">
        <f t="shared" si="6"/>
        <v>45336</v>
      </c>
      <c r="AN5" s="31">
        <f t="shared" si="6"/>
        <v>45337</v>
      </c>
      <c r="AO5" s="31">
        <f t="shared" si="6"/>
        <v>45338</v>
      </c>
      <c r="AP5" s="31">
        <f t="shared" si="6"/>
        <v>45339</v>
      </c>
      <c r="AQ5" s="32">
        <f t="shared" si="6"/>
        <v>45340</v>
      </c>
      <c r="AR5" s="33">
        <f>AQ5+1</f>
        <v>45341</v>
      </c>
      <c r="AS5" s="31">
        <f>AR5+1</f>
        <v>45342</v>
      </c>
      <c r="AT5" s="31">
        <f t="shared" si="6"/>
        <v>45343</v>
      </c>
      <c r="AU5" s="31">
        <f t="shared" si="6"/>
        <v>45344</v>
      </c>
      <c r="AV5" s="31">
        <f t="shared" si="6"/>
        <v>45345</v>
      </c>
      <c r="AW5" s="31">
        <f t="shared" si="6"/>
        <v>45346</v>
      </c>
      <c r="AX5" s="32">
        <f t="shared" si="6"/>
        <v>45347</v>
      </c>
      <c r="AY5" s="33">
        <f>AX5+1</f>
        <v>45348</v>
      </c>
      <c r="AZ5" s="31">
        <f>AY5+1</f>
        <v>45349</v>
      </c>
      <c r="BA5" s="31">
        <f t="shared" ref="BA5:BE5" si="7">AZ5+1</f>
        <v>45350</v>
      </c>
      <c r="BB5" s="31">
        <f t="shared" si="7"/>
        <v>45351</v>
      </c>
      <c r="BC5" s="31">
        <f t="shared" si="7"/>
        <v>45352</v>
      </c>
      <c r="BD5" s="31">
        <f t="shared" si="7"/>
        <v>45353</v>
      </c>
      <c r="BE5" s="32">
        <f t="shared" si="7"/>
        <v>45354</v>
      </c>
      <c r="BF5" s="33">
        <f>BE5+1</f>
        <v>45355</v>
      </c>
      <c r="BG5" s="31">
        <f>BF5+1</f>
        <v>45356</v>
      </c>
      <c r="BH5" s="31">
        <f t="shared" ref="BH5:BN5" si="8">BG5+1</f>
        <v>45357</v>
      </c>
      <c r="BI5" s="31">
        <f t="shared" si="8"/>
        <v>45358</v>
      </c>
      <c r="BJ5" s="31">
        <f t="shared" si="8"/>
        <v>45359</v>
      </c>
      <c r="BK5" s="31">
        <f t="shared" si="8"/>
        <v>45360</v>
      </c>
      <c r="BL5" s="31">
        <f t="shared" si="8"/>
        <v>45361</v>
      </c>
      <c r="BM5" s="33">
        <f t="shared" si="8"/>
        <v>45362</v>
      </c>
      <c r="BN5" s="31">
        <f t="shared" si="8"/>
        <v>45363</v>
      </c>
      <c r="BO5" s="31">
        <f t="shared" ref="BO5" si="9">BN5+1</f>
        <v>45364</v>
      </c>
      <c r="BP5" s="31">
        <f t="shared" ref="BP5" si="10">BO5+1</f>
        <v>45365</v>
      </c>
      <c r="BQ5" s="31">
        <f t="shared" ref="BQ5" si="11">BP5+1</f>
        <v>45366</v>
      </c>
      <c r="BR5" s="31">
        <f t="shared" ref="BR5" si="12">BQ5+1</f>
        <v>45367</v>
      </c>
      <c r="BS5" s="31">
        <f t="shared" ref="BS5:BU5" si="13">BR5+1</f>
        <v>45368</v>
      </c>
      <c r="BT5" s="33">
        <f t="shared" si="13"/>
        <v>45369</v>
      </c>
      <c r="BU5" s="31">
        <f t="shared" si="13"/>
        <v>45370</v>
      </c>
      <c r="BV5" s="31">
        <f t="shared" ref="BV5" si="14">BU5+1</f>
        <v>45371</v>
      </c>
      <c r="BW5" s="31">
        <f t="shared" ref="BW5" si="15">BV5+1</f>
        <v>45372</v>
      </c>
      <c r="BX5" s="31">
        <f t="shared" ref="BX5" si="16">BW5+1</f>
        <v>45373</v>
      </c>
      <c r="BY5" s="31">
        <f t="shared" ref="BY5" si="17">BX5+1</f>
        <v>45374</v>
      </c>
      <c r="BZ5" s="31">
        <f t="shared" ref="BZ5:CB5" si="18">BY5+1</f>
        <v>45375</v>
      </c>
      <c r="CA5" s="33">
        <f t="shared" si="18"/>
        <v>45376</v>
      </c>
      <c r="CB5" s="31">
        <f t="shared" si="18"/>
        <v>45377</v>
      </c>
      <c r="CC5" s="31">
        <f t="shared" ref="CC5" si="19">CB5+1</f>
        <v>45378</v>
      </c>
      <c r="CD5" s="31">
        <f t="shared" ref="CD5" si="20">CC5+1</f>
        <v>45379</v>
      </c>
      <c r="CE5" s="31">
        <f t="shared" ref="CE5" si="21">CD5+1</f>
        <v>45380</v>
      </c>
      <c r="CF5" s="31">
        <f t="shared" ref="CF5" si="22">CE5+1</f>
        <v>45381</v>
      </c>
      <c r="CG5" s="31">
        <f t="shared" ref="CG5:CI5" si="23">CF5+1</f>
        <v>45382</v>
      </c>
      <c r="CH5" s="33">
        <f t="shared" si="23"/>
        <v>45383</v>
      </c>
      <c r="CI5" s="31">
        <f t="shared" si="23"/>
        <v>45384</v>
      </c>
      <c r="CJ5" s="31">
        <f t="shared" ref="CJ5" si="24">CI5+1</f>
        <v>45385</v>
      </c>
      <c r="CK5" s="31">
        <f t="shared" ref="CK5" si="25">CJ5+1</f>
        <v>45386</v>
      </c>
      <c r="CL5" s="31">
        <f t="shared" ref="CL5" si="26">CK5+1</f>
        <v>45387</v>
      </c>
      <c r="CM5" s="31">
        <f t="shared" ref="CM5" si="27">CL5+1</f>
        <v>45388</v>
      </c>
      <c r="CN5" s="31">
        <f t="shared" ref="CN5:CP5" si="28">CM5+1</f>
        <v>45389</v>
      </c>
      <c r="CO5" s="33">
        <f t="shared" si="28"/>
        <v>45390</v>
      </c>
      <c r="CP5" s="31">
        <f t="shared" si="28"/>
        <v>45391</v>
      </c>
      <c r="CQ5" s="31">
        <f t="shared" ref="CQ5" si="29">CP5+1</f>
        <v>45392</v>
      </c>
      <c r="CR5" s="31">
        <f t="shared" ref="CR5" si="30">CQ5+1</f>
        <v>45393</v>
      </c>
      <c r="CS5" s="31">
        <f t="shared" ref="CS5" si="31">CR5+1</f>
        <v>45394</v>
      </c>
      <c r="CT5" s="31">
        <f t="shared" ref="CT5" si="32">CS5+1</f>
        <v>45395</v>
      </c>
      <c r="CU5" s="31">
        <f t="shared" ref="CU5:CW5" si="33">CT5+1</f>
        <v>45396</v>
      </c>
      <c r="CV5" s="33">
        <f t="shared" si="33"/>
        <v>45397</v>
      </c>
      <c r="CW5" s="31">
        <f t="shared" si="33"/>
        <v>45398</v>
      </c>
      <c r="CX5" s="31">
        <f t="shared" ref="CX5" si="34">CW5+1</f>
        <v>45399</v>
      </c>
      <c r="CY5" s="31">
        <f t="shared" ref="CY5" si="35">CX5+1</f>
        <v>45400</v>
      </c>
      <c r="CZ5" s="31">
        <f t="shared" ref="CZ5" si="36">CY5+1</f>
        <v>45401</v>
      </c>
      <c r="DA5" s="31">
        <f t="shared" ref="DA5" si="37">CZ5+1</f>
        <v>45402</v>
      </c>
      <c r="DB5" s="31">
        <f t="shared" ref="DB5" si="38">DA5+1</f>
        <v>45403</v>
      </c>
    </row>
    <row r="6" spans="1:106" s="26" customFormat="1" ht="15" customHeight="1">
      <c r="A6" s="139"/>
      <c r="B6" s="141"/>
      <c r="C6" s="152"/>
      <c r="D6" s="152"/>
      <c r="E6" s="152"/>
      <c r="F6" s="152"/>
      <c r="I6" s="34" t="str">
        <f t="shared" ref="I6:AN6" si="39">LEFT(TEXT(I5,"ddd"),1)</f>
        <v>M</v>
      </c>
      <c r="J6" s="35" t="str">
        <f t="shared" si="39"/>
        <v>T</v>
      </c>
      <c r="K6" s="35" t="str">
        <f t="shared" si="39"/>
        <v>W</v>
      </c>
      <c r="L6" s="35" t="str">
        <f t="shared" si="39"/>
        <v>T</v>
      </c>
      <c r="M6" s="35" t="str">
        <f t="shared" si="39"/>
        <v>F</v>
      </c>
      <c r="N6" s="35" t="str">
        <f t="shared" si="39"/>
        <v>S</v>
      </c>
      <c r="O6" s="35" t="str">
        <f t="shared" si="39"/>
        <v>S</v>
      </c>
      <c r="P6" s="35" t="str">
        <f t="shared" si="39"/>
        <v>M</v>
      </c>
      <c r="Q6" s="35" t="str">
        <f t="shared" si="39"/>
        <v>T</v>
      </c>
      <c r="R6" s="35" t="str">
        <f t="shared" si="39"/>
        <v>W</v>
      </c>
      <c r="S6" s="35" t="str">
        <f t="shared" si="39"/>
        <v>T</v>
      </c>
      <c r="T6" s="35" t="str">
        <f t="shared" si="39"/>
        <v>F</v>
      </c>
      <c r="U6" s="35" t="str">
        <f t="shared" si="39"/>
        <v>S</v>
      </c>
      <c r="V6" s="35" t="str">
        <f t="shared" si="39"/>
        <v>S</v>
      </c>
      <c r="W6" s="35" t="str">
        <f t="shared" si="39"/>
        <v>M</v>
      </c>
      <c r="X6" s="35" t="str">
        <f t="shared" si="39"/>
        <v>T</v>
      </c>
      <c r="Y6" s="35" t="str">
        <f t="shared" si="39"/>
        <v>W</v>
      </c>
      <c r="Z6" s="35" t="str">
        <f t="shared" si="39"/>
        <v>T</v>
      </c>
      <c r="AA6" s="35" t="str">
        <f t="shared" si="39"/>
        <v>F</v>
      </c>
      <c r="AB6" s="35" t="str">
        <f t="shared" si="39"/>
        <v>S</v>
      </c>
      <c r="AC6" s="35" t="str">
        <f t="shared" si="39"/>
        <v>S</v>
      </c>
      <c r="AD6" s="35" t="str">
        <f t="shared" si="39"/>
        <v>M</v>
      </c>
      <c r="AE6" s="35" t="str">
        <f t="shared" si="39"/>
        <v>T</v>
      </c>
      <c r="AF6" s="35" t="str">
        <f t="shared" si="39"/>
        <v>W</v>
      </c>
      <c r="AG6" s="35" t="str">
        <f t="shared" si="39"/>
        <v>T</v>
      </c>
      <c r="AH6" s="35" t="str">
        <f t="shared" si="39"/>
        <v>F</v>
      </c>
      <c r="AI6" s="35" t="str">
        <f t="shared" si="39"/>
        <v>S</v>
      </c>
      <c r="AJ6" s="35" t="str">
        <f t="shared" si="39"/>
        <v>S</v>
      </c>
      <c r="AK6" s="35" t="str">
        <f t="shared" si="39"/>
        <v>M</v>
      </c>
      <c r="AL6" s="35" t="str">
        <f t="shared" si="39"/>
        <v>T</v>
      </c>
      <c r="AM6" s="35" t="str">
        <f t="shared" si="39"/>
        <v>W</v>
      </c>
      <c r="AN6" s="35" t="str">
        <f t="shared" si="39"/>
        <v>T</v>
      </c>
      <c r="AO6" s="35" t="str">
        <f t="shared" ref="AO6:BL6" si="40">LEFT(TEXT(AO5,"ddd"),1)</f>
        <v>F</v>
      </c>
      <c r="AP6" s="35" t="str">
        <f t="shared" si="40"/>
        <v>S</v>
      </c>
      <c r="AQ6" s="35" t="str">
        <f t="shared" si="40"/>
        <v>S</v>
      </c>
      <c r="AR6" s="35" t="str">
        <f t="shared" si="40"/>
        <v>M</v>
      </c>
      <c r="AS6" s="35" t="str">
        <f t="shared" si="40"/>
        <v>T</v>
      </c>
      <c r="AT6" s="35" t="str">
        <f t="shared" si="40"/>
        <v>W</v>
      </c>
      <c r="AU6" s="35" t="str">
        <f t="shared" si="40"/>
        <v>T</v>
      </c>
      <c r="AV6" s="35" t="str">
        <f t="shared" si="40"/>
        <v>F</v>
      </c>
      <c r="AW6" s="35" t="str">
        <f t="shared" si="40"/>
        <v>S</v>
      </c>
      <c r="AX6" s="35" t="str">
        <f t="shared" si="40"/>
        <v>S</v>
      </c>
      <c r="AY6" s="35" t="str">
        <f t="shared" si="40"/>
        <v>M</v>
      </c>
      <c r="AZ6" s="35" t="str">
        <f t="shared" si="40"/>
        <v>T</v>
      </c>
      <c r="BA6" s="35" t="str">
        <f t="shared" si="40"/>
        <v>W</v>
      </c>
      <c r="BB6" s="35" t="str">
        <f t="shared" si="40"/>
        <v>T</v>
      </c>
      <c r="BC6" s="35" t="str">
        <f t="shared" si="40"/>
        <v>F</v>
      </c>
      <c r="BD6" s="35" t="str">
        <f t="shared" si="40"/>
        <v>S</v>
      </c>
      <c r="BE6" s="35" t="str">
        <f t="shared" si="40"/>
        <v>S</v>
      </c>
      <c r="BF6" s="35" t="str">
        <f t="shared" si="40"/>
        <v>M</v>
      </c>
      <c r="BG6" s="35" t="str">
        <f t="shared" si="40"/>
        <v>T</v>
      </c>
      <c r="BH6" s="35" t="str">
        <f t="shared" si="40"/>
        <v>W</v>
      </c>
      <c r="BI6" s="35" t="str">
        <f t="shared" si="40"/>
        <v>T</v>
      </c>
      <c r="BJ6" s="35" t="str">
        <f t="shared" si="40"/>
        <v>F</v>
      </c>
      <c r="BK6" s="35" t="str">
        <f t="shared" si="40"/>
        <v>S</v>
      </c>
      <c r="BL6" s="36" t="str">
        <f t="shared" si="40"/>
        <v>S</v>
      </c>
      <c r="BM6" s="35" t="str">
        <f t="shared" ref="BM6:DB6" si="41">LEFT(TEXT(BM5,"ddd"),1)</f>
        <v>M</v>
      </c>
      <c r="BN6" s="35" t="str">
        <f t="shared" si="41"/>
        <v>T</v>
      </c>
      <c r="BO6" s="35" t="str">
        <f t="shared" si="41"/>
        <v>W</v>
      </c>
      <c r="BP6" s="35" t="str">
        <f t="shared" si="41"/>
        <v>T</v>
      </c>
      <c r="BQ6" s="35" t="str">
        <f t="shared" si="41"/>
        <v>F</v>
      </c>
      <c r="BR6" s="35" t="str">
        <f t="shared" si="41"/>
        <v>S</v>
      </c>
      <c r="BS6" s="36" t="str">
        <f t="shared" si="41"/>
        <v>S</v>
      </c>
      <c r="BT6" s="35" t="str">
        <f t="shared" si="41"/>
        <v>M</v>
      </c>
      <c r="BU6" s="35" t="str">
        <f t="shared" si="41"/>
        <v>T</v>
      </c>
      <c r="BV6" s="35" t="str">
        <f t="shared" si="41"/>
        <v>W</v>
      </c>
      <c r="BW6" s="35" t="str">
        <f t="shared" si="41"/>
        <v>T</v>
      </c>
      <c r="BX6" s="35" t="str">
        <f t="shared" si="41"/>
        <v>F</v>
      </c>
      <c r="BY6" s="35" t="str">
        <f t="shared" si="41"/>
        <v>S</v>
      </c>
      <c r="BZ6" s="36" t="str">
        <f t="shared" si="41"/>
        <v>S</v>
      </c>
      <c r="CA6" s="35" t="str">
        <f t="shared" si="41"/>
        <v>M</v>
      </c>
      <c r="CB6" s="35" t="str">
        <f t="shared" si="41"/>
        <v>T</v>
      </c>
      <c r="CC6" s="35" t="str">
        <f t="shared" si="41"/>
        <v>W</v>
      </c>
      <c r="CD6" s="35" t="str">
        <f t="shared" si="41"/>
        <v>T</v>
      </c>
      <c r="CE6" s="35" t="str">
        <f t="shared" si="41"/>
        <v>F</v>
      </c>
      <c r="CF6" s="35" t="str">
        <f t="shared" si="41"/>
        <v>S</v>
      </c>
      <c r="CG6" s="36" t="str">
        <f t="shared" si="41"/>
        <v>S</v>
      </c>
      <c r="CH6" s="35" t="str">
        <f t="shared" si="41"/>
        <v>M</v>
      </c>
      <c r="CI6" s="35" t="str">
        <f t="shared" si="41"/>
        <v>T</v>
      </c>
      <c r="CJ6" s="35" t="str">
        <f t="shared" si="41"/>
        <v>W</v>
      </c>
      <c r="CK6" s="35" t="str">
        <f t="shared" si="41"/>
        <v>T</v>
      </c>
      <c r="CL6" s="35" t="str">
        <f t="shared" si="41"/>
        <v>F</v>
      </c>
      <c r="CM6" s="35" t="str">
        <f t="shared" si="41"/>
        <v>S</v>
      </c>
      <c r="CN6" s="36" t="str">
        <f t="shared" si="41"/>
        <v>S</v>
      </c>
      <c r="CO6" s="35" t="str">
        <f t="shared" si="41"/>
        <v>M</v>
      </c>
      <c r="CP6" s="35" t="str">
        <f t="shared" si="41"/>
        <v>T</v>
      </c>
      <c r="CQ6" s="35" t="str">
        <f t="shared" si="41"/>
        <v>W</v>
      </c>
      <c r="CR6" s="35" t="str">
        <f t="shared" si="41"/>
        <v>T</v>
      </c>
      <c r="CS6" s="35" t="str">
        <f t="shared" si="41"/>
        <v>F</v>
      </c>
      <c r="CT6" s="35" t="str">
        <f t="shared" si="41"/>
        <v>S</v>
      </c>
      <c r="CU6" s="36" t="str">
        <f t="shared" si="41"/>
        <v>S</v>
      </c>
      <c r="CV6" s="35" t="str">
        <f t="shared" si="41"/>
        <v>M</v>
      </c>
      <c r="CW6" s="35" t="str">
        <f t="shared" si="41"/>
        <v>T</v>
      </c>
      <c r="CX6" s="35" t="str">
        <f t="shared" si="41"/>
        <v>W</v>
      </c>
      <c r="CY6" s="35" t="str">
        <f t="shared" si="41"/>
        <v>T</v>
      </c>
      <c r="CZ6" s="35" t="str">
        <f t="shared" si="41"/>
        <v>F</v>
      </c>
      <c r="DA6" s="35" t="str">
        <f t="shared" si="41"/>
        <v>S</v>
      </c>
      <c r="DB6" s="36" t="str">
        <f t="shared" si="41"/>
        <v>S</v>
      </c>
    </row>
    <row r="7" spans="1:106" s="26" customFormat="1" ht="30" hidden="1" customHeight="1" thickBot="1">
      <c r="A7" s="13" t="s">
        <v>12</v>
      </c>
      <c r="B7" s="37"/>
      <c r="C7" s="38"/>
      <c r="D7" s="37"/>
      <c r="E7" s="37"/>
      <c r="F7" s="37"/>
      <c r="H7" s="26"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106" s="46" customFormat="1" ht="30" customHeight="1">
      <c r="A8" s="14"/>
      <c r="B8" s="40" t="s">
        <v>13</v>
      </c>
      <c r="C8" s="41"/>
      <c r="D8" s="42"/>
      <c r="E8" s="43">
        <f>Project_Start</f>
        <v>45306</v>
      </c>
      <c r="F8" s="44">
        <f>F16</f>
        <v>45317</v>
      </c>
      <c r="G8" s="17"/>
      <c r="H8" s="5">
        <f t="shared" ref="H8:H60" ca="1" si="42">IF(OR(ISBLANK(task_start),ISBLANK(task_end)),"",task_end-task_start+1)</f>
        <v>12</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106" s="46" customFormat="1" ht="30" customHeight="1">
      <c r="A9" s="14"/>
      <c r="B9" s="47" t="s">
        <v>14</v>
      </c>
      <c r="C9" s="48" t="s">
        <v>15</v>
      </c>
      <c r="D9" s="49">
        <v>0</v>
      </c>
      <c r="E9" s="50">
        <f>Project_Start</f>
        <v>45306</v>
      </c>
      <c r="F9" s="50">
        <f>E9+3</f>
        <v>45309</v>
      </c>
      <c r="G9" s="17"/>
      <c r="H9" s="5">
        <f t="shared" ca="1" si="42"/>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row>
    <row r="10" spans="1:106" s="46" customFormat="1" ht="30" customHeight="1">
      <c r="A10" s="14"/>
      <c r="B10" s="52" t="s">
        <v>16</v>
      </c>
      <c r="C10" s="53" t="s">
        <v>17</v>
      </c>
      <c r="D10" s="54">
        <v>0</v>
      </c>
      <c r="E10" s="55">
        <f>E9</f>
        <v>45306</v>
      </c>
      <c r="F10" s="55">
        <f>F9</f>
        <v>45309</v>
      </c>
      <c r="G10" s="17"/>
      <c r="H10" s="5">
        <f t="shared" ca="1" si="42"/>
        <v>4</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row>
    <row r="11" spans="1:106" s="46" customFormat="1" ht="30" customHeight="1">
      <c r="A11" s="13"/>
      <c r="B11" s="52" t="s">
        <v>18</v>
      </c>
      <c r="C11" s="53" t="s">
        <v>19</v>
      </c>
      <c r="D11" s="54">
        <v>0</v>
      </c>
      <c r="E11" s="55">
        <f>F10</f>
        <v>45309</v>
      </c>
      <c r="F11" s="55">
        <f>E11+4</f>
        <v>45313</v>
      </c>
      <c r="G11" s="17"/>
      <c r="H11" s="5">
        <f t="shared" ca="1" si="42"/>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row>
    <row r="12" spans="1:106" s="46" customFormat="1" ht="30" customHeight="1">
      <c r="A12" s="13"/>
      <c r="B12" s="52" t="s">
        <v>20</v>
      </c>
      <c r="C12" s="53" t="s">
        <v>21</v>
      </c>
      <c r="D12" s="54">
        <v>0</v>
      </c>
      <c r="E12" s="55">
        <f>F11</f>
        <v>45313</v>
      </c>
      <c r="F12" s="55">
        <f>E12+1</f>
        <v>45314</v>
      </c>
      <c r="G12" s="17"/>
      <c r="H12" s="5">
        <f t="shared" ca="1" si="42"/>
        <v>2</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row>
    <row r="13" spans="1:106" s="46" customFormat="1" ht="30" customHeight="1">
      <c r="A13" s="13"/>
      <c r="B13" s="52" t="s">
        <v>22</v>
      </c>
      <c r="C13" s="53" t="s">
        <v>23</v>
      </c>
      <c r="D13" s="54">
        <v>0</v>
      </c>
      <c r="E13" s="55">
        <f>F12</f>
        <v>45314</v>
      </c>
      <c r="F13" s="55">
        <f>E13+2</f>
        <v>45316</v>
      </c>
      <c r="G13" s="17"/>
      <c r="H13" s="5">
        <f t="shared" ca="1" si="42"/>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row>
    <row r="14" spans="1:106" s="46" customFormat="1" ht="30" customHeight="1">
      <c r="A14" s="13"/>
      <c r="B14" s="52" t="s">
        <v>24</v>
      </c>
      <c r="C14" s="53" t="s">
        <v>25</v>
      </c>
      <c r="D14" s="54">
        <v>0</v>
      </c>
      <c r="E14" s="55">
        <f>F13</f>
        <v>45316</v>
      </c>
      <c r="F14" s="55">
        <f>E14</f>
        <v>45316</v>
      </c>
      <c r="G14" s="17"/>
      <c r="H14" s="5"/>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row>
    <row r="15" spans="1:106" s="46" customFormat="1" ht="30" customHeight="1">
      <c r="A15" s="13"/>
      <c r="B15" s="52" t="s">
        <v>26</v>
      </c>
      <c r="C15" s="53" t="s">
        <v>15</v>
      </c>
      <c r="D15" s="54">
        <v>0</v>
      </c>
      <c r="E15" s="55">
        <f>F14</f>
        <v>45316</v>
      </c>
      <c r="F15" s="55">
        <f>E15</f>
        <v>45316</v>
      </c>
      <c r="G15" s="17"/>
      <c r="H15" s="5"/>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row>
    <row r="16" spans="1:106" s="46" customFormat="1" ht="30" customHeight="1">
      <c r="A16" s="13"/>
      <c r="B16" s="52" t="s">
        <v>27</v>
      </c>
      <c r="C16" s="53" t="s">
        <v>28</v>
      </c>
      <c r="D16" s="54">
        <v>0</v>
      </c>
      <c r="E16" s="55">
        <f>F15+1</f>
        <v>45317</v>
      </c>
      <c r="F16" s="55">
        <f>E16</f>
        <v>45317</v>
      </c>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row>
    <row r="17" spans="1:106" s="46" customFormat="1" ht="30" customHeight="1">
      <c r="A17" s="14"/>
      <c r="B17" s="57" t="s">
        <v>29</v>
      </c>
      <c r="C17" s="58"/>
      <c r="D17" s="59"/>
      <c r="E17" s="60">
        <f>F8</f>
        <v>45317</v>
      </c>
      <c r="F17" s="61">
        <f>F27</f>
        <v>45337</v>
      </c>
      <c r="G17" s="17"/>
      <c r="H17" s="5">
        <f t="shared" ca="1" si="42"/>
        <v>21</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row>
    <row r="18" spans="1:106" s="46" customFormat="1" ht="30" customHeight="1">
      <c r="A18" s="14"/>
      <c r="B18" s="62" t="s">
        <v>30</v>
      </c>
      <c r="C18" s="63" t="s">
        <v>15</v>
      </c>
      <c r="D18" s="64">
        <v>0</v>
      </c>
      <c r="E18" s="65">
        <f>F8+1</f>
        <v>45318</v>
      </c>
      <c r="F18" s="65">
        <f>E18+1</f>
        <v>45319</v>
      </c>
      <c r="G18" s="17"/>
      <c r="H18" s="5">
        <f t="shared" ca="1" si="42"/>
        <v>2</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row>
    <row r="19" spans="1:106" s="46" customFormat="1" ht="30" customHeight="1">
      <c r="A19" s="13"/>
      <c r="B19" s="62" t="s">
        <v>31</v>
      </c>
      <c r="C19" s="63" t="s">
        <v>15</v>
      </c>
      <c r="D19" s="64">
        <v>0</v>
      </c>
      <c r="E19" s="65">
        <f>F18</f>
        <v>45319</v>
      </c>
      <c r="F19" s="65">
        <f>E19+1</f>
        <v>45320</v>
      </c>
      <c r="G19" s="17"/>
      <c r="H19" s="5">
        <f t="shared" ca="1" si="42"/>
        <v>2</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row>
    <row r="20" spans="1:106" s="46" customFormat="1" ht="30" customHeight="1">
      <c r="A20" s="13"/>
      <c r="B20" s="62" t="s">
        <v>32</v>
      </c>
      <c r="C20" s="63" t="s">
        <v>15</v>
      </c>
      <c r="D20" s="64">
        <v>0</v>
      </c>
      <c r="E20" s="65">
        <f>F19+1</f>
        <v>45321</v>
      </c>
      <c r="F20" s="65">
        <f>E20+1</f>
        <v>45322</v>
      </c>
      <c r="G20" s="17"/>
      <c r="H20" s="5">
        <f t="shared" ca="1" si="42"/>
        <v>2</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row>
    <row r="21" spans="1:106" s="46" customFormat="1" ht="30" customHeight="1">
      <c r="A21" s="13"/>
      <c r="B21" s="62" t="s">
        <v>33</v>
      </c>
      <c r="C21" s="63" t="s">
        <v>15</v>
      </c>
      <c r="D21" s="64">
        <v>0</v>
      </c>
      <c r="E21" s="65">
        <f>F20</f>
        <v>45322</v>
      </c>
      <c r="F21" s="65">
        <f>E21</f>
        <v>45322</v>
      </c>
      <c r="G21" s="17"/>
      <c r="H21" s="5">
        <f t="shared" ca="1" si="42"/>
        <v>1</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row>
    <row r="22" spans="1:106" s="46" customFormat="1" ht="30" customHeight="1">
      <c r="A22" s="13"/>
      <c r="B22" s="62" t="s">
        <v>34</v>
      </c>
      <c r="C22" s="63" t="s">
        <v>17</v>
      </c>
      <c r="D22" s="64">
        <v>0</v>
      </c>
      <c r="E22" s="65">
        <f>F21+1</f>
        <v>45323</v>
      </c>
      <c r="F22" s="65">
        <f>E22+2</f>
        <v>45325</v>
      </c>
      <c r="G22" s="17"/>
      <c r="H22" s="5">
        <f t="shared" ca="1" si="42"/>
        <v>3</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row>
    <row r="23" spans="1:106" s="46" customFormat="1" ht="30" customHeight="1">
      <c r="A23" s="13"/>
      <c r="B23" s="62" t="s">
        <v>35</v>
      </c>
      <c r="C23" s="63" t="s">
        <v>17</v>
      </c>
      <c r="D23" s="64">
        <v>0</v>
      </c>
      <c r="E23" s="65">
        <f>F22+1</f>
        <v>45326</v>
      </c>
      <c r="F23" s="65">
        <f>E23+2</f>
        <v>45328</v>
      </c>
      <c r="G23" s="17"/>
      <c r="H23" s="5"/>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row>
    <row r="24" spans="1:106" s="46" customFormat="1" ht="30" customHeight="1">
      <c r="A24" s="13"/>
      <c r="B24" s="62" t="s">
        <v>36</v>
      </c>
      <c r="C24" s="63" t="s">
        <v>15</v>
      </c>
      <c r="D24" s="64">
        <v>0</v>
      </c>
      <c r="E24" s="65">
        <f t="shared" ref="E24:E25" si="43">F23+1</f>
        <v>45329</v>
      </c>
      <c r="F24" s="65">
        <f>E24+4</f>
        <v>45333</v>
      </c>
      <c r="G24" s="17"/>
      <c r="H24" s="5"/>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c r="CR24" s="71"/>
      <c r="CS24" s="71"/>
      <c r="CT24" s="71"/>
      <c r="CU24" s="71"/>
      <c r="CV24" s="71"/>
      <c r="CW24" s="71"/>
      <c r="CX24" s="71"/>
      <c r="CY24" s="71"/>
      <c r="CZ24" s="71"/>
      <c r="DA24" s="71"/>
      <c r="DB24" s="71"/>
    </row>
    <row r="25" spans="1:106" s="46" customFormat="1" ht="30" customHeight="1">
      <c r="A25" s="13"/>
      <c r="B25" s="62" t="s">
        <v>37</v>
      </c>
      <c r="C25" s="63" t="s">
        <v>38</v>
      </c>
      <c r="D25" s="64">
        <v>0</v>
      </c>
      <c r="E25" s="65">
        <f>F24</f>
        <v>45333</v>
      </c>
      <c r="F25" s="65">
        <f>E25+3</f>
        <v>45336</v>
      </c>
      <c r="G25" s="17"/>
      <c r="H25" s="5"/>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row>
    <row r="26" spans="1:106" s="46" customFormat="1" ht="30" customHeight="1">
      <c r="A26" s="13"/>
      <c r="B26" s="62" t="s">
        <v>26</v>
      </c>
      <c r="C26" s="63" t="s">
        <v>28</v>
      </c>
      <c r="D26" s="64">
        <v>0</v>
      </c>
      <c r="E26" s="65">
        <f>F25+1</f>
        <v>45337</v>
      </c>
      <c r="F26" s="65">
        <f>E26</f>
        <v>45337</v>
      </c>
      <c r="G26" s="17"/>
      <c r="H26" s="5"/>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row>
    <row r="27" spans="1:106" s="46" customFormat="1" ht="30" customHeight="1">
      <c r="A27" s="13"/>
      <c r="B27" s="62" t="s">
        <v>27</v>
      </c>
      <c r="C27" s="63" t="s">
        <v>28</v>
      </c>
      <c r="D27" s="64">
        <v>0</v>
      </c>
      <c r="E27" s="65">
        <f>F26</f>
        <v>45337</v>
      </c>
      <c r="F27" s="65">
        <f>E27</f>
        <v>45337</v>
      </c>
      <c r="G27" s="17"/>
      <c r="H27" s="5"/>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71"/>
      <c r="CF27" s="71"/>
      <c r="CG27" s="71"/>
      <c r="CH27" s="71"/>
      <c r="CI27" s="71"/>
      <c r="CJ27" s="71"/>
      <c r="CK27" s="71"/>
      <c r="CL27" s="71"/>
      <c r="CM27" s="71"/>
      <c r="CN27" s="71"/>
      <c r="CO27" s="71"/>
      <c r="CP27" s="71"/>
      <c r="CQ27" s="71"/>
      <c r="CR27" s="71"/>
      <c r="CS27" s="71"/>
      <c r="CT27" s="71"/>
      <c r="CU27" s="71"/>
      <c r="CV27" s="71"/>
      <c r="CW27" s="71"/>
      <c r="CX27" s="71"/>
      <c r="CY27" s="71"/>
      <c r="CZ27" s="71"/>
      <c r="DA27" s="71"/>
      <c r="DB27" s="71"/>
    </row>
    <row r="28" spans="1:106" s="46" customFormat="1" ht="30" customHeight="1">
      <c r="A28" s="13"/>
      <c r="B28" s="66" t="s">
        <v>39</v>
      </c>
      <c r="C28" s="67"/>
      <c r="D28" s="68"/>
      <c r="E28" s="69">
        <f>F17</f>
        <v>45337</v>
      </c>
      <c r="F28" s="70">
        <f>F34</f>
        <v>45360</v>
      </c>
      <c r="G28" s="17"/>
      <c r="H28" s="5">
        <f t="shared" ca="1" si="42"/>
        <v>24</v>
      </c>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71"/>
      <c r="CF28" s="71"/>
      <c r="CG28" s="71"/>
      <c r="CH28" s="71"/>
      <c r="CI28" s="71"/>
      <c r="CJ28" s="71"/>
      <c r="CK28" s="71"/>
      <c r="CL28" s="71"/>
      <c r="CM28" s="71"/>
      <c r="CN28" s="71"/>
      <c r="CO28" s="71"/>
      <c r="CP28" s="71"/>
      <c r="CQ28" s="71"/>
      <c r="CR28" s="71"/>
      <c r="CS28" s="71"/>
      <c r="CT28" s="71"/>
      <c r="CU28" s="71"/>
      <c r="CV28" s="71"/>
      <c r="CW28" s="71"/>
      <c r="CX28" s="71"/>
      <c r="CY28" s="71"/>
      <c r="CZ28" s="71"/>
      <c r="DA28" s="71"/>
      <c r="DB28" s="71"/>
    </row>
    <row r="29" spans="1:106" s="46" customFormat="1" ht="30" customHeight="1">
      <c r="A29" s="13"/>
      <c r="B29" s="72" t="s">
        <v>40</v>
      </c>
      <c r="C29" s="73" t="s">
        <v>41</v>
      </c>
      <c r="D29" s="74">
        <v>0</v>
      </c>
      <c r="E29" s="75">
        <f>E28</f>
        <v>45337</v>
      </c>
      <c r="F29" s="75">
        <f>E29+1</f>
        <v>45338</v>
      </c>
      <c r="G29" s="17"/>
      <c r="H29" s="5">
        <f t="shared" ca="1" si="42"/>
        <v>2</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row>
    <row r="30" spans="1:106" s="46" customFormat="1" ht="30" customHeight="1">
      <c r="A30" s="13"/>
      <c r="B30" s="72" t="s">
        <v>42</v>
      </c>
      <c r="C30" s="73" t="s">
        <v>41</v>
      </c>
      <c r="D30" s="74">
        <v>0</v>
      </c>
      <c r="E30" s="75">
        <f>F29+1</f>
        <v>45339</v>
      </c>
      <c r="F30" s="75">
        <f>E30+1</f>
        <v>45340</v>
      </c>
      <c r="G30" s="17"/>
      <c r="H30" s="5">
        <f t="shared" ca="1" si="42"/>
        <v>2</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row>
    <row r="31" spans="1:106" s="46" customFormat="1" ht="30" customHeight="1">
      <c r="A31" s="13"/>
      <c r="B31" s="72" t="s">
        <v>43</v>
      </c>
      <c r="C31" s="73" t="s">
        <v>41</v>
      </c>
      <c r="D31" s="74">
        <v>0</v>
      </c>
      <c r="E31" s="75">
        <f>F30+1</f>
        <v>45341</v>
      </c>
      <c r="F31" s="75">
        <f>E31+12</f>
        <v>45353</v>
      </c>
      <c r="G31" s="17"/>
      <c r="H31" s="5">
        <f t="shared" ca="1" si="42"/>
        <v>13</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row>
    <row r="32" spans="1:106" s="46" customFormat="1" ht="30" customHeight="1">
      <c r="A32" s="13"/>
      <c r="B32" s="72" t="s">
        <v>44</v>
      </c>
      <c r="C32" s="73" t="s">
        <v>41</v>
      </c>
      <c r="D32" s="74">
        <v>0</v>
      </c>
      <c r="E32" s="75">
        <f>F31</f>
        <v>45353</v>
      </c>
      <c r="F32" s="75">
        <f>E32+6</f>
        <v>45359</v>
      </c>
      <c r="G32" s="17"/>
      <c r="H32" s="5">
        <f t="shared" ca="1" si="42"/>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row>
    <row r="33" spans="1:106" s="46" customFormat="1" ht="30" customHeight="1">
      <c r="A33" s="13"/>
      <c r="B33" s="72" t="s">
        <v>26</v>
      </c>
      <c r="C33" s="73" t="s">
        <v>28</v>
      </c>
      <c r="D33" s="74">
        <v>0</v>
      </c>
      <c r="E33" s="75">
        <f>F32+1</f>
        <v>45360</v>
      </c>
      <c r="F33" s="75">
        <f>E33</f>
        <v>45360</v>
      </c>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row>
    <row r="34" spans="1:106" s="46" customFormat="1" ht="30" customHeight="1">
      <c r="A34" s="13"/>
      <c r="B34" s="72" t="s">
        <v>27</v>
      </c>
      <c r="C34" s="73" t="s">
        <v>28</v>
      </c>
      <c r="D34" s="74">
        <v>0</v>
      </c>
      <c r="E34" s="75">
        <f>F33</f>
        <v>45360</v>
      </c>
      <c r="F34" s="75">
        <f>E34</f>
        <v>45360</v>
      </c>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row>
    <row r="35" spans="1:106" s="46" customFormat="1" ht="30" customHeight="1">
      <c r="A35" s="13"/>
      <c r="B35" s="76" t="s">
        <v>45</v>
      </c>
      <c r="C35" s="77"/>
      <c r="D35" s="78"/>
      <c r="E35" s="79">
        <f>E36</f>
        <v>45340</v>
      </c>
      <c r="F35" s="80">
        <f>F41</f>
        <v>45357</v>
      </c>
      <c r="G35" s="17"/>
      <c r="H35" s="5">
        <f t="shared" ca="1" si="42"/>
        <v>18</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c r="CF35" s="81"/>
      <c r="CG35" s="81"/>
      <c r="CH35" s="81"/>
      <c r="CI35" s="81"/>
      <c r="CJ35" s="81"/>
      <c r="CK35" s="81"/>
      <c r="CL35" s="81"/>
      <c r="CM35" s="81"/>
      <c r="CN35" s="81"/>
      <c r="CO35" s="81"/>
      <c r="CP35" s="81"/>
      <c r="CQ35" s="81"/>
      <c r="CR35" s="81"/>
      <c r="CS35" s="81"/>
      <c r="CT35" s="81"/>
      <c r="CU35" s="81"/>
      <c r="CV35" s="81"/>
      <c r="CW35" s="81"/>
      <c r="CX35" s="81"/>
      <c r="CY35" s="81"/>
      <c r="CZ35" s="81"/>
      <c r="DA35" s="81"/>
      <c r="DB35" s="81"/>
    </row>
    <row r="36" spans="1:106" s="46" customFormat="1" ht="30" customHeight="1">
      <c r="A36" s="13"/>
      <c r="B36" s="82" t="s">
        <v>46</v>
      </c>
      <c r="C36" s="83" t="s">
        <v>47</v>
      </c>
      <c r="D36" s="84">
        <v>0</v>
      </c>
      <c r="E36" s="85">
        <f>F30</f>
        <v>45340</v>
      </c>
      <c r="F36" s="85">
        <f>E36+3</f>
        <v>45343</v>
      </c>
      <c r="G36" s="17"/>
      <c r="H36" s="5">
        <f t="shared" ca="1" si="42"/>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row>
    <row r="37" spans="1:106" s="46" customFormat="1" ht="30" customHeight="1">
      <c r="A37" s="13"/>
      <c r="B37" s="82" t="s">
        <v>48</v>
      </c>
      <c r="C37" s="83" t="s">
        <v>49</v>
      </c>
      <c r="D37" s="84">
        <v>0</v>
      </c>
      <c r="E37" s="85">
        <f>F36</f>
        <v>45343</v>
      </c>
      <c r="F37" s="85">
        <f>E37+4</f>
        <v>45347</v>
      </c>
      <c r="G37" s="17"/>
      <c r="H37" s="5">
        <f t="shared" ca="1" si="42"/>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row>
    <row r="38" spans="1:106" s="46" customFormat="1" ht="30" customHeight="1">
      <c r="A38" s="13"/>
      <c r="B38" s="82" t="s">
        <v>50</v>
      </c>
      <c r="C38" s="83" t="s">
        <v>51</v>
      </c>
      <c r="D38" s="84">
        <v>0</v>
      </c>
      <c r="E38" s="85">
        <f>F37+1</f>
        <v>45348</v>
      </c>
      <c r="F38" s="85">
        <f>E38+3</f>
        <v>45351</v>
      </c>
      <c r="G38" s="17"/>
      <c r="H38" s="5">
        <f t="shared" ca="1" si="42"/>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row>
    <row r="39" spans="1:106" s="46" customFormat="1" ht="30" customHeight="1">
      <c r="A39" s="13"/>
      <c r="B39" s="82" t="s">
        <v>52</v>
      </c>
      <c r="C39" s="83" t="s">
        <v>53</v>
      </c>
      <c r="D39" s="84">
        <v>0</v>
      </c>
      <c r="E39" s="85">
        <f>F38+1</f>
        <v>45352</v>
      </c>
      <c r="F39" s="85">
        <f>E39+4</f>
        <v>45356</v>
      </c>
      <c r="G39" s="17"/>
      <c r="H39" s="5">
        <f t="shared" ca="1" si="42"/>
        <v>5</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row>
    <row r="40" spans="1:106" s="46" customFormat="1" ht="30" customHeight="1">
      <c r="A40" s="13"/>
      <c r="B40" s="82" t="s">
        <v>26</v>
      </c>
      <c r="C40" s="83" t="s">
        <v>28</v>
      </c>
      <c r="D40" s="84">
        <v>0</v>
      </c>
      <c r="E40" s="85">
        <f>F39+1</f>
        <v>45357</v>
      </c>
      <c r="F40" s="85">
        <f>E40</f>
        <v>45357</v>
      </c>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row>
    <row r="41" spans="1:106" s="46" customFormat="1" ht="30" customHeight="1">
      <c r="A41" s="13"/>
      <c r="B41" s="105" t="s">
        <v>27</v>
      </c>
      <c r="C41" s="106" t="s">
        <v>28</v>
      </c>
      <c r="D41" s="107">
        <v>0</v>
      </c>
      <c r="E41" s="108">
        <f>F40</f>
        <v>45357</v>
      </c>
      <c r="F41" s="108">
        <f>E41</f>
        <v>45357</v>
      </c>
      <c r="G41" s="17"/>
      <c r="H41" s="5"/>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row>
    <row r="42" spans="1:106" s="46" customFormat="1" ht="30" customHeight="1">
      <c r="A42" s="13"/>
      <c r="B42" s="114" t="s">
        <v>54</v>
      </c>
      <c r="C42" s="115"/>
      <c r="D42" s="116"/>
      <c r="E42" s="117">
        <f>E43</f>
        <v>45357</v>
      </c>
      <c r="F42" s="118">
        <f>F50</f>
        <v>45371</v>
      </c>
      <c r="G42" s="17"/>
      <c r="H42" s="5"/>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row>
    <row r="43" spans="1:106" s="46" customFormat="1" ht="30" customHeight="1">
      <c r="A43" s="13"/>
      <c r="B43" s="109" t="s">
        <v>55</v>
      </c>
      <c r="C43" s="110" t="s">
        <v>56</v>
      </c>
      <c r="D43" s="111">
        <v>0</v>
      </c>
      <c r="E43" s="112">
        <f>F35</f>
        <v>45357</v>
      </c>
      <c r="F43" s="113">
        <f>E43+1</f>
        <v>45358</v>
      </c>
      <c r="G43" s="17"/>
      <c r="H43" s="5"/>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row>
    <row r="44" spans="1:106" s="46" customFormat="1" ht="30" customHeight="1">
      <c r="A44" s="13"/>
      <c r="B44" s="109" t="s">
        <v>57</v>
      </c>
      <c r="C44" s="110" t="s">
        <v>21</v>
      </c>
      <c r="D44" s="111">
        <v>0</v>
      </c>
      <c r="E44" s="112">
        <f>F43</f>
        <v>45358</v>
      </c>
      <c r="F44" s="113">
        <f>E44+1</f>
        <v>45359</v>
      </c>
      <c r="G44" s="17"/>
      <c r="H44" s="5"/>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row>
    <row r="45" spans="1:106" s="46" customFormat="1" ht="30" customHeight="1">
      <c r="A45" s="13"/>
      <c r="B45" s="109" t="s">
        <v>58</v>
      </c>
      <c r="C45" s="110" t="s">
        <v>21</v>
      </c>
      <c r="D45" s="111">
        <v>0</v>
      </c>
      <c r="E45" s="112">
        <f>F44+1</f>
        <v>45360</v>
      </c>
      <c r="F45" s="113">
        <f>E45+3</f>
        <v>45363</v>
      </c>
      <c r="G45" s="17"/>
      <c r="H45" s="5"/>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row>
    <row r="46" spans="1:106" s="46" customFormat="1" ht="30" customHeight="1">
      <c r="A46" s="13"/>
      <c r="B46" s="109" t="s">
        <v>59</v>
      </c>
      <c r="C46" s="110" t="s">
        <v>21</v>
      </c>
      <c r="D46" s="111">
        <v>0</v>
      </c>
      <c r="E46" s="112">
        <f>F45+1</f>
        <v>45364</v>
      </c>
      <c r="F46" s="113">
        <f>E46+1</f>
        <v>45365</v>
      </c>
      <c r="G46" s="17"/>
      <c r="H46" s="5"/>
      <c r="I46" s="51"/>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row>
    <row r="47" spans="1:106" s="46" customFormat="1" ht="30" customHeight="1">
      <c r="A47" s="13"/>
      <c r="B47" s="109" t="s">
        <v>60</v>
      </c>
      <c r="C47" s="110" t="s">
        <v>21</v>
      </c>
      <c r="D47" s="111">
        <v>0</v>
      </c>
      <c r="E47" s="112">
        <f>F46</f>
        <v>45365</v>
      </c>
      <c r="F47" s="113">
        <f>E47+2</f>
        <v>45367</v>
      </c>
      <c r="G47" s="17"/>
      <c r="H47" s="5"/>
      <c r="I47" s="51"/>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row>
    <row r="48" spans="1:106" s="46" customFormat="1" ht="30" customHeight="1">
      <c r="A48" s="13"/>
      <c r="B48" s="109" t="s">
        <v>61</v>
      </c>
      <c r="C48" s="110" t="s">
        <v>21</v>
      </c>
      <c r="D48" s="111">
        <v>0</v>
      </c>
      <c r="E48" s="112">
        <f>F47+1</f>
        <v>45368</v>
      </c>
      <c r="F48" s="113">
        <f>E48+2</f>
        <v>45370</v>
      </c>
      <c r="G48" s="17"/>
      <c r="H48" s="5"/>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row>
    <row r="49" spans="1:106" s="46" customFormat="1" ht="30" customHeight="1">
      <c r="A49" s="13"/>
      <c r="B49" s="109" t="s">
        <v>26</v>
      </c>
      <c r="C49" s="110" t="s">
        <v>28</v>
      </c>
      <c r="D49" s="111">
        <v>0</v>
      </c>
      <c r="E49" s="112">
        <f>F48+1</f>
        <v>45371</v>
      </c>
      <c r="F49" s="113">
        <f>E49</f>
        <v>45371</v>
      </c>
      <c r="G49" s="17"/>
      <c r="H49" s="5"/>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row>
    <row r="50" spans="1:106" s="46" customFormat="1" ht="30" customHeight="1">
      <c r="A50" s="13"/>
      <c r="B50" s="119" t="s">
        <v>27</v>
      </c>
      <c r="C50" s="120" t="s">
        <v>28</v>
      </c>
      <c r="D50" s="121">
        <v>0</v>
      </c>
      <c r="E50" s="122">
        <f>F49</f>
        <v>45371</v>
      </c>
      <c r="F50" s="123">
        <f>E50</f>
        <v>45371</v>
      </c>
      <c r="G50" s="17"/>
      <c r="H50" s="5"/>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row>
    <row r="51" spans="1:106" s="46" customFormat="1" ht="30" customHeight="1">
      <c r="A51" s="13"/>
      <c r="B51" s="134" t="s">
        <v>62</v>
      </c>
      <c r="C51" s="135"/>
      <c r="D51" s="136"/>
      <c r="E51" s="137">
        <f>E52</f>
        <v>45371</v>
      </c>
      <c r="F51" s="138">
        <f>F58</f>
        <v>45408</v>
      </c>
      <c r="G51" s="17"/>
      <c r="H51" s="5"/>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row>
    <row r="52" spans="1:106" s="46" customFormat="1" ht="30" customHeight="1">
      <c r="A52" s="13"/>
      <c r="B52" s="127" t="s">
        <v>63</v>
      </c>
      <c r="C52" s="124" t="s">
        <v>21</v>
      </c>
      <c r="D52" s="125">
        <v>0</v>
      </c>
      <c r="E52" s="126">
        <f>F50</f>
        <v>45371</v>
      </c>
      <c r="F52" s="128">
        <f>E52+1</f>
        <v>45372</v>
      </c>
      <c r="G52" s="17"/>
      <c r="H52" s="5"/>
      <c r="I52" s="51"/>
      <c r="J52" s="51"/>
      <c r="K52" s="51"/>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row>
    <row r="53" spans="1:106" s="46" customFormat="1" ht="30" customHeight="1">
      <c r="A53" s="13"/>
      <c r="B53" s="129" t="s">
        <v>64</v>
      </c>
      <c r="C53" s="130" t="s">
        <v>21</v>
      </c>
      <c r="D53" s="131">
        <v>0</v>
      </c>
      <c r="E53" s="132">
        <f>F52+1</f>
        <v>45373</v>
      </c>
      <c r="F53" s="133">
        <f>E53+2</f>
        <v>45375</v>
      </c>
      <c r="G53" s="17"/>
      <c r="H53" s="5"/>
      <c r="I53" s="51"/>
      <c r="J53" s="51"/>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row>
    <row r="54" spans="1:106" s="46" customFormat="1" ht="30" customHeight="1">
      <c r="A54" s="13"/>
      <c r="B54" s="129" t="s">
        <v>65</v>
      </c>
      <c r="C54" s="130" t="s">
        <v>21</v>
      </c>
      <c r="D54" s="131">
        <v>0</v>
      </c>
      <c r="E54" s="132">
        <f>F53+1</f>
        <v>45376</v>
      </c>
      <c r="F54" s="133">
        <f>E54+3</f>
        <v>45379</v>
      </c>
      <c r="G54" s="17"/>
      <c r="H54" s="5"/>
      <c r="I54" s="51"/>
      <c r="J54" s="51"/>
      <c r="K54" s="51"/>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row>
    <row r="55" spans="1:106" s="46" customFormat="1" ht="30" customHeight="1">
      <c r="A55" s="13"/>
      <c r="B55" s="129" t="s">
        <v>66</v>
      </c>
      <c r="C55" s="130" t="s">
        <v>21</v>
      </c>
      <c r="D55" s="131">
        <v>0</v>
      </c>
      <c r="E55" s="132">
        <f>F54+1</f>
        <v>45380</v>
      </c>
      <c r="F55" s="133">
        <f>E55+10</f>
        <v>45390</v>
      </c>
      <c r="G55" s="17"/>
      <c r="H55" s="5"/>
      <c r="I55" s="51"/>
      <c r="J55" s="51"/>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row>
    <row r="56" spans="1:106" s="46" customFormat="1" ht="30" customHeight="1">
      <c r="A56" s="13"/>
      <c r="B56" s="129" t="s">
        <v>67</v>
      </c>
      <c r="C56" s="130" t="s">
        <v>21</v>
      </c>
      <c r="D56" s="131">
        <v>0</v>
      </c>
      <c r="E56" s="132">
        <f>F55</f>
        <v>45390</v>
      </c>
      <c r="F56" s="133">
        <f>E56+2</f>
        <v>45392</v>
      </c>
      <c r="G56" s="17"/>
      <c r="H56" s="5"/>
      <c r="I56" s="51"/>
      <c r="J56" s="51"/>
      <c r="K56" s="51"/>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row>
    <row r="57" spans="1:106" s="46" customFormat="1" ht="30" customHeight="1">
      <c r="A57" s="13"/>
      <c r="B57" s="129" t="s">
        <v>68</v>
      </c>
      <c r="C57" s="130" t="s">
        <v>21</v>
      </c>
      <c r="D57" s="131">
        <v>0</v>
      </c>
      <c r="E57" s="132">
        <f>F56+1</f>
        <v>45393</v>
      </c>
      <c r="F57" s="133">
        <f>E57+7</f>
        <v>45400</v>
      </c>
      <c r="G57" s="17"/>
      <c r="H57" s="5"/>
      <c r="I57" s="51"/>
      <c r="J57" s="51"/>
      <c r="K57" s="51"/>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row>
    <row r="58" spans="1:106" s="46" customFormat="1" ht="30" customHeight="1">
      <c r="A58" s="13"/>
      <c r="B58" s="129" t="s">
        <v>69</v>
      </c>
      <c r="C58" s="130" t="s">
        <v>21</v>
      </c>
      <c r="D58" s="131">
        <v>0</v>
      </c>
      <c r="E58" s="132">
        <f>F57+1</f>
        <v>45401</v>
      </c>
      <c r="F58" s="133">
        <f>E58+7</f>
        <v>45408</v>
      </c>
      <c r="G58" s="17"/>
      <c r="H58" s="5"/>
      <c r="I58" s="51"/>
      <c r="J58" s="51"/>
      <c r="K58" s="51"/>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row>
    <row r="59" spans="1:106" s="46" customFormat="1" ht="30" customHeight="1">
      <c r="A59" s="13"/>
      <c r="B59" s="86"/>
      <c r="C59" s="87"/>
      <c r="D59" s="88"/>
      <c r="E59" s="89"/>
      <c r="F59" s="89"/>
      <c r="G59" s="17"/>
      <c r="H59" s="5" t="str">
        <f t="shared" ca="1" si="42"/>
        <v/>
      </c>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row>
    <row r="60" spans="1:106" s="46" customFormat="1" ht="30" customHeight="1">
      <c r="A60" s="14"/>
      <c r="B60" s="90" t="s">
        <v>70</v>
      </c>
      <c r="C60" s="91"/>
      <c r="D60" s="92"/>
      <c r="E60" s="93"/>
      <c r="F60" s="94"/>
      <c r="G60" s="17"/>
      <c r="H60" s="6" t="str">
        <f t="shared" ca="1" si="42"/>
        <v/>
      </c>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row>
    <row r="61" spans="1:106" ht="30" customHeight="1">
      <c r="G61" s="3"/>
      <c r="I61" s="51"/>
      <c r="J61" s="51"/>
      <c r="K61" s="51"/>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row>
    <row r="62" spans="1:106" ht="30" customHeight="1">
      <c r="C62" s="16"/>
      <c r="F62" s="15"/>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row>
    <row r="63" spans="1:106" ht="30" customHeight="1">
      <c r="C63" s="4"/>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row>
    <row r="64" spans="1:106" ht="30" customHeight="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row>
    <row r="65" spans="9:106" ht="30" customHeight="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row>
    <row r="66" spans="9:106" ht="30" customHeight="1">
      <c r="I66" s="51"/>
      <c r="J66" s="51"/>
      <c r="K66" s="51"/>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row>
    <row r="67" spans="9:106" ht="30" customHeight="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row>
    <row r="68" spans="9:106" ht="30" customHeight="1">
      <c r="I68" s="51"/>
      <c r="J68" s="51"/>
      <c r="K68" s="51"/>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row>
    <row r="69" spans="9:106" ht="30" customHeight="1">
      <c r="I69" s="51"/>
      <c r="J69" s="51"/>
      <c r="K69" s="51"/>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row>
    <row r="70" spans="9:106" ht="30" customHeight="1">
      <c r="I70" s="51"/>
      <c r="J70" s="51"/>
      <c r="K70" s="51"/>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row>
    <row r="71" spans="9:106" ht="30" customHeight="1">
      <c r="I71" s="51"/>
      <c r="J71" s="51"/>
      <c r="K71" s="51"/>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row>
    <row r="72" spans="9:106" ht="30" customHeight="1">
      <c r="I72" s="51"/>
      <c r="J72" s="51"/>
      <c r="K72" s="51"/>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row>
    <row r="73" spans="9:106" ht="30" customHeight="1">
      <c r="I73" s="51"/>
      <c r="J73" s="51"/>
      <c r="K73" s="51"/>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row>
    <row r="74" spans="9:106" ht="30" customHeight="1">
      <c r="I74" s="51"/>
      <c r="J74" s="51"/>
      <c r="K74" s="51"/>
      <c r="L74" s="51"/>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row>
    <row r="75" spans="9:106" ht="30" customHeight="1">
      <c r="I75" s="51"/>
      <c r="J75" s="51"/>
      <c r="K75" s="51"/>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row>
    <row r="76" spans="9:106" ht="30" customHeight="1">
      <c r="I76" s="51"/>
      <c r="J76" s="51"/>
      <c r="K76" s="51"/>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row>
    <row r="77" spans="9:106" ht="30" customHeight="1">
      <c r="I77" s="51"/>
      <c r="J77" s="51"/>
      <c r="K77" s="51"/>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row>
    <row r="78" spans="9:106" ht="30" customHeight="1">
      <c r="I78" s="51"/>
      <c r="J78" s="51"/>
      <c r="K78" s="51"/>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row>
  </sheetData>
  <mergeCells count="24">
    <mergeCell ref="CV4:DB4"/>
    <mergeCell ref="BM4:BS4"/>
    <mergeCell ref="BT4:BZ4"/>
    <mergeCell ref="CA4:CG4"/>
    <mergeCell ref="CH4:CN4"/>
    <mergeCell ref="CO4:CU4"/>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60">
    <cfRule type="dataBar" priority="27">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DA17">
    <cfRule type="expression" dxfId="21" priority="10">
      <formula>AND(task_start&lt;=I$5,ROUNDDOWN((task_end-task_start+1)*task_progress,0)+task_start-1&gt;=I$5)</formula>
    </cfRule>
    <cfRule type="expression" dxfId="20" priority="11" stopIfTrue="1">
      <formula>AND(task_end&gt;=I$5,task_start&lt;J$5)</formula>
    </cfRule>
  </conditionalFormatting>
  <conditionalFormatting sqref="I18:DA27">
    <cfRule type="expression" dxfId="19" priority="8">
      <formula>AND(task_start&lt;=I$5,ROUNDDOWN((task_end-task_start+1)*task_progress,0)+task_start-1&gt;=I$5)</formula>
    </cfRule>
    <cfRule type="expression" dxfId="18" priority="9" stopIfTrue="1">
      <formula>AND(task_end&gt;=I$5,task_start&lt;J$5)</formula>
    </cfRule>
  </conditionalFormatting>
  <conditionalFormatting sqref="I29:DA34">
    <cfRule type="expression" dxfId="17" priority="6">
      <formula>AND(task_start&lt;=I$5,ROUNDDOWN((task_end-task_start+1)*task_progress,0)+task_start-1&gt;=I$5)</formula>
    </cfRule>
    <cfRule type="expression" dxfId="16" priority="7" stopIfTrue="1">
      <formula>AND(task_end&gt;=I$5,task_start&lt;J$5)</formula>
    </cfRule>
  </conditionalFormatting>
  <conditionalFormatting sqref="I36:DA41">
    <cfRule type="expression" dxfId="15" priority="41" stopIfTrue="1">
      <formula>AND(task_end&gt;=I$5,task_start&lt;J$5)</formula>
    </cfRule>
  </conditionalFormatting>
  <conditionalFormatting sqref="I4:BL13 BM4:DA6 BM9:DA13 I14:DA78">
    <cfRule type="expression" dxfId="14" priority="5">
      <formula>AND(TODAY()&gt;=I$5, TODAY()&lt;J$5)</formula>
    </cfRule>
  </conditionalFormatting>
  <conditionalFormatting sqref="I43:DA50">
    <cfRule type="expression" dxfId="13" priority="4" stopIfTrue="1">
      <formula>AND(task_end&gt;=I$5,task_start&lt;J$5)</formula>
    </cfRule>
  </conditionalFormatting>
  <conditionalFormatting sqref="I43:DA50">
    <cfRule type="expression" dxfId="12" priority="2" stopIfTrue="1">
      <formula>AND(task_end&gt;=I$5,task_start&lt;J$5)</formula>
    </cfRule>
  </conditionalFormatting>
  <conditionalFormatting sqref="I52:DA58">
    <cfRule type="expression" dxfId="11" priority="1" stopIfTrue="1">
      <formula>AND(task_end&gt;=I$5,task_start&lt;J$5)</formula>
    </cfRule>
  </conditionalFormatting>
  <conditionalFormatting sqref="DB9:DB17">
    <cfRule type="expression" dxfId="10" priority="44">
      <formula>AND(task_start&lt;=DB$5,ROUNDDOWN((task_end-task_start+1)*task_progress,0)+task_start-1&gt;=DB$5)</formula>
    </cfRule>
    <cfRule type="expression" dxfId="9" priority="45" stopIfTrue="1">
      <formula>AND(task_end&gt;=DB$5,task_start&lt;#REF!)</formula>
    </cfRule>
  </conditionalFormatting>
  <conditionalFormatting sqref="DB18:DB27">
    <cfRule type="expression" dxfId="8" priority="48">
      <formula>AND(task_start&lt;=DB$5,ROUNDDOWN((task_end-task_start+1)*task_progress,0)+task_start-1&gt;=DB$5)</formula>
    </cfRule>
    <cfRule type="expression" dxfId="7" priority="49" stopIfTrue="1">
      <formula>AND(task_end&gt;=DB$5,task_start&lt;#REF!)</formula>
    </cfRule>
  </conditionalFormatting>
  <conditionalFormatting sqref="DB29:DB34">
    <cfRule type="expression" dxfId="6" priority="52">
      <formula>AND(task_start&lt;=DB$5,ROUNDDOWN((task_end-task_start+1)*task_progress,0)+task_start-1&gt;=DB$5)</formula>
    </cfRule>
    <cfRule type="expression" dxfId="5" priority="53" stopIfTrue="1">
      <formula>AND(task_end&gt;=DB$5,task_start&lt;#REF!)</formula>
    </cfRule>
  </conditionalFormatting>
  <conditionalFormatting sqref="DB36:DB41">
    <cfRule type="expression" dxfId="4" priority="55" stopIfTrue="1">
      <formula>AND(task_end&gt;=DB$5,task_start&lt;#REF!)</formula>
    </cfRule>
  </conditionalFormatting>
  <conditionalFormatting sqref="DB4:DB6 DB9:DB78">
    <cfRule type="expression" dxfId="3" priority="57">
      <formula>AND(TODAY()&gt;=DB$5, TODAY()&lt;#REF!)</formula>
    </cfRule>
  </conditionalFormatting>
  <conditionalFormatting sqref="DB43:DB50">
    <cfRule type="expression" dxfId="2" priority="63" stopIfTrue="1">
      <formula>AND(task_end&gt;=DB$5,task_start&lt;#REF!)</formula>
    </cfRule>
  </conditionalFormatting>
  <conditionalFormatting sqref="DB43:DB50">
    <cfRule type="expression" dxfId="1" priority="65" stopIfTrue="1">
      <formula>AND(task_end&gt;=DB$5,task_start&lt;#REF!)</formula>
    </cfRule>
  </conditionalFormatting>
  <conditionalFormatting sqref="DB52:DB58">
    <cfRule type="expression" dxfId="0" priority="67" stopIfTrue="1">
      <formula>AND(task_end&gt;=DB$5,task_start&lt;#REF!)</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8"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60" xr:uid="{79B9237E-4DD3-4E0F-8ED6-E0B695A99D96}"/>
  </dataValidations>
  <hyperlinks>
    <hyperlink ref="B4" r:id="rId1" xr:uid="{00000000-0004-0000-0000-000000000000}"/>
    <hyperlink ref="B3" r:id="rId2" xr:uid="{00000000-0004-0000-0000-000001000000}"/>
  </hyperlinks>
  <printOptions horizontalCentered="1" verticalCentered="1"/>
  <pageMargins left="0.35" right="0.35" top="0.35" bottom="0.5" header="0.3" footer="0.3"/>
  <pageSetup scale="57" fitToHeight="0" orientation="landscape" r:id="rId3"/>
  <headerFooter differentFirst="1" scaleWithDoc="0">
    <oddFooter>Page &amp;P of &amp;N</oddFooter>
  </headerFooter>
  <ignoredErrors>
    <ignoredError sqref="F3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15"/>
  <cols>
    <col min="1" max="1" width="87" style="7" customWidth="1"/>
    <col min="2" max="16384" width="9" style="1"/>
  </cols>
  <sheetData>
    <row r="1" spans="1:2" ht="46.5" customHeight="1"/>
    <row r="2" spans="1:2" s="9" customFormat="1" ht="15.6">
      <c r="A2" s="98" t="s">
        <v>5</v>
      </c>
      <c r="B2" s="8"/>
    </row>
    <row r="3" spans="1:2" s="11" customFormat="1" ht="27" customHeight="1">
      <c r="A3" s="99"/>
      <c r="B3" s="12"/>
    </row>
    <row r="4" spans="1:2" s="10" customFormat="1" ht="30">
      <c r="A4" s="100" t="s">
        <v>71</v>
      </c>
    </row>
    <row r="5" spans="1:2" ht="74.25" customHeight="1">
      <c r="A5" s="101" t="s">
        <v>72</v>
      </c>
    </row>
    <row r="6" spans="1:2" ht="26.25" customHeight="1">
      <c r="A6" s="100" t="s">
        <v>73</v>
      </c>
    </row>
    <row r="7" spans="1:2" s="7" customFormat="1" ht="205.15" customHeight="1">
      <c r="A7" s="102" t="s">
        <v>74</v>
      </c>
    </row>
    <row r="8" spans="1:2" s="10" customFormat="1" ht="30">
      <c r="A8" s="100" t="s">
        <v>75</v>
      </c>
    </row>
    <row r="9" spans="1:2" ht="41.45">
      <c r="A9" s="101" t="s">
        <v>76</v>
      </c>
    </row>
    <row r="10" spans="1:2" s="7" customFormat="1" ht="28.15" customHeight="1">
      <c r="A10" s="103" t="s">
        <v>77</v>
      </c>
    </row>
    <row r="11" spans="1:2" s="10" customFormat="1" ht="30">
      <c r="A11" s="100" t="s">
        <v>78</v>
      </c>
    </row>
    <row r="12" spans="1:2" ht="27.6">
      <c r="A12" s="101" t="s">
        <v>79</v>
      </c>
    </row>
    <row r="13" spans="1:2" s="7" customFormat="1" ht="28.15" customHeight="1">
      <c r="A13" s="103" t="s">
        <v>80</v>
      </c>
    </row>
    <row r="14" spans="1:2" s="10" customFormat="1" ht="30">
      <c r="A14" s="100" t="s">
        <v>81</v>
      </c>
    </row>
    <row r="15" spans="1:2" ht="75" customHeight="1">
      <c r="A15" s="101" t="s">
        <v>82</v>
      </c>
    </row>
    <row r="16" spans="1:2" ht="69">
      <c r="A16" s="101" t="s">
        <v>83</v>
      </c>
    </row>
    <row r="17" spans="1:1">
      <c r="A17" s="104"/>
    </row>
    <row r="18" spans="1:1">
      <c r="A18" s="104"/>
    </row>
    <row r="19" spans="1:1">
      <c r="A19" s="104"/>
    </row>
    <row r="20" spans="1:1">
      <c r="A20" s="104"/>
    </row>
    <row r="21" spans="1:1">
      <c r="A21" s="104"/>
    </row>
    <row r="22" spans="1:1">
      <c r="A22" s="104"/>
    </row>
    <row r="23" spans="1:1">
      <c r="A23" s="104"/>
    </row>
    <row r="24" spans="1:1">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file>

<file path=customXml/itemProps2.xml><?xml version="1.0" encoding="utf-8"?>
<ds:datastoreItem xmlns:ds="http://schemas.openxmlformats.org/officeDocument/2006/customXml" ds:itemID="{97245281-08F3-4104-84BD-39F3D8CFB195}"/>
</file>

<file path=customXml/itemProps3.xml><?xml version="1.0" encoding="utf-8"?>
<ds:datastoreItem xmlns:ds="http://schemas.openxmlformats.org/officeDocument/2006/customXml" ds:itemID="{C2348D59-3426-404A-A0C5-6456F6613EDB}"/>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Taskin Rahman</cp:lastModifiedBy>
  <cp:revision/>
  <dcterms:created xsi:type="dcterms:W3CDTF">2023-12-04T21:11:01Z</dcterms:created>
  <dcterms:modified xsi:type="dcterms:W3CDTF">2023-12-05T01:56:19Z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